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931" lockStructure="1"/>
  <bookViews>
    <workbookView xWindow="0" yWindow="1200" windowWidth="19440" windowHeight="5955" firstSheet="1" activeTab="6"/>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30" r:id="rId16"/>
    <sheet name="APPENDIX 14" sheetId="37" r:id="rId17"/>
    <sheet name="APPENDIX 15" sheetId="14" r:id="rId18"/>
    <sheet name="APPENDIX 16" sheetId="15" r:id="rId19"/>
    <sheet name="APPENDIX 17" sheetId="16" r:id="rId20"/>
    <sheet name="APPENDIX 18" sheetId="17" r:id="rId21"/>
    <sheet name="MGT" sheetId="49" state="hidden" r:id="rId22"/>
    <sheet name="NPI" sheetId="50" state="hidden" r:id="rId23"/>
    <sheet name="COM" sheetId="48" state="hidden" r:id="rId24"/>
    <sheet name="NEPI" sheetId="47" state="hidden" r:id="rId25"/>
    <sheet name="APPENDIX 19" sheetId="28" r:id="rId26"/>
    <sheet name="APPENDIX 20 i" sheetId="21" r:id="rId27"/>
    <sheet name="APPENDIX 20 ii" sheetId="19" r:id="rId28"/>
    <sheet name="APPENDIX 20 iii" sheetId="20" r:id="rId29"/>
    <sheet name="APPENDIX 21 i" sheetId="22" r:id="rId30"/>
    <sheet name="APPENDIX 21 ii" sheetId="23" r:id="rId31"/>
    <sheet name="APPENDIX 21 iii" sheetId="24" r:id="rId32"/>
    <sheet name="APPENDIX  21 iv" sheetId="25" r:id="rId33"/>
  </sheets>
  <definedNames>
    <definedName name="_xlnm.Print_Area" localSheetId="32">'APPENDIX  21 iv'!$A$1:$P$40</definedName>
    <definedName name="_xlnm.Print_Area" localSheetId="3">'APPENDIX 1 '!$A$1:$Q$50</definedName>
    <definedName name="_xlnm.Print_Area" localSheetId="28">'APPENDIX 20 iii'!$A$1:$Z$39</definedName>
    <definedName name="_xlnm.Print_Area" localSheetId="6">'APPENDIX 4'!$A$1:$J$38</definedName>
    <definedName name="_xlnm.Print_Area" localSheetId="0">Details!$A$1:$O$24</definedName>
    <definedName name="_xlnm.Print_Area" localSheetId="1">'Reliance &amp; Limitations'!$A$1:$P$10</definedName>
    <definedName name="_xlnm.Print_Area" localSheetId="2">'Table of Contents'!$A$1:$D$35</definedName>
  </definedNames>
  <calcPr calcId="145621"/>
</workbook>
</file>

<file path=xl/calcChain.xml><?xml version="1.0" encoding="utf-8"?>
<calcChain xmlns="http://schemas.openxmlformats.org/spreadsheetml/2006/main">
  <c r="L32" i="6" l="1"/>
  <c r="Q49" i="37" l="1"/>
  <c r="P49" i="37"/>
  <c r="O49" i="37"/>
  <c r="N49" i="37"/>
  <c r="M49" i="37"/>
  <c r="L49" i="37"/>
  <c r="K49" i="37"/>
  <c r="J49" i="37"/>
  <c r="I49" i="37"/>
  <c r="H49" i="37"/>
  <c r="G49" i="37"/>
  <c r="F49" i="37"/>
  <c r="E49" i="37"/>
  <c r="D49" i="37"/>
  <c r="C49" i="37"/>
  <c r="Q46" i="37"/>
  <c r="P46" i="37"/>
  <c r="O46" i="37"/>
  <c r="N46" i="37"/>
  <c r="M46" i="37"/>
  <c r="L46" i="37"/>
  <c r="K46" i="37"/>
  <c r="J46" i="37"/>
  <c r="I46" i="37"/>
  <c r="H46" i="37"/>
  <c r="G46" i="37"/>
  <c r="F46" i="37"/>
  <c r="E46" i="37"/>
  <c r="D46" i="37"/>
  <c r="C46" i="37"/>
  <c r="Q47" i="37"/>
  <c r="P47" i="37"/>
  <c r="O47" i="37"/>
  <c r="N47" i="37"/>
  <c r="M47" i="37"/>
  <c r="L47" i="37"/>
  <c r="K47" i="37"/>
  <c r="J47" i="37"/>
  <c r="I47" i="37"/>
  <c r="H47" i="37"/>
  <c r="G47" i="37"/>
  <c r="F47" i="37"/>
  <c r="E47" i="37"/>
  <c r="D47" i="37"/>
  <c r="C47" i="37"/>
  <c r="Q48" i="37"/>
  <c r="P48" i="37"/>
  <c r="O48" i="37"/>
  <c r="N48" i="37"/>
  <c r="M48" i="37"/>
  <c r="L48" i="37"/>
  <c r="K48" i="37"/>
  <c r="J48" i="37"/>
  <c r="I48" i="37"/>
  <c r="H48" i="37"/>
  <c r="G48" i="37"/>
  <c r="F48" i="37"/>
  <c r="E48" i="37"/>
  <c r="D48" i="37"/>
  <c r="C48" i="37"/>
  <c r="J37" i="9" l="1"/>
  <c r="J36" i="9"/>
  <c r="J35" i="9"/>
  <c r="J8" i="9"/>
  <c r="J9" i="9"/>
  <c r="J10" i="9"/>
  <c r="J11" i="9"/>
  <c r="J12" i="9"/>
  <c r="J13" i="9"/>
  <c r="J14" i="9"/>
  <c r="J15" i="9"/>
  <c r="J16" i="9"/>
  <c r="J17" i="9"/>
  <c r="J18" i="9"/>
  <c r="J19" i="9"/>
  <c r="J20" i="9"/>
  <c r="J21" i="9"/>
  <c r="J22" i="9"/>
  <c r="J23" i="9"/>
  <c r="J24" i="9"/>
  <c r="J25" i="9"/>
  <c r="J26" i="9"/>
  <c r="J27" i="9"/>
  <c r="J28" i="9"/>
  <c r="J29" i="9"/>
  <c r="J30" i="9"/>
  <c r="J31" i="9"/>
  <c r="J32" i="9"/>
  <c r="J7" i="9"/>
  <c r="D33" i="9" l="1"/>
  <c r="E33" i="9"/>
  <c r="F33" i="9"/>
  <c r="G33" i="9"/>
  <c r="H33" i="9"/>
  <c r="I33" i="9"/>
  <c r="J33" i="9"/>
  <c r="K7" i="9" s="1"/>
  <c r="K30" i="9" l="1"/>
  <c r="K14" i="9"/>
  <c r="K28" i="9"/>
  <c r="K20" i="9"/>
  <c r="K12" i="9"/>
  <c r="K22" i="9"/>
  <c r="K26" i="9"/>
  <c r="K18" i="9"/>
  <c r="K10" i="9"/>
  <c r="K33" i="9"/>
  <c r="K32" i="9"/>
  <c r="K24" i="9"/>
  <c r="K16" i="9"/>
  <c r="K8" i="9"/>
  <c r="K29" i="9"/>
  <c r="K25" i="9"/>
  <c r="K21" i="9"/>
  <c r="K17" i="9"/>
  <c r="K13" i="9"/>
  <c r="K9" i="9"/>
  <c r="K31" i="9"/>
  <c r="K27" i="9"/>
  <c r="K23" i="9"/>
  <c r="K19" i="9"/>
  <c r="K15" i="9"/>
  <c r="K11" i="9"/>
  <c r="Q49" i="50" l="1"/>
  <c r="P49" i="50"/>
  <c r="O49" i="50"/>
  <c r="N49" i="50"/>
  <c r="M49" i="50"/>
  <c r="L49" i="50"/>
  <c r="K49" i="50"/>
  <c r="J49" i="50"/>
  <c r="I49" i="50"/>
  <c r="H49" i="50"/>
  <c r="G49" i="50"/>
  <c r="F49" i="50"/>
  <c r="E49" i="50"/>
  <c r="D49" i="50"/>
  <c r="C49" i="50"/>
  <c r="Q44" i="50"/>
  <c r="P44" i="50"/>
  <c r="O44" i="50"/>
  <c r="N44" i="50"/>
  <c r="M44" i="50"/>
  <c r="L44" i="50"/>
  <c r="K44" i="50"/>
  <c r="J44" i="50"/>
  <c r="I44" i="50"/>
  <c r="H44" i="50"/>
  <c r="G44" i="50"/>
  <c r="F44" i="50"/>
  <c r="E44" i="50"/>
  <c r="D44" i="50"/>
  <c r="C44" i="50"/>
  <c r="Q49" i="48"/>
  <c r="P49" i="48"/>
  <c r="O49" i="48"/>
  <c r="N49" i="48"/>
  <c r="M49" i="48"/>
  <c r="L49" i="48"/>
  <c r="K49" i="48"/>
  <c r="J49" i="48"/>
  <c r="I49" i="48"/>
  <c r="H49" i="48"/>
  <c r="G49" i="48"/>
  <c r="F49" i="48"/>
  <c r="E49" i="48"/>
  <c r="D49" i="48"/>
  <c r="C49" i="48"/>
  <c r="Q44" i="48"/>
  <c r="P44" i="48"/>
  <c r="O44" i="48"/>
  <c r="N44" i="48"/>
  <c r="M44" i="48"/>
  <c r="L44" i="48"/>
  <c r="K44" i="48"/>
  <c r="J44" i="48"/>
  <c r="I44" i="48"/>
  <c r="H44" i="48"/>
  <c r="G44" i="48"/>
  <c r="F44" i="48"/>
  <c r="E44" i="48"/>
  <c r="D44" i="48"/>
  <c r="C44" i="48"/>
  <c r="Q49" i="49"/>
  <c r="P49" i="49"/>
  <c r="O49" i="49"/>
  <c r="N49" i="49"/>
  <c r="M49" i="49"/>
  <c r="L49" i="49"/>
  <c r="K49" i="49"/>
  <c r="J49" i="49"/>
  <c r="I49" i="49"/>
  <c r="H49" i="49"/>
  <c r="G49" i="49"/>
  <c r="F49" i="49"/>
  <c r="E49" i="49"/>
  <c r="D49" i="49"/>
  <c r="C49" i="49"/>
  <c r="Q44" i="49"/>
  <c r="P44" i="49"/>
  <c r="O44" i="49"/>
  <c r="N44" i="49"/>
  <c r="M44" i="49"/>
  <c r="L44" i="49"/>
  <c r="K44" i="49"/>
  <c r="J44" i="49"/>
  <c r="I44" i="49"/>
  <c r="H44" i="49"/>
  <c r="G44" i="49"/>
  <c r="F44" i="49"/>
  <c r="E44" i="49"/>
  <c r="D44" i="49"/>
  <c r="C44" i="49"/>
  <c r="L7" i="25" l="1"/>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36" i="25"/>
  <c r="L37" i="25"/>
  <c r="L38" i="25"/>
  <c r="L39" i="25"/>
  <c r="L6" i="25"/>
  <c r="L38" i="20" l="1"/>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 r="Q49" i="47" l="1"/>
  <c r="P49" i="47"/>
  <c r="O49" i="47"/>
  <c r="N49" i="47"/>
  <c r="M49" i="47"/>
  <c r="L49" i="47"/>
  <c r="K49" i="47"/>
  <c r="J49" i="47"/>
  <c r="I49" i="47"/>
  <c r="H49" i="47"/>
  <c r="G49" i="47"/>
  <c r="F49" i="47"/>
  <c r="E49" i="47"/>
  <c r="D49" i="47"/>
  <c r="C49" i="47"/>
  <c r="Q44" i="47"/>
  <c r="P44" i="47"/>
  <c r="O44" i="47"/>
  <c r="N44" i="47"/>
  <c r="M44" i="47"/>
  <c r="L44" i="47"/>
  <c r="K44" i="47"/>
  <c r="J44" i="47"/>
  <c r="I44" i="47"/>
  <c r="H44" i="47"/>
  <c r="G44" i="47"/>
  <c r="F44" i="47"/>
  <c r="E44" i="47"/>
  <c r="D44" i="47"/>
  <c r="C44" i="47"/>
  <c r="N6" i="25" l="1"/>
  <c r="O6" i="25" s="1"/>
  <c r="N7" i="25"/>
  <c r="N8" i="25"/>
  <c r="N9" i="25"/>
  <c r="N10" i="25"/>
  <c r="N11" i="25"/>
  <c r="O11" i="25" s="1"/>
  <c r="N12" i="25"/>
  <c r="O12" i="25" s="1"/>
  <c r="N13" i="25"/>
  <c r="N14" i="25"/>
  <c r="O14" i="25" s="1"/>
  <c r="O9" i="25" l="1"/>
  <c r="O7" i="25"/>
  <c r="O8" i="25"/>
  <c r="O10" i="25"/>
  <c r="O13" i="25"/>
  <c r="Q6" i="8"/>
  <c r="Q30" i="8"/>
  <c r="Q31" i="8"/>
  <c r="C6" i="8"/>
  <c r="C32" i="5"/>
  <c r="Q32" i="5"/>
  <c r="X6" i="20" l="1"/>
  <c r="Y6" i="20" s="1"/>
  <c r="X7" i="20"/>
  <c r="Y7" i="20" s="1"/>
  <c r="X8" i="20"/>
  <c r="Y8" i="20" s="1"/>
  <c r="X9" i="20"/>
  <c r="Y9" i="20" s="1"/>
  <c r="X10" i="20"/>
  <c r="Y10" i="20" s="1"/>
  <c r="X11" i="20"/>
  <c r="Y11" i="20" s="1"/>
  <c r="X12" i="20"/>
  <c r="Y12" i="20" s="1"/>
  <c r="X13" i="20"/>
  <c r="Y13" i="20" s="1"/>
  <c r="X14" i="20"/>
  <c r="Y14" i="20" s="1"/>
  <c r="X15" i="20"/>
  <c r="Y15" i="20" s="1"/>
  <c r="X16" i="20"/>
  <c r="Y16" i="20" s="1"/>
  <c r="X17" i="20"/>
  <c r="Y17" i="20" s="1"/>
  <c r="X18" i="20"/>
  <c r="Y18" i="20" s="1"/>
  <c r="X19" i="20"/>
  <c r="Y19" i="20" s="1"/>
  <c r="X20" i="20"/>
  <c r="Y20" i="20" s="1"/>
  <c r="X21" i="20"/>
  <c r="Y21" i="20" s="1"/>
  <c r="X22" i="20"/>
  <c r="Y22" i="20" s="1"/>
  <c r="X23" i="20"/>
  <c r="Y23" i="20" s="1"/>
  <c r="X24" i="20"/>
  <c r="Y24" i="20" s="1"/>
  <c r="X25" i="20"/>
  <c r="Y25" i="20" s="1"/>
  <c r="X26" i="20"/>
  <c r="Y26" i="20" s="1"/>
  <c r="X27" i="20"/>
  <c r="Y27" i="20" s="1"/>
  <c r="X28" i="20"/>
  <c r="Y28" i="20" s="1"/>
  <c r="X29" i="20"/>
  <c r="Y29" i="20" s="1"/>
  <c r="X30" i="20"/>
  <c r="Y30" i="20" s="1"/>
  <c r="X31" i="20"/>
  <c r="Y31" i="20" s="1"/>
  <c r="X32" i="20"/>
  <c r="Y32" i="20" s="1"/>
  <c r="X33" i="20"/>
  <c r="Y33" i="20" s="1"/>
  <c r="X34" i="20"/>
  <c r="Y34" i="20" s="1"/>
  <c r="X35" i="20"/>
  <c r="Y35" i="20" s="1"/>
  <c r="X36" i="20"/>
  <c r="Y36" i="20" s="1"/>
  <c r="X37" i="20"/>
  <c r="Y37" i="20" s="1"/>
  <c r="X38" i="20"/>
  <c r="Y38" i="20" s="1"/>
  <c r="X5" i="20"/>
  <c r="Y5" i="20" s="1"/>
  <c r="N15" i="25"/>
  <c r="O15" i="25" s="1"/>
  <c r="N16" i="25"/>
  <c r="O16" i="25" s="1"/>
  <c r="N17" i="25"/>
  <c r="N18" i="25"/>
  <c r="O18" i="25" s="1"/>
  <c r="N19" i="25"/>
  <c r="N20" i="25"/>
  <c r="O20" i="25" s="1"/>
  <c r="N21" i="25"/>
  <c r="O21" i="25" s="1"/>
  <c r="N22" i="25"/>
  <c r="O22" i="25" s="1"/>
  <c r="N23" i="25"/>
  <c r="O23" i="25" s="1"/>
  <c r="N24" i="25"/>
  <c r="O24" i="25" s="1"/>
  <c r="N25" i="25"/>
  <c r="O25" i="25" s="1"/>
  <c r="N26" i="25"/>
  <c r="O26" i="25" s="1"/>
  <c r="N27" i="25"/>
  <c r="O27" i="25" s="1"/>
  <c r="N28" i="25"/>
  <c r="O28" i="25" s="1"/>
  <c r="N29" i="25"/>
  <c r="O29" i="25" s="1"/>
  <c r="N30" i="25"/>
  <c r="O30" i="25" s="1"/>
  <c r="N31" i="25"/>
  <c r="O31" i="25" s="1"/>
  <c r="N32" i="25"/>
  <c r="O32" i="25" s="1"/>
  <c r="N33" i="25"/>
  <c r="O33" i="25" s="1"/>
  <c r="N34" i="25"/>
  <c r="O34" i="25" s="1"/>
  <c r="N35" i="25"/>
  <c r="O35" i="25" s="1"/>
  <c r="N36" i="25"/>
  <c r="O36" i="25" s="1"/>
  <c r="N37" i="25"/>
  <c r="O37" i="25" s="1"/>
  <c r="N38" i="25"/>
  <c r="O38" i="25" s="1"/>
  <c r="N39" i="25"/>
  <c r="O39" i="25" s="1"/>
  <c r="D49" i="17"/>
  <c r="E49" i="17"/>
  <c r="F49" i="17"/>
  <c r="G49" i="17"/>
  <c r="H49" i="17"/>
  <c r="I49" i="17"/>
  <c r="J49" i="17"/>
  <c r="K49" i="17"/>
  <c r="L49" i="17"/>
  <c r="M49" i="17"/>
  <c r="N49" i="17"/>
  <c r="O49" i="17"/>
  <c r="P49" i="17"/>
  <c r="Q49" i="17"/>
  <c r="C49" i="17"/>
  <c r="O19" i="25" l="1"/>
  <c r="O17" i="25"/>
  <c r="D32" i="41"/>
  <c r="C33" i="9" l="1"/>
  <c r="C15" i="36" l="1"/>
  <c r="C30" i="36"/>
  <c r="C31" i="36"/>
  <c r="C29" i="36"/>
  <c r="C10" i="36"/>
  <c r="C25" i="36"/>
  <c r="C22" i="36"/>
  <c r="C13" i="36"/>
  <c r="C16" i="36"/>
  <c r="C24" i="36"/>
  <c r="C14" i="36"/>
  <c r="C11" i="36"/>
  <c r="C20" i="36"/>
  <c r="C12" i="36"/>
  <c r="C8" i="36"/>
  <c r="C7" i="36"/>
  <c r="C27" i="36"/>
  <c r="C17" i="36"/>
  <c r="C26" i="36"/>
  <c r="C23" i="36"/>
  <c r="C9" i="36"/>
  <c r="C21" i="36"/>
  <c r="C28" i="36"/>
  <c r="C6" i="36"/>
  <c r="C19" i="36"/>
  <c r="C18" i="36"/>
  <c r="Q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5" i="20"/>
  <c r="O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5" i="20"/>
  <c r="S38" i="20" l="1"/>
  <c r="S34" i="20"/>
  <c r="S30" i="20"/>
  <c r="S26" i="20"/>
  <c r="S22" i="20"/>
  <c r="S18" i="20"/>
  <c r="S14" i="20"/>
  <c r="S10" i="20"/>
  <c r="S6" i="20"/>
  <c r="S33" i="20"/>
  <c r="S21" i="20"/>
  <c r="S9" i="20"/>
  <c r="S37" i="20"/>
  <c r="S29" i="20"/>
  <c r="S25" i="20"/>
  <c r="S17" i="20"/>
  <c r="S13" i="20"/>
  <c r="S32" i="20"/>
  <c r="S24" i="20"/>
  <c r="S16" i="20"/>
  <c r="S5" i="20"/>
  <c r="S35" i="20"/>
  <c r="S27" i="20"/>
  <c r="S19" i="20"/>
  <c r="S11" i="20"/>
  <c r="S8" i="20"/>
  <c r="S36" i="20"/>
  <c r="S28" i="20"/>
  <c r="S20" i="20"/>
  <c r="S12" i="20"/>
  <c r="S31" i="20"/>
  <c r="S23" i="20"/>
  <c r="S15" i="20"/>
  <c r="S7" i="20"/>
  <c r="Q48" i="28" l="1"/>
  <c r="C43" i="28"/>
  <c r="D7" i="16"/>
  <c r="P48" i="16"/>
  <c r="O48" i="16"/>
  <c r="N48" i="16"/>
  <c r="M48" i="16"/>
  <c r="L48" i="16"/>
  <c r="K48" i="16"/>
  <c r="J48" i="16"/>
  <c r="I48" i="16"/>
  <c r="H48" i="16"/>
  <c r="G48" i="16"/>
  <c r="F48" i="16"/>
  <c r="E48" i="16"/>
  <c r="D48" i="16"/>
  <c r="C48" i="16"/>
  <c r="P47" i="16"/>
  <c r="O47" i="16"/>
  <c r="N47" i="16"/>
  <c r="M47" i="16"/>
  <c r="L47" i="16"/>
  <c r="K47" i="16"/>
  <c r="J47" i="16"/>
  <c r="I47" i="16"/>
  <c r="H47" i="16"/>
  <c r="G47" i="16"/>
  <c r="F47" i="16"/>
  <c r="E47" i="16"/>
  <c r="D47" i="16"/>
  <c r="C47" i="16"/>
  <c r="P46" i="16"/>
  <c r="O46" i="16"/>
  <c r="N46" i="16"/>
  <c r="M46" i="16"/>
  <c r="L46" i="16"/>
  <c r="K46" i="16"/>
  <c r="J46" i="16"/>
  <c r="I46" i="16"/>
  <c r="H46" i="16"/>
  <c r="G46" i="16"/>
  <c r="F46" i="16"/>
  <c r="E46" i="16"/>
  <c r="D46" i="16"/>
  <c r="C46" i="16"/>
  <c r="P43" i="16"/>
  <c r="O43" i="16"/>
  <c r="N43" i="16"/>
  <c r="M43" i="16"/>
  <c r="L43" i="16"/>
  <c r="K43" i="16"/>
  <c r="J43" i="16"/>
  <c r="I43" i="16"/>
  <c r="H43" i="16"/>
  <c r="G43" i="16"/>
  <c r="F43" i="16"/>
  <c r="E43" i="16"/>
  <c r="D43" i="16"/>
  <c r="C43" i="16"/>
  <c r="P42" i="16"/>
  <c r="O42" i="16"/>
  <c r="N42" i="16"/>
  <c r="M42" i="16"/>
  <c r="L42" i="16"/>
  <c r="K42" i="16"/>
  <c r="J42" i="16"/>
  <c r="I42" i="16"/>
  <c r="H42" i="16"/>
  <c r="G42" i="16"/>
  <c r="F42" i="16"/>
  <c r="E42" i="16"/>
  <c r="D42" i="16"/>
  <c r="C42" i="16"/>
  <c r="P41" i="16"/>
  <c r="O41" i="16"/>
  <c r="N41" i="16"/>
  <c r="M41" i="16"/>
  <c r="L41" i="16"/>
  <c r="K41" i="16"/>
  <c r="J41" i="16"/>
  <c r="I41" i="16"/>
  <c r="H41" i="16"/>
  <c r="G41" i="16"/>
  <c r="F41" i="16"/>
  <c r="E41" i="16"/>
  <c r="D41" i="16"/>
  <c r="C41" i="16"/>
  <c r="P40" i="16"/>
  <c r="O40" i="16"/>
  <c r="N40" i="16"/>
  <c r="M40" i="16"/>
  <c r="L40" i="16"/>
  <c r="K40" i="16"/>
  <c r="J40" i="16"/>
  <c r="I40" i="16"/>
  <c r="H40" i="16"/>
  <c r="G40" i="16"/>
  <c r="F40" i="16"/>
  <c r="E40" i="16"/>
  <c r="D40" i="16"/>
  <c r="C40" i="16"/>
  <c r="P39" i="16"/>
  <c r="O39" i="16"/>
  <c r="N39" i="16"/>
  <c r="M39" i="16"/>
  <c r="L39" i="16"/>
  <c r="K39" i="16"/>
  <c r="J39" i="16"/>
  <c r="I39" i="16"/>
  <c r="H39" i="16"/>
  <c r="G39" i="16"/>
  <c r="F39" i="16"/>
  <c r="E39" i="16"/>
  <c r="D39" i="16"/>
  <c r="C39" i="16"/>
  <c r="P38" i="16"/>
  <c r="O38" i="16"/>
  <c r="N38" i="16"/>
  <c r="M38" i="16"/>
  <c r="L38" i="16"/>
  <c r="K38" i="16"/>
  <c r="J38" i="16"/>
  <c r="I38" i="16"/>
  <c r="H38" i="16"/>
  <c r="G38" i="16"/>
  <c r="F38" i="16"/>
  <c r="E38" i="16"/>
  <c r="D38" i="16"/>
  <c r="C38" i="16"/>
  <c r="P37" i="16"/>
  <c r="O37" i="16"/>
  <c r="N37" i="16"/>
  <c r="M37" i="16"/>
  <c r="L37" i="16"/>
  <c r="K37" i="16"/>
  <c r="J37" i="16"/>
  <c r="I37" i="16"/>
  <c r="H37" i="16"/>
  <c r="G37" i="16"/>
  <c r="F37" i="16"/>
  <c r="E37" i="16"/>
  <c r="D37" i="16"/>
  <c r="C37" i="16"/>
  <c r="P36" i="16"/>
  <c r="O36" i="16"/>
  <c r="N36" i="16"/>
  <c r="M36" i="16"/>
  <c r="L36" i="16"/>
  <c r="K36" i="16"/>
  <c r="J36" i="16"/>
  <c r="I36" i="16"/>
  <c r="H36" i="16"/>
  <c r="G36" i="16"/>
  <c r="F36" i="16"/>
  <c r="E36" i="16"/>
  <c r="D36" i="16"/>
  <c r="C36" i="16"/>
  <c r="P35" i="16"/>
  <c r="O35" i="16"/>
  <c r="N35" i="16"/>
  <c r="M35" i="16"/>
  <c r="L35" i="16"/>
  <c r="K35" i="16"/>
  <c r="J35" i="16"/>
  <c r="I35" i="16"/>
  <c r="H35" i="16"/>
  <c r="G35" i="16"/>
  <c r="F35" i="16"/>
  <c r="E35" i="16"/>
  <c r="D35" i="16"/>
  <c r="C35" i="16"/>
  <c r="P34" i="16"/>
  <c r="O34" i="16"/>
  <c r="N34" i="16"/>
  <c r="M34" i="16"/>
  <c r="L34" i="16"/>
  <c r="K34" i="16"/>
  <c r="J34" i="16"/>
  <c r="I34" i="16"/>
  <c r="H34" i="16"/>
  <c r="G34" i="16"/>
  <c r="F34" i="16"/>
  <c r="E34" i="16"/>
  <c r="D34" i="16"/>
  <c r="C34" i="16"/>
  <c r="P33" i="16"/>
  <c r="O33" i="16"/>
  <c r="N33" i="16"/>
  <c r="M33" i="16"/>
  <c r="L33" i="16"/>
  <c r="K33" i="16"/>
  <c r="J33" i="16"/>
  <c r="I33" i="16"/>
  <c r="H33" i="16"/>
  <c r="G33" i="16"/>
  <c r="F33" i="16"/>
  <c r="E33" i="16"/>
  <c r="D33" i="16"/>
  <c r="C33" i="16"/>
  <c r="P32" i="16"/>
  <c r="O32" i="16"/>
  <c r="N32" i="16"/>
  <c r="M32" i="16"/>
  <c r="L32" i="16"/>
  <c r="K32" i="16"/>
  <c r="J32" i="16"/>
  <c r="I32" i="16"/>
  <c r="H32" i="16"/>
  <c r="G32" i="16"/>
  <c r="F32" i="16"/>
  <c r="E32" i="16"/>
  <c r="D32" i="16"/>
  <c r="C32" i="16"/>
  <c r="P31" i="16"/>
  <c r="O31" i="16"/>
  <c r="N31" i="16"/>
  <c r="M31" i="16"/>
  <c r="L31" i="16"/>
  <c r="K31" i="16"/>
  <c r="J31" i="16"/>
  <c r="I31" i="16"/>
  <c r="H31" i="16"/>
  <c r="G31" i="16"/>
  <c r="F31" i="16"/>
  <c r="E31" i="16"/>
  <c r="D31" i="16"/>
  <c r="C31" i="16"/>
  <c r="P30" i="16"/>
  <c r="O30" i="16"/>
  <c r="N30" i="16"/>
  <c r="M30" i="16"/>
  <c r="L30" i="16"/>
  <c r="K30" i="16"/>
  <c r="J30" i="16"/>
  <c r="I30" i="16"/>
  <c r="H30" i="16"/>
  <c r="G30" i="16"/>
  <c r="F30" i="16"/>
  <c r="E30" i="16"/>
  <c r="D30" i="16"/>
  <c r="C30" i="16"/>
  <c r="P29" i="16"/>
  <c r="O29" i="16"/>
  <c r="N29" i="16"/>
  <c r="M29" i="16"/>
  <c r="L29" i="16"/>
  <c r="K29" i="16"/>
  <c r="J29" i="16"/>
  <c r="I29" i="16"/>
  <c r="H29" i="16"/>
  <c r="G29" i="16"/>
  <c r="F29" i="16"/>
  <c r="E29" i="16"/>
  <c r="D29" i="16"/>
  <c r="C29" i="16"/>
  <c r="Q28" i="16"/>
  <c r="P28" i="16"/>
  <c r="O28" i="16"/>
  <c r="N28" i="16"/>
  <c r="M28" i="16"/>
  <c r="L28" i="16"/>
  <c r="K28" i="16"/>
  <c r="J28" i="16"/>
  <c r="I28" i="16"/>
  <c r="H28" i="16"/>
  <c r="G28" i="16"/>
  <c r="F28" i="16"/>
  <c r="E28" i="16"/>
  <c r="D28" i="16"/>
  <c r="C28" i="16"/>
  <c r="P27" i="16"/>
  <c r="O27" i="16"/>
  <c r="N27" i="16"/>
  <c r="M27" i="16"/>
  <c r="L27" i="16"/>
  <c r="K27" i="16"/>
  <c r="J27" i="16"/>
  <c r="I27" i="16"/>
  <c r="H27" i="16"/>
  <c r="G27" i="16"/>
  <c r="F27" i="16"/>
  <c r="E27" i="16"/>
  <c r="D27" i="16"/>
  <c r="C27" i="16"/>
  <c r="P26" i="16"/>
  <c r="O26" i="16"/>
  <c r="N26" i="16"/>
  <c r="M26" i="16"/>
  <c r="L26" i="16"/>
  <c r="K26" i="16"/>
  <c r="J26" i="16"/>
  <c r="I26" i="16"/>
  <c r="H26" i="16"/>
  <c r="G26" i="16"/>
  <c r="F26" i="16"/>
  <c r="E26" i="16"/>
  <c r="D26" i="16"/>
  <c r="C26" i="16"/>
  <c r="P25" i="16"/>
  <c r="O25" i="16"/>
  <c r="N25" i="16"/>
  <c r="M25" i="16"/>
  <c r="L25" i="16"/>
  <c r="K25" i="16"/>
  <c r="J25" i="16"/>
  <c r="I25" i="16"/>
  <c r="H25" i="16"/>
  <c r="G25" i="16"/>
  <c r="F25" i="16"/>
  <c r="E25" i="16"/>
  <c r="D25" i="16"/>
  <c r="C25" i="16"/>
  <c r="P24" i="16"/>
  <c r="O24" i="16"/>
  <c r="N24" i="16"/>
  <c r="M24" i="16"/>
  <c r="L24" i="16"/>
  <c r="K24" i="16"/>
  <c r="J24" i="16"/>
  <c r="I24" i="16"/>
  <c r="H24" i="16"/>
  <c r="G24" i="16"/>
  <c r="F24" i="16"/>
  <c r="E24" i="16"/>
  <c r="D24" i="16"/>
  <c r="C24" i="16"/>
  <c r="P23" i="16"/>
  <c r="O23" i="16"/>
  <c r="N23" i="16"/>
  <c r="M23" i="16"/>
  <c r="L23" i="16"/>
  <c r="K23" i="16"/>
  <c r="J23" i="16"/>
  <c r="I23" i="16"/>
  <c r="H23" i="16"/>
  <c r="G23" i="16"/>
  <c r="F23" i="16"/>
  <c r="E23" i="16"/>
  <c r="D23" i="16"/>
  <c r="C23" i="16"/>
  <c r="P22" i="16"/>
  <c r="O22" i="16"/>
  <c r="N22" i="16"/>
  <c r="M22" i="16"/>
  <c r="L22" i="16"/>
  <c r="K22" i="16"/>
  <c r="J22" i="16"/>
  <c r="I22" i="16"/>
  <c r="H22" i="16"/>
  <c r="G22" i="16"/>
  <c r="F22" i="16"/>
  <c r="E22" i="16"/>
  <c r="D22" i="16"/>
  <c r="C22" i="16"/>
  <c r="P21" i="16"/>
  <c r="O21" i="16"/>
  <c r="N21" i="16"/>
  <c r="M21" i="16"/>
  <c r="L21" i="16"/>
  <c r="K21" i="16"/>
  <c r="J21" i="16"/>
  <c r="I21" i="16"/>
  <c r="H21" i="16"/>
  <c r="G21" i="16"/>
  <c r="F21" i="16"/>
  <c r="E21" i="16"/>
  <c r="D21" i="16"/>
  <c r="C21" i="16"/>
  <c r="P20" i="16"/>
  <c r="O20" i="16"/>
  <c r="N20" i="16"/>
  <c r="M20" i="16"/>
  <c r="L20" i="16"/>
  <c r="K20" i="16"/>
  <c r="J20" i="16"/>
  <c r="I20" i="16"/>
  <c r="H20" i="16"/>
  <c r="G20" i="16"/>
  <c r="F20" i="16"/>
  <c r="E20" i="16"/>
  <c r="D20" i="16"/>
  <c r="C20" i="16"/>
  <c r="P19" i="16"/>
  <c r="O19" i="16"/>
  <c r="N19" i="16"/>
  <c r="M19" i="16"/>
  <c r="L19" i="16"/>
  <c r="K19" i="16"/>
  <c r="J19" i="16"/>
  <c r="I19" i="16"/>
  <c r="H19" i="16"/>
  <c r="G19" i="16"/>
  <c r="F19" i="16"/>
  <c r="E19" i="16"/>
  <c r="D19" i="16"/>
  <c r="C19" i="16"/>
  <c r="P18" i="16"/>
  <c r="O18" i="16"/>
  <c r="N18" i="16"/>
  <c r="M18" i="16"/>
  <c r="L18" i="16"/>
  <c r="K18" i="16"/>
  <c r="J18" i="16"/>
  <c r="I18" i="16"/>
  <c r="H18" i="16"/>
  <c r="G18" i="16"/>
  <c r="F18" i="16"/>
  <c r="E18" i="16"/>
  <c r="D18" i="16"/>
  <c r="C18" i="16"/>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P15" i="16"/>
  <c r="O15" i="16"/>
  <c r="N15" i="16"/>
  <c r="M15" i="16"/>
  <c r="L15" i="16"/>
  <c r="K15" i="16"/>
  <c r="J15" i="16"/>
  <c r="I15" i="16"/>
  <c r="H15" i="16"/>
  <c r="G15" i="16"/>
  <c r="F15" i="16"/>
  <c r="E15" i="16"/>
  <c r="D15" i="16"/>
  <c r="C15" i="16"/>
  <c r="P14" i="16"/>
  <c r="O14" i="16"/>
  <c r="N14" i="16"/>
  <c r="M14" i="16"/>
  <c r="L14" i="16"/>
  <c r="K14" i="16"/>
  <c r="J14" i="16"/>
  <c r="I14" i="16"/>
  <c r="H14" i="16"/>
  <c r="G14" i="16"/>
  <c r="F14" i="16"/>
  <c r="E14" i="16"/>
  <c r="D14" i="16"/>
  <c r="C14" i="16"/>
  <c r="P13" i="16"/>
  <c r="O13" i="16"/>
  <c r="N13" i="16"/>
  <c r="M13" i="16"/>
  <c r="L13" i="16"/>
  <c r="K13" i="16"/>
  <c r="J13" i="16"/>
  <c r="I13" i="16"/>
  <c r="H13" i="16"/>
  <c r="G13" i="16"/>
  <c r="F13" i="16"/>
  <c r="E13" i="16"/>
  <c r="D13" i="16"/>
  <c r="C13" i="16"/>
  <c r="P12" i="16"/>
  <c r="O12" i="16"/>
  <c r="N12" i="16"/>
  <c r="M12" i="16"/>
  <c r="L12" i="16"/>
  <c r="K12" i="16"/>
  <c r="J12" i="16"/>
  <c r="I12" i="16"/>
  <c r="H12" i="16"/>
  <c r="G12" i="16"/>
  <c r="F12" i="16"/>
  <c r="E12" i="16"/>
  <c r="D12" i="16"/>
  <c r="C12" i="16"/>
  <c r="P11" i="16"/>
  <c r="O11" i="16"/>
  <c r="N11" i="16"/>
  <c r="M11" i="16"/>
  <c r="L11" i="16"/>
  <c r="K11" i="16"/>
  <c r="J11" i="16"/>
  <c r="I11" i="16"/>
  <c r="H11" i="16"/>
  <c r="G11" i="16"/>
  <c r="F11" i="16"/>
  <c r="E11" i="16"/>
  <c r="D11" i="16"/>
  <c r="C11" i="16"/>
  <c r="P10" i="16"/>
  <c r="O10" i="16"/>
  <c r="N10" i="16"/>
  <c r="M10" i="16"/>
  <c r="L10" i="16"/>
  <c r="K10" i="16"/>
  <c r="J10" i="16"/>
  <c r="I10" i="16"/>
  <c r="H10" i="16"/>
  <c r="G10" i="16"/>
  <c r="F10" i="16"/>
  <c r="E10" i="16"/>
  <c r="D10" i="16"/>
  <c r="C10" i="16"/>
  <c r="P9" i="16"/>
  <c r="O9" i="16"/>
  <c r="N9" i="16"/>
  <c r="M9" i="16"/>
  <c r="L9" i="16"/>
  <c r="K9" i="16"/>
  <c r="J9" i="16"/>
  <c r="I9" i="16"/>
  <c r="H9" i="16"/>
  <c r="G9" i="16"/>
  <c r="F9" i="16"/>
  <c r="E9" i="16"/>
  <c r="D9" i="16"/>
  <c r="C9" i="16"/>
  <c r="P8" i="16"/>
  <c r="O8" i="16"/>
  <c r="N8" i="16"/>
  <c r="M8" i="16"/>
  <c r="L8" i="16"/>
  <c r="K8" i="16"/>
  <c r="J8" i="16"/>
  <c r="I8" i="16"/>
  <c r="H8" i="16"/>
  <c r="G8" i="16"/>
  <c r="F8" i="16"/>
  <c r="E8" i="16"/>
  <c r="D8" i="16"/>
  <c r="C8" i="16"/>
  <c r="P7" i="16"/>
  <c r="O7" i="16"/>
  <c r="N7" i="16"/>
  <c r="M7" i="16"/>
  <c r="L7" i="16"/>
  <c r="K7" i="16"/>
  <c r="J7" i="16"/>
  <c r="I7" i="16"/>
  <c r="H7" i="16"/>
  <c r="G7" i="16"/>
  <c r="F7" i="16"/>
  <c r="E7" i="16"/>
  <c r="C7" i="16"/>
  <c r="Q48" i="16"/>
  <c r="Q47" i="16"/>
  <c r="Q46" i="16"/>
  <c r="Q8" i="16"/>
  <c r="Q9" i="16"/>
  <c r="Q10" i="16"/>
  <c r="Q11" i="16"/>
  <c r="Q12" i="16"/>
  <c r="Q13" i="16"/>
  <c r="Q14" i="16"/>
  <c r="Q15" i="16"/>
  <c r="Q16" i="16"/>
  <c r="Q17" i="16"/>
  <c r="Q18" i="16"/>
  <c r="Q19" i="16"/>
  <c r="Q20" i="16"/>
  <c r="Q21" i="16"/>
  <c r="Q22" i="16"/>
  <c r="Q23" i="16"/>
  <c r="Q24" i="16"/>
  <c r="Q25" i="16"/>
  <c r="Q26" i="16"/>
  <c r="Q27" i="16"/>
  <c r="Q29" i="16"/>
  <c r="Q30" i="16"/>
  <c r="Q31" i="16"/>
  <c r="Q32" i="16"/>
  <c r="Q33" i="16"/>
  <c r="Q34" i="16"/>
  <c r="Q35" i="16"/>
  <c r="Q36" i="16"/>
  <c r="Q37" i="16"/>
  <c r="Q38" i="16"/>
  <c r="Q39" i="16"/>
  <c r="Q40" i="16"/>
  <c r="Q41" i="16"/>
  <c r="Q42" i="16"/>
  <c r="Q43" i="16"/>
  <c r="Q7" i="16"/>
  <c r="P48" i="14"/>
  <c r="Q36" i="8"/>
  <c r="P36" i="8"/>
  <c r="O36" i="8"/>
  <c r="N36" i="8"/>
  <c r="M36" i="8"/>
  <c r="L36" i="8"/>
  <c r="K36" i="8"/>
  <c r="J36" i="8"/>
  <c r="I36" i="8"/>
  <c r="H36" i="8"/>
  <c r="F36" i="8"/>
  <c r="E36" i="8"/>
  <c r="D36" i="8"/>
  <c r="C36" i="8"/>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P31" i="8"/>
  <c r="O31" i="8"/>
  <c r="N31" i="8"/>
  <c r="M31" i="8"/>
  <c r="L31" i="8"/>
  <c r="K31" i="8"/>
  <c r="J31" i="8"/>
  <c r="I31" i="8"/>
  <c r="H31" i="8"/>
  <c r="G31" i="8"/>
  <c r="F31" i="8"/>
  <c r="E31" i="8"/>
  <c r="D31" i="8"/>
  <c r="C31" i="8"/>
  <c r="P30" i="8"/>
  <c r="O30" i="8"/>
  <c r="N30" i="8"/>
  <c r="M30" i="8"/>
  <c r="L30" i="8"/>
  <c r="K30" i="8"/>
  <c r="J30" i="8"/>
  <c r="I30" i="8"/>
  <c r="H30" i="8"/>
  <c r="G30" i="8"/>
  <c r="F30" i="8"/>
  <c r="E30" i="8"/>
  <c r="D30" i="8"/>
  <c r="C30" i="8"/>
  <c r="Q29" i="8"/>
  <c r="P29" i="8"/>
  <c r="O29" i="8"/>
  <c r="N29" i="8"/>
  <c r="M29" i="8"/>
  <c r="L29" i="8"/>
  <c r="K29" i="8"/>
  <c r="J29" i="8"/>
  <c r="I29" i="8"/>
  <c r="H29" i="8"/>
  <c r="G29" i="8"/>
  <c r="F29" i="8"/>
  <c r="E29" i="8"/>
  <c r="D29" i="8"/>
  <c r="C29" i="8"/>
  <c r="Q28" i="8"/>
  <c r="P28" i="8"/>
  <c r="O28" i="8"/>
  <c r="N28" i="8"/>
  <c r="M28" i="8"/>
  <c r="L28" i="8"/>
  <c r="K28" i="8"/>
  <c r="J28" i="8"/>
  <c r="I28" i="8"/>
  <c r="H28" i="8"/>
  <c r="G28" i="8"/>
  <c r="F28" i="8"/>
  <c r="E28" i="8"/>
  <c r="D28" i="8"/>
  <c r="C28" i="8"/>
  <c r="Q27" i="8"/>
  <c r="P27" i="8"/>
  <c r="O27" i="8"/>
  <c r="N27" i="8"/>
  <c r="M27" i="8"/>
  <c r="L27" i="8"/>
  <c r="K27" i="8"/>
  <c r="J27" i="8"/>
  <c r="I27" i="8"/>
  <c r="H27" i="8"/>
  <c r="G27" i="8"/>
  <c r="F27" i="8"/>
  <c r="E27" i="8"/>
  <c r="D27" i="8"/>
  <c r="C27" i="8"/>
  <c r="Q26" i="8"/>
  <c r="P26" i="8"/>
  <c r="O26" i="8"/>
  <c r="N26" i="8"/>
  <c r="M26" i="8"/>
  <c r="L26" i="8"/>
  <c r="K26" i="8"/>
  <c r="J26" i="8"/>
  <c r="I26" i="8"/>
  <c r="H26" i="8"/>
  <c r="G26" i="8"/>
  <c r="F26" i="8"/>
  <c r="E26" i="8"/>
  <c r="D26" i="8"/>
  <c r="C26" i="8"/>
  <c r="Q25" i="8"/>
  <c r="P25" i="8"/>
  <c r="O25" i="8"/>
  <c r="N25" i="8"/>
  <c r="M25" i="8"/>
  <c r="L25" i="8"/>
  <c r="K25" i="8"/>
  <c r="J25" i="8"/>
  <c r="I25" i="8"/>
  <c r="H25" i="8"/>
  <c r="G25" i="8"/>
  <c r="F25" i="8"/>
  <c r="E25" i="8"/>
  <c r="D25" i="8"/>
  <c r="C25" i="8"/>
  <c r="Q24" i="8"/>
  <c r="P24" i="8"/>
  <c r="O24" i="8"/>
  <c r="N24" i="8"/>
  <c r="M24" i="8"/>
  <c r="L24" i="8"/>
  <c r="K24" i="8"/>
  <c r="J24" i="8"/>
  <c r="I24" i="8"/>
  <c r="H24" i="8"/>
  <c r="G24" i="8"/>
  <c r="F24" i="8"/>
  <c r="E24" i="8"/>
  <c r="D24" i="8"/>
  <c r="C24" i="8"/>
  <c r="Q23" i="8"/>
  <c r="P23" i="8"/>
  <c r="O23" i="8"/>
  <c r="N23" i="8"/>
  <c r="M23" i="8"/>
  <c r="L23" i="8"/>
  <c r="K23" i="8"/>
  <c r="J23" i="8"/>
  <c r="I23" i="8"/>
  <c r="H23" i="8"/>
  <c r="G23" i="8"/>
  <c r="F23" i="8"/>
  <c r="E23" i="8"/>
  <c r="D23" i="8"/>
  <c r="C23" i="8"/>
  <c r="Q22" i="8"/>
  <c r="P22" i="8"/>
  <c r="O22" i="8"/>
  <c r="N22" i="8"/>
  <c r="M22" i="8"/>
  <c r="L22" i="8"/>
  <c r="K22" i="8"/>
  <c r="J22" i="8"/>
  <c r="I22" i="8"/>
  <c r="H22" i="8"/>
  <c r="G22" i="8"/>
  <c r="F22" i="8"/>
  <c r="E22" i="8"/>
  <c r="D22" i="8"/>
  <c r="C22" i="8"/>
  <c r="Q21" i="8"/>
  <c r="P21" i="8"/>
  <c r="O21" i="8"/>
  <c r="N21" i="8"/>
  <c r="M21" i="8"/>
  <c r="L21" i="8"/>
  <c r="K21" i="8"/>
  <c r="J21" i="8"/>
  <c r="I21" i="8"/>
  <c r="H21" i="8"/>
  <c r="G21" i="8"/>
  <c r="F21" i="8"/>
  <c r="E21" i="8"/>
  <c r="D21" i="8"/>
  <c r="C21" i="8"/>
  <c r="Q20" i="8"/>
  <c r="P20" i="8"/>
  <c r="O20" i="8"/>
  <c r="N20" i="8"/>
  <c r="M20" i="8"/>
  <c r="L20" i="8"/>
  <c r="K20" i="8"/>
  <c r="J20" i="8"/>
  <c r="I20" i="8"/>
  <c r="H20" i="8"/>
  <c r="G20" i="8"/>
  <c r="F20" i="8"/>
  <c r="E20" i="8"/>
  <c r="D20" i="8"/>
  <c r="C20" i="8"/>
  <c r="Q19" i="8"/>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Q17" i="8"/>
  <c r="P17" i="8"/>
  <c r="O17" i="8"/>
  <c r="N17" i="8"/>
  <c r="M17" i="8"/>
  <c r="L17" i="8"/>
  <c r="K17" i="8"/>
  <c r="J17" i="8"/>
  <c r="I17" i="8"/>
  <c r="H17" i="8"/>
  <c r="G17" i="8"/>
  <c r="F17" i="8"/>
  <c r="E17" i="8"/>
  <c r="D17" i="8"/>
  <c r="C17" i="8"/>
  <c r="Q16" i="8"/>
  <c r="P16" i="8"/>
  <c r="O16" i="8"/>
  <c r="N16" i="8"/>
  <c r="M16" i="8"/>
  <c r="L16" i="8"/>
  <c r="K16" i="8"/>
  <c r="J16" i="8"/>
  <c r="I16" i="8"/>
  <c r="H16" i="8"/>
  <c r="G16" i="8"/>
  <c r="F16" i="8"/>
  <c r="E16" i="8"/>
  <c r="D16" i="8"/>
  <c r="C16" i="8"/>
  <c r="Q15" i="8"/>
  <c r="P15" i="8"/>
  <c r="O15" i="8"/>
  <c r="N15" i="8"/>
  <c r="M15" i="8"/>
  <c r="L15" i="8"/>
  <c r="K15" i="8"/>
  <c r="J15" i="8"/>
  <c r="I15" i="8"/>
  <c r="H15" i="8"/>
  <c r="G15" i="8"/>
  <c r="F15" i="8"/>
  <c r="E15" i="8"/>
  <c r="D15" i="8"/>
  <c r="C15" i="8"/>
  <c r="Q14" i="8"/>
  <c r="P14" i="8"/>
  <c r="O14" i="8"/>
  <c r="N14" i="8"/>
  <c r="M14" i="8"/>
  <c r="L14" i="8"/>
  <c r="K14" i="8"/>
  <c r="J14" i="8"/>
  <c r="I14" i="8"/>
  <c r="H14" i="8"/>
  <c r="G14" i="8"/>
  <c r="F14" i="8"/>
  <c r="E14" i="8"/>
  <c r="D14" i="8"/>
  <c r="C14" i="8"/>
  <c r="Q13" i="8"/>
  <c r="P13" i="8"/>
  <c r="O13" i="8"/>
  <c r="N13" i="8"/>
  <c r="M13" i="8"/>
  <c r="L13" i="8"/>
  <c r="K13" i="8"/>
  <c r="J13" i="8"/>
  <c r="I13" i="8"/>
  <c r="H13" i="8"/>
  <c r="G13" i="8"/>
  <c r="F13" i="8"/>
  <c r="E13" i="8"/>
  <c r="D13" i="8"/>
  <c r="C13" i="8"/>
  <c r="Q12" i="8"/>
  <c r="P12" i="8"/>
  <c r="O12" i="8"/>
  <c r="N12" i="8"/>
  <c r="M12" i="8"/>
  <c r="L12" i="8"/>
  <c r="K12" i="8"/>
  <c r="J12" i="8"/>
  <c r="I12" i="8"/>
  <c r="H12" i="8"/>
  <c r="G12" i="8"/>
  <c r="F12" i="8"/>
  <c r="E12" i="8"/>
  <c r="D12" i="8"/>
  <c r="C12" i="8"/>
  <c r="Q11" i="8"/>
  <c r="P11" i="8"/>
  <c r="O11" i="8"/>
  <c r="N11" i="8"/>
  <c r="M11" i="8"/>
  <c r="L11" i="8"/>
  <c r="K11" i="8"/>
  <c r="J11" i="8"/>
  <c r="I11" i="8"/>
  <c r="H11" i="8"/>
  <c r="G11" i="8"/>
  <c r="F11" i="8"/>
  <c r="E11" i="8"/>
  <c r="D11" i="8"/>
  <c r="C11" i="8"/>
  <c r="Q10" i="8"/>
  <c r="P10" i="8"/>
  <c r="O10" i="8"/>
  <c r="N10" i="8"/>
  <c r="M10" i="8"/>
  <c r="L10" i="8"/>
  <c r="K10" i="8"/>
  <c r="J10" i="8"/>
  <c r="I10" i="8"/>
  <c r="H10" i="8"/>
  <c r="G10" i="8"/>
  <c r="F10" i="8"/>
  <c r="E10" i="8"/>
  <c r="D10" i="8"/>
  <c r="C10" i="8"/>
  <c r="Q9" i="8"/>
  <c r="P9" i="8"/>
  <c r="O9" i="8"/>
  <c r="N9" i="8"/>
  <c r="M9" i="8"/>
  <c r="L9" i="8"/>
  <c r="K9" i="8"/>
  <c r="J9" i="8"/>
  <c r="I9" i="8"/>
  <c r="H9" i="8"/>
  <c r="G9" i="8"/>
  <c r="F9" i="8"/>
  <c r="E9" i="8"/>
  <c r="D9" i="8"/>
  <c r="C9" i="8"/>
  <c r="Q8" i="8"/>
  <c r="P8" i="8"/>
  <c r="O8" i="8"/>
  <c r="N8" i="8"/>
  <c r="M8" i="8"/>
  <c r="L8" i="8"/>
  <c r="K8" i="8"/>
  <c r="J8" i="8"/>
  <c r="I8" i="8"/>
  <c r="H8" i="8"/>
  <c r="G8" i="8"/>
  <c r="F8" i="8"/>
  <c r="E8" i="8"/>
  <c r="D8" i="8"/>
  <c r="C8" i="8"/>
  <c r="Q7" i="8"/>
  <c r="P7" i="8"/>
  <c r="O7" i="8"/>
  <c r="N7" i="8"/>
  <c r="M7" i="8"/>
  <c r="L7" i="8"/>
  <c r="K7" i="8"/>
  <c r="J7" i="8"/>
  <c r="I7" i="8"/>
  <c r="H7" i="8"/>
  <c r="G7" i="8"/>
  <c r="F7" i="8"/>
  <c r="E7" i="8"/>
  <c r="D7" i="8"/>
  <c r="C7" i="8"/>
  <c r="P6" i="8"/>
  <c r="O6" i="8"/>
  <c r="N6" i="8"/>
  <c r="M6" i="8"/>
  <c r="L6" i="8"/>
  <c r="K6" i="8"/>
  <c r="J6" i="8"/>
  <c r="I6" i="8"/>
  <c r="H6" i="8"/>
  <c r="G6" i="8"/>
  <c r="F6" i="8"/>
  <c r="E6" i="8"/>
  <c r="D6" i="8"/>
  <c r="C32" i="8" l="1"/>
  <c r="J20" i="36"/>
  <c r="J11" i="36"/>
  <c r="J21" i="36"/>
  <c r="J24" i="36"/>
  <c r="J30" i="36"/>
  <c r="J27" i="36"/>
  <c r="J31" i="36"/>
  <c r="J8" i="36"/>
  <c r="J13" i="36"/>
  <c r="J6" i="36"/>
  <c r="J25" i="36"/>
  <c r="J17" i="36"/>
  <c r="J16" i="36"/>
  <c r="J14" i="36"/>
  <c r="J19" i="36"/>
  <c r="J9" i="36"/>
  <c r="J10" i="36"/>
  <c r="J26" i="36"/>
  <c r="J12" i="36"/>
  <c r="J28" i="36"/>
  <c r="J22" i="36"/>
  <c r="J18" i="36"/>
  <c r="J23" i="36"/>
  <c r="J15" i="36"/>
  <c r="J7" i="36"/>
  <c r="J29" i="36"/>
  <c r="Q48" i="14"/>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5" i="20"/>
  <c r="R38" i="20" l="1"/>
  <c r="T38" i="20" s="1"/>
  <c r="R34" i="20"/>
  <c r="T34" i="20" s="1"/>
  <c r="R30" i="20"/>
  <c r="T30" i="20" s="1"/>
  <c r="R26" i="20"/>
  <c r="T26" i="20" s="1"/>
  <c r="R22" i="20"/>
  <c r="T22" i="20" s="1"/>
  <c r="R18" i="20"/>
  <c r="T18" i="20" s="1"/>
  <c r="R14" i="20"/>
  <c r="T14" i="20" s="1"/>
  <c r="R10" i="20"/>
  <c r="T10" i="20" s="1"/>
  <c r="R6" i="20"/>
  <c r="T6" i="20" s="1"/>
  <c r="R5" i="20"/>
  <c r="T5" i="20" s="1"/>
  <c r="R35" i="20"/>
  <c r="T35" i="20" s="1"/>
  <c r="R31" i="20"/>
  <c r="T31" i="20" s="1"/>
  <c r="R27" i="20"/>
  <c r="T27" i="20" s="1"/>
  <c r="R23" i="20"/>
  <c r="T23" i="20" s="1"/>
  <c r="R19" i="20"/>
  <c r="T19" i="20" s="1"/>
  <c r="R15" i="20"/>
  <c r="T15" i="20" s="1"/>
  <c r="R11" i="20"/>
  <c r="T11" i="20" s="1"/>
  <c r="R7" i="20"/>
  <c r="T7" i="20" s="1"/>
  <c r="R37" i="20"/>
  <c r="T37" i="20" s="1"/>
  <c r="R33" i="20"/>
  <c r="T33" i="20" s="1"/>
  <c r="R29" i="20"/>
  <c r="T29" i="20" s="1"/>
  <c r="R25" i="20"/>
  <c r="T25" i="20" s="1"/>
  <c r="R21" i="20"/>
  <c r="T21" i="20" s="1"/>
  <c r="R17" i="20"/>
  <c r="T17" i="20" s="1"/>
  <c r="R13" i="20"/>
  <c r="T13" i="20" s="1"/>
  <c r="R9" i="20"/>
  <c r="T9" i="20" s="1"/>
  <c r="R36" i="20"/>
  <c r="T36" i="20" s="1"/>
  <c r="R32" i="20"/>
  <c r="T32" i="20" s="1"/>
  <c r="R28" i="20"/>
  <c r="T28" i="20" s="1"/>
  <c r="R24" i="20"/>
  <c r="T24" i="20" s="1"/>
  <c r="R20" i="20"/>
  <c r="T20" i="20" s="1"/>
  <c r="R16" i="20"/>
  <c r="T16" i="20" s="1"/>
  <c r="R12" i="20"/>
  <c r="T12" i="20" s="1"/>
  <c r="R8" i="20"/>
  <c r="T8" i="20" s="1"/>
  <c r="C44" i="15" l="1"/>
  <c r="D44" i="15"/>
  <c r="E44" i="15"/>
  <c r="F44" i="15"/>
  <c r="G44" i="15"/>
  <c r="H44" i="15"/>
  <c r="I44" i="15"/>
  <c r="J44" i="15"/>
  <c r="K44" i="15"/>
  <c r="L44" i="15"/>
  <c r="M44" i="15"/>
  <c r="N44" i="15"/>
  <c r="O44" i="15"/>
  <c r="P44" i="15"/>
  <c r="Q44" i="15" l="1"/>
  <c r="N44" i="16"/>
  <c r="J44" i="16"/>
  <c r="F44" i="16"/>
  <c r="M44" i="16"/>
  <c r="I44" i="16"/>
  <c r="E44" i="16"/>
  <c r="P44" i="16"/>
  <c r="L44" i="16"/>
  <c r="H44" i="16"/>
  <c r="D44" i="16"/>
  <c r="O44" i="16"/>
  <c r="K44" i="16"/>
  <c r="G44" i="16"/>
  <c r="C44" i="16"/>
  <c r="G32" i="6"/>
  <c r="G32" i="45"/>
  <c r="G36" i="8"/>
  <c r="G35" i="8"/>
  <c r="G34" i="8"/>
  <c r="Q44" i="16" l="1"/>
  <c r="G37" i="45"/>
  <c r="Q37" i="46"/>
  <c r="P37" i="46"/>
  <c r="O37" i="46"/>
  <c r="N37" i="46"/>
  <c r="M37" i="46"/>
  <c r="L37" i="46"/>
  <c r="K37" i="46"/>
  <c r="J37" i="46"/>
  <c r="I37" i="46"/>
  <c r="H37" i="46"/>
  <c r="G37" i="46"/>
  <c r="F37" i="46"/>
  <c r="E37" i="46"/>
  <c r="D37" i="46"/>
  <c r="C37" i="46"/>
  <c r="Q32" i="46"/>
  <c r="P32" i="46"/>
  <c r="O32" i="46"/>
  <c r="N32" i="46"/>
  <c r="M32" i="46"/>
  <c r="L32" i="46"/>
  <c r="K32" i="46"/>
  <c r="J32" i="46"/>
  <c r="I32" i="46"/>
  <c r="H32" i="46"/>
  <c r="G32" i="46"/>
  <c r="F32" i="46"/>
  <c r="E32" i="46"/>
  <c r="D32" i="46"/>
  <c r="C32" i="46"/>
  <c r="Q37" i="45"/>
  <c r="P37" i="45"/>
  <c r="O37" i="45"/>
  <c r="N37" i="45"/>
  <c r="M37" i="45"/>
  <c r="L37" i="45"/>
  <c r="K37" i="45"/>
  <c r="J37" i="45"/>
  <c r="I37" i="45"/>
  <c r="H37" i="45"/>
  <c r="F37" i="45"/>
  <c r="E37" i="45"/>
  <c r="D37" i="45"/>
  <c r="C37" i="45"/>
  <c r="Q32" i="45"/>
  <c r="P32" i="45"/>
  <c r="O32" i="45"/>
  <c r="N32" i="45"/>
  <c r="M32" i="45"/>
  <c r="L32" i="45"/>
  <c r="K32" i="45"/>
  <c r="J32" i="45"/>
  <c r="I32" i="45"/>
  <c r="H32" i="45"/>
  <c r="F32" i="45"/>
  <c r="E32" i="45"/>
  <c r="D32" i="45"/>
  <c r="C32" i="45"/>
  <c r="Q37" i="43"/>
  <c r="P37" i="43"/>
  <c r="O37" i="43"/>
  <c r="N37" i="43"/>
  <c r="M37" i="43"/>
  <c r="L37" i="43"/>
  <c r="K37" i="43"/>
  <c r="J37" i="43"/>
  <c r="I37" i="43"/>
  <c r="H37" i="43"/>
  <c r="G37" i="43"/>
  <c r="F37" i="43"/>
  <c r="E37" i="43"/>
  <c r="D37" i="43"/>
  <c r="C37" i="43"/>
  <c r="Q32" i="43"/>
  <c r="P32" i="43"/>
  <c r="O32" i="43"/>
  <c r="N32" i="43"/>
  <c r="M32" i="43"/>
  <c r="L32" i="43"/>
  <c r="K32" i="43"/>
  <c r="J32" i="43"/>
  <c r="I32" i="43"/>
  <c r="H32" i="43"/>
  <c r="G32" i="43"/>
  <c r="F32" i="43"/>
  <c r="E32" i="43"/>
  <c r="D32" i="43"/>
  <c r="C32" i="43"/>
  <c r="Q37" i="41"/>
  <c r="P37" i="41"/>
  <c r="O37" i="41"/>
  <c r="N37" i="41"/>
  <c r="M37" i="41"/>
  <c r="L37" i="41"/>
  <c r="K37" i="41"/>
  <c r="J37" i="41"/>
  <c r="I37" i="41"/>
  <c r="H37" i="41"/>
  <c r="G37" i="41"/>
  <c r="F37" i="41"/>
  <c r="E37" i="41"/>
  <c r="D37" i="41"/>
  <c r="C37" i="41"/>
  <c r="Q32" i="41"/>
  <c r="P32" i="41"/>
  <c r="O32" i="41"/>
  <c r="N32" i="41"/>
  <c r="M32" i="41"/>
  <c r="L32" i="41"/>
  <c r="K32" i="41"/>
  <c r="J32" i="41"/>
  <c r="I32" i="41"/>
  <c r="H32" i="41"/>
  <c r="G32" i="41"/>
  <c r="F32" i="41"/>
  <c r="E32" i="41"/>
  <c r="C32" i="41"/>
  <c r="D44" i="17" l="1"/>
  <c r="E44" i="17"/>
  <c r="F44" i="17"/>
  <c r="G44" i="17"/>
  <c r="H44" i="17"/>
  <c r="I44" i="17"/>
  <c r="J44" i="17"/>
  <c r="K44" i="17"/>
  <c r="L44" i="17"/>
  <c r="M44" i="17"/>
  <c r="N44" i="17"/>
  <c r="O44" i="17"/>
  <c r="P44" i="17"/>
  <c r="Q44" i="17"/>
  <c r="D43" i="14"/>
  <c r="E43" i="14"/>
  <c r="F43" i="14"/>
  <c r="G43" i="14"/>
  <c r="H43" i="14"/>
  <c r="I43" i="14"/>
  <c r="J43" i="14"/>
  <c r="K43" i="14"/>
  <c r="L43" i="14"/>
  <c r="M43" i="14"/>
  <c r="N43" i="14"/>
  <c r="O43" i="14"/>
  <c r="P43" i="14"/>
  <c r="Q43" i="14"/>
  <c r="D44" i="30" l="1"/>
  <c r="E44" i="30"/>
  <c r="F44" i="30"/>
  <c r="G44" i="30"/>
  <c r="H44" i="30"/>
  <c r="I44" i="30"/>
  <c r="J44" i="30"/>
  <c r="K44" i="30"/>
  <c r="L44" i="30"/>
  <c r="M44" i="30"/>
  <c r="N44" i="30"/>
  <c r="O44" i="30"/>
  <c r="P44" i="30"/>
  <c r="Q44" i="30"/>
  <c r="D43" i="3"/>
  <c r="E43" i="3"/>
  <c r="F43" i="3"/>
  <c r="G43" i="3"/>
  <c r="H43" i="3"/>
  <c r="I43" i="3"/>
  <c r="J43" i="3"/>
  <c r="K43" i="3"/>
  <c r="L43" i="3"/>
  <c r="M43" i="3"/>
  <c r="N43" i="3"/>
  <c r="O43" i="3"/>
  <c r="P43" i="3"/>
  <c r="Q43" i="3"/>
  <c r="O9" i="37" l="1"/>
  <c r="O35" i="37"/>
  <c r="O17" i="37"/>
  <c r="O44" i="37"/>
  <c r="O34" i="37"/>
  <c r="O27" i="37"/>
  <c r="O37" i="37"/>
  <c r="O16" i="37"/>
  <c r="O28" i="37"/>
  <c r="O38" i="37"/>
  <c r="O39" i="37"/>
  <c r="O33" i="37"/>
  <c r="O19" i="37"/>
  <c r="O15" i="37"/>
  <c r="O41" i="37"/>
  <c r="O25" i="37"/>
  <c r="O26" i="37"/>
  <c r="O20" i="37"/>
  <c r="O8" i="37"/>
  <c r="O32" i="37"/>
  <c r="O18" i="37"/>
  <c r="O30" i="37"/>
  <c r="O29" i="37"/>
  <c r="O12" i="37"/>
  <c r="O22" i="37"/>
  <c r="O40" i="37"/>
  <c r="O43" i="37"/>
  <c r="O42" i="37"/>
  <c r="O7" i="37"/>
  <c r="O24" i="37"/>
  <c r="O21" i="37"/>
  <c r="O13" i="37"/>
  <c r="O31" i="37"/>
  <c r="O10" i="37"/>
  <c r="O36" i="37"/>
  <c r="O11" i="37"/>
  <c r="O23" i="37"/>
  <c r="O14" i="37"/>
  <c r="K9" i="37"/>
  <c r="K35" i="37"/>
  <c r="K44" i="37"/>
  <c r="K34" i="37"/>
  <c r="K27" i="37"/>
  <c r="K37" i="37"/>
  <c r="K16" i="37"/>
  <c r="K28" i="37"/>
  <c r="K31" i="37"/>
  <c r="K42" i="37"/>
  <c r="K29" i="37"/>
  <c r="K13" i="37"/>
  <c r="K15" i="37"/>
  <c r="K41" i="37"/>
  <c r="K38" i="37"/>
  <c r="K43" i="37"/>
  <c r="K17" i="37"/>
  <c r="K19" i="37"/>
  <c r="K7" i="37"/>
  <c r="K12" i="37"/>
  <c r="K22" i="37"/>
  <c r="K32" i="37"/>
  <c r="K18" i="37"/>
  <c r="K36" i="37"/>
  <c r="K24" i="37"/>
  <c r="K40" i="37"/>
  <c r="K30" i="37"/>
  <c r="K33" i="37"/>
  <c r="K25" i="37"/>
  <c r="K26" i="37"/>
  <c r="K21" i="37"/>
  <c r="K39" i="37"/>
  <c r="K8" i="37"/>
  <c r="K10" i="37"/>
  <c r="K14" i="37"/>
  <c r="K11" i="37"/>
  <c r="K20" i="37"/>
  <c r="K23" i="37"/>
  <c r="G9" i="37"/>
  <c r="G35" i="37"/>
  <c r="G44" i="37"/>
  <c r="G34" i="37"/>
  <c r="G27" i="37"/>
  <c r="G37" i="37"/>
  <c r="G16" i="37"/>
  <c r="G28" i="37"/>
  <c r="G38" i="37"/>
  <c r="G39" i="37"/>
  <c r="G17" i="37"/>
  <c r="G26" i="37"/>
  <c r="G36" i="37"/>
  <c r="G15" i="37"/>
  <c r="G41" i="37"/>
  <c r="G30" i="37"/>
  <c r="G33" i="37"/>
  <c r="G25" i="37"/>
  <c r="G13" i="37"/>
  <c r="G24" i="37"/>
  <c r="G32" i="37"/>
  <c r="G18" i="37"/>
  <c r="G43" i="37"/>
  <c r="G21" i="37"/>
  <c r="G40" i="37"/>
  <c r="G31" i="37"/>
  <c r="G29" i="37"/>
  <c r="G19" i="37"/>
  <c r="G7" i="37"/>
  <c r="G20" i="37"/>
  <c r="G8" i="37"/>
  <c r="G23" i="37"/>
  <c r="G10" i="37"/>
  <c r="G42" i="37"/>
  <c r="G22" i="37"/>
  <c r="G11" i="37"/>
  <c r="G14" i="37"/>
  <c r="G12" i="37"/>
  <c r="N31" i="37"/>
  <c r="N39" i="37"/>
  <c r="N38" i="37"/>
  <c r="N43" i="37"/>
  <c r="N30" i="37"/>
  <c r="N33" i="37"/>
  <c r="N29" i="37"/>
  <c r="N36" i="37"/>
  <c r="N9" i="37"/>
  <c r="N44" i="37"/>
  <c r="N27" i="37"/>
  <c r="N25" i="37"/>
  <c r="N7" i="37"/>
  <c r="N21" i="37"/>
  <c r="N8" i="37"/>
  <c r="N35" i="37"/>
  <c r="N13" i="37"/>
  <c r="N15" i="37"/>
  <c r="N11" i="37"/>
  <c r="N23" i="37"/>
  <c r="N34" i="37"/>
  <c r="N26" i="37"/>
  <c r="N16" i="37"/>
  <c r="N20" i="37"/>
  <c r="N41" i="37"/>
  <c r="N32" i="37"/>
  <c r="N18" i="37"/>
  <c r="N19" i="37"/>
  <c r="N12" i="37"/>
  <c r="N22" i="37"/>
  <c r="N17" i="37"/>
  <c r="N37" i="37"/>
  <c r="N28" i="37"/>
  <c r="N42" i="37"/>
  <c r="N40" i="37"/>
  <c r="N14" i="37"/>
  <c r="N24" i="37"/>
  <c r="N10" i="37"/>
  <c r="J31" i="37"/>
  <c r="J39" i="37"/>
  <c r="J38" i="37"/>
  <c r="J43" i="37"/>
  <c r="J30" i="37"/>
  <c r="J33" i="37"/>
  <c r="J29" i="37"/>
  <c r="J36" i="37"/>
  <c r="J34" i="37"/>
  <c r="J37" i="37"/>
  <c r="J19" i="37"/>
  <c r="J21" i="37"/>
  <c r="J8" i="37"/>
  <c r="J9" i="37"/>
  <c r="J20" i="37"/>
  <c r="J41" i="37"/>
  <c r="J11" i="37"/>
  <c r="J23" i="37"/>
  <c r="J44" i="37"/>
  <c r="J27" i="37"/>
  <c r="J17" i="37"/>
  <c r="J42" i="37"/>
  <c r="J7" i="37"/>
  <c r="J28" i="37"/>
  <c r="J12" i="37"/>
  <c r="J22" i="37"/>
  <c r="J32" i="37"/>
  <c r="J18" i="37"/>
  <c r="J35" i="37"/>
  <c r="J13" i="37"/>
  <c r="J24" i="37"/>
  <c r="J40" i="37"/>
  <c r="J25" i="37"/>
  <c r="J16" i="37"/>
  <c r="J10" i="37"/>
  <c r="J14" i="37"/>
  <c r="J15" i="37"/>
  <c r="J26" i="37"/>
  <c r="F31" i="37"/>
  <c r="F39" i="37"/>
  <c r="F38" i="37"/>
  <c r="F43" i="37"/>
  <c r="F30" i="37"/>
  <c r="F33" i="37"/>
  <c r="F29" i="37"/>
  <c r="F36" i="37"/>
  <c r="F9" i="37"/>
  <c r="F44" i="37"/>
  <c r="F27" i="37"/>
  <c r="F42" i="37"/>
  <c r="F16" i="37"/>
  <c r="F13" i="37"/>
  <c r="F21" i="37"/>
  <c r="F8" i="37"/>
  <c r="F34" i="37"/>
  <c r="F37" i="37"/>
  <c r="F12" i="37"/>
  <c r="F22" i="37"/>
  <c r="F11" i="37"/>
  <c r="F23" i="37"/>
  <c r="F25" i="37"/>
  <c r="F26" i="37"/>
  <c r="F24" i="37"/>
  <c r="F32" i="37"/>
  <c r="F18" i="37"/>
  <c r="F15" i="37"/>
  <c r="F7" i="37"/>
  <c r="F20" i="37"/>
  <c r="F14" i="37"/>
  <c r="F17" i="37"/>
  <c r="F19" i="37"/>
  <c r="F28" i="37"/>
  <c r="F41" i="37"/>
  <c r="F40" i="37"/>
  <c r="F35" i="37"/>
  <c r="F10" i="37"/>
  <c r="Q44" i="37"/>
  <c r="Q34" i="37"/>
  <c r="Q27" i="37"/>
  <c r="Q9" i="37"/>
  <c r="Q35" i="37"/>
  <c r="Q17" i="37"/>
  <c r="Q25" i="37"/>
  <c r="Q19" i="37"/>
  <c r="Q13" i="37"/>
  <c r="Q43" i="37"/>
  <c r="Q42" i="37"/>
  <c r="Q16" i="37"/>
  <c r="Q36" i="37"/>
  <c r="Q12" i="37"/>
  <c r="Q24" i="37"/>
  <c r="Q30" i="37"/>
  <c r="Q29" i="37"/>
  <c r="Q22" i="37"/>
  <c r="Q10" i="37"/>
  <c r="Q39" i="37"/>
  <c r="Q7" i="37"/>
  <c r="Q28" i="37"/>
  <c r="Q21" i="37"/>
  <c r="Q11" i="37"/>
  <c r="Q23" i="37"/>
  <c r="Q31" i="37"/>
  <c r="Q37" i="37"/>
  <c r="Q33" i="37"/>
  <c r="Q15" i="37"/>
  <c r="Q8" i="37"/>
  <c r="Q38" i="37"/>
  <c r="Q41" i="37"/>
  <c r="Q18" i="37"/>
  <c r="Q14" i="37"/>
  <c r="Q26" i="37"/>
  <c r="Q20" i="37"/>
  <c r="Q32" i="37"/>
  <c r="Q40" i="37"/>
  <c r="M44" i="37"/>
  <c r="M34" i="37"/>
  <c r="M27" i="37"/>
  <c r="M9" i="37"/>
  <c r="M35" i="37"/>
  <c r="M17" i="37"/>
  <c r="M25" i="37"/>
  <c r="M19" i="37"/>
  <c r="M13" i="37"/>
  <c r="M38" i="37"/>
  <c r="M30" i="37"/>
  <c r="M26" i="37"/>
  <c r="M28" i="37"/>
  <c r="M12" i="37"/>
  <c r="M24" i="37"/>
  <c r="M31" i="37"/>
  <c r="M42" i="37"/>
  <c r="M37" i="37"/>
  <c r="M33" i="37"/>
  <c r="M36" i="37"/>
  <c r="M21" i="37"/>
  <c r="M10" i="37"/>
  <c r="M15" i="37"/>
  <c r="M8" i="37"/>
  <c r="M11" i="37"/>
  <c r="M23" i="37"/>
  <c r="M39" i="37"/>
  <c r="M16" i="37"/>
  <c r="M29" i="37"/>
  <c r="M20" i="37"/>
  <c r="M41" i="37"/>
  <c r="M32" i="37"/>
  <c r="M43" i="37"/>
  <c r="M22" i="37"/>
  <c r="M18" i="37"/>
  <c r="M7" i="37"/>
  <c r="M40" i="37"/>
  <c r="M14" i="37"/>
  <c r="I44" i="37"/>
  <c r="I34" i="37"/>
  <c r="I27" i="37"/>
  <c r="I9" i="37"/>
  <c r="I35" i="37"/>
  <c r="I17" i="37"/>
  <c r="I25" i="37"/>
  <c r="I19" i="37"/>
  <c r="I13" i="37"/>
  <c r="I43" i="37"/>
  <c r="I33" i="37"/>
  <c r="I7" i="37"/>
  <c r="I12" i="37"/>
  <c r="I24" i="37"/>
  <c r="I39" i="37"/>
  <c r="I26" i="37"/>
  <c r="I16" i="37"/>
  <c r="I29" i="37"/>
  <c r="I15" i="37"/>
  <c r="I8" i="37"/>
  <c r="I10" i="37"/>
  <c r="I38" i="37"/>
  <c r="I31" i="37"/>
  <c r="I20" i="37"/>
  <c r="I41" i="37"/>
  <c r="I11" i="37"/>
  <c r="I23" i="37"/>
  <c r="I42" i="37"/>
  <c r="I37" i="37"/>
  <c r="I28" i="37"/>
  <c r="I36" i="37"/>
  <c r="I22" i="37"/>
  <c r="I18" i="37"/>
  <c r="I21" i="37"/>
  <c r="I40" i="37"/>
  <c r="I32" i="37"/>
  <c r="I14" i="37"/>
  <c r="I30" i="37"/>
  <c r="E44" i="37"/>
  <c r="E34" i="37"/>
  <c r="E27" i="37"/>
  <c r="E9" i="37"/>
  <c r="E35" i="37"/>
  <c r="E17" i="37"/>
  <c r="E25" i="37"/>
  <c r="E19" i="37"/>
  <c r="E38" i="37"/>
  <c r="E30" i="37"/>
  <c r="E37" i="37"/>
  <c r="E29" i="37"/>
  <c r="E12" i="37"/>
  <c r="E24" i="37"/>
  <c r="E42" i="37"/>
  <c r="E7" i="37"/>
  <c r="E28" i="37"/>
  <c r="E36" i="37"/>
  <c r="E20" i="37"/>
  <c r="E41" i="37"/>
  <c r="E10" i="37"/>
  <c r="E39" i="37"/>
  <c r="E33" i="37"/>
  <c r="E13" i="37"/>
  <c r="E22" i="37"/>
  <c r="E11" i="37"/>
  <c r="E23" i="37"/>
  <c r="E43" i="37"/>
  <c r="E26" i="37"/>
  <c r="E16" i="37"/>
  <c r="E21" i="37"/>
  <c r="E32" i="37"/>
  <c r="E18" i="37"/>
  <c r="E31" i="37"/>
  <c r="E15" i="37"/>
  <c r="E40" i="37"/>
  <c r="E8" i="37"/>
  <c r="E14" i="37"/>
  <c r="P38" i="37"/>
  <c r="P43" i="37"/>
  <c r="P30" i="37"/>
  <c r="P31" i="37"/>
  <c r="P39" i="37"/>
  <c r="P42" i="37"/>
  <c r="P26" i="37"/>
  <c r="P7" i="37"/>
  <c r="P44" i="37"/>
  <c r="P35" i="37"/>
  <c r="P37" i="37"/>
  <c r="P29" i="37"/>
  <c r="P13" i="37"/>
  <c r="P20" i="37"/>
  <c r="P22" i="37"/>
  <c r="P34" i="37"/>
  <c r="P16" i="37"/>
  <c r="P12" i="37"/>
  <c r="P41" i="37"/>
  <c r="P40" i="37"/>
  <c r="P19" i="37"/>
  <c r="P24" i="37"/>
  <c r="P10" i="37"/>
  <c r="P14" i="37"/>
  <c r="P17" i="37"/>
  <c r="P28" i="37"/>
  <c r="P36" i="37"/>
  <c r="P21" i="37"/>
  <c r="P25" i="37"/>
  <c r="P23" i="37"/>
  <c r="P9" i="37"/>
  <c r="P27" i="37"/>
  <c r="P15" i="37"/>
  <c r="P33" i="37"/>
  <c r="P11" i="37"/>
  <c r="P8" i="37"/>
  <c r="P32" i="37"/>
  <c r="P18" i="37"/>
  <c r="L38" i="37"/>
  <c r="L43" i="37"/>
  <c r="L30" i="37"/>
  <c r="L31" i="37"/>
  <c r="L39" i="37"/>
  <c r="L42" i="37"/>
  <c r="L26" i="37"/>
  <c r="L7" i="37"/>
  <c r="L9" i="37"/>
  <c r="L17" i="37"/>
  <c r="L16" i="37"/>
  <c r="L36" i="37"/>
  <c r="L20" i="37"/>
  <c r="L22" i="37"/>
  <c r="L44" i="37"/>
  <c r="L27" i="37"/>
  <c r="L28" i="37"/>
  <c r="L24" i="37"/>
  <c r="L40" i="37"/>
  <c r="L35" i="37"/>
  <c r="L37" i="37"/>
  <c r="L33" i="37"/>
  <c r="L25" i="37"/>
  <c r="L13" i="37"/>
  <c r="L21" i="37"/>
  <c r="L10" i="37"/>
  <c r="L14" i="37"/>
  <c r="L34" i="37"/>
  <c r="L15" i="37"/>
  <c r="L8" i="37"/>
  <c r="L12" i="37"/>
  <c r="L11" i="37"/>
  <c r="L19" i="37"/>
  <c r="L41" i="37"/>
  <c r="L32" i="37"/>
  <c r="L23" i="37"/>
  <c r="L29" i="37"/>
  <c r="L18" i="37"/>
  <c r="H38" i="37"/>
  <c r="H43" i="37"/>
  <c r="H30" i="37"/>
  <c r="H31" i="37"/>
  <c r="H39" i="37"/>
  <c r="H42" i="37"/>
  <c r="H26" i="37"/>
  <c r="H7" i="37"/>
  <c r="H44" i="37"/>
  <c r="H35" i="37"/>
  <c r="H25" i="37"/>
  <c r="H28" i="37"/>
  <c r="H20" i="37"/>
  <c r="H22" i="37"/>
  <c r="H21" i="37"/>
  <c r="H40" i="37"/>
  <c r="H9" i="37"/>
  <c r="H16" i="37"/>
  <c r="H29" i="37"/>
  <c r="H19" i="37"/>
  <c r="H15" i="37"/>
  <c r="H8" i="37"/>
  <c r="H10" i="37"/>
  <c r="H14" i="37"/>
  <c r="H27" i="37"/>
  <c r="H17" i="37"/>
  <c r="H12" i="37"/>
  <c r="H41" i="37"/>
  <c r="H34" i="37"/>
  <c r="H36" i="37"/>
  <c r="H24" i="37"/>
  <c r="H23" i="37"/>
  <c r="H37" i="37"/>
  <c r="H18" i="37"/>
  <c r="H13" i="37"/>
  <c r="H11" i="37"/>
  <c r="H33" i="37"/>
  <c r="H32" i="37"/>
  <c r="D38" i="37"/>
  <c r="D43" i="37"/>
  <c r="D30" i="37"/>
  <c r="D31" i="37"/>
  <c r="D39" i="37"/>
  <c r="D42" i="37"/>
  <c r="D26" i="37"/>
  <c r="D7" i="37"/>
  <c r="D9" i="37"/>
  <c r="D33" i="37"/>
  <c r="D19" i="37"/>
  <c r="D20" i="37"/>
  <c r="D22" i="37"/>
  <c r="D35" i="37"/>
  <c r="D17" i="37"/>
  <c r="D15" i="37"/>
  <c r="D8" i="37"/>
  <c r="D40" i="37"/>
  <c r="D34" i="37"/>
  <c r="D37" i="37"/>
  <c r="D28" i="37"/>
  <c r="D36" i="37"/>
  <c r="D12" i="37"/>
  <c r="D41" i="37"/>
  <c r="D10" i="37"/>
  <c r="D14" i="37"/>
  <c r="D44" i="37"/>
  <c r="D25" i="37"/>
  <c r="D13" i="37"/>
  <c r="D24" i="37"/>
  <c r="D29" i="37"/>
  <c r="D11" i="37"/>
  <c r="D27" i="37"/>
  <c r="D16" i="37"/>
  <c r="D21" i="37"/>
  <c r="D23" i="37"/>
  <c r="D18" i="37"/>
  <c r="D32" i="37"/>
  <c r="R12" i="30"/>
  <c r="R16" i="30"/>
  <c r="R20" i="30"/>
  <c r="R24" i="30"/>
  <c r="R28" i="30"/>
  <c r="R32" i="30"/>
  <c r="R36" i="30"/>
  <c r="R40" i="30"/>
  <c r="R9" i="30"/>
  <c r="R13" i="30"/>
  <c r="R17" i="30"/>
  <c r="R21" i="30"/>
  <c r="R25" i="30"/>
  <c r="R29" i="30"/>
  <c r="R33" i="30"/>
  <c r="R37" i="30"/>
  <c r="R41" i="30"/>
  <c r="R10" i="30"/>
  <c r="R14" i="30"/>
  <c r="R18" i="30"/>
  <c r="R22" i="30"/>
  <c r="R26" i="30"/>
  <c r="R30" i="30"/>
  <c r="R34" i="30"/>
  <c r="R38" i="30"/>
  <c r="R42" i="30"/>
  <c r="R11" i="30"/>
  <c r="R15" i="30"/>
  <c r="R19" i="30"/>
  <c r="R23" i="30"/>
  <c r="R27" i="30"/>
  <c r="R31" i="30"/>
  <c r="R35" i="30"/>
  <c r="R39" i="30"/>
  <c r="R43" i="30"/>
  <c r="R7" i="30"/>
  <c r="R8" i="30"/>
  <c r="D49" i="30"/>
  <c r="E49" i="30"/>
  <c r="F49" i="30"/>
  <c r="G49" i="30"/>
  <c r="H49" i="30"/>
  <c r="I49" i="30"/>
  <c r="J49" i="30"/>
  <c r="K49" i="30"/>
  <c r="L49" i="30"/>
  <c r="M49" i="30"/>
  <c r="N49" i="30"/>
  <c r="O49" i="30"/>
  <c r="P49" i="30"/>
  <c r="Q49" i="30"/>
  <c r="C49" i="30"/>
  <c r="C44" i="30"/>
  <c r="E48" i="3"/>
  <c r="F48" i="3"/>
  <c r="G48" i="3"/>
  <c r="H48" i="3"/>
  <c r="I48" i="3"/>
  <c r="J48" i="3"/>
  <c r="K48" i="3"/>
  <c r="L48" i="3"/>
  <c r="M48" i="3"/>
  <c r="N48" i="3"/>
  <c r="O48" i="3"/>
  <c r="P48" i="3"/>
  <c r="Q48" i="3"/>
  <c r="C9" i="37" l="1"/>
  <c r="C35" i="37"/>
  <c r="C44" i="37"/>
  <c r="C34" i="37"/>
  <c r="C27" i="37"/>
  <c r="C37" i="37"/>
  <c r="C16" i="37"/>
  <c r="C28" i="37"/>
  <c r="C31" i="37"/>
  <c r="C25" i="37"/>
  <c r="C7" i="37"/>
  <c r="C15" i="37"/>
  <c r="C41" i="37"/>
  <c r="C29" i="37"/>
  <c r="C19" i="37"/>
  <c r="C21" i="37"/>
  <c r="C32" i="37"/>
  <c r="C18" i="37"/>
  <c r="C30" i="37"/>
  <c r="C17" i="37"/>
  <c r="C42" i="37"/>
  <c r="C20" i="37"/>
  <c r="C8" i="37"/>
  <c r="C40" i="37"/>
  <c r="C38" i="37"/>
  <c r="C39" i="37"/>
  <c r="C33" i="37"/>
  <c r="C36" i="37"/>
  <c r="C12" i="37"/>
  <c r="C22" i="37"/>
  <c r="C26" i="37"/>
  <c r="C10" i="37"/>
  <c r="C43" i="37"/>
  <c r="C14" i="37"/>
  <c r="C13" i="37"/>
  <c r="C23" i="37"/>
  <c r="C24" i="37"/>
  <c r="C11" i="37"/>
  <c r="R44" i="30"/>
  <c r="R48" i="30"/>
  <c r="R46" i="30"/>
  <c r="R47" i="30"/>
  <c r="R49" i="30" l="1"/>
  <c r="D48" i="3"/>
  <c r="C43" i="3"/>
  <c r="C48" i="3"/>
  <c r="K49" i="3" l="1"/>
  <c r="N49" i="3"/>
  <c r="M49" i="3"/>
  <c r="D49" i="3"/>
  <c r="C49" i="3"/>
  <c r="G49" i="3"/>
  <c r="J49" i="3"/>
  <c r="E49" i="3"/>
  <c r="I49" i="3"/>
  <c r="Q49" i="3"/>
  <c r="H49" i="3"/>
  <c r="L49" i="3"/>
  <c r="O49" i="3"/>
  <c r="P49" i="3"/>
  <c r="F49" i="3"/>
  <c r="H32" i="36" l="1"/>
  <c r="H15" i="36"/>
  <c r="H10" i="36"/>
  <c r="H16" i="36"/>
  <c r="H20" i="36"/>
  <c r="H27" i="36"/>
  <c r="H9" i="36"/>
  <c r="H6" i="36"/>
  <c r="H18" i="36"/>
  <c r="H30" i="36"/>
  <c r="H29" i="36"/>
  <c r="H25" i="36"/>
  <c r="H13" i="36"/>
  <c r="H24" i="36"/>
  <c r="H11" i="36"/>
  <c r="H12" i="36"/>
  <c r="H7" i="36"/>
  <c r="H17" i="36"/>
  <c r="H23" i="36"/>
  <c r="H21" i="36"/>
  <c r="H31" i="36"/>
  <c r="H22" i="36"/>
  <c r="H14" i="36"/>
  <c r="H8" i="36"/>
  <c r="H26" i="36"/>
  <c r="H28" i="36"/>
  <c r="H19" i="36"/>
  <c r="D15" i="36"/>
  <c r="D31" i="36"/>
  <c r="D10" i="36"/>
  <c r="D22" i="36"/>
  <c r="D16" i="36"/>
  <c r="D14" i="36"/>
  <c r="D20" i="36"/>
  <c r="D8" i="36"/>
  <c r="D27" i="36"/>
  <c r="D26" i="36"/>
  <c r="D9" i="36"/>
  <c r="D30" i="36"/>
  <c r="D25" i="36"/>
  <c r="D24" i="36"/>
  <c r="D12" i="36"/>
  <c r="D17" i="36"/>
  <c r="D21" i="36"/>
  <c r="D28" i="36"/>
  <c r="D6" i="36"/>
  <c r="D19" i="36"/>
  <c r="D18" i="36"/>
  <c r="D29" i="36"/>
  <c r="D13" i="36"/>
  <c r="D11" i="36"/>
  <c r="D7" i="36"/>
  <c r="D23" i="36"/>
  <c r="G15" i="36"/>
  <c r="G30" i="36"/>
  <c r="G31" i="36"/>
  <c r="G29" i="36"/>
  <c r="G10" i="36"/>
  <c r="G25" i="36"/>
  <c r="G22" i="36"/>
  <c r="G13" i="36"/>
  <c r="G16" i="36"/>
  <c r="G24" i="36"/>
  <c r="G14" i="36"/>
  <c r="G11" i="36"/>
  <c r="G20" i="36"/>
  <c r="G12" i="36"/>
  <c r="G8" i="36"/>
  <c r="G7" i="36"/>
  <c r="G27" i="36"/>
  <c r="G17" i="36"/>
  <c r="G26" i="36"/>
  <c r="G23" i="36"/>
  <c r="G9" i="36"/>
  <c r="G21" i="36"/>
  <c r="G28" i="36"/>
  <c r="G6" i="36"/>
  <c r="G19" i="36"/>
  <c r="G18" i="36"/>
  <c r="F15" i="36"/>
  <c r="F30" i="36"/>
  <c r="F31" i="36"/>
  <c r="F29" i="36"/>
  <c r="F10" i="36"/>
  <c r="F25" i="36"/>
  <c r="F22" i="36"/>
  <c r="F13" i="36"/>
  <c r="F16" i="36"/>
  <c r="F24" i="36"/>
  <c r="F14" i="36"/>
  <c r="F11" i="36"/>
  <c r="F20" i="36"/>
  <c r="F12" i="36"/>
  <c r="F8" i="36"/>
  <c r="F7" i="36"/>
  <c r="F27" i="36"/>
  <c r="F17" i="36"/>
  <c r="F26" i="36"/>
  <c r="F23" i="36"/>
  <c r="F9" i="36"/>
  <c r="F21" i="36"/>
  <c r="F28" i="36"/>
  <c r="F6" i="36"/>
  <c r="F19" i="36"/>
  <c r="F18" i="36"/>
  <c r="E16" i="36"/>
  <c r="E24" i="36"/>
  <c r="E14" i="36"/>
  <c r="E11" i="36"/>
  <c r="E20" i="36"/>
  <c r="E12" i="36"/>
  <c r="E8" i="36"/>
  <c r="E7" i="36"/>
  <c r="E27" i="36"/>
  <c r="E17" i="36"/>
  <c r="E26" i="36"/>
  <c r="E23" i="36"/>
  <c r="E9" i="36"/>
  <c r="E21" i="36"/>
  <c r="E15" i="36"/>
  <c r="E30" i="36"/>
  <c r="E31" i="36"/>
  <c r="E29" i="36"/>
  <c r="E10" i="36"/>
  <c r="E25" i="36"/>
  <c r="E22" i="36"/>
  <c r="E13" i="36"/>
  <c r="E28" i="36"/>
  <c r="E6" i="36"/>
  <c r="E19" i="36"/>
  <c r="E18" i="36"/>
  <c r="I15" i="36"/>
  <c r="I30" i="36"/>
  <c r="I31" i="36"/>
  <c r="I29" i="36"/>
  <c r="I10" i="36"/>
  <c r="I25" i="36"/>
  <c r="I22" i="36"/>
  <c r="I13" i="36"/>
  <c r="I16" i="36"/>
  <c r="I24" i="36"/>
  <c r="I14" i="36"/>
  <c r="I11" i="36"/>
  <c r="I20" i="36"/>
  <c r="I12" i="36"/>
  <c r="I8" i="36"/>
  <c r="I7" i="36"/>
  <c r="I27" i="36"/>
  <c r="I17" i="36"/>
  <c r="I26" i="36"/>
  <c r="I23" i="36"/>
  <c r="I9" i="36"/>
  <c r="I21" i="36"/>
  <c r="I28" i="36"/>
  <c r="I19" i="36"/>
  <c r="I6" i="36"/>
  <c r="I18" i="36"/>
  <c r="E32" i="36"/>
  <c r="I32" i="36"/>
  <c r="J32" i="36"/>
  <c r="G32" i="36"/>
  <c r="D32" i="36"/>
  <c r="F32" i="36"/>
  <c r="F37" i="5" l="1"/>
  <c r="J37" i="5"/>
  <c r="N37" i="5"/>
  <c r="E32" i="6"/>
  <c r="J32" i="6"/>
  <c r="N32" i="6"/>
  <c r="E37" i="6"/>
  <c r="I37" i="6"/>
  <c r="M37" i="6"/>
  <c r="Q37" i="6"/>
  <c r="D32" i="7"/>
  <c r="I32" i="7"/>
  <c r="M32" i="7"/>
  <c r="Q32" i="7"/>
  <c r="D37" i="7"/>
  <c r="H37" i="7"/>
  <c r="L37" i="7"/>
  <c r="P37" i="7"/>
  <c r="F32" i="6"/>
  <c r="K32" i="6"/>
  <c r="O32" i="6"/>
  <c r="E32" i="7"/>
  <c r="J32" i="7"/>
  <c r="N32" i="7"/>
  <c r="F32" i="5"/>
  <c r="O32" i="5"/>
  <c r="L32" i="5"/>
  <c r="G37" i="5"/>
  <c r="O37" i="5"/>
  <c r="J37" i="6"/>
  <c r="I37" i="7"/>
  <c r="M37" i="7"/>
  <c r="I32" i="5"/>
  <c r="M32" i="5"/>
  <c r="K32" i="5"/>
  <c r="H32" i="5"/>
  <c r="P32" i="5"/>
  <c r="C37" i="5"/>
  <c r="K37" i="5"/>
  <c r="F37" i="6"/>
  <c r="N37" i="6"/>
  <c r="E37" i="7"/>
  <c r="Q37" i="7"/>
  <c r="E32" i="5"/>
  <c r="J32" i="5"/>
  <c r="N32" i="5"/>
  <c r="D37" i="5"/>
  <c r="H37" i="5"/>
  <c r="L37" i="5"/>
  <c r="P37" i="5"/>
  <c r="C32" i="6"/>
  <c r="H32" i="6"/>
  <c r="P32" i="6"/>
  <c r="C37" i="6"/>
  <c r="G37" i="6"/>
  <c r="K37" i="6"/>
  <c r="O37" i="6"/>
  <c r="F32" i="7"/>
  <c r="K32" i="7"/>
  <c r="O32" i="7"/>
  <c r="F37" i="7"/>
  <c r="J37" i="7"/>
  <c r="N37" i="7"/>
  <c r="E37" i="5"/>
  <c r="I37" i="5"/>
  <c r="M37" i="5"/>
  <c r="Q37" i="5"/>
  <c r="D32" i="6"/>
  <c r="I32" i="6"/>
  <c r="M32" i="6"/>
  <c r="Q32" i="6"/>
  <c r="D37" i="6"/>
  <c r="H37" i="6"/>
  <c r="L37" i="6"/>
  <c r="P37" i="6"/>
  <c r="C32" i="7"/>
  <c r="H32" i="7"/>
  <c r="L32" i="7"/>
  <c r="P32" i="7"/>
  <c r="C37" i="7"/>
  <c r="G37" i="7"/>
  <c r="K37" i="7"/>
  <c r="O37" i="7"/>
  <c r="D32" i="5"/>
  <c r="G32" i="7" l="1"/>
  <c r="D32" i="8"/>
  <c r="E32" i="8"/>
  <c r="I32" i="8"/>
  <c r="N32" i="8"/>
  <c r="G32" i="5"/>
  <c r="K32" i="8"/>
  <c r="M32" i="8"/>
  <c r="L32" i="8"/>
  <c r="F32" i="8"/>
  <c r="H32" i="8"/>
  <c r="Q32" i="8"/>
  <c r="O32" i="8"/>
  <c r="P32" i="8"/>
  <c r="J32" i="8"/>
  <c r="G32" i="8" l="1"/>
  <c r="L37" i="8" l="1"/>
  <c r="N37" i="8"/>
  <c r="P37" i="8"/>
  <c r="Q37" i="8"/>
  <c r="E37" i="8"/>
  <c r="I37" i="8"/>
  <c r="D37" i="8"/>
  <c r="K37" i="8"/>
  <c r="F37" i="8"/>
  <c r="M37" i="8"/>
  <c r="H37" i="8"/>
  <c r="O37" i="8"/>
  <c r="J37" i="8"/>
  <c r="G37" i="8" l="1"/>
  <c r="C37" i="8" l="1"/>
  <c r="D43" i="28"/>
  <c r="E43" i="28"/>
  <c r="F43" i="28"/>
  <c r="G43" i="28"/>
  <c r="H43" i="28"/>
  <c r="I43" i="28"/>
  <c r="J43" i="28"/>
  <c r="K43" i="28"/>
  <c r="L43" i="28"/>
  <c r="M43" i="28"/>
  <c r="N43" i="28"/>
  <c r="O43" i="28"/>
  <c r="P43" i="28"/>
  <c r="Q43" i="28"/>
  <c r="D48" i="28" l="1"/>
  <c r="E48" i="28"/>
  <c r="F48" i="28"/>
  <c r="G48" i="28"/>
  <c r="H48" i="28"/>
  <c r="I48" i="28"/>
  <c r="J48" i="28"/>
  <c r="K48" i="28"/>
  <c r="L48" i="28"/>
  <c r="M48" i="28"/>
  <c r="N48" i="28"/>
  <c r="O48" i="28"/>
  <c r="P48" i="28"/>
  <c r="C48" i="28"/>
  <c r="C43" i="14" l="1"/>
  <c r="D49" i="15"/>
  <c r="D49" i="16" s="1"/>
  <c r="E49" i="15"/>
  <c r="E49" i="16" s="1"/>
  <c r="F49" i="15"/>
  <c r="F49" i="16" s="1"/>
  <c r="G49" i="15"/>
  <c r="G49" i="16" s="1"/>
  <c r="H49" i="15"/>
  <c r="H49" i="16" s="1"/>
  <c r="I49" i="15"/>
  <c r="I49" i="16" s="1"/>
  <c r="J49" i="15"/>
  <c r="J49" i="16" s="1"/>
  <c r="K49" i="15"/>
  <c r="K49" i="16" s="1"/>
  <c r="L49" i="15"/>
  <c r="L49" i="16" s="1"/>
  <c r="M49" i="15"/>
  <c r="M49" i="16" s="1"/>
  <c r="N49" i="15"/>
  <c r="N49" i="16" s="1"/>
  <c r="O49" i="15"/>
  <c r="O49" i="16" s="1"/>
  <c r="P49" i="15"/>
  <c r="P49" i="16" s="1"/>
  <c r="C49" i="15"/>
  <c r="Q49" i="15" l="1"/>
  <c r="Q49" i="16" s="1"/>
  <c r="C49" i="16"/>
  <c r="C44" i="17"/>
  <c r="D37" i="4" l="1"/>
  <c r="E37" i="4"/>
  <c r="F37" i="4"/>
  <c r="G37" i="4"/>
  <c r="H37" i="4"/>
  <c r="I37" i="4"/>
  <c r="J37" i="4"/>
  <c r="K37" i="4"/>
  <c r="L37" i="4"/>
  <c r="M37" i="4"/>
  <c r="N37" i="4"/>
  <c r="O37" i="4"/>
  <c r="P37" i="4"/>
  <c r="Q37" i="4"/>
  <c r="C37" i="4"/>
  <c r="C32" i="4"/>
  <c r="D32" i="4"/>
  <c r="E32" i="4"/>
  <c r="F32" i="4"/>
  <c r="G32" i="4"/>
  <c r="H32" i="4"/>
  <c r="I32" i="4"/>
  <c r="J32" i="4"/>
  <c r="K32" i="4"/>
  <c r="L32" i="4"/>
  <c r="M32" i="4"/>
  <c r="N32" i="4"/>
  <c r="O32" i="4"/>
  <c r="P32" i="4"/>
  <c r="Q32" i="4"/>
  <c r="O48" i="14"/>
  <c r="N48" i="14"/>
  <c r="M48" i="14"/>
  <c r="L48" i="14"/>
  <c r="K48" i="14"/>
  <c r="J48" i="14"/>
  <c r="I48" i="14"/>
  <c r="H48" i="14"/>
  <c r="G48" i="14"/>
  <c r="F48" i="14"/>
  <c r="E48" i="14"/>
  <c r="D48" i="14"/>
  <c r="C48" i="14"/>
  <c r="J38" i="9"/>
  <c r="I38" i="9"/>
  <c r="H38" i="9"/>
  <c r="G38" i="9"/>
  <c r="F38" i="9"/>
  <c r="E38" i="9"/>
  <c r="D38" i="9"/>
  <c r="C38" i="9"/>
  <c r="G34" i="36" l="1"/>
  <c r="G35" i="36"/>
  <c r="G36" i="36"/>
  <c r="D35" i="36"/>
  <c r="D34" i="36"/>
  <c r="D36" i="36"/>
  <c r="H34" i="36"/>
  <c r="H36" i="36"/>
  <c r="H35" i="36"/>
  <c r="E34" i="36"/>
  <c r="E36" i="36"/>
  <c r="E35" i="36"/>
  <c r="F34" i="36"/>
  <c r="F35" i="36"/>
  <c r="F36" i="36"/>
  <c r="J36" i="36"/>
  <c r="J34" i="36"/>
  <c r="J35" i="36"/>
  <c r="C34" i="36"/>
  <c r="C35" i="36"/>
  <c r="C36" i="36"/>
  <c r="I34" i="36"/>
  <c r="I35" i="36"/>
  <c r="I36" i="36"/>
  <c r="K38" i="9"/>
  <c r="D37" i="36"/>
  <c r="E37" i="36"/>
  <c r="F37" i="36"/>
  <c r="C37" i="36"/>
  <c r="G37" i="36"/>
  <c r="H37" i="36"/>
  <c r="J37" i="36"/>
  <c r="I37" i="36"/>
  <c r="C32" i="36"/>
  <c r="K38" i="4"/>
  <c r="G38" i="4"/>
  <c r="D38" i="4"/>
  <c r="O38" i="4"/>
  <c r="C38" i="4"/>
  <c r="J38" i="4"/>
  <c r="P38" i="4"/>
  <c r="I38" i="4"/>
  <c r="N38" i="4"/>
  <c r="H38" i="4"/>
  <c r="F38" i="4"/>
  <c r="L38" i="4"/>
  <c r="M38" i="4"/>
  <c r="Q38" i="4"/>
  <c r="E38" i="4"/>
</calcChain>
</file>

<file path=xl/sharedStrings.xml><?xml version="1.0" encoding="utf-8"?>
<sst xmlns="http://schemas.openxmlformats.org/spreadsheetml/2006/main" count="1735" uniqueCount="310">
  <si>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</si>
  <si>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</si>
  <si>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</si>
  <si>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</si>
  <si>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</si>
  <si>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</si>
  <si>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</si>
  <si>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</si>
  <si>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</si>
  <si>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</si>
  <si>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</si>
  <si>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</si>
  <si>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</si>
  <si>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</si>
  <si>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</si>
  <si>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</si>
  <si>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</si>
  <si>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</si>
  <si>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</si>
  <si>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</si>
  <si>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</si>
  <si>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 xml:space="preserve">CANNON ASSURANCE COMPANY </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</si>
  <si>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</si>
  <si>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</si>
  <si>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</si>
  <si>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</si>
  <si>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</si>
  <si>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</si>
  <si>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</si>
  <si>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</si>
  <si>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</si>
  <si>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</si>
  <si>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</si>
  <si>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</si>
  <si>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</si>
  <si>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</si>
  <si>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</si>
  <si>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</si>
  <si>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</si>
  <si>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 xml:space="preserve">PACIS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</si>
  <si>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</si>
  <si>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</si>
  <si>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</si>
  <si>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</si>
  <si>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</si>
  <si>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</si>
  <si>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</si>
  <si>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</si>
  <si>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</si>
  <si>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</si>
  <si>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</si>
  <si>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</si>
  <si>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</si>
  <si>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</si>
  <si>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</si>
  <si>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</si>
  <si>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</si>
  <si>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</si>
  <si>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</si>
  <si>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</si>
  <si>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</si>
  <si>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</si>
  <si>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METROPOLITAN INSURANCE </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</si>
  <si>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</si>
  <si>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</si>
  <si>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</si>
  <si>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</si>
  <si>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</si>
  <si>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</si>
  <si>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</si>
  <si>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</si>
  <si>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</si>
  <si>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</si>
  <si>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</si>
  <si>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</si>
  <si>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</si>
  <si>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</si>
  <si>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</si>
  <si>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</si>
  <si>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</si>
  <si>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</si>
  <si>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</si>
  <si>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</si>
  <si>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</si>
  <si>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</si>
  <si>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</si>
  <si>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</si>
  <si>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</si>
  <si>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</si>
  <si>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</si>
  <si>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</si>
  <si>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</si>
  <si>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</si>
  <si>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</si>
  <si>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</si>
  <si>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</si>
  <si>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</si>
  <si>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</si>
  <si>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</si>
  <si>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</si>
  <si>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</si>
  <si>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</si>
  <si>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</si>
  <si>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</si>
  <si>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</si>
  <si>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</si>
  <si>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</si>
  <si>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</si>
  <si>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</si>
  <si>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</si>
  <si>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</si>
  <si>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</si>
  <si>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</si>
  <si>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</si>
  <si>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</si>
  <si>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</si>
  <si>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</si>
  <si>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</si>
  <si>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</si>
  <si>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</si>
  <si>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</si>
  <si>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</si>
  <si>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</si>
  <si>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</si>
  <si>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</si>
  <si>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</si>
  <si>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</si>
  <si>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</si>
  <si>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</si>
  <si>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</si>
  <si>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</si>
  <si>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</si>
  <si>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</si>
  <si>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</si>
  <si>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</si>
  <si>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</si>
  <si>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</si>
  <si>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</si>
  <si>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</si>
  <si>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</si>
  <si>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</si>
  <si>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</si>
  <si>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</si>
  <si>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</si>
  <si>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</si>
  <si>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</si>
  <si>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</si>
  <si>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</si>
  <si>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</si>
  <si>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</si>
  <si>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</si>
  <si>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METROPOLITAN LIFE ASSURANCE</t>
  </si>
  <si>
    <t>Ordinary Shares UnQuoted</t>
  </si>
  <si>
    <t xml:space="preserve">AAR INSURANCE KENYA </t>
  </si>
  <si>
    <t xml:space="preserve">AFRICAN MERCHANT ASSURANCE COMPANY </t>
  </si>
  <si>
    <t xml:space="preserve">AIG INSURANCE COMPANY </t>
  </si>
  <si>
    <t xml:space="preserve">APA INSURANCE COMPANY </t>
  </si>
  <si>
    <t xml:space="preserve">CONTINENTAL REINSURANCE </t>
  </si>
  <si>
    <t xml:space="preserve">DIRECTLINE ASSURANCE COMPANY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</si>
  <si>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</si>
  <si>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</si>
  <si>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</si>
  <si>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</si>
  <si>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</si>
  <si>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</si>
  <si>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</si>
  <si>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</si>
  <si>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</si>
  <si>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</si>
  <si>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TAKAFUL INSURANCE OF AFRICA </t>
  </si>
  <si>
    <t>THE KENYAN ALLIANCE INSURANCE COMPANY</t>
  </si>
  <si>
    <t>THE MONARCH INSURANCE COMPANY</t>
  </si>
  <si>
    <t xml:space="preserve">UAP INSURANCE COMPANY </t>
  </si>
  <si>
    <t xml:space="preserve">XPLICO INSURANCE COMPANY </t>
  </si>
  <si>
    <t xml:space="preserve">Gross Direct Premium </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</si>
  <si>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</si>
  <si>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</si>
  <si>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</si>
  <si>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</si>
  <si>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</si>
  <si>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</si>
  <si>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</si>
  <si>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</si>
  <si>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</si>
  <si>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Inward Reinsurance</t>
  </si>
  <si>
    <t>KENYA ORIENT LIFE ASSURANCE</t>
  </si>
  <si>
    <t>Continued next page</t>
  </si>
  <si>
    <t>LIBERTY LIFE ASSURANCE</t>
  </si>
  <si>
    <t>PRUDENTIAL LIFE ASSURANCE</t>
  </si>
  <si>
    <t>SAHAM ASSURANCE</t>
  </si>
  <si>
    <t>LIBERTY LIFE ASSURANCE COMPANY</t>
  </si>
  <si>
    <t>BRITAM GENERAL INSURANCE COMPANY</t>
  </si>
  <si>
    <t xml:space="preserve">PHOENIX OF EAST AFRICA ASSURANCE </t>
  </si>
  <si>
    <t>RESOLUTION  INSURANCE COMPANY</t>
  </si>
  <si>
    <t>BRITAM GENERAL INSURANCE</t>
  </si>
  <si>
    <t xml:space="preserve">Permanent Health </t>
  </si>
  <si>
    <t>PACIS INSURANCE COMPANY</t>
  </si>
  <si>
    <t>PHOENIX OF EAST AFRICA</t>
  </si>
  <si>
    <t>RESOLUTION INSURANCE COMPANY</t>
  </si>
  <si>
    <t xml:space="preserve">SAHAM INSURANCE COMPANY </t>
  </si>
  <si>
    <t>BARCLAYS LIFE</t>
  </si>
  <si>
    <t xml:space="preserve">TOTAL </t>
  </si>
  <si>
    <t>ALLIANZ INSURANCE COMPANY</t>
  </si>
  <si>
    <t>TABLE OF CONTENTS</t>
  </si>
  <si>
    <t>Link</t>
  </si>
  <si>
    <t>Description</t>
  </si>
  <si>
    <t>INSURANCE REGULATORY AUTHORITY</t>
  </si>
  <si>
    <t>Quarterly</t>
  </si>
  <si>
    <t>Annual</t>
  </si>
  <si>
    <t>Quarterly (Unaudited)</t>
  </si>
  <si>
    <t>QUARTER</t>
  </si>
  <si>
    <t>BRITAM LIFE ASSURANCE</t>
  </si>
  <si>
    <t>SANLAM LIFE ASSURANCE</t>
  </si>
  <si>
    <t xml:space="preserve"> YEAR</t>
  </si>
  <si>
    <t>PIONEER INSURANCE COMPANY</t>
  </si>
  <si>
    <t>SANLAM INSURANE COMPANY</t>
  </si>
  <si>
    <t xml:space="preserve">PIONEER GENERAL INSURANCE </t>
  </si>
  <si>
    <t>SANLAM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</si>
  <si>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</si>
  <si>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</si>
  <si>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</si>
  <si>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</si>
  <si>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</si>
  <si>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</si>
  <si>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</si>
  <si>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</si>
  <si>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</si>
  <si>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</si>
  <si>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</si>
  <si>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</si>
  <si>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</si>
  <si>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</si>
  <si>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</si>
  <si>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</si>
  <si>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</si>
  <si>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</si>
  <si>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</si>
  <si>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</si>
  <si>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</si>
  <si>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</si>
  <si>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</si>
  <si>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</si>
  <si>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</si>
  <si>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</si>
  <si>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</si>
  <si>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</si>
  <si>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</si>
  <si>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</si>
  <si>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</si>
  <si>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</si>
  <si>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</si>
  <si>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</si>
  <si>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</si>
  <si>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Reinsures</t>
  </si>
  <si>
    <t>TYPE OF INDUSTRY STATISTICS</t>
  </si>
  <si>
    <t>PERIOD ENDED</t>
  </si>
  <si>
    <t>APPENDIX 18: SUMMARY OF COMMISSIONS UNDER GENERAL INSURANCE BUSINESS FOR THE PERIOD ENDED 30.06.2017</t>
  </si>
  <si>
    <t>APPENDIX 18: SUMMARY OF NET PREMIUM INCOME UNDER GENERAL INSURANCE BUSINESS FOR THE PERIOD ENDED 30.06.2017</t>
  </si>
  <si>
    <t>RELIANCE AND LIMITATIONS</t>
  </si>
  <si>
    <t>30th September</t>
  </si>
  <si>
    <t>2017 QUARTER THREE STATISTICS</t>
  </si>
  <si>
    <t>APPENDIX 1: SUMMARY OF GENERAL INSURANCE BUSINESS PROFIT &amp; LOSS ACCOUNTS FOR THE PERIOD ENDED 30.09.2017</t>
  </si>
  <si>
    <t>APPENDIX 2: SUMMARY OF LONG TERM INSURANCE BUSINESS PROFIT &amp; LOSS ACCOUNTS  FOR THE PERIOD ENDED 30.09.2017</t>
  </si>
  <si>
    <t>APPENDIX 3: SUMMARY OF LONG TERM INSURANCE BUSINESS GROSS PREMIUM INCOME FOR THE PERIOD ENDED 30.09.2017</t>
  </si>
  <si>
    <t>APPENDIX 4: SUMMARY OF LONG TERM INSURANCE BUSINESS MARKET SHARE (GROSS PREMIUM INCOME) PER CLASS FOR THE PERIOD ENDED 30.09.2017</t>
  </si>
  <si>
    <t>APPENDIX 5: SUMMARY OF LIFE ASSURANCE BUSINESS REVENUE ACCOUNTS FOR THE PERIOD ENDED 30.09.2017</t>
  </si>
  <si>
    <t>APPENDIX 6: SUMMARY OF ANNUITIES BUSINESS REVENUE ACCOUNTS FOR THE PERIOD ENDED 30.09.2017</t>
  </si>
  <si>
    <t>APPENDIX 7: SUMMARY OF GROUP LIFE BUSINESS REVENUE ACCOUNTS FOR THE PERIOD ENDED 30.09.2017</t>
  </si>
  <si>
    <t>APPENDIX 8: SUMMARY OF GROUP CREDIT BUSINESS REVENUE ACCOUNTS FOR THE PERIOD ENDED 30.09.2017</t>
  </si>
  <si>
    <t>APPENDIX 9: SUMMARY OF INVESTMENTS BUSINESS REVENUE ACCOUNTS FOR THE PERIOD ENDED 30.09.2017</t>
  </si>
  <si>
    <t>APPENDIX 10: SUMMARY OF PERMANENT HEALTH BUSINESS REVENUE ACCOUNTS FOR THE PERIOD ENDED 30.09.2017</t>
  </si>
  <si>
    <t>APPENDIX 11: SUMMARY OF PENSIONS BUSINESS REVENUE ACCOUNTS FOR THE PERIOD ENDED 30.09.2017</t>
  </si>
  <si>
    <t>APPENDIX 12: SUMMARY OF COMBINED LONG TERM BUSINESS REVENUE ACCOUNTS FOR THE PERIOD ENDED 30.09.2017</t>
  </si>
  <si>
    <t>APPENDIX 13: SUMMARY OF GROSS  PREMIUM INCOME UNDER GENERAL INSURANCE BUSINESS FOR THE PERIOD ENDED 30.09.2017</t>
  </si>
  <si>
    <t>APPENDIX 14: SUMMARY OF GENERAL INSURANCE BUSINESS MARKET SHARE (GROSS PREMIUM INCOME) PER CLASS FOR THE PERIOD ENDED 30.09.2017</t>
  </si>
  <si>
    <t>APPENDIX 15: SUMMARY OF CLAIMS PAID UNDER GENERAL INSURANCE BUSINESS FOR THE PERIOD ENDED 30.09.2017</t>
  </si>
  <si>
    <t>APPENDIX 16: SUMMARY OF CLAIMS INCURRED UNDER GENERAL INSURANCE BUSINESS FOR THE PERIOD ENDED 30.09.2017</t>
  </si>
  <si>
    <t>APPENDIX 17: SUMMARY OF INCURRED CLAIMS RATIOS UNDER GENERAL INSURANCE BUSINESS FOR THE PERIOD ENDED 30.09.2017</t>
  </si>
  <si>
    <t>APPENDIX 18: SUMMARY OF UNDERWRITING PROFITS UNDER GENERAL INSURANCE BUSINESS FOR THE PERIOD ENDED 30.09.2017</t>
  </si>
  <si>
    <t>APPENDIX 18: SUMMARY OF NET EARNED PREMIUM INCOME UNDER GENERAL INSURANCE BUSINESS FOR THE PERIOD ENDED 30.09.2017</t>
  </si>
  <si>
    <t>APPENDIX 19: SUMMARY OF GENERAL INSURANCE BUSINESS REVENUE ACCOUNTS FOR THE PERIOD ENDED 30.09.2017</t>
  </si>
  <si>
    <t>APPENDIX 20 i: SUMMARY OF LONG TERM INSURANCE BUSINESS BALANCE SHEETS AS AT 30.09.2017</t>
  </si>
  <si>
    <t>APPENDIX 20 ii: SUMMARY OF LONG TERM INSURANCE BUSINESS BALANCE SHEETS AS AT 30.09.2017</t>
  </si>
  <si>
    <t>APPENDIX 20 iii: SUMMARY OF LONG TERM INSURANCE BUSINESS BALANCE SHEETS AS AT 30.09.2017</t>
  </si>
  <si>
    <t>APPENDIX 21 i: SUMMARY OF GENERAL INSURANCE BUSINESS BALANCE SHEETS AS AT 30.09.2017</t>
  </si>
  <si>
    <t>APPENDIX 21 ii: SUMMARY OF GENERAL INSURANCE BUSINESS BALANCE SHEETS AS AT 30.09.2017</t>
  </si>
  <si>
    <t>APPENDIX 21 iii: SUMMARY OF GENERAL INSURANCE BUSINESS BALANCE SHEETS AS AT 30.09.2017</t>
  </si>
  <si>
    <t>APPENDIX 21 iv: SUMMARY OF GENERAL INSURANCE BUSINESS BALANCE SHEETS AS AT 30.09.2017</t>
  </si>
  <si>
    <t>APPENDIX 18: SUMMARY OF MANAGEMENT EXPENSES UNDER GENERAL INSURANCE BUSINESS FOR THE PERIOD ENDED 30.09.2017</t>
  </si>
  <si>
    <t>SUMMARY OF GENERAL INSURANCE BUSINESS PROFIT &amp; LOSS ACCOUNTS FOR THE PERIOD ENDED 30.09.2017</t>
  </si>
  <si>
    <t>SUMMARY OF LONG TERM INSURANCE BUSINESS PROFIT &amp; LOSS ACCOUNTS  FOR THE PERIOD ENDED 30.09.2017</t>
  </si>
  <si>
    <t>SUMMARY OF LONG TERM INSURANCE BUSINESS GROSS PREMIUM INCOME FOR THE PERIOD ENDED 30.09.2017</t>
  </si>
  <si>
    <t>SUMMARY OF LONG TERM INSURANCE BUSINESS MARKET SHARE PER CLASS FOR THE PERIOD ENDED 30.09.2017</t>
  </si>
  <si>
    <t>SUMMARY OF LIFE ASSURANCE BUSINESS REVENUE ACCOUNTS FOR THE PERIOD ENDED 30.09.2017</t>
  </si>
  <si>
    <t>SUMMARY OF ANNUITIES BUSINESS REVENUE ACCOUNTS FOR THE PERIOD ENDED 30.09.2017</t>
  </si>
  <si>
    <t>SUMMARY OF GROUP LIFE BUSINESS REVENUE ACCOUNTS FOR THE PERIOD ENDED 30.09.2017</t>
  </si>
  <si>
    <t xml:space="preserve"> SUMMARY OF GROUP CREDIT BUSINESS REVENUE ACCOUNTS FOR THE PERIOD ENDED 30.09.2017</t>
  </si>
  <si>
    <t>SUMMARY OF INVESTMENTS BUSINESS REVENUE ACCOUNTS FOR THE PERIOD ENDED 30.09.2017</t>
  </si>
  <si>
    <t>SUMMARY OF PERMANENT HEALTH BUSINESS REVENUE ACCOUNTS FOR THE PERIOD ENDED 30.09.2017</t>
  </si>
  <si>
    <t>SUMMARY OF PENSIONS BUSINESS REVENUE ACCOUNTS FOR THE PERIOD ENDED 30.09.2017</t>
  </si>
  <si>
    <t>SUMMARY OF COMBINED LONG TERM BUSINESS REVENUE ACCOUNTS FOR THE PERIOD ENDED 30.09.2017</t>
  </si>
  <si>
    <t>SUMMARY OF GROSS  PREMIUM INCOME UNDER GENERAL INSURANCE BUSINESS FOR THE PERIOD ENDED 30.09.2017</t>
  </si>
  <si>
    <t xml:space="preserve"> SUMMARY OF GENERAL INSURANCE BUSINESS MARKET SHARE PER CLASS FOR THE PERIOD ENDED 30.09.2017</t>
  </si>
  <si>
    <t xml:space="preserve"> SUMMARY OF CLAIMS PAID UNDER GENERAL INSURANCE BUSINESS FOR THE PERIOD ENDED 30.09.2017</t>
  </si>
  <si>
    <t>SUMMARY OF CLAIMS INCURRED UNDER GENERAL INSURANCE BUSINESS FOR THE PERIOD ENDED 30.09.2017</t>
  </si>
  <si>
    <t>SUMMARY OF INCURRED CLAIMS RATIOS UNDER GENERAL INSURANCE BUSINESS FOR THE PERIOD ENDED 30.09.2017</t>
  </si>
  <si>
    <t xml:space="preserve"> SUMMARY OF UNDERWRITING PROFITS UNDER GENERAL INSURANCE BUSINESS FOR THE PERIOD ENDED 30.09.2017</t>
  </si>
  <si>
    <t>SUMMARY OF GENERAL INSURANCE BUSINESS REVENUE ACCOUNTS FOR THE PERIOD ENDED 30.09.2017</t>
  </si>
  <si>
    <t xml:space="preserve"> SUMMARY OF LONG TERM INSURANCE BUSINESS BALANCE SHEETS AS AT 30.09.2017</t>
  </si>
  <si>
    <t>SUMMARY OF GENERAL INSURANCE BUSINESS BALANCE SHEETS AS AT 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</si>
</sst>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_(* \(\ #,##0\ \);_(* &quot;-&quot;??_);_(\ @_ \)"/>
    <numFmt numFmtId="165" formatCode="_-* #,##0_-;\-* #,##0_-;_-* &quot;-&quot;??_-;_-@_-"/>
    <numFmt numFmtId="166" formatCode="0.0"/>
    <numFmt numFmtId="167" formatCode="_(* #,##0.00_);_(* \(\ #,##0.00\ \);_(* &quot;-&quot;??_);_(\ @_ \)"/>
    <numFmt numFmtId="168" formatCode="_(* #,##0_);_(* \(#,##0\);_(* &quot;-&quot;??_);_(@_)"/>
  </numFmts>
  <fonts count="44"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sz val="10"/>
      <name val="Bookman Old Style"/>
      <family val="1"/>
    </font>
    <font>
      <b/>
      <sz val="11"/>
      <color theme="1"/>
      <name val="Bookman Old Style"/>
      <family val="1"/>
    </font>
    <font>
      <i/>
      <sz val="11"/>
      <color theme="1"/>
      <name val="Bookman Old Style"/>
      <family val="1"/>
    </font>
    <font>
      <sz val="10"/>
      <color theme="1"/>
      <name val="Bookman Old Style"/>
      <family val="1"/>
    </font>
    <font>
      <i/>
      <sz val="8"/>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i/>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0A73C"/>
        <bgColor indexed="9"/>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s>
  <cellStyleXfs count="5">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7" fillId="0" borderId="0" applyNumberFormat="0" applyFill="0" applyBorder="0" applyAlignment="0" applyProtection="0"/>
  </cellStyleXfs>
  <cellXfs count="314">
    <xf numFmtId="0" fontId="0" fillId="0" borderId="0" xfId="0"/>
    <xf numFmtId="0" fontId="0" fillId="0" borderId="0" xfId="0" applyFill="1"/>
    <xf numFmtId="0" fontId="0" fillId="0" borderId="0" xfId="0" applyAlignment="1"/>
    <xf numFmtId="0" fontId="3" fillId="0" borderId="0" xfId="0" applyFont="1"/>
    <xf numFmtId="0" fontId="0" fillId="0" borderId="0" xfId="0" applyAlignment="1">
      <alignment wrapText="1"/>
    </xf>
    <xf numFmtId="165" fontId="2" fillId="0" borderId="0" xfId="1" applyNumberFormat="1" applyFont="1"/>
    <xf numFmtId="0" fontId="0" fillId="0" borderId="0" xfId="0" applyFill="1" applyAlignment="1">
      <alignment wrapText="1"/>
    </xf>
    <xf numFmtId="164" fontId="8" fillId="3" borderId="2" xfId="1" applyNumberFormat="1" applyFont="1" applyFill="1" applyBorder="1" applyAlignment="1">
      <alignment horizontal="right" wrapText="1"/>
    </xf>
    <xf numFmtId="164" fontId="7" fillId="2" borderId="1" xfId="1" applyNumberFormat="1" applyFont="1" applyFill="1" applyBorder="1" applyAlignment="1">
      <alignment horizontal="right" wrapText="1"/>
    </xf>
    <xf numFmtId="164" fontId="8" fillId="2" borderId="1" xfId="1" applyNumberFormat="1" applyFont="1" applyFill="1" applyBorder="1" applyAlignment="1">
      <alignment horizontal="right" wrapText="1"/>
    </xf>
    <xf numFmtId="0" fontId="10" fillId="0" borderId="0" xfId="0" applyFont="1"/>
    <xf numFmtId="164" fontId="10" fillId="0" borderId="0" xfId="0" applyNumberFormat="1" applyFont="1" applyFill="1"/>
    <xf numFmtId="0" fontId="10" fillId="0" borderId="0" xfId="0" applyFont="1" applyFill="1"/>
    <xf numFmtId="0" fontId="10" fillId="0" borderId="0" xfId="0" applyFont="1" applyAlignment="1"/>
    <xf numFmtId="0" fontId="4" fillId="0" borderId="0" xfId="0" applyFont="1" applyFill="1" applyBorder="1" applyAlignment="1">
      <alignment horizontal="left" wrapText="1"/>
    </xf>
    <xf numFmtId="0" fontId="10" fillId="0" borderId="0" xfId="0" applyFont="1" applyBorder="1"/>
    <xf numFmtId="0" fontId="12" fillId="0" borderId="0" xfId="0" applyFont="1" applyFill="1" applyBorder="1" applyAlignment="1">
      <alignment horizontal="left"/>
    </xf>
    <xf numFmtId="0" fontId="5" fillId="0" borderId="0" xfId="0" applyFont="1" applyFill="1" applyBorder="1" applyAlignment="1">
      <alignment horizontal="left" wrapText="1"/>
    </xf>
    <xf numFmtId="0" fontId="10" fillId="0" borderId="1" xfId="0" applyFont="1" applyBorder="1"/>
    <xf numFmtId="0" fontId="7" fillId="2" borderId="2" xfId="0" applyFont="1" applyFill="1" applyBorder="1" applyAlignment="1"/>
    <xf numFmtId="2" fontId="12" fillId="0" borderId="1" xfId="0" applyNumberFormat="1" applyFont="1" applyBorder="1" applyAlignment="1"/>
    <xf numFmtId="0" fontId="7" fillId="2" borderId="1" xfId="0" applyFont="1" applyFill="1" applyBorder="1" applyAlignment="1"/>
    <xf numFmtId="43" fontId="8" fillId="2" borderId="1" xfId="1" applyNumberFormat="1" applyFont="1" applyFill="1" applyBorder="1" applyAlignment="1">
      <alignment horizontal="right"/>
    </xf>
    <xf numFmtId="0" fontId="12" fillId="0" borderId="0" xfId="0" applyFont="1"/>
    <xf numFmtId="0" fontId="12" fillId="0" borderId="0" xfId="0" applyFont="1" applyFill="1"/>
    <xf numFmtId="0" fontId="10" fillId="0" borderId="1" xfId="0" applyFont="1" applyFill="1" applyBorder="1"/>
    <xf numFmtId="165" fontId="7" fillId="0" borderId="1" xfId="1" applyNumberFormat="1" applyFont="1" applyFill="1" applyBorder="1" applyAlignment="1">
      <alignment horizontal="right" wrapText="1"/>
    </xf>
    <xf numFmtId="165" fontId="10" fillId="0" borderId="1" xfId="1" applyNumberFormat="1" applyFont="1" applyFill="1" applyBorder="1" applyAlignment="1">
      <alignment horizontal="right" wrapText="1"/>
    </xf>
    <xf numFmtId="0" fontId="10" fillId="0" borderId="0" xfId="0" applyFont="1" applyFill="1" applyAlignment="1"/>
    <xf numFmtId="0" fontId="7" fillId="0" borderId="1" xfId="0" applyFont="1" applyFill="1" applyBorder="1" applyAlignment="1">
      <alignment wrapText="1"/>
    </xf>
    <xf numFmtId="164" fontId="7" fillId="0" borderId="1" xfId="1" applyNumberFormat="1" applyFont="1" applyFill="1" applyBorder="1" applyAlignment="1">
      <alignment horizontal="right" wrapText="1"/>
    </xf>
    <xf numFmtId="164" fontId="8" fillId="0" borderId="1" xfId="1" applyNumberFormat="1" applyFont="1" applyFill="1" applyBorder="1" applyAlignment="1">
      <alignment horizontal="right" wrapText="1"/>
    </xf>
    <xf numFmtId="0" fontId="10" fillId="0" borderId="0" xfId="0" applyFont="1" applyFill="1" applyBorder="1"/>
    <xf numFmtId="0" fontId="10" fillId="0" borderId="0" xfId="0" applyFont="1" applyFill="1" applyAlignment="1">
      <alignment vertical="center"/>
    </xf>
    <xf numFmtId="0" fontId="10" fillId="0" borderId="2" xfId="0" applyFont="1" applyBorder="1"/>
    <xf numFmtId="165" fontId="7" fillId="2" borderId="2" xfId="1" applyNumberFormat="1" applyFont="1" applyFill="1" applyBorder="1" applyAlignment="1">
      <alignment horizontal="right" wrapText="1"/>
    </xf>
    <xf numFmtId="43" fontId="10" fillId="0" borderId="1" xfId="0" applyNumberFormat="1" applyFont="1" applyBorder="1"/>
    <xf numFmtId="0" fontId="10" fillId="0" borderId="0" xfId="0" applyFont="1" applyFill="1" applyAlignment="1">
      <alignment wrapText="1"/>
    </xf>
    <xf numFmtId="165" fontId="10" fillId="0" borderId="0" xfId="0" applyNumberFormat="1" applyFont="1" applyFill="1"/>
    <xf numFmtId="0" fontId="8" fillId="0" borderId="0" xfId="2" applyFont="1" applyFill="1" applyBorder="1" applyAlignment="1">
      <alignment horizontal="center" wrapText="1"/>
    </xf>
    <xf numFmtId="165" fontId="8" fillId="0" borderId="0" xfId="1" applyNumberFormat="1" applyFont="1" applyFill="1" applyBorder="1" applyAlignment="1">
      <alignment horizontal="right" wrapText="1"/>
    </xf>
    <xf numFmtId="0" fontId="13" fillId="0" borderId="0" xfId="0" applyFont="1" applyFill="1" applyBorder="1" applyAlignment="1">
      <alignment horizontal="right"/>
    </xf>
    <xf numFmtId="165" fontId="10" fillId="0" borderId="0" xfId="1" applyNumberFormat="1" applyFont="1" applyFill="1" applyBorder="1"/>
    <xf numFmtId="165" fontId="10" fillId="0" borderId="0" xfId="1" applyNumberFormat="1" applyFont="1" applyFill="1"/>
    <xf numFmtId="165" fontId="12" fillId="0" borderId="0" xfId="0" applyNumberFormat="1" applyFont="1" applyFill="1"/>
    <xf numFmtId="2" fontId="10" fillId="0" borderId="1" xfId="0" applyNumberFormat="1" applyFont="1" applyFill="1" applyBorder="1"/>
    <xf numFmtId="168" fontId="7" fillId="2" borderId="1" xfId="1" applyNumberFormat="1" applyFont="1" applyFill="1" applyBorder="1" applyAlignment="1">
      <alignment horizontal="right" wrapText="1"/>
    </xf>
    <xf numFmtId="168" fontId="8" fillId="2" borderId="1" xfId="1" applyNumberFormat="1" applyFont="1" applyFill="1" applyBorder="1" applyAlignment="1">
      <alignment horizontal="right" wrapText="1"/>
    </xf>
    <xf numFmtId="164" fontId="10" fillId="0" borderId="1" xfId="1" applyNumberFormat="1" applyFont="1" applyFill="1" applyBorder="1" applyAlignment="1">
      <alignment horizontal="right" wrapText="1"/>
    </xf>
    <xf numFmtId="0" fontId="0" fillId="0" borderId="0" xfId="0" applyFont="1" applyFill="1"/>
    <xf numFmtId="164" fontId="10" fillId="0" borderId="1" xfId="1" applyNumberFormat="1" applyFont="1" applyBorder="1" applyAlignment="1">
      <alignment horizontal="right" wrapText="1"/>
    </xf>
    <xf numFmtId="164" fontId="12" fillId="0" borderId="1" xfId="1" applyNumberFormat="1" applyFont="1" applyBorder="1" applyAlignment="1">
      <alignment horizontal="right" wrapText="1"/>
    </xf>
    <xf numFmtId="165" fontId="8" fillId="3" borderId="2" xfId="1" applyNumberFormat="1" applyFont="1" applyFill="1" applyBorder="1" applyAlignment="1">
      <alignment horizontal="right" wrapText="1"/>
    </xf>
    <xf numFmtId="165" fontId="14" fillId="0" borderId="0" xfId="1" applyNumberFormat="1" applyFont="1" applyBorder="1"/>
    <xf numFmtId="43" fontId="7" fillId="2" borderId="2" xfId="1" applyNumberFormat="1" applyFont="1" applyFill="1" applyBorder="1" applyAlignment="1">
      <alignment horizontal="right" wrapText="1"/>
    </xf>
    <xf numFmtId="0" fontId="0" fillId="4" borderId="0" xfId="0" applyFill="1"/>
    <xf numFmtId="0" fontId="0" fillId="4" borderId="10" xfId="0" applyFill="1" applyBorder="1"/>
    <xf numFmtId="0" fontId="0" fillId="4" borderId="12" xfId="0" applyFill="1" applyBorder="1"/>
    <xf numFmtId="0" fontId="0" fillId="4" borderId="13" xfId="0" applyFill="1" applyBorder="1"/>
    <xf numFmtId="0" fontId="0" fillId="4" borderId="11" xfId="0" applyFill="1" applyBorder="1"/>
    <xf numFmtId="0" fontId="0" fillId="4" borderId="14" xfId="0" applyFill="1" applyBorder="1"/>
    <xf numFmtId="0" fontId="0" fillId="4" borderId="0" xfId="0" applyFill="1" applyBorder="1"/>
    <xf numFmtId="0" fontId="0" fillId="4" borderId="0" xfId="0" applyFont="1" applyFill="1"/>
    <xf numFmtId="0" fontId="18" fillId="4" borderId="0" xfId="0" applyFont="1" applyFill="1" applyBorder="1"/>
    <xf numFmtId="0" fontId="19" fillId="4" borderId="0" xfId="0" applyFont="1" applyFill="1" applyBorder="1"/>
    <xf numFmtId="0" fontId="12" fillId="4" borderId="0" xfId="0" applyFont="1" applyFill="1" applyBorder="1"/>
    <xf numFmtId="0" fontId="0"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21" fillId="4" borderId="0" xfId="0" applyFont="1" applyFill="1" applyBorder="1" applyAlignment="1">
      <alignment horizontal="left" indent="17"/>
    </xf>
    <xf numFmtId="0" fontId="0" fillId="4" borderId="0" xfId="0" applyFill="1" applyBorder="1" applyAlignment="1">
      <alignment horizontal="left" indent="17"/>
    </xf>
    <xf numFmtId="0" fontId="12" fillId="4" borderId="0" xfId="0" applyFont="1" applyFill="1" applyBorder="1" applyAlignment="1">
      <alignment horizontal="left"/>
    </xf>
    <xf numFmtId="0" fontId="20" fillId="5" borderId="15" xfId="0" applyFont="1" applyFill="1" applyBorder="1" applyAlignment="1">
      <alignment horizontal="center" vertical="center"/>
    </xf>
    <xf numFmtId="0" fontId="9" fillId="0" borderId="0" xfId="0" applyFont="1" applyFill="1" applyBorder="1" applyAlignment="1">
      <alignment horizontal="left" wrapText="1"/>
    </xf>
    <xf numFmtId="0" fontId="12" fillId="0" borderId="23" xfId="0" applyFont="1" applyBorder="1" applyAlignment="1"/>
    <xf numFmtId="0" fontId="12" fillId="0" borderId="24" xfId="0" applyFont="1" applyBorder="1" applyAlignment="1"/>
    <xf numFmtId="0" fontId="23" fillId="0" borderId="1" xfId="0" applyFont="1" applyBorder="1" applyAlignment="1">
      <alignment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0" fillId="0" borderId="0" xfId="0" applyFont="1"/>
    <xf numFmtId="0" fontId="24" fillId="8" borderId="1" xfId="0" applyFont="1" applyFill="1" applyBorder="1" applyAlignment="1">
      <alignment wrapText="1"/>
    </xf>
    <xf numFmtId="164" fontId="24" fillId="8" borderId="1" xfId="1" applyNumberFormat="1" applyFont="1" applyFill="1" applyBorder="1" applyAlignment="1">
      <alignment horizontal="right" wrapText="1"/>
    </xf>
    <xf numFmtId="164" fontId="24" fillId="8" borderId="1" xfId="1" applyNumberFormat="1" applyFont="1" applyFill="1" applyBorder="1" applyAlignment="1">
      <alignment wrapText="1"/>
    </xf>
    <xf numFmtId="0" fontId="25" fillId="0" borderId="0" xfId="0" applyFont="1" applyFill="1"/>
    <xf numFmtId="0" fontId="27" fillId="0" borderId="1" xfId="0" applyFont="1" applyBorder="1" applyAlignment="1">
      <alignment wrapText="1"/>
    </xf>
    <xf numFmtId="0" fontId="26" fillId="0" borderId="1" xfId="0" applyFont="1" applyBorder="1" applyAlignment="1">
      <alignment horizontal="left" wrapText="1"/>
    </xf>
    <xf numFmtId="0" fontId="26" fillId="0" borderId="1" xfId="0" applyFont="1" applyBorder="1" applyAlignment="1">
      <alignment horizontal="center" wrapText="1"/>
    </xf>
    <xf numFmtId="0" fontId="27" fillId="0" borderId="1" xfId="0" applyFont="1" applyBorder="1" applyAlignment="1">
      <alignment horizontal="center" wrapText="1"/>
    </xf>
    <xf numFmtId="0" fontId="7" fillId="0" borderId="1" xfId="0" applyFont="1" applyFill="1" applyBorder="1" applyAlignment="1"/>
    <xf numFmtId="0" fontId="28" fillId="0" borderId="0" xfId="0" applyFont="1"/>
    <xf numFmtId="0" fontId="29" fillId="8" borderId="1" xfId="0" applyFont="1" applyFill="1" applyBorder="1" applyAlignment="1">
      <alignment wrapText="1"/>
    </xf>
    <xf numFmtId="164" fontId="29" fillId="8" borderId="1" xfId="1" applyNumberFormat="1" applyFont="1" applyFill="1" applyBorder="1" applyAlignment="1">
      <alignment horizontal="right" wrapText="1"/>
    </xf>
    <xf numFmtId="0" fontId="25" fillId="0" borderId="0" xfId="0" applyFont="1"/>
    <xf numFmtId="0" fontId="30" fillId="2" borderId="1" xfId="0" applyFont="1" applyFill="1" applyBorder="1" applyAlignment="1">
      <alignment wrapText="1"/>
    </xf>
    <xf numFmtId="164" fontId="27" fillId="6" borderId="1" xfId="1" applyNumberFormat="1" applyFont="1" applyFill="1" applyBorder="1" applyAlignment="1">
      <alignment horizontal="right" wrapText="1"/>
    </xf>
    <xf numFmtId="0" fontId="12" fillId="6" borderId="1" xfId="0" applyFont="1" applyFill="1" applyBorder="1"/>
    <xf numFmtId="165" fontId="8" fillId="8" borderId="1" xfId="1" applyNumberFormat="1" applyFont="1" applyFill="1" applyBorder="1" applyAlignment="1">
      <alignment horizontal="center" wrapText="1"/>
    </xf>
    <xf numFmtId="165" fontId="8" fillId="10" borderId="2" xfId="1" applyNumberFormat="1" applyFont="1" applyFill="1" applyBorder="1" applyAlignment="1">
      <alignment horizontal="right" wrapText="1"/>
    </xf>
    <xf numFmtId="43" fontId="12" fillId="6" borderId="1" xfId="0" applyNumberFormat="1" applyFont="1" applyFill="1" applyBorder="1"/>
    <xf numFmtId="165" fontId="5" fillId="6" borderId="1" xfId="1" applyNumberFormat="1" applyFont="1" applyFill="1" applyBorder="1" applyAlignment="1">
      <alignment horizontal="left" wrapText="1"/>
    </xf>
    <xf numFmtId="165" fontId="5" fillId="6" borderId="1" xfId="1" applyNumberFormat="1" applyFont="1" applyFill="1" applyBorder="1" applyAlignment="1">
      <alignment horizontal="right" wrapText="1"/>
    </xf>
    <xf numFmtId="43" fontId="5" fillId="6" borderId="1" xfId="1" applyNumberFormat="1" applyFont="1" applyFill="1" applyBorder="1" applyAlignment="1">
      <alignment horizontal="right" wrapText="1"/>
    </xf>
    <xf numFmtId="0" fontId="4" fillId="0" borderId="1" xfId="0" applyFont="1" applyFill="1" applyBorder="1"/>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6" borderId="1" xfId="0" applyFont="1" applyFill="1" applyBorder="1"/>
    <xf numFmtId="43" fontId="8" fillId="6" borderId="1" xfId="1" applyNumberFormat="1" applyFont="1" applyFill="1" applyBorder="1" applyAlignment="1">
      <alignment horizontal="center" wrapText="1"/>
    </xf>
    <xf numFmtId="43" fontId="8" fillId="6" borderId="1" xfId="1" applyNumberFormat="1" applyFont="1" applyFill="1" applyBorder="1" applyAlignment="1">
      <alignment horizontal="right"/>
    </xf>
    <xf numFmtId="0" fontId="4" fillId="0" borderId="1" xfId="0" applyFont="1" applyFill="1" applyBorder="1" applyAlignment="1">
      <alignment wrapText="1"/>
    </xf>
    <xf numFmtId="0" fontId="6" fillId="0" borderId="1" xfId="0" applyFont="1" applyFill="1" applyBorder="1" applyAlignment="1">
      <alignment horizontal="center"/>
    </xf>
    <xf numFmtId="168" fontId="8" fillId="8" borderId="1" xfId="1" applyNumberFormat="1" applyFont="1" applyFill="1" applyBorder="1" applyAlignment="1">
      <alignment horizontal="right" wrapText="1"/>
    </xf>
    <xf numFmtId="0" fontId="4" fillId="0" borderId="1" xfId="0" applyFont="1" applyFill="1" applyBorder="1" applyAlignment="1">
      <alignment horizontal="center" wrapText="1"/>
    </xf>
    <xf numFmtId="164" fontId="8" fillId="6" borderId="1" xfId="1" applyNumberFormat="1" applyFont="1" applyFill="1" applyBorder="1" applyAlignment="1">
      <alignment horizontal="right" wrapText="1"/>
    </xf>
    <xf numFmtId="164" fontId="8" fillId="8" borderId="1" xfId="1" applyNumberFormat="1" applyFont="1" applyFill="1" applyBorder="1" applyAlignment="1">
      <alignment horizontal="right" wrapText="1"/>
    </xf>
    <xf numFmtId="0" fontId="8" fillId="8" borderId="1" xfId="0" applyFont="1" applyFill="1" applyBorder="1" applyAlignment="1"/>
    <xf numFmtId="0" fontId="0" fillId="0" borderId="0" xfId="0" applyFill="1" applyAlignment="1"/>
    <xf numFmtId="0" fontId="7" fillId="0" borderId="2" xfId="0" applyFont="1" applyFill="1" applyBorder="1" applyAlignment="1"/>
    <xf numFmtId="167" fontId="7" fillId="0" borderId="1" xfId="1" applyNumberFormat="1" applyFont="1" applyFill="1" applyBorder="1" applyAlignment="1">
      <alignment horizontal="right" wrapText="1"/>
    </xf>
    <xf numFmtId="167" fontId="8" fillId="0" borderId="1" xfId="1" applyNumberFormat="1" applyFont="1" applyFill="1" applyBorder="1" applyAlignment="1">
      <alignment horizontal="right" wrapText="1"/>
    </xf>
    <xf numFmtId="164" fontId="0" fillId="0" borderId="0" xfId="0" applyNumberFormat="1" applyFill="1"/>
    <xf numFmtId="0" fontId="8" fillId="6" borderId="1" xfId="0" applyFont="1" applyFill="1" applyBorder="1" applyAlignment="1"/>
    <xf numFmtId="167" fontId="8" fillId="6" borderId="1" xfId="1" applyNumberFormat="1" applyFont="1" applyFill="1" applyBorder="1" applyAlignment="1">
      <alignment horizontal="right" wrapText="1"/>
    </xf>
    <xf numFmtId="0" fontId="5" fillId="0" borderId="1" xfId="0" applyFont="1" applyFill="1" applyBorder="1" applyAlignment="1">
      <alignment wrapText="1"/>
    </xf>
    <xf numFmtId="164" fontId="7" fillId="0" borderId="2" xfId="1" applyNumberFormat="1" applyFont="1" applyFill="1" applyBorder="1" applyAlignment="1">
      <alignment horizontal="right" wrapText="1"/>
    </xf>
    <xf numFmtId="164" fontId="8" fillId="0" borderId="2" xfId="1" applyNumberFormat="1" applyFont="1" applyFill="1" applyBorder="1" applyAlignment="1">
      <alignment horizontal="right" wrapText="1"/>
    </xf>
    <xf numFmtId="164" fontId="8" fillId="5" borderId="1" xfId="1" applyNumberFormat="1" applyFont="1" applyFill="1" applyBorder="1" applyAlignment="1">
      <alignment horizontal="right" wrapText="1"/>
    </xf>
    <xf numFmtId="0" fontId="31" fillId="0" borderId="1" xfId="0" applyFont="1" applyFill="1" applyBorder="1" applyAlignment="1">
      <alignment wrapText="1"/>
    </xf>
    <xf numFmtId="164" fontId="31" fillId="0" borderId="2" xfId="1" applyNumberFormat="1" applyFont="1" applyFill="1" applyBorder="1" applyAlignment="1">
      <alignment horizontal="right" wrapText="1"/>
    </xf>
    <xf numFmtId="164" fontId="32" fillId="0" borderId="2" xfId="1" applyNumberFormat="1" applyFont="1" applyFill="1" applyBorder="1" applyAlignment="1">
      <alignment horizontal="right" wrapText="1"/>
    </xf>
    <xf numFmtId="164" fontId="31" fillId="0" borderId="1" xfId="1" applyNumberFormat="1" applyFont="1" applyFill="1" applyBorder="1" applyAlignment="1">
      <alignment horizontal="right" wrapText="1"/>
    </xf>
    <xf numFmtId="0" fontId="32" fillId="6" borderId="1" xfId="0" applyFont="1" applyFill="1" applyBorder="1" applyAlignment="1">
      <alignment wrapText="1"/>
    </xf>
    <xf numFmtId="164" fontId="32" fillId="6" borderId="1" xfId="1" applyNumberFormat="1" applyFont="1" applyFill="1" applyBorder="1" applyAlignment="1">
      <alignment horizontal="right" wrapText="1"/>
    </xf>
    <xf numFmtId="164" fontId="32" fillId="0" borderId="1" xfId="1" applyNumberFormat="1" applyFont="1" applyFill="1" applyBorder="1" applyAlignment="1">
      <alignment horizontal="righ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xf>
    <xf numFmtId="0" fontId="7" fillId="0" borderId="2" xfId="0" applyNumberFormat="1" applyFont="1" applyFill="1" applyBorder="1" applyAlignment="1">
      <alignment wrapText="1"/>
    </xf>
    <xf numFmtId="166" fontId="7" fillId="0" borderId="2" xfId="1" applyNumberFormat="1" applyFont="1" applyFill="1" applyBorder="1" applyAlignment="1">
      <alignment horizontal="right" wrapText="1"/>
    </xf>
    <xf numFmtId="0" fontId="7" fillId="0" borderId="1" xfId="0" applyNumberFormat="1" applyFont="1" applyFill="1" applyBorder="1" applyAlignment="1">
      <alignment wrapText="1"/>
    </xf>
    <xf numFmtId="166" fontId="7" fillId="0" borderId="1" xfId="1" applyNumberFormat="1" applyFont="1" applyFill="1" applyBorder="1" applyAlignment="1">
      <alignment horizontal="right" wrapText="1"/>
    </xf>
    <xf numFmtId="0" fontId="8" fillId="6" borderId="1" xfId="0" applyNumberFormat="1" applyFont="1" applyFill="1" applyBorder="1" applyAlignment="1">
      <alignment wrapText="1"/>
    </xf>
    <xf numFmtId="166" fontId="8" fillId="6" borderId="2" xfId="1" applyNumberFormat="1" applyFont="1" applyFill="1" applyBorder="1" applyAlignment="1">
      <alignment horizontal="right" wrapText="1"/>
    </xf>
    <xf numFmtId="0" fontId="14" fillId="0" borderId="0" xfId="0" applyFont="1" applyFill="1"/>
    <xf numFmtId="164" fontId="32" fillId="0" borderId="0" xfId="1" applyNumberFormat="1" applyFont="1" applyFill="1" applyBorder="1" applyAlignment="1">
      <alignment horizontal="right" wrapText="1"/>
    </xf>
    <xf numFmtId="0" fontId="32" fillId="0" borderId="0" xfId="0" applyFont="1" applyFill="1" applyBorder="1" applyAlignment="1">
      <alignment horizontal="center" wrapText="1"/>
    </xf>
    <xf numFmtId="0" fontId="33" fillId="0" borderId="0" xfId="0" applyFont="1" applyFill="1" applyBorder="1" applyAlignment="1">
      <alignment horizontal="left" wrapText="1"/>
    </xf>
    <xf numFmtId="0" fontId="13" fillId="0" borderId="0" xfId="0" applyFont="1" applyFill="1"/>
    <xf numFmtId="164" fontId="8" fillId="6" borderId="3" xfId="1" applyNumberFormat="1" applyFont="1" applyFill="1" applyBorder="1" applyAlignment="1">
      <alignment horizontal="right" wrapText="1"/>
    </xf>
    <xf numFmtId="0" fontId="4" fillId="0" borderId="1" xfId="0" applyFont="1" applyFill="1" applyBorder="1" applyAlignment="1">
      <alignment horizontal="left" wrapText="1"/>
    </xf>
    <xf numFmtId="0" fontId="32" fillId="0" borderId="1" xfId="0" applyFont="1" applyFill="1" applyBorder="1" applyAlignment="1">
      <alignment horizont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left"/>
    </xf>
    <xf numFmtId="0" fontId="35" fillId="5" borderId="1" xfId="0" applyFont="1" applyFill="1" applyBorder="1" applyAlignment="1">
      <alignment horizontal="left"/>
    </xf>
    <xf numFmtId="164" fontId="32" fillId="5" borderId="1" xfId="1" applyNumberFormat="1" applyFont="1" applyFill="1" applyBorder="1" applyAlignment="1">
      <alignment horizontal="right" wrapText="1"/>
    </xf>
    <xf numFmtId="0" fontId="16" fillId="0" borderId="1" xfId="0" applyFont="1" applyFill="1" applyBorder="1" applyAlignment="1">
      <alignment horizontal="left"/>
    </xf>
    <xf numFmtId="0" fontId="4" fillId="6" borderId="3" xfId="0" applyFont="1" applyFill="1" applyBorder="1" applyAlignment="1">
      <alignment horizontal="left"/>
    </xf>
    <xf numFmtId="164" fontId="32" fillId="6" borderId="3" xfId="1" applyNumberFormat="1" applyFont="1" applyFill="1" applyBorder="1" applyAlignment="1">
      <alignment horizontal="right" wrapText="1"/>
    </xf>
    <xf numFmtId="0" fontId="16" fillId="0" borderId="2" xfId="0" applyFont="1" applyFill="1" applyBorder="1" applyAlignment="1">
      <alignment horizontal="left"/>
    </xf>
    <xf numFmtId="165" fontId="13" fillId="0" borderId="0" xfId="1" applyNumberFormat="1" applyFont="1" applyFill="1"/>
    <xf numFmtId="165" fontId="4" fillId="0" borderId="1" xfId="1" applyNumberFormat="1" applyFont="1" applyFill="1" applyBorder="1" applyAlignment="1">
      <alignment horizontal="left" vertical="center" wrapText="1"/>
    </xf>
    <xf numFmtId="165" fontId="34" fillId="0" borderId="1" xfId="1" applyNumberFormat="1" applyFont="1" applyFill="1" applyBorder="1" applyAlignment="1">
      <alignment horizontal="left"/>
    </xf>
    <xf numFmtId="164" fontId="31" fillId="0" borderId="1" xfId="1" applyNumberFormat="1" applyFont="1" applyFill="1" applyBorder="1" applyAlignment="1">
      <alignment horizontal="center" wrapText="1"/>
    </xf>
    <xf numFmtId="165" fontId="35" fillId="5" borderId="1" xfId="1" applyNumberFormat="1" applyFont="1" applyFill="1" applyBorder="1" applyAlignment="1">
      <alignment horizontal="left"/>
    </xf>
    <xf numFmtId="164" fontId="32" fillId="5" borderId="1" xfId="1" applyNumberFormat="1" applyFont="1" applyFill="1" applyBorder="1" applyAlignment="1">
      <alignment horizontal="center" wrapText="1"/>
    </xf>
    <xf numFmtId="165" fontId="16" fillId="0" borderId="1" xfId="1" applyNumberFormat="1" applyFont="1" applyFill="1" applyBorder="1" applyAlignment="1">
      <alignment horizontal="left"/>
    </xf>
    <xf numFmtId="165" fontId="4" fillId="6" borderId="3" xfId="1" applyNumberFormat="1" applyFont="1" applyFill="1" applyBorder="1" applyAlignment="1">
      <alignment horizontal="left"/>
    </xf>
    <xf numFmtId="164" fontId="32" fillId="6" borderId="3" xfId="1" applyNumberFormat="1" applyFont="1" applyFill="1" applyBorder="1" applyAlignment="1">
      <alignment horizontal="center" wrapText="1"/>
    </xf>
    <xf numFmtId="165" fontId="16" fillId="0" borderId="2" xfId="1" applyNumberFormat="1" applyFont="1" applyFill="1" applyBorder="1" applyAlignment="1">
      <alignment horizontal="left"/>
    </xf>
    <xf numFmtId="164" fontId="31" fillId="0" borderId="2" xfId="1" applyNumberFormat="1" applyFont="1" applyFill="1" applyBorder="1" applyAlignment="1">
      <alignment horizontal="center" wrapText="1"/>
    </xf>
    <xf numFmtId="0" fontId="13" fillId="0" borderId="0" xfId="0" applyFont="1" applyFill="1" applyBorder="1" applyAlignment="1">
      <alignment horizontal="left"/>
    </xf>
    <xf numFmtId="0" fontId="5" fillId="0" borderId="1" xfId="0" applyFont="1" applyFill="1" applyBorder="1" applyAlignment="1">
      <alignment horizontal="left" vertical="center" wrapText="1"/>
    </xf>
    <xf numFmtId="0" fontId="13" fillId="0" borderId="0" xfId="0" applyFont="1" applyFill="1" applyAlignment="1">
      <alignment horizontal="left"/>
    </xf>
    <xf numFmtId="164" fontId="4" fillId="0" borderId="1" xfId="1" applyNumberFormat="1" applyFont="1" applyFill="1" applyBorder="1" applyAlignment="1">
      <alignment horizontal="left" wrapText="1"/>
    </xf>
    <xf numFmtId="164" fontId="4" fillId="0" borderId="0" xfId="1" applyNumberFormat="1" applyFont="1" applyFill="1" applyBorder="1" applyAlignment="1">
      <alignment horizontal="left" wrapText="1"/>
    </xf>
    <xf numFmtId="164" fontId="4" fillId="5" borderId="1" xfId="1" applyNumberFormat="1" applyFont="1" applyFill="1" applyBorder="1" applyAlignment="1">
      <alignment horizontal="left" wrapText="1"/>
    </xf>
    <xf numFmtId="164" fontId="4" fillId="6" borderId="3" xfId="1" applyNumberFormat="1" applyFont="1" applyFill="1" applyBorder="1" applyAlignment="1">
      <alignment horizontal="left" wrapText="1"/>
    </xf>
    <xf numFmtId="164" fontId="4" fillId="0" borderId="2" xfId="1" applyNumberFormat="1" applyFont="1" applyFill="1" applyBorder="1" applyAlignment="1">
      <alignment horizontal="left" wrapText="1"/>
    </xf>
    <xf numFmtId="164" fontId="16" fillId="0" borderId="1" xfId="1" applyNumberFormat="1" applyFont="1" applyFill="1" applyBorder="1" applyAlignment="1">
      <alignment horizontal="center" wrapText="1"/>
    </xf>
    <xf numFmtId="0" fontId="5" fillId="0" borderId="2" xfId="2" applyFont="1" applyFill="1" applyBorder="1" applyAlignment="1">
      <alignment horizontal="left" wrapText="1"/>
    </xf>
    <xf numFmtId="0" fontId="8" fillId="0" borderId="1" xfId="2" applyFont="1" applyFill="1" applyBorder="1" applyAlignment="1">
      <alignment horizontal="center" wrapText="1"/>
    </xf>
    <xf numFmtId="165" fontId="11" fillId="0" borderId="1" xfId="1" applyNumberFormat="1" applyFont="1" applyFill="1" applyBorder="1" applyAlignment="1"/>
    <xf numFmtId="165" fontId="11" fillId="0" borderId="4" xfId="1" applyNumberFormat="1" applyFont="1" applyFill="1" applyBorder="1" applyAlignment="1"/>
    <xf numFmtId="164" fontId="7" fillId="0" borderId="4" xfId="1" applyNumberFormat="1" applyFont="1" applyFill="1" applyBorder="1" applyAlignment="1">
      <alignment horizontal="right" wrapText="1"/>
    </xf>
    <xf numFmtId="165" fontId="11" fillId="0" borderId="2" xfId="1" applyNumberFormat="1" applyFont="1" applyFill="1" applyBorder="1" applyAlignment="1"/>
    <xf numFmtId="165" fontId="7" fillId="0" borderId="2" xfId="1" applyNumberFormat="1" applyFont="1" applyFill="1" applyBorder="1" applyAlignment="1">
      <alignment horizontal="right" wrapText="1"/>
    </xf>
    <xf numFmtId="165" fontId="7" fillId="0" borderId="4" xfId="1" applyNumberFormat="1" applyFont="1" applyFill="1" applyBorder="1" applyAlignment="1">
      <alignment horizontal="right" wrapText="1"/>
    </xf>
    <xf numFmtId="165" fontId="5" fillId="6" borderId="3" xfId="1" applyNumberFormat="1" applyFont="1" applyFill="1" applyBorder="1" applyAlignment="1"/>
    <xf numFmtId="165" fontId="8" fillId="6" borderId="3" xfId="1" applyNumberFormat="1" applyFont="1" applyFill="1" applyBorder="1" applyAlignment="1">
      <alignment horizontal="right" wrapText="1"/>
    </xf>
    <xf numFmtId="165" fontId="5" fillId="5" borderId="1" xfId="1" applyNumberFormat="1" applyFont="1" applyFill="1" applyBorder="1" applyAlignment="1"/>
    <xf numFmtId="43" fontId="10" fillId="0" borderId="0" xfId="1" applyNumberFormat="1" applyFont="1" applyFill="1"/>
    <xf numFmtId="0" fontId="5" fillId="0" borderId="1" xfId="2" applyFont="1" applyFill="1" applyBorder="1" applyAlignment="1">
      <alignment horizontal="left" wrapText="1"/>
    </xf>
    <xf numFmtId="0" fontId="13" fillId="0" borderId="0" xfId="0" applyFont="1" applyFill="1" applyAlignment="1">
      <alignment horizontal="left"/>
    </xf>
    <xf numFmtId="0" fontId="13" fillId="0" borderId="9" xfId="0" applyFont="1" applyFill="1" applyBorder="1" applyAlignment="1">
      <alignment horizontal="left"/>
    </xf>
    <xf numFmtId="167" fontId="8" fillId="8" borderId="1" xfId="1" applyNumberFormat="1" applyFont="1" applyFill="1" applyBorder="1" applyAlignment="1">
      <alignment horizontal="right" wrapText="1"/>
    </xf>
    <xf numFmtId="0" fontId="5" fillId="0" borderId="1" xfId="0" applyFont="1" applyFill="1" applyBorder="1" applyAlignment="1">
      <alignment horizontal="center" wrapText="1"/>
    </xf>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43" fontId="8" fillId="2" borderId="2" xfId="1" applyNumberFormat="1" applyFont="1" applyFill="1" applyBorder="1" applyAlignment="1">
      <alignment horizontal="right" wrapText="1"/>
    </xf>
    <xf numFmtId="164" fontId="12" fillId="0" borderId="1" xfId="1" applyNumberFormat="1" applyFont="1" applyFill="1" applyBorder="1" applyAlignment="1">
      <alignment horizontal="right" wrapText="1"/>
    </xf>
    <xf numFmtId="0" fontId="4" fillId="0" borderId="1" xfId="0" applyFont="1" applyFill="1" applyBorder="1" applyAlignment="1">
      <alignment horizontal="center" vertical="center" wrapText="1"/>
    </xf>
    <xf numFmtId="165" fontId="12" fillId="0" borderId="0" xfId="1" applyNumberFormat="1" applyFont="1" applyFill="1"/>
    <xf numFmtId="165" fontId="37" fillId="0" borderId="0" xfId="1" applyNumberFormat="1" applyFont="1" applyFill="1"/>
    <xf numFmtId="0" fontId="37" fillId="0" borderId="0" xfId="0" applyFont="1" applyFill="1"/>
    <xf numFmtId="0" fontId="10" fillId="0" borderId="11" xfId="0" applyFont="1" applyFill="1" applyBorder="1"/>
    <xf numFmtId="0" fontId="10" fillId="0" borderId="19" xfId="0" applyFont="1" applyBorder="1" applyAlignment="1"/>
    <xf numFmtId="0" fontId="10" fillId="0" borderId="20" xfId="0" applyFont="1" applyBorder="1" applyAlignment="1"/>
    <xf numFmtId="0" fontId="10" fillId="0" borderId="11" xfId="0" applyFont="1" applyFill="1" applyBorder="1" applyProtection="1"/>
    <xf numFmtId="0" fontId="41" fillId="0" borderId="28" xfId="4" quotePrefix="1" applyFont="1" applyBorder="1"/>
    <xf numFmtId="0" fontId="41" fillId="0" borderId="29" xfId="4" quotePrefix="1" applyFont="1" applyBorder="1"/>
    <xf numFmtId="0" fontId="42" fillId="0" borderId="0" xfId="4" applyFont="1"/>
    <xf numFmtId="0" fontId="41" fillId="0" borderId="30" xfId="4" quotePrefix="1" applyFont="1" applyBorder="1"/>
    <xf numFmtId="0" fontId="43" fillId="0" borderId="0" xfId="0" applyFont="1" applyAlignment="1"/>
    <xf numFmtId="0" fontId="5" fillId="0" borderId="1" xfId="0" applyFont="1" applyFill="1" applyBorder="1" applyAlignment="1">
      <alignment horizontal="center" wrapText="1"/>
    </xf>
    <xf numFmtId="168" fontId="10" fillId="0" borderId="0" xfId="0" applyNumberFormat="1" applyFont="1" applyFill="1"/>
    <xf numFmtId="0" fontId="5" fillId="0" borderId="1" xfId="0" applyFont="1" applyFill="1" applyBorder="1"/>
    <xf numFmtId="0" fontId="3" fillId="0" borderId="0" xfId="0" applyFont="1" applyFill="1" applyAlignment="1">
      <alignment wrapText="1"/>
    </xf>
    <xf numFmtId="165" fontId="32" fillId="0" borderId="1" xfId="1" applyNumberFormat="1"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Fill="1" applyBorder="1"/>
    <xf numFmtId="0" fontId="20" fillId="6" borderId="15" xfId="0" applyFont="1" applyFill="1" applyBorder="1" applyAlignment="1">
      <alignment horizontal="center" vertical="center"/>
    </xf>
    <xf numFmtId="2" fontId="7" fillId="0" borderId="1" xfId="1" applyNumberFormat="1" applyFont="1" applyFill="1" applyBorder="1" applyAlignment="1">
      <alignment horizontal="right" wrapText="1"/>
    </xf>
    <xf numFmtId="2" fontId="8" fillId="0" borderId="1" xfId="1" applyNumberFormat="1" applyFont="1" applyFill="1" applyBorder="1" applyAlignment="1">
      <alignment horizontal="right" wrapText="1"/>
    </xf>
    <xf numFmtId="2" fontId="8" fillId="6" borderId="1" xfId="1" applyNumberFormat="1" applyFont="1" applyFill="1" applyBorder="1" applyAlignment="1">
      <alignment horizontal="right" wrapText="1"/>
    </xf>
    <xf numFmtId="0" fontId="33" fillId="0" borderId="0" xfId="0" applyFont="1" applyFill="1" applyBorder="1" applyAlignment="1">
      <alignment horizontal="left" wrapText="1"/>
    </xf>
    <xf numFmtId="0" fontId="33" fillId="0" borderId="0" xfId="0" applyFont="1" applyFill="1" applyBorder="1" applyAlignment="1">
      <alignment horizontal="left" wrapText="1"/>
    </xf>
    <xf numFmtId="0" fontId="31" fillId="0" borderId="1" xfId="1" applyNumberFormat="1" applyFont="1" applyFill="1" applyBorder="1" applyAlignment="1">
      <alignment horizontal="center" wrapText="1"/>
    </xf>
    <xf numFmtId="3" fontId="31" fillId="0" borderId="1" xfId="1" applyNumberFormat="1" applyFont="1" applyFill="1" applyBorder="1" applyAlignment="1">
      <alignment horizontal="center" wrapText="1"/>
    </xf>
    <xf numFmtId="3" fontId="32" fillId="5" borderId="1" xfId="1" applyNumberFormat="1" applyFont="1" applyFill="1" applyBorder="1" applyAlignment="1">
      <alignment horizontal="center" wrapText="1"/>
    </xf>
    <xf numFmtId="3" fontId="32" fillId="6" borderId="3" xfId="1" applyNumberFormat="1" applyFont="1" applyFill="1" applyBorder="1" applyAlignment="1">
      <alignment horizontal="center" wrapText="1"/>
    </xf>
    <xf numFmtId="0" fontId="31" fillId="0" borderId="2" xfId="1" applyNumberFormat="1" applyFont="1" applyFill="1" applyBorder="1" applyAlignment="1">
      <alignment horizontal="center" wrapText="1"/>
    </xf>
    <xf numFmtId="168" fontId="7" fillId="8" borderId="1" xfId="1" applyNumberFormat="1" applyFont="1" applyFill="1" applyBorder="1" applyAlignment="1">
      <alignment horizontal="right"/>
    </xf>
    <xf numFmtId="0" fontId="36" fillId="0" borderId="32" xfId="0" applyFont="1" applyBorder="1" applyAlignment="1">
      <alignment horizontal="center"/>
    </xf>
    <xf numFmtId="0" fontId="36" fillId="0" borderId="33" xfId="0" applyFont="1" applyBorder="1" applyAlignment="1">
      <alignment horizontal="center"/>
    </xf>
    <xf numFmtId="0" fontId="36" fillId="0" borderId="34" xfId="0" applyFont="1" applyBorder="1" applyAlignment="1">
      <alignment horizontal="center"/>
    </xf>
    <xf numFmtId="0" fontId="10" fillId="0" borderId="35" xfId="0" applyFont="1" applyBorder="1" applyAlignment="1">
      <alignment horizontal="left" vertical="center" wrapText="1"/>
    </xf>
    <xf numFmtId="0" fontId="10" fillId="0" borderId="3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40" fillId="0" borderId="21" xfId="0" applyFont="1" applyBorder="1" applyAlignment="1">
      <alignment horizontal="left" indent="5"/>
    </xf>
    <xf numFmtId="0" fontId="40" fillId="0" borderId="22" xfId="0" applyFont="1" applyBorder="1" applyAlignment="1">
      <alignment horizontal="left" indent="5"/>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22" fillId="6" borderId="5" xfId="0" applyFont="1" applyFill="1" applyBorder="1" applyAlignment="1">
      <alignment horizontal="left" wrapText="1"/>
    </xf>
    <xf numFmtId="0" fontId="22" fillId="6" borderId="6" xfId="0" applyFont="1" applyFill="1" applyBorder="1" applyAlignment="1">
      <alignment horizontal="left" wrapText="1"/>
    </xf>
    <xf numFmtId="0" fontId="22" fillId="6" borderId="7" xfId="0" applyFont="1" applyFill="1" applyBorder="1" applyAlignment="1">
      <alignment horizontal="left" wrapText="1"/>
    </xf>
    <xf numFmtId="0" fontId="24" fillId="9" borderId="5" xfId="0" applyFont="1" applyFill="1" applyBorder="1" applyAlignment="1">
      <alignment horizontal="center" wrapText="1"/>
    </xf>
    <xf numFmtId="0" fontId="24" fillId="9" borderId="6" xfId="0" applyFont="1" applyFill="1" applyBorder="1" applyAlignment="1">
      <alignment horizontal="center" wrapText="1"/>
    </xf>
    <xf numFmtId="0" fontId="24" fillId="9" borderId="7" xfId="0" applyFont="1" applyFill="1" applyBorder="1" applyAlignment="1">
      <alignment horizontal="center" wrapText="1"/>
    </xf>
    <xf numFmtId="0" fontId="9" fillId="0" borderId="8" xfId="0" applyFont="1" applyFill="1" applyBorder="1" applyAlignment="1">
      <alignment horizontal="left" wrapText="1"/>
    </xf>
    <xf numFmtId="0" fontId="23" fillId="7" borderId="5" xfId="0" applyFont="1" applyFill="1" applyBorder="1" applyAlignment="1">
      <alignment horizontal="center" wrapText="1"/>
    </xf>
    <xf numFmtId="0" fontId="23" fillId="7" borderId="6" xfId="0" applyFont="1" applyFill="1" applyBorder="1" applyAlignment="1">
      <alignment horizontal="center" wrapText="1"/>
    </xf>
    <xf numFmtId="0" fontId="23" fillId="7" borderId="7" xfId="0" applyFont="1" applyFill="1" applyBorder="1" applyAlignment="1">
      <alignment horizontal="center" wrapText="1"/>
    </xf>
    <xf numFmtId="0" fontId="27" fillId="7" borderId="5" xfId="0" applyFont="1" applyFill="1" applyBorder="1" applyAlignment="1">
      <alignment horizontal="center" wrapText="1"/>
    </xf>
    <xf numFmtId="0" fontId="27" fillId="7" borderId="6" xfId="0" applyFont="1" applyFill="1" applyBorder="1" applyAlignment="1">
      <alignment horizontal="center" wrapText="1"/>
    </xf>
    <xf numFmtId="0" fontId="27" fillId="7" borderId="7" xfId="0" applyFont="1" applyFill="1" applyBorder="1" applyAlignment="1">
      <alignment horizontal="center" wrapText="1"/>
    </xf>
    <xf numFmtId="0" fontId="26" fillId="6" borderId="1" xfId="0" applyFont="1" applyFill="1" applyBorder="1" applyAlignment="1">
      <alignment horizontal="left" wrapText="1"/>
    </xf>
    <xf numFmtId="0" fontId="9" fillId="0" borderId="0" xfId="0" applyFont="1" applyFill="1" applyBorder="1" applyAlignment="1">
      <alignment horizontal="left" wrapText="1"/>
    </xf>
    <xf numFmtId="0" fontId="12" fillId="6" borderId="1" xfId="0" applyFont="1" applyFill="1" applyBorder="1" applyAlignment="1">
      <alignment horizontal="left"/>
    </xf>
    <xf numFmtId="0" fontId="12" fillId="7" borderId="5"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13" fillId="0" borderId="0" xfId="0" applyFont="1" applyBorder="1" applyAlignment="1">
      <alignment horizontal="left"/>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3" fillId="6" borderId="1" xfId="0" applyFont="1" applyFill="1" applyBorder="1" applyAlignment="1">
      <alignment horizontal="left"/>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4" fillId="6" borderId="1" xfId="0" applyFont="1" applyFill="1" applyBorder="1" applyAlignment="1">
      <alignment horizontal="left"/>
    </xf>
    <xf numFmtId="0" fontId="13" fillId="0" borderId="8" xfId="0" applyFont="1" applyFill="1" applyBorder="1" applyAlignment="1">
      <alignment horizontal="left"/>
    </xf>
    <xf numFmtId="0" fontId="13" fillId="0" borderId="8" xfId="0" applyFont="1" applyBorder="1" applyAlignment="1">
      <alignment horizontal="left"/>
    </xf>
    <xf numFmtId="0" fontId="5" fillId="0" borderId="1" xfId="0" applyFont="1" applyFill="1" applyBorder="1" applyAlignment="1">
      <alignment horizontal="center" vertical="center" wrapText="1"/>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0" borderId="1" xfId="0" applyFont="1" applyFill="1" applyBorder="1" applyAlignment="1">
      <alignment horizontal="center" wrapText="1"/>
    </xf>
    <xf numFmtId="0" fontId="15" fillId="0" borderId="8" xfId="0" applyFont="1" applyBorder="1" applyAlignment="1">
      <alignment horizontal="left"/>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6" borderId="5" xfId="0" applyFont="1" applyFill="1" applyBorder="1" applyAlignment="1">
      <alignment horizontal="left"/>
    </xf>
    <xf numFmtId="0" fontId="5" fillId="6" borderId="6" xfId="0" applyFont="1" applyFill="1" applyBorder="1" applyAlignment="1">
      <alignment horizontal="left"/>
    </xf>
    <xf numFmtId="0" fontId="5" fillId="6" borderId="7" xfId="0" applyFont="1" applyFill="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2" fillId="5" borderId="1" xfId="0" applyFont="1" applyFill="1" applyBorder="1" applyAlignment="1">
      <alignment horizontal="center" wrapText="1"/>
    </xf>
    <xf numFmtId="0" fontId="33" fillId="0" borderId="0" xfId="0" applyFont="1" applyFill="1" applyBorder="1" applyAlignment="1">
      <alignment horizontal="left" wrapText="1"/>
    </xf>
    <xf numFmtId="0" fontId="5" fillId="5" borderId="1" xfId="0" applyFont="1" applyFill="1" applyBorder="1" applyAlignment="1">
      <alignment horizontal="center" wrapText="1"/>
    </xf>
    <xf numFmtId="0" fontId="33" fillId="0" borderId="8" xfId="0" applyFont="1" applyFill="1" applyBorder="1" applyAlignment="1">
      <alignment horizontal="left" wrapText="1"/>
    </xf>
    <xf numFmtId="0" fontId="13" fillId="0" borderId="0" xfId="0" applyFont="1" applyFill="1" applyAlignment="1">
      <alignment horizontal="left"/>
    </xf>
    <xf numFmtId="0" fontId="13" fillId="0" borderId="0" xfId="0" applyFont="1" applyFill="1" applyBorder="1" applyAlignment="1">
      <alignment horizontal="right"/>
    </xf>
    <xf numFmtId="165" fontId="13" fillId="0" borderId="9" xfId="1" applyNumberFormat="1" applyFont="1" applyFill="1" applyBorder="1" applyAlignment="1">
      <alignment horizontal="left"/>
    </xf>
    <xf numFmtId="165" fontId="13" fillId="0" borderId="0" xfId="1" applyNumberFormat="1" applyFont="1" applyFill="1" applyAlignment="1">
      <alignment horizontal="left"/>
    </xf>
    <xf numFmtId="165" fontId="13" fillId="0" borderId="0" xfId="1" applyNumberFormat="1" applyFont="1" applyFill="1" applyBorder="1" applyAlignment="1">
      <alignment horizontal="right"/>
    </xf>
    <xf numFmtId="165" fontId="12" fillId="6" borderId="5" xfId="1" applyNumberFormat="1" applyFont="1" applyFill="1" applyBorder="1" applyAlignment="1">
      <alignment horizontal="left"/>
    </xf>
    <xf numFmtId="165" fontId="12" fillId="6" borderId="6" xfId="1" applyNumberFormat="1" applyFont="1" applyFill="1" applyBorder="1" applyAlignment="1">
      <alignment horizontal="left"/>
    </xf>
    <xf numFmtId="165" fontId="12" fillId="6" borderId="7" xfId="1" applyNumberFormat="1" applyFont="1" applyFill="1" applyBorder="1" applyAlignment="1">
      <alignment horizontal="left"/>
    </xf>
    <xf numFmtId="0" fontId="12" fillId="6" borderId="5" xfId="0" applyFont="1" applyFill="1" applyBorder="1" applyAlignment="1">
      <alignment horizontal="left"/>
    </xf>
    <xf numFmtId="0" fontId="12" fillId="6" borderId="6" xfId="0" applyFont="1" applyFill="1" applyBorder="1" applyAlignment="1">
      <alignment horizontal="left"/>
    </xf>
    <xf numFmtId="0" fontId="12" fillId="6" borderId="7" xfId="0" applyFont="1" applyFill="1" applyBorder="1" applyAlignment="1">
      <alignment horizontal="left"/>
    </xf>
    <xf numFmtId="0" fontId="13" fillId="0" borderId="0" xfId="0" applyFont="1" applyFill="1" applyBorder="1" applyAlignment="1">
      <alignment horizontal="left"/>
    </xf>
    <xf numFmtId="0" fontId="10" fillId="0" borderId="9" xfId="0" applyFont="1" applyFill="1" applyBorder="1" applyAlignment="1">
      <alignment horizontal="left"/>
    </xf>
  </cellXfs>
  <cellStyles count="5">
    <cellStyle name="Comma" xfId="1" builtinId="3"/>
    <cellStyle name="Comma 2" xfId="3"/>
    <cellStyle name="Hyperlink" xfId="4" builtinId="8"/>
    <cellStyle name="Normal" xfId="0" builtinId="0"/>
    <cellStyle name="Normal 2" xfId="2"/>
  </cellStyles>
  <dxfs count="0"/>
  <tableStyles count="0" defaultTableStyle="TableStyleMedium2" defaultPivotStyle="PivotStyleLight16"/>
  <colors>
    <mruColors>
      <color rgb="FF76B531"/>
      <color rgb="FF946D20"/>
      <color rgb="FFC7932B"/>
      <color rgb="FFA87C24"/>
      <color rgb="FFA2D668"/>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A1"/><Relationship Id="rId1" Type="http://schemas.openxmlformats.org/officeDocument/2006/relationships/image" Target="../media/image5.png"/><Relationship Id="rId4" Type="http://schemas.openxmlformats.org/officeDocument/2006/relationships/hyperlink" Target="#'APPENDIX 21 i'!A1"/></Relationships>
</file>

<file path=xl/drawings/_rels/drawing3.xml.rels><?xml version="1.0" encoding="UTF-8" standalone="yes"?>
<Relationships xmlns="http://schemas.openxmlformats.org/package/2006/relationships"><Relationship Id="rId3" Type="http://schemas.openxmlformats.org/officeDocument/2006/relationships/hyperlink" Target="#'APPENDIX 1 '!B1"/><Relationship Id="rId2" Type="http://schemas.openxmlformats.org/officeDocument/2006/relationships/hyperlink" Target="#Details!A1"/><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3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3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3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571499"/>
          <a:ext cx="2314575" cy="1695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xdr:cNvPr>
        <xdr:cNvSpPr/>
      </xdr:nvSpPr>
      <xdr:spPr>
        <a:xfrm>
          <a:off x="1488281" y="235745"/>
          <a:ext cx="702469" cy="216692"/>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xdr:cNvPr>
        <xdr:cNvSpPr/>
      </xdr:nvSpPr>
      <xdr:spPr>
        <a:xfrm>
          <a:off x="833438" y="250031"/>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xdr:cNvPr>
        <xdr:cNvSpPr/>
      </xdr:nvSpPr>
      <xdr:spPr>
        <a:xfrm>
          <a:off x="2243137" y="235744"/>
          <a:ext cx="709613"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800100" cy="610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xdr:cNvPr>
        <xdr:cNvSpPr/>
      </xdr:nvSpPr>
      <xdr:spPr>
        <a:xfrm>
          <a:off x="1569244" y="252412"/>
          <a:ext cx="657226" cy="20955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xdr:cNvPr>
        <xdr:cNvSpPr/>
      </xdr:nvSpPr>
      <xdr:spPr>
        <a:xfrm>
          <a:off x="938212" y="254794"/>
          <a:ext cx="5715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xdr:cNvPr>
        <xdr:cNvSpPr/>
      </xdr:nvSpPr>
      <xdr:spPr>
        <a:xfrm>
          <a:off x="2114549" y="250031"/>
          <a:ext cx="7048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177800</xdr:rowOff>
    </xdr:from>
    <xdr:to>
      <xdr:col>1</xdr:col>
      <xdr:colOff>0</xdr:colOff>
      <xdr:row>4</xdr:row>
      <xdr:rowOff>333375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4675"/>
          <a:ext cx="539750" cy="61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xdr:cNvPr>
        <xdr:cNvSpPr/>
      </xdr:nvSpPr>
      <xdr:spPr>
        <a:xfrm>
          <a:off x="1162050" y="1809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xdr:cNvPr>
        <xdr:cNvSpPr/>
      </xdr:nvSpPr>
      <xdr:spPr>
        <a:xfrm>
          <a:off x="542925" y="1714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xdr:cNvPr>
        <xdr:cNvSpPr/>
      </xdr:nvSpPr>
      <xdr:spPr>
        <a:xfrm>
          <a:off x="1857375" y="1714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811212</xdr:colOff>
      <xdr:row>1</xdr:row>
      <xdr:rowOff>389564</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19050"/>
          <a:ext cx="725487" cy="637214"/>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xdr:cNvPr>
        <xdr:cNvSpPr/>
      </xdr:nvSpPr>
      <xdr:spPr>
        <a:xfrm>
          <a:off x="1581149"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xdr:cNvPr>
        <xdr:cNvSpPr/>
      </xdr:nvSpPr>
      <xdr:spPr>
        <a:xfrm>
          <a:off x="819150"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xdr:cNvPr>
        <xdr:cNvSpPr/>
      </xdr:nvSpPr>
      <xdr:spPr>
        <a:xfrm>
          <a:off x="2466974"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xdr:cNvPr>
        <xdr:cNvSpPr/>
      </xdr:nvSpPr>
      <xdr:spPr>
        <a:xfrm>
          <a:off x="1590674"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xdr:cNvPr>
        <xdr:cNvSpPr/>
      </xdr:nvSpPr>
      <xdr:spPr>
        <a:xfrm>
          <a:off x="828675"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xdr:cNvPr>
        <xdr:cNvSpPr/>
      </xdr:nvSpPr>
      <xdr:spPr>
        <a:xfrm>
          <a:off x="2476499"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xdr:cNvPr>
        <xdr:cNvSpPr/>
      </xdr:nvSpPr>
      <xdr:spPr>
        <a:xfrm>
          <a:off x="1571112" y="111945"/>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xdr:cNvPr>
        <xdr:cNvSpPr/>
      </xdr:nvSpPr>
      <xdr:spPr>
        <a:xfrm>
          <a:off x="819355" y="102419"/>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xdr:cNvPr>
        <xdr:cNvSpPr/>
      </xdr:nvSpPr>
      <xdr:spPr>
        <a:xfrm>
          <a:off x="2456937" y="11194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1531144</xdr:colOff>
      <xdr:row>0</xdr:row>
      <xdr:rowOff>35719</xdr:rowOff>
    </xdr:from>
    <xdr:to>
      <xdr:col>1</xdr:col>
      <xdr:colOff>2226470</xdr:colOff>
      <xdr:row>0</xdr:row>
      <xdr:rowOff>383382</xdr:rowOff>
    </xdr:to>
    <xdr:sp macro="" textlink="">
      <xdr:nvSpPr>
        <xdr:cNvPr id="6" name="Rounded Rectangle 5">
          <a:hlinkClick xmlns:r="http://schemas.openxmlformats.org/officeDocument/2006/relationships" r:id="rId2"/>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0</xdr:row>
      <xdr:rowOff>45244</xdr:rowOff>
    </xdr:from>
    <xdr:to>
      <xdr:col>1</xdr:col>
      <xdr:colOff>1431131</xdr:colOff>
      <xdr:row>0</xdr:row>
      <xdr:rowOff>392907</xdr:rowOff>
    </xdr:to>
    <xdr:sp macro="" textlink="">
      <xdr:nvSpPr>
        <xdr:cNvPr id="7" name="Rounded Rectangle 6">
          <a:hlinkClick xmlns:r="http://schemas.openxmlformats.org/officeDocument/2006/relationships" r:id="rId3"/>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0</xdr:row>
      <xdr:rowOff>45243</xdr:rowOff>
    </xdr:from>
    <xdr:to>
      <xdr:col>2</xdr:col>
      <xdr:colOff>395288</xdr:colOff>
      <xdr:row>0</xdr:row>
      <xdr:rowOff>402431</xdr:rowOff>
    </xdr:to>
    <xdr:sp macro="" textlink="">
      <xdr:nvSpPr>
        <xdr:cNvPr id="8" name="Rounded Rectangle 7">
          <a:hlinkClick xmlns:r="http://schemas.openxmlformats.org/officeDocument/2006/relationships" r:id="rId4"/>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2"/>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3"/>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xdr:cNvPr>
        <xdr:cNvSpPr/>
      </xdr:nvSpPr>
      <xdr:spPr>
        <a:xfrm>
          <a:off x="2486024" y="123824"/>
          <a:ext cx="7905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2"/>
        </xdr:cNvPr>
        <xdr:cNvSpPr/>
      </xdr:nvSpPr>
      <xdr:spPr>
        <a:xfrm>
          <a:off x="1654968"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3"/>
        </xdr:cNvPr>
        <xdr:cNvSpPr/>
      </xdr:nvSpPr>
      <xdr:spPr>
        <a:xfrm>
          <a:off x="904875"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4"/>
        </xdr:cNvPr>
        <xdr:cNvSpPr/>
      </xdr:nvSpPr>
      <xdr:spPr>
        <a:xfrm>
          <a:off x="2488406" y="76200"/>
          <a:ext cx="776288"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2"/>
        </xdr:cNvPr>
        <xdr:cNvSpPr/>
      </xdr:nvSpPr>
      <xdr:spPr>
        <a:xfrm>
          <a:off x="1631156" y="30955"/>
          <a:ext cx="704851" cy="2619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3"/>
        </xdr:cNvPr>
        <xdr:cNvSpPr/>
      </xdr:nvSpPr>
      <xdr:spPr>
        <a:xfrm>
          <a:off x="940594" y="52388"/>
          <a:ext cx="600075" cy="2428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4"/>
        </xdr:cNvPr>
        <xdr:cNvSpPr/>
      </xdr:nvSpPr>
      <xdr:spPr>
        <a:xfrm>
          <a:off x="2369343" y="42863"/>
          <a:ext cx="685801" cy="26193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2"/>
        </xdr:cNvPr>
        <xdr:cNvSpPr/>
      </xdr:nvSpPr>
      <xdr:spPr>
        <a:xfrm>
          <a:off x="1684735"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3"/>
        </xdr:cNvPr>
        <xdr:cNvSpPr/>
      </xdr:nvSpPr>
      <xdr:spPr>
        <a:xfrm>
          <a:off x="890985"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47625</xdr:rowOff>
    </xdr:from>
    <xdr:to>
      <xdr:col>1</xdr:col>
      <xdr:colOff>3175</xdr:colOff>
      <xdr:row>4</xdr:row>
      <xdr:rowOff>238125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38125"/>
          <a:ext cx="80010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O48"/>
  <sheetViews>
    <sheetView zoomScaleNormal="100" zoomScaleSheetLayoutView="100" workbookViewId="0"/>
  </sheetViews>
  <sheetFormatPr defaultRowHeight="15" x14ac:dyDescent="0.25"/>
  <cols>
    <col min="1" max="1" width="2" style="55" customWidth="1"/>
    <col min="2" max="2" width="2.28515625" style="55" customWidth="1"/>
    <col min="3" max="3" width="2.5703125" style="55" customWidth="1"/>
    <col min="4" max="4" width="20.140625" style="55" customWidth="1"/>
    <col min="5" max="5" width="48.42578125" style="55" customWidth="1"/>
    <col min="6" max="6" width="48.140625" style="55" customWidth="1"/>
    <col min="7" max="7" width="22.140625" style="55" customWidth="1"/>
    <col min="8" max="8" width="15" style="55" customWidth="1"/>
    <col min="9" max="9" width="9.140625" style="55"/>
    <col min="10" max="10" width="3.28515625" style="55" customWidth="1"/>
    <col min="11" max="11" width="0" style="55" hidden="1" customWidth="1"/>
    <col min="12" max="13" width="12.42578125" style="55" hidden="1" customWidth="1"/>
    <col min="14" max="14" width="0" style="55" hidden="1" customWidth="1"/>
    <col min="15" max="15" width="15.140625" style="55" customWidth="1"/>
    <col min="16" max="16384" width="9.140625" style="55"/>
  </cols>
  <sheetData>
    <row r="1" spans="3:15" ht="24.75" customHeight="1" thickBot="1" x14ac:dyDescent="0.3">
      <c r="O1" s="61"/>
    </row>
    <row r="2" spans="3:15" ht="15.75" thickBot="1" x14ac:dyDescent="0.3">
      <c r="C2" s="56"/>
      <c r="D2" s="57"/>
      <c r="E2" s="57"/>
      <c r="F2" s="57"/>
      <c r="G2" s="57"/>
      <c r="H2" s="57"/>
      <c r="I2" s="57"/>
      <c r="J2" s="58"/>
      <c r="O2" s="61"/>
    </row>
    <row r="3" spans="3:15" ht="7.5" customHeight="1" x14ac:dyDescent="0.25">
      <c r="C3" s="59"/>
      <c r="D3" s="56"/>
      <c r="E3" s="57"/>
      <c r="F3" s="57"/>
      <c r="G3" s="57"/>
      <c r="H3" s="57"/>
      <c r="I3" s="58"/>
      <c r="J3" s="60"/>
      <c r="O3" s="61"/>
    </row>
    <row r="4" spans="3:15" ht="5.25" customHeight="1" x14ac:dyDescent="0.25">
      <c r="C4" s="59"/>
      <c r="D4" s="59"/>
      <c r="E4" s="61"/>
      <c r="F4" s="61"/>
      <c r="G4" s="61"/>
      <c r="H4" s="61"/>
      <c r="I4" s="60"/>
      <c r="J4" s="60"/>
      <c r="O4" s="61"/>
    </row>
    <row r="5" spans="3:15" ht="9" customHeight="1" x14ac:dyDescent="0.25">
      <c r="C5" s="59"/>
      <c r="D5" s="59"/>
      <c r="E5" s="61"/>
      <c r="F5" s="61"/>
      <c r="G5" s="61"/>
      <c r="H5" s="61"/>
      <c r="I5" s="60"/>
      <c r="J5" s="60"/>
      <c r="O5" s="61"/>
    </row>
    <row r="6" spans="3:15" ht="22.5" customHeight="1" x14ac:dyDescent="0.35">
      <c r="C6" s="59"/>
      <c r="D6" s="59"/>
      <c r="E6" s="70" t="s">
        <v>206</v>
      </c>
      <c r="F6" s="70"/>
      <c r="G6" s="70"/>
      <c r="H6" s="71"/>
      <c r="I6" s="60"/>
      <c r="J6" s="60"/>
      <c r="L6" s="55" t="s">
        <v>207</v>
      </c>
      <c r="M6" s="62">
        <v>2010</v>
      </c>
      <c r="O6" s="61"/>
    </row>
    <row r="7" spans="3:15" ht="30.75" x14ac:dyDescent="0.45">
      <c r="C7" s="59"/>
      <c r="D7" s="59"/>
      <c r="E7" s="63"/>
      <c r="F7" s="61"/>
      <c r="G7" s="61"/>
      <c r="H7" s="61"/>
      <c r="I7" s="60"/>
      <c r="J7" s="60"/>
      <c r="L7" s="55" t="s">
        <v>208</v>
      </c>
      <c r="M7" s="62">
        <v>2011</v>
      </c>
      <c r="O7" s="61"/>
    </row>
    <row r="8" spans="3:15" ht="30.75" x14ac:dyDescent="0.45">
      <c r="C8" s="59"/>
      <c r="D8" s="59"/>
      <c r="E8" s="64"/>
      <c r="F8" s="64"/>
      <c r="G8" s="61"/>
      <c r="H8" s="61"/>
      <c r="I8" s="60"/>
      <c r="J8" s="60"/>
      <c r="M8" s="62">
        <v>2012</v>
      </c>
      <c r="O8" s="61"/>
    </row>
    <row r="9" spans="3:15" ht="30" customHeight="1" x14ac:dyDescent="0.25">
      <c r="C9" s="59"/>
      <c r="D9" s="59"/>
      <c r="E9" s="61"/>
      <c r="F9" s="61"/>
      <c r="G9" s="61"/>
      <c r="H9" s="61"/>
      <c r="I9" s="60"/>
      <c r="J9" s="60"/>
      <c r="M9" s="62">
        <v>2013</v>
      </c>
      <c r="O9" s="61"/>
    </row>
    <row r="10" spans="3:15" ht="20.100000000000001" customHeight="1" thickBot="1" x14ac:dyDescent="0.3">
      <c r="C10" s="59"/>
      <c r="D10" s="59"/>
      <c r="E10" s="66"/>
      <c r="F10" s="61"/>
      <c r="G10" s="61"/>
      <c r="H10" s="61"/>
      <c r="I10" s="60"/>
      <c r="J10" s="60"/>
      <c r="M10" s="62">
        <v>2015</v>
      </c>
      <c r="O10" s="61"/>
    </row>
    <row r="11" spans="3:15" ht="20.100000000000001" customHeight="1" thickBot="1" x14ac:dyDescent="0.3">
      <c r="C11" s="59"/>
      <c r="D11" s="59"/>
      <c r="E11" s="65" t="s">
        <v>254</v>
      </c>
      <c r="F11" s="73" t="s">
        <v>209</v>
      </c>
      <c r="G11" s="61"/>
      <c r="H11" s="61"/>
      <c r="I11" s="60"/>
      <c r="J11" s="60"/>
      <c r="M11" s="62">
        <v>2016</v>
      </c>
      <c r="O11" s="61"/>
    </row>
    <row r="12" spans="3:15" ht="20.100000000000001" customHeight="1" thickBot="1" x14ac:dyDescent="0.3">
      <c r="C12" s="59"/>
      <c r="D12" s="59"/>
      <c r="E12" s="66"/>
      <c r="F12" s="61"/>
      <c r="G12" s="61"/>
      <c r="H12" s="61"/>
      <c r="I12" s="60"/>
      <c r="J12" s="60"/>
      <c r="M12" s="62">
        <v>2017</v>
      </c>
      <c r="O12" s="61"/>
    </row>
    <row r="13" spans="3:15" ht="20.100000000000001" customHeight="1" thickBot="1" x14ac:dyDescent="0.3">
      <c r="C13" s="59"/>
      <c r="D13" s="59"/>
      <c r="E13" s="72" t="s">
        <v>210</v>
      </c>
      <c r="F13" s="221">
        <v>3</v>
      </c>
      <c r="G13" s="61"/>
      <c r="H13" s="61"/>
      <c r="I13" s="60"/>
      <c r="J13" s="60"/>
      <c r="M13" s="62">
        <v>2018</v>
      </c>
      <c r="O13" s="61"/>
    </row>
    <row r="14" spans="3:15" ht="36.75" customHeight="1" thickBot="1" x14ac:dyDescent="0.3">
      <c r="C14" s="59"/>
      <c r="D14" s="59"/>
      <c r="E14" s="66"/>
      <c r="F14" s="61"/>
      <c r="G14" s="61"/>
      <c r="H14" s="61"/>
      <c r="I14" s="60"/>
      <c r="J14" s="60"/>
      <c r="M14" s="62">
        <v>2019</v>
      </c>
      <c r="O14" s="61"/>
    </row>
    <row r="15" spans="3:15" ht="20.100000000000001" customHeight="1" thickBot="1" x14ac:dyDescent="0.3">
      <c r="C15" s="59"/>
      <c r="D15" s="59"/>
      <c r="E15" s="65" t="s">
        <v>213</v>
      </c>
      <c r="F15" s="221">
        <v>2017</v>
      </c>
      <c r="G15" s="61"/>
      <c r="H15" s="61"/>
      <c r="I15" s="60"/>
      <c r="J15" s="60"/>
      <c r="M15" s="62">
        <v>2020</v>
      </c>
      <c r="O15" s="61"/>
    </row>
    <row r="16" spans="3:15" ht="20.100000000000001" customHeight="1" x14ac:dyDescent="0.25">
      <c r="C16" s="59"/>
      <c r="D16" s="59"/>
      <c r="E16" s="66"/>
      <c r="F16" s="61"/>
      <c r="G16" s="61"/>
      <c r="H16" s="61"/>
      <c r="I16" s="60"/>
      <c r="J16" s="60"/>
      <c r="M16" s="62">
        <v>2021</v>
      </c>
      <c r="O16" s="61"/>
    </row>
    <row r="17" spans="1:15" ht="45" customHeight="1" thickBot="1" x14ac:dyDescent="0.3">
      <c r="C17" s="59"/>
      <c r="D17" s="59"/>
      <c r="E17" s="66"/>
      <c r="F17" s="61"/>
      <c r="G17" s="61"/>
      <c r="H17" s="61"/>
      <c r="I17" s="60"/>
      <c r="J17" s="60"/>
      <c r="M17" s="62"/>
      <c r="O17" s="61"/>
    </row>
    <row r="18" spans="1:15" ht="20.100000000000001" customHeight="1" thickBot="1" x14ac:dyDescent="0.3">
      <c r="C18" s="59"/>
      <c r="D18" s="59"/>
      <c r="E18" s="65" t="s">
        <v>255</v>
      </c>
      <c r="F18" s="221" t="s">
        <v>259</v>
      </c>
      <c r="G18" s="61"/>
      <c r="H18" s="61"/>
      <c r="I18" s="60"/>
      <c r="J18" s="60"/>
      <c r="M18" s="62">
        <v>2022</v>
      </c>
      <c r="O18" s="61"/>
    </row>
    <row r="19" spans="1:15" ht="20.100000000000001" customHeight="1" x14ac:dyDescent="0.25">
      <c r="C19" s="59"/>
      <c r="D19" s="59"/>
      <c r="E19" s="65"/>
      <c r="F19" s="61"/>
      <c r="G19" s="61"/>
      <c r="H19" s="61"/>
      <c r="I19" s="60"/>
      <c r="J19" s="60"/>
      <c r="M19" s="62">
        <v>2023</v>
      </c>
      <c r="O19" s="61"/>
    </row>
    <row r="20" spans="1:15" ht="15.75" thickBot="1" x14ac:dyDescent="0.3">
      <c r="C20" s="59"/>
      <c r="D20" s="67"/>
      <c r="E20" s="68"/>
      <c r="F20" s="68"/>
      <c r="G20" s="68"/>
      <c r="H20" s="68"/>
      <c r="I20" s="69"/>
      <c r="J20" s="60"/>
      <c r="M20" s="62">
        <v>2024</v>
      </c>
      <c r="O20" s="61"/>
    </row>
    <row r="21" spans="1:15" ht="15.75" thickBot="1" x14ac:dyDescent="0.3">
      <c r="C21" s="67"/>
      <c r="D21" s="68"/>
      <c r="E21" s="68"/>
      <c r="F21" s="68"/>
      <c r="G21" s="68"/>
      <c r="H21" s="68"/>
      <c r="I21" s="68"/>
      <c r="J21" s="69"/>
      <c r="M21" s="62">
        <v>2025</v>
      </c>
      <c r="O21" s="61"/>
    </row>
    <row r="22" spans="1:15" x14ac:dyDescent="0.25">
      <c r="M22" s="62">
        <v>2026</v>
      </c>
      <c r="O22" s="61"/>
    </row>
    <row r="23" spans="1:15" x14ac:dyDescent="0.25">
      <c r="M23" s="62">
        <v>2027</v>
      </c>
      <c r="O23" s="61"/>
    </row>
    <row r="24" spans="1:15" x14ac:dyDescent="0.25">
      <c r="A24" s="61"/>
      <c r="M24" s="62">
        <v>2028</v>
      </c>
      <c r="O24" s="61"/>
    </row>
    <row r="25" spans="1:15" x14ac:dyDescent="0.25">
      <c r="M25" s="62">
        <v>2029</v>
      </c>
    </row>
    <row r="26" spans="1:15" x14ac:dyDescent="0.25">
      <c r="M26" s="62">
        <v>2030</v>
      </c>
    </row>
    <row r="27" spans="1:15" x14ac:dyDescent="0.25">
      <c r="M27" s="62">
        <v>2031</v>
      </c>
    </row>
    <row r="28" spans="1:15" x14ac:dyDescent="0.25">
      <c r="M28" s="62">
        <v>2032</v>
      </c>
    </row>
    <row r="29" spans="1:15" x14ac:dyDescent="0.25">
      <c r="M29" s="62">
        <v>2033</v>
      </c>
    </row>
    <row r="30" spans="1:15" x14ac:dyDescent="0.25">
      <c r="M30" s="62">
        <v>2034</v>
      </c>
    </row>
    <row r="31" spans="1:15" x14ac:dyDescent="0.25">
      <c r="M31" s="62">
        <v>2035</v>
      </c>
    </row>
    <row r="32" spans="1:15" x14ac:dyDescent="0.25">
      <c r="M32" s="62">
        <v>2036</v>
      </c>
    </row>
    <row r="33" spans="13:13" x14ac:dyDescent="0.25">
      <c r="M33" s="62">
        <v>2037</v>
      </c>
    </row>
    <row r="34" spans="13:13" x14ac:dyDescent="0.25">
      <c r="M34" s="62">
        <v>2038</v>
      </c>
    </row>
    <row r="35" spans="13:13" x14ac:dyDescent="0.25">
      <c r="M35" s="62">
        <v>2039</v>
      </c>
    </row>
    <row r="36" spans="13:13" x14ac:dyDescent="0.25">
      <c r="M36" s="62">
        <v>2040</v>
      </c>
    </row>
    <row r="37" spans="13:13" x14ac:dyDescent="0.25">
      <c r="M37" s="62">
        <v>2041</v>
      </c>
    </row>
    <row r="38" spans="13:13" x14ac:dyDescent="0.25">
      <c r="M38" s="62">
        <v>2042</v>
      </c>
    </row>
    <row r="39" spans="13:13" x14ac:dyDescent="0.25">
      <c r="M39" s="62">
        <v>2043</v>
      </c>
    </row>
    <row r="40" spans="13:13" x14ac:dyDescent="0.25">
      <c r="M40" s="62">
        <v>2044</v>
      </c>
    </row>
    <row r="41" spans="13:13" x14ac:dyDescent="0.25">
      <c r="M41" s="62">
        <v>2045</v>
      </c>
    </row>
    <row r="42" spans="13:13" x14ac:dyDescent="0.25">
      <c r="M42" s="62">
        <v>2046</v>
      </c>
    </row>
    <row r="43" spans="13:13" x14ac:dyDescent="0.25">
      <c r="M43" s="62">
        <v>2047</v>
      </c>
    </row>
    <row r="44" spans="13:13" x14ac:dyDescent="0.25">
      <c r="M44" s="62">
        <v>2048</v>
      </c>
    </row>
    <row r="45" spans="13:13" x14ac:dyDescent="0.25">
      <c r="M45" s="62">
        <v>2049</v>
      </c>
    </row>
    <row r="46" spans="13:13" x14ac:dyDescent="0.25">
      <c r="M46" s="62">
        <v>2050</v>
      </c>
    </row>
    <row r="47" spans="13:13" x14ac:dyDescent="0.25">
      <c r="M47" s="62">
        <v>2051</v>
      </c>
    </row>
    <row r="48" spans="13:13" x14ac:dyDescent="0.25">
      <c r="M48" s="62">
        <v>2052</v>
      </c>
    </row>
  </sheetData>
  <sheetProtection password="E931"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38"/>
  <sheetViews>
    <sheetView showGridLines="0" topLeftCell="D1" zoomScale="80" zoomScaleNormal="80" workbookViewId="0">
      <selection activeCell="L32" sqref="L32"/>
    </sheetView>
  </sheetViews>
  <sheetFormatPr defaultColWidth="15.7109375" defaultRowHeight="15" x14ac:dyDescent="0.25"/>
  <cols>
    <col min="1" max="1" width="15.7109375" style="10"/>
    <col min="2" max="2" width="42.85546875" style="10" customWidth="1"/>
    <col min="3" max="8" width="18.42578125" style="10" customWidth="1"/>
    <col min="9" max="9" width="15.85546875" style="10" customWidth="1"/>
    <col min="10" max="10" width="13" style="10" customWidth="1"/>
    <col min="11" max="11" width="15.85546875" style="10" customWidth="1"/>
    <col min="12" max="16" width="18.42578125" style="10" customWidth="1"/>
    <col min="17" max="17" width="18.42578125" style="23" customWidth="1"/>
    <col min="18" max="16384" width="15.7109375" style="10"/>
  </cols>
  <sheetData>
    <row r="1" spans="2:17" ht="21" customHeight="1" x14ac:dyDescent="0.25"/>
    <row r="2" spans="2:17" ht="29.25" customHeight="1" x14ac:dyDescent="0.25"/>
    <row r="3" spans="2:17" ht="28.5" customHeight="1" x14ac:dyDescent="0.25">
      <c r="B3" s="278" t="s">
        <v>267</v>
      </c>
      <c r="C3" s="278"/>
      <c r="D3" s="278"/>
      <c r="E3" s="278"/>
      <c r="F3" s="278"/>
      <c r="G3" s="278"/>
      <c r="H3" s="278"/>
      <c r="I3" s="278"/>
      <c r="J3" s="278"/>
      <c r="K3" s="278"/>
      <c r="L3" s="278"/>
      <c r="M3" s="278"/>
      <c r="N3" s="278"/>
      <c r="O3" s="278"/>
      <c r="P3" s="278"/>
      <c r="Q3" s="278"/>
    </row>
    <row r="4" spans="2:17" s="37" customFormat="1" ht="36.75" x14ac:dyDescent="0.25">
      <c r="B4" s="109" t="s">
        <v>0</v>
      </c>
      <c r="C4" s="104" t="s">
        <v>69</v>
      </c>
      <c r="D4" s="104" t="s">
        <v>70</v>
      </c>
      <c r="E4" s="104" t="s">
        <v>71</v>
      </c>
      <c r="F4" s="104" t="s">
        <v>72</v>
      </c>
      <c r="G4" s="104" t="s">
        <v>73</v>
      </c>
      <c r="H4" s="104" t="s">
        <v>90</v>
      </c>
      <c r="I4" s="110" t="s">
        <v>74</v>
      </c>
      <c r="J4" s="104" t="s">
        <v>75</v>
      </c>
      <c r="K4" s="105" t="s">
        <v>76</v>
      </c>
      <c r="L4" s="105" t="s">
        <v>77</v>
      </c>
      <c r="M4" s="105" t="s">
        <v>78</v>
      </c>
      <c r="N4" s="105" t="s">
        <v>2</v>
      </c>
      <c r="O4" s="105" t="s">
        <v>79</v>
      </c>
      <c r="P4" s="105" t="s">
        <v>80</v>
      </c>
      <c r="Q4" s="105" t="s">
        <v>81</v>
      </c>
    </row>
    <row r="5" spans="2:17" ht="26.25" customHeight="1" x14ac:dyDescent="0.25">
      <c r="B5" s="271" t="s">
        <v>16</v>
      </c>
      <c r="C5" s="272"/>
      <c r="D5" s="272"/>
      <c r="E5" s="272"/>
      <c r="F5" s="272"/>
      <c r="G5" s="272"/>
      <c r="H5" s="272"/>
      <c r="I5" s="272"/>
      <c r="J5" s="272"/>
      <c r="K5" s="272"/>
      <c r="L5" s="272"/>
      <c r="M5" s="272"/>
      <c r="N5" s="272"/>
      <c r="O5" s="272"/>
      <c r="P5" s="272"/>
      <c r="Q5" s="273"/>
    </row>
    <row r="6" spans="2:17" ht="26.25" customHeight="1" x14ac:dyDescent="0.3">
      <c r="B6" s="18" t="s">
        <v>53</v>
      </c>
      <c r="C6" s="46">
        <v>536682</v>
      </c>
      <c r="D6" s="46">
        <v>590082</v>
      </c>
      <c r="E6" s="46">
        <v>143031</v>
      </c>
      <c r="F6" s="46">
        <v>0</v>
      </c>
      <c r="G6" s="46">
        <v>94619</v>
      </c>
      <c r="H6" s="46">
        <v>99498</v>
      </c>
      <c r="I6" s="46">
        <v>0</v>
      </c>
      <c r="J6" s="46">
        <v>0</v>
      </c>
      <c r="K6" s="46">
        <v>0</v>
      </c>
      <c r="L6" s="46">
        <v>2008</v>
      </c>
      <c r="M6" s="46">
        <v>63078</v>
      </c>
      <c r="N6" s="46">
        <v>26656</v>
      </c>
      <c r="O6" s="46">
        <v>1250</v>
      </c>
      <c r="P6" s="46">
        <v>0</v>
      </c>
      <c r="Q6" s="47">
        <v>540535</v>
      </c>
    </row>
    <row r="7" spans="2:17" ht="26.25" customHeight="1" x14ac:dyDescent="0.3">
      <c r="B7" s="18" t="s">
        <v>200</v>
      </c>
      <c r="C7" s="46">
        <v>21140</v>
      </c>
      <c r="D7" s="46">
        <v>180688</v>
      </c>
      <c r="E7" s="46">
        <v>32834</v>
      </c>
      <c r="F7" s="46">
        <v>0</v>
      </c>
      <c r="G7" s="46">
        <v>-7754</v>
      </c>
      <c r="H7" s="46">
        <v>40114</v>
      </c>
      <c r="I7" s="46">
        <v>0</v>
      </c>
      <c r="J7" s="46">
        <v>0</v>
      </c>
      <c r="K7" s="46">
        <v>0</v>
      </c>
      <c r="L7" s="46">
        <v>-11817</v>
      </c>
      <c r="M7" s="46">
        <v>41293</v>
      </c>
      <c r="N7" s="46">
        <v>1619</v>
      </c>
      <c r="O7" s="46">
        <v>0</v>
      </c>
      <c r="P7" s="46">
        <v>0</v>
      </c>
      <c r="Q7" s="47">
        <v>-13998</v>
      </c>
    </row>
    <row r="8" spans="2:17" ht="26.25" customHeight="1" x14ac:dyDescent="0.3">
      <c r="B8" s="18" t="s">
        <v>211</v>
      </c>
      <c r="C8" s="46">
        <v>1605833</v>
      </c>
      <c r="D8" s="46">
        <v>634981</v>
      </c>
      <c r="E8" s="46">
        <v>492194</v>
      </c>
      <c r="F8" s="46">
        <v>0</v>
      </c>
      <c r="G8" s="46">
        <v>308862</v>
      </c>
      <c r="H8" s="46">
        <v>310895</v>
      </c>
      <c r="I8" s="46">
        <v>0</v>
      </c>
      <c r="J8" s="46">
        <v>0</v>
      </c>
      <c r="K8" s="46">
        <v>0</v>
      </c>
      <c r="L8" s="46">
        <v>-33782</v>
      </c>
      <c r="M8" s="46">
        <v>198992</v>
      </c>
      <c r="N8" s="46">
        <v>482683</v>
      </c>
      <c r="O8" s="46">
        <v>10925</v>
      </c>
      <c r="P8" s="46">
        <v>0</v>
      </c>
      <c r="Q8" s="47">
        <v>2093679</v>
      </c>
    </row>
    <row r="9" spans="2:17" ht="26.25" customHeight="1" x14ac:dyDescent="0.3">
      <c r="B9" s="18" t="s">
        <v>21</v>
      </c>
      <c r="C9" s="46">
        <v>87535</v>
      </c>
      <c r="D9" s="46">
        <v>0</v>
      </c>
      <c r="E9" s="46">
        <v>0</v>
      </c>
      <c r="F9" s="46">
        <v>0</v>
      </c>
      <c r="G9" s="46">
        <v>59</v>
      </c>
      <c r="H9" s="46">
        <v>59</v>
      </c>
      <c r="I9" s="46">
        <v>0</v>
      </c>
      <c r="J9" s="46">
        <v>0</v>
      </c>
      <c r="K9" s="46">
        <v>0</v>
      </c>
      <c r="L9" s="46">
        <v>9</v>
      </c>
      <c r="M9" s="46">
        <v>-1365</v>
      </c>
      <c r="N9" s="46">
        <v>0</v>
      </c>
      <c r="O9" s="46">
        <v>0</v>
      </c>
      <c r="P9" s="46">
        <v>0</v>
      </c>
      <c r="Q9" s="47">
        <v>88832</v>
      </c>
    </row>
    <row r="10" spans="2:17" ht="26.25" customHeight="1" x14ac:dyDescent="0.3">
      <c r="B10" s="18" t="s">
        <v>54</v>
      </c>
      <c r="C10" s="46">
        <v>0</v>
      </c>
      <c r="D10" s="46">
        <v>42982</v>
      </c>
      <c r="E10" s="46">
        <v>26460</v>
      </c>
      <c r="F10" s="46">
        <v>0</v>
      </c>
      <c r="G10" s="46">
        <v>0</v>
      </c>
      <c r="H10" s="46">
        <v>0</v>
      </c>
      <c r="I10" s="46">
        <v>0</v>
      </c>
      <c r="J10" s="46">
        <v>0</v>
      </c>
      <c r="K10" s="46">
        <v>0</v>
      </c>
      <c r="L10" s="46">
        <v>0</v>
      </c>
      <c r="M10" s="46">
        <v>0</v>
      </c>
      <c r="N10" s="46">
        <v>0</v>
      </c>
      <c r="O10" s="46">
        <v>0</v>
      </c>
      <c r="P10" s="46">
        <v>0</v>
      </c>
      <c r="Q10" s="47">
        <v>26460</v>
      </c>
    </row>
    <row r="11" spans="2:17" ht="26.25" customHeight="1" x14ac:dyDescent="0.3">
      <c r="B11" s="18" t="s">
        <v>55</v>
      </c>
      <c r="C11" s="46">
        <v>97388</v>
      </c>
      <c r="D11" s="46">
        <v>476699</v>
      </c>
      <c r="E11" s="46">
        <v>341368</v>
      </c>
      <c r="F11" s="46">
        <v>0</v>
      </c>
      <c r="G11" s="46">
        <v>140905</v>
      </c>
      <c r="H11" s="46">
        <v>239549</v>
      </c>
      <c r="I11" s="46">
        <v>0</v>
      </c>
      <c r="J11" s="46">
        <v>0</v>
      </c>
      <c r="K11" s="46">
        <v>0</v>
      </c>
      <c r="L11" s="46">
        <v>17252</v>
      </c>
      <c r="M11" s="46">
        <v>150252</v>
      </c>
      <c r="N11" s="46">
        <v>60031</v>
      </c>
      <c r="O11" s="46">
        <v>0</v>
      </c>
      <c r="P11" s="46">
        <v>0</v>
      </c>
      <c r="Q11" s="47">
        <v>91733</v>
      </c>
    </row>
    <row r="12" spans="2:17" ht="26.25" customHeight="1" x14ac:dyDescent="0.3">
      <c r="B12" s="18" t="s">
        <v>23</v>
      </c>
      <c r="C12" s="46">
        <v>16612</v>
      </c>
      <c r="D12" s="46">
        <v>373</v>
      </c>
      <c r="E12" s="46">
        <v>-892</v>
      </c>
      <c r="F12" s="46">
        <v>0</v>
      </c>
      <c r="G12" s="46">
        <v>442</v>
      </c>
      <c r="H12" s="46">
        <v>442</v>
      </c>
      <c r="I12" s="46">
        <v>0</v>
      </c>
      <c r="J12" s="46">
        <v>0</v>
      </c>
      <c r="K12" s="46">
        <v>0</v>
      </c>
      <c r="L12" s="46">
        <v>0</v>
      </c>
      <c r="M12" s="46">
        <v>327</v>
      </c>
      <c r="N12" s="46">
        <v>80</v>
      </c>
      <c r="O12" s="46">
        <v>0</v>
      </c>
      <c r="P12" s="46">
        <v>0</v>
      </c>
      <c r="Q12" s="47">
        <v>15031</v>
      </c>
    </row>
    <row r="13" spans="2:17" ht="26.25" customHeight="1" x14ac:dyDescent="0.3">
      <c r="B13" s="18" t="s">
        <v>56</v>
      </c>
      <c r="C13" s="46">
        <v>340559</v>
      </c>
      <c r="D13" s="46">
        <v>155942</v>
      </c>
      <c r="E13" s="46">
        <v>20679</v>
      </c>
      <c r="F13" s="46">
        <v>0</v>
      </c>
      <c r="G13" s="46">
        <v>10196</v>
      </c>
      <c r="H13" s="46">
        <v>8796</v>
      </c>
      <c r="I13" s="46">
        <v>0</v>
      </c>
      <c r="J13" s="46">
        <v>0</v>
      </c>
      <c r="K13" s="46">
        <v>0</v>
      </c>
      <c r="L13" s="46">
        <v>-15562</v>
      </c>
      <c r="M13" s="46">
        <v>14062</v>
      </c>
      <c r="N13" s="46">
        <v>25053</v>
      </c>
      <c r="O13" s="46">
        <v>0</v>
      </c>
      <c r="P13" s="46">
        <v>0</v>
      </c>
      <c r="Q13" s="47">
        <v>378994</v>
      </c>
    </row>
    <row r="14" spans="2:17" ht="26.25" customHeight="1" x14ac:dyDescent="0.3">
      <c r="B14" s="18" t="s">
        <v>57</v>
      </c>
      <c r="C14" s="46">
        <v>6972</v>
      </c>
      <c r="D14" s="46">
        <v>28774</v>
      </c>
      <c r="E14" s="46">
        <v>3901</v>
      </c>
      <c r="F14" s="46">
        <v>0</v>
      </c>
      <c r="G14" s="46">
        <v>238</v>
      </c>
      <c r="H14" s="46">
        <v>238</v>
      </c>
      <c r="I14" s="46">
        <v>0</v>
      </c>
      <c r="J14" s="46">
        <v>0</v>
      </c>
      <c r="K14" s="46">
        <v>0</v>
      </c>
      <c r="L14" s="46">
        <v>-5952</v>
      </c>
      <c r="M14" s="46">
        <v>9059</v>
      </c>
      <c r="N14" s="46">
        <v>1995</v>
      </c>
      <c r="O14" s="46">
        <v>0</v>
      </c>
      <c r="P14" s="46">
        <v>0</v>
      </c>
      <c r="Q14" s="47">
        <v>9521</v>
      </c>
    </row>
    <row r="15" spans="2:17" ht="26.25" customHeight="1" x14ac:dyDescent="0.3">
      <c r="B15" s="18" t="s">
        <v>58</v>
      </c>
      <c r="C15" s="46">
        <v>138095</v>
      </c>
      <c r="D15" s="46">
        <v>49502</v>
      </c>
      <c r="E15" s="46">
        <v>36057</v>
      </c>
      <c r="F15" s="46">
        <v>0</v>
      </c>
      <c r="G15" s="46">
        <v>19373</v>
      </c>
      <c r="H15" s="46">
        <v>20973</v>
      </c>
      <c r="I15" s="46">
        <v>0</v>
      </c>
      <c r="J15" s="46">
        <v>0</v>
      </c>
      <c r="K15" s="46">
        <v>0</v>
      </c>
      <c r="L15" s="46">
        <v>572</v>
      </c>
      <c r="M15" s="46">
        <v>8231</v>
      </c>
      <c r="N15" s="46">
        <v>22369</v>
      </c>
      <c r="O15" s="46">
        <v>0</v>
      </c>
      <c r="P15" s="46">
        <v>0</v>
      </c>
      <c r="Q15" s="47">
        <v>166745</v>
      </c>
    </row>
    <row r="16" spans="2:17" ht="26.25" customHeight="1" x14ac:dyDescent="0.3">
      <c r="B16" s="18" t="s">
        <v>59</v>
      </c>
      <c r="C16" s="46">
        <v>219245</v>
      </c>
      <c r="D16" s="46">
        <v>265431</v>
      </c>
      <c r="E16" s="46">
        <v>130126</v>
      </c>
      <c r="F16" s="46">
        <v>0</v>
      </c>
      <c r="G16" s="46">
        <v>109454</v>
      </c>
      <c r="H16" s="46">
        <v>108289</v>
      </c>
      <c r="I16" s="46">
        <v>0</v>
      </c>
      <c r="J16" s="46">
        <v>0</v>
      </c>
      <c r="K16" s="46">
        <v>0</v>
      </c>
      <c r="L16" s="46">
        <v>-18127</v>
      </c>
      <c r="M16" s="46">
        <v>82686</v>
      </c>
      <c r="N16" s="46">
        <v>32704</v>
      </c>
      <c r="O16" s="46">
        <v>0</v>
      </c>
      <c r="P16" s="46">
        <v>9928</v>
      </c>
      <c r="Q16" s="47">
        <v>199299</v>
      </c>
    </row>
    <row r="17" spans="2:17" ht="26.25" customHeight="1" x14ac:dyDescent="0.3">
      <c r="B17" s="18" t="s">
        <v>60</v>
      </c>
      <c r="C17" s="46">
        <v>435656</v>
      </c>
      <c r="D17" s="46">
        <v>1002867</v>
      </c>
      <c r="E17" s="46">
        <v>705455</v>
      </c>
      <c r="F17" s="46">
        <v>0</v>
      </c>
      <c r="G17" s="46">
        <v>472219</v>
      </c>
      <c r="H17" s="46">
        <v>590779</v>
      </c>
      <c r="I17" s="46">
        <v>0</v>
      </c>
      <c r="J17" s="46">
        <v>0</v>
      </c>
      <c r="K17" s="46">
        <v>0</v>
      </c>
      <c r="L17" s="46">
        <v>70696</v>
      </c>
      <c r="M17" s="46">
        <v>112163</v>
      </c>
      <c r="N17" s="46">
        <v>92007</v>
      </c>
      <c r="O17" s="46">
        <v>480</v>
      </c>
      <c r="P17" s="46">
        <v>-90627</v>
      </c>
      <c r="Q17" s="47">
        <v>549627</v>
      </c>
    </row>
    <row r="18" spans="2:17" ht="26.25" customHeight="1" x14ac:dyDescent="0.3">
      <c r="B18" s="18" t="s">
        <v>61</v>
      </c>
      <c r="C18" s="46">
        <v>50016</v>
      </c>
      <c r="D18" s="46">
        <v>40606</v>
      </c>
      <c r="E18" s="46">
        <v>11156</v>
      </c>
      <c r="F18" s="46">
        <v>0</v>
      </c>
      <c r="G18" s="46">
        <v>10542</v>
      </c>
      <c r="H18" s="46">
        <v>10542</v>
      </c>
      <c r="I18" s="46">
        <v>0</v>
      </c>
      <c r="J18" s="46">
        <v>0</v>
      </c>
      <c r="K18" s="46">
        <v>0</v>
      </c>
      <c r="L18" s="46">
        <v>3234</v>
      </c>
      <c r="M18" s="46">
        <v>1491</v>
      </c>
      <c r="N18" s="46">
        <v>4504</v>
      </c>
      <c r="O18" s="46">
        <v>0</v>
      </c>
      <c r="P18" s="46">
        <v>22500</v>
      </c>
      <c r="Q18" s="47">
        <v>27908</v>
      </c>
    </row>
    <row r="19" spans="2:17" ht="26.25" customHeight="1" x14ac:dyDescent="0.3">
      <c r="B19" s="18" t="s">
        <v>185</v>
      </c>
      <c r="C19" s="46">
        <v>16856</v>
      </c>
      <c r="D19" s="46">
        <v>23918</v>
      </c>
      <c r="E19" s="46">
        <v>13717</v>
      </c>
      <c r="F19" s="46">
        <v>0</v>
      </c>
      <c r="G19" s="46">
        <v>1600</v>
      </c>
      <c r="H19" s="46">
        <v>1600</v>
      </c>
      <c r="I19" s="46">
        <v>0</v>
      </c>
      <c r="J19" s="46">
        <v>0</v>
      </c>
      <c r="K19" s="46">
        <v>0</v>
      </c>
      <c r="L19" s="46">
        <v>-1307</v>
      </c>
      <c r="M19" s="46">
        <v>10164</v>
      </c>
      <c r="N19" s="46">
        <v>2073</v>
      </c>
      <c r="O19" s="46">
        <v>0</v>
      </c>
      <c r="P19" s="46">
        <v>0</v>
      </c>
      <c r="Q19" s="47">
        <v>22189</v>
      </c>
    </row>
    <row r="20" spans="2:17" ht="26.25" customHeight="1" x14ac:dyDescent="0.3">
      <c r="B20" s="18" t="s">
        <v>190</v>
      </c>
      <c r="C20" s="46">
        <v>350326</v>
      </c>
      <c r="D20" s="46">
        <v>314067</v>
      </c>
      <c r="E20" s="46">
        <v>203071</v>
      </c>
      <c r="F20" s="46">
        <v>0</v>
      </c>
      <c r="G20" s="46">
        <v>171801</v>
      </c>
      <c r="H20" s="46">
        <v>160644</v>
      </c>
      <c r="I20" s="46">
        <v>0</v>
      </c>
      <c r="J20" s="46">
        <v>0</v>
      </c>
      <c r="K20" s="46">
        <v>0</v>
      </c>
      <c r="L20" s="46">
        <v>-26336</v>
      </c>
      <c r="M20" s="46">
        <v>90125</v>
      </c>
      <c r="N20" s="46">
        <v>45427</v>
      </c>
      <c r="O20" s="46">
        <v>0</v>
      </c>
      <c r="P20" s="46">
        <v>0</v>
      </c>
      <c r="Q20" s="47">
        <v>374391</v>
      </c>
    </row>
    <row r="21" spans="2:17" ht="26.25" customHeight="1" x14ac:dyDescent="0.3">
      <c r="B21" s="18" t="s">
        <v>36</v>
      </c>
      <c r="C21" s="46">
        <v>-51293</v>
      </c>
      <c r="D21" s="46">
        <v>39009</v>
      </c>
      <c r="E21" s="46">
        <v>5183</v>
      </c>
      <c r="F21" s="46">
        <v>0</v>
      </c>
      <c r="G21" s="46">
        <v>19273</v>
      </c>
      <c r="H21" s="46">
        <v>0</v>
      </c>
      <c r="I21" s="46">
        <v>0</v>
      </c>
      <c r="J21" s="46">
        <v>0</v>
      </c>
      <c r="K21" s="46">
        <v>0</v>
      </c>
      <c r="L21" s="46">
        <v>9890</v>
      </c>
      <c r="M21" s="46">
        <v>12047</v>
      </c>
      <c r="N21" s="46">
        <v>7336</v>
      </c>
      <c r="O21" s="46">
        <v>0</v>
      </c>
      <c r="P21" s="46">
        <v>0</v>
      </c>
      <c r="Q21" s="47">
        <v>-60711</v>
      </c>
    </row>
    <row r="22" spans="2:17" ht="26.25" customHeight="1" x14ac:dyDescent="0.3">
      <c r="B22" s="18" t="s">
        <v>62</v>
      </c>
      <c r="C22" s="46">
        <v>231928</v>
      </c>
      <c r="D22" s="46">
        <v>135612</v>
      </c>
      <c r="E22" s="46">
        <v>77207</v>
      </c>
      <c r="F22" s="46">
        <v>0</v>
      </c>
      <c r="G22" s="46">
        <v>165372</v>
      </c>
      <c r="H22" s="46">
        <v>214055</v>
      </c>
      <c r="I22" s="46">
        <v>0</v>
      </c>
      <c r="J22" s="46">
        <v>0</v>
      </c>
      <c r="K22" s="46">
        <v>0</v>
      </c>
      <c r="L22" s="46">
        <v>15272</v>
      </c>
      <c r="M22" s="46">
        <v>84420</v>
      </c>
      <c r="N22" s="46">
        <v>35840</v>
      </c>
      <c r="O22" s="46">
        <v>0</v>
      </c>
      <c r="P22" s="46">
        <v>-127410</v>
      </c>
      <c r="Q22" s="47">
        <v>158639</v>
      </c>
    </row>
    <row r="23" spans="2:17" ht="26.25" customHeight="1" x14ac:dyDescent="0.3">
      <c r="B23" s="18" t="s">
        <v>63</v>
      </c>
      <c r="C23" s="46">
        <v>99996</v>
      </c>
      <c r="D23" s="46">
        <v>248497</v>
      </c>
      <c r="E23" s="46">
        <v>124463</v>
      </c>
      <c r="F23" s="46">
        <v>0</v>
      </c>
      <c r="G23" s="46">
        <v>57198</v>
      </c>
      <c r="H23" s="46">
        <v>67774</v>
      </c>
      <c r="I23" s="46">
        <v>0</v>
      </c>
      <c r="J23" s="46">
        <v>0</v>
      </c>
      <c r="K23" s="46">
        <v>0</v>
      </c>
      <c r="L23" s="46">
        <v>18144</v>
      </c>
      <c r="M23" s="46">
        <v>55978</v>
      </c>
      <c r="N23" s="46">
        <v>47517</v>
      </c>
      <c r="O23" s="46">
        <v>172</v>
      </c>
      <c r="P23" s="46">
        <v>16684</v>
      </c>
      <c r="Q23" s="47">
        <v>113225</v>
      </c>
    </row>
    <row r="24" spans="2:17" ht="26.25" customHeight="1" x14ac:dyDescent="0.3">
      <c r="B24" s="18" t="s">
        <v>64</v>
      </c>
      <c r="C24" s="46">
        <v>908784</v>
      </c>
      <c r="D24" s="46">
        <v>678415</v>
      </c>
      <c r="E24" s="46">
        <v>193768</v>
      </c>
      <c r="F24" s="46">
        <v>0</v>
      </c>
      <c r="G24" s="46">
        <v>1690541</v>
      </c>
      <c r="H24" s="46">
        <v>1704248</v>
      </c>
      <c r="I24" s="46">
        <v>0</v>
      </c>
      <c r="J24" s="46">
        <v>0</v>
      </c>
      <c r="K24" s="46">
        <v>0</v>
      </c>
      <c r="L24" s="46">
        <v>-290578</v>
      </c>
      <c r="M24" s="46">
        <v>92712</v>
      </c>
      <c r="N24" s="46">
        <v>21549</v>
      </c>
      <c r="O24" s="46">
        <v>0</v>
      </c>
      <c r="P24" s="46">
        <v>0</v>
      </c>
      <c r="Q24" s="47">
        <v>-382281</v>
      </c>
    </row>
    <row r="25" spans="2:17" ht="26.25" customHeight="1" x14ac:dyDescent="0.3">
      <c r="B25" s="18" t="s">
        <v>188</v>
      </c>
      <c r="C25" s="46">
        <v>-18434</v>
      </c>
      <c r="D25" s="46">
        <v>27536</v>
      </c>
      <c r="E25" s="46">
        <v>16119</v>
      </c>
      <c r="F25" s="46">
        <v>0</v>
      </c>
      <c r="G25" s="46">
        <v>17343</v>
      </c>
      <c r="H25" s="46">
        <v>1395</v>
      </c>
      <c r="I25" s="46">
        <v>0</v>
      </c>
      <c r="J25" s="46">
        <v>0</v>
      </c>
      <c r="K25" s="46">
        <v>0</v>
      </c>
      <c r="L25" s="46">
        <v>1756</v>
      </c>
      <c r="M25" s="46">
        <v>26464</v>
      </c>
      <c r="N25" s="46">
        <v>7100</v>
      </c>
      <c r="O25" s="46">
        <v>323</v>
      </c>
      <c r="P25" s="46">
        <v>0</v>
      </c>
      <c r="Q25" s="47">
        <v>-25153</v>
      </c>
    </row>
    <row r="26" spans="2:17" ht="26.25" customHeight="1" x14ac:dyDescent="0.3">
      <c r="B26" s="18" t="s">
        <v>189</v>
      </c>
      <c r="C26" s="46">
        <v>8557</v>
      </c>
      <c r="D26" s="46">
        <v>15598</v>
      </c>
      <c r="E26" s="46">
        <v>5209</v>
      </c>
      <c r="F26" s="46">
        <v>0</v>
      </c>
      <c r="G26" s="46">
        <v>386</v>
      </c>
      <c r="H26" s="46">
        <v>-3400</v>
      </c>
      <c r="I26" s="46">
        <v>0</v>
      </c>
      <c r="J26" s="46">
        <v>0</v>
      </c>
      <c r="K26" s="46">
        <v>0</v>
      </c>
      <c r="L26" s="46">
        <v>-42</v>
      </c>
      <c r="M26" s="46">
        <v>5147</v>
      </c>
      <c r="N26" s="46">
        <v>8468</v>
      </c>
      <c r="O26" s="46">
        <v>0</v>
      </c>
      <c r="P26" s="46">
        <v>0</v>
      </c>
      <c r="Q26" s="47">
        <v>20528</v>
      </c>
    </row>
    <row r="27" spans="2:17" ht="26.25" customHeight="1" x14ac:dyDescent="0.3">
      <c r="B27" s="18" t="s">
        <v>212</v>
      </c>
      <c r="C27" s="46">
        <v>156320</v>
      </c>
      <c r="D27" s="46">
        <v>607293</v>
      </c>
      <c r="E27" s="46">
        <v>279460</v>
      </c>
      <c r="F27" s="46">
        <v>0</v>
      </c>
      <c r="G27" s="46">
        <v>175402</v>
      </c>
      <c r="H27" s="46">
        <v>228126</v>
      </c>
      <c r="I27" s="46">
        <v>0</v>
      </c>
      <c r="J27" s="46">
        <v>0</v>
      </c>
      <c r="K27" s="46">
        <v>0</v>
      </c>
      <c r="L27" s="46">
        <v>139377</v>
      </c>
      <c r="M27" s="46">
        <v>67239</v>
      </c>
      <c r="N27" s="46">
        <v>82503</v>
      </c>
      <c r="O27" s="46">
        <v>0</v>
      </c>
      <c r="P27" s="46">
        <v>0</v>
      </c>
      <c r="Q27" s="47">
        <v>83540</v>
      </c>
    </row>
    <row r="28" spans="2:17" ht="26.25" customHeight="1" x14ac:dyDescent="0.3">
      <c r="B28" s="18" t="s">
        <v>40</v>
      </c>
      <c r="C28" s="46">
        <v>0</v>
      </c>
      <c r="D28" s="46">
        <v>35223</v>
      </c>
      <c r="E28" s="46">
        <v>27572</v>
      </c>
      <c r="F28" s="46">
        <v>0</v>
      </c>
      <c r="G28" s="46">
        <v>0</v>
      </c>
      <c r="H28" s="46">
        <v>0</v>
      </c>
      <c r="I28" s="46">
        <v>0</v>
      </c>
      <c r="J28" s="46">
        <v>0</v>
      </c>
      <c r="K28" s="46">
        <v>0</v>
      </c>
      <c r="L28" s="46">
        <v>0</v>
      </c>
      <c r="M28" s="46">
        <v>5480</v>
      </c>
      <c r="N28" s="46">
        <v>7281</v>
      </c>
      <c r="O28" s="46">
        <v>0</v>
      </c>
      <c r="P28" s="46">
        <v>0</v>
      </c>
      <c r="Q28" s="47">
        <v>29374</v>
      </c>
    </row>
    <row r="29" spans="2:17" ht="26.25" customHeight="1" x14ac:dyDescent="0.3">
      <c r="B29" s="18" t="s">
        <v>65</v>
      </c>
      <c r="C29" s="46">
        <v>0</v>
      </c>
      <c r="D29" s="46">
        <v>0</v>
      </c>
      <c r="E29" s="46">
        <v>0</v>
      </c>
      <c r="F29" s="46">
        <v>0</v>
      </c>
      <c r="G29" s="46">
        <v>0</v>
      </c>
      <c r="H29" s="46">
        <v>0</v>
      </c>
      <c r="I29" s="46">
        <v>0</v>
      </c>
      <c r="J29" s="46">
        <v>0</v>
      </c>
      <c r="K29" s="46">
        <v>0</v>
      </c>
      <c r="L29" s="46">
        <v>0</v>
      </c>
      <c r="M29" s="46">
        <v>0</v>
      </c>
      <c r="N29" s="46">
        <v>0</v>
      </c>
      <c r="O29" s="46">
        <v>0</v>
      </c>
      <c r="P29" s="46">
        <v>0</v>
      </c>
      <c r="Q29" s="47">
        <v>0</v>
      </c>
    </row>
    <row r="30" spans="2:17" ht="26.25" customHeight="1" x14ac:dyDescent="0.3">
      <c r="B30" s="18" t="s">
        <v>66</v>
      </c>
      <c r="C30" s="46">
        <v>-136</v>
      </c>
      <c r="D30" s="46">
        <v>12283</v>
      </c>
      <c r="E30" s="46">
        <v>12206</v>
      </c>
      <c r="F30" s="46">
        <v>0</v>
      </c>
      <c r="G30" s="46">
        <v>30595</v>
      </c>
      <c r="H30" s="46">
        <v>7395</v>
      </c>
      <c r="I30" s="46">
        <v>0</v>
      </c>
      <c r="J30" s="46">
        <v>0</v>
      </c>
      <c r="K30" s="46">
        <v>0</v>
      </c>
      <c r="L30" s="46">
        <v>-592</v>
      </c>
      <c r="M30" s="46">
        <v>10295</v>
      </c>
      <c r="N30" s="46">
        <v>18229</v>
      </c>
      <c r="O30" s="46">
        <v>5468</v>
      </c>
      <c r="P30" s="46">
        <v>0</v>
      </c>
      <c r="Q30" s="47">
        <v>7733</v>
      </c>
    </row>
    <row r="31" spans="2:17" ht="26.25" customHeight="1" x14ac:dyDescent="0.3">
      <c r="B31" s="18" t="s">
        <v>67</v>
      </c>
      <c r="C31" s="46">
        <v>1894906</v>
      </c>
      <c r="D31" s="46">
        <v>557942</v>
      </c>
      <c r="E31" s="46">
        <v>293542</v>
      </c>
      <c r="F31" s="46">
        <v>0</v>
      </c>
      <c r="G31" s="46">
        <v>242636</v>
      </c>
      <c r="H31" s="46">
        <v>199246</v>
      </c>
      <c r="I31" s="46">
        <v>0</v>
      </c>
      <c r="J31" s="46">
        <v>0</v>
      </c>
      <c r="K31" s="46">
        <v>0</v>
      </c>
      <c r="L31" s="46">
        <v>39835</v>
      </c>
      <c r="M31" s="46">
        <v>111166</v>
      </c>
      <c r="N31" s="46">
        <v>97256</v>
      </c>
      <c r="O31" s="46">
        <v>0</v>
      </c>
      <c r="P31" s="46">
        <v>0</v>
      </c>
      <c r="Q31" s="47">
        <v>1812428</v>
      </c>
    </row>
    <row r="32" spans="2:17" ht="26.25" customHeight="1" x14ac:dyDescent="0.3">
      <c r="B32" s="96" t="s">
        <v>47</v>
      </c>
      <c r="C32" s="101">
        <f>SUM(C6:C31)</f>
        <v>7153543</v>
      </c>
      <c r="D32" s="101">
        <f t="shared" ref="D32:Q32" si="0">SUM(D6:D31)</f>
        <v>6164320</v>
      </c>
      <c r="E32" s="101">
        <f t="shared" si="0"/>
        <v>3193886</v>
      </c>
      <c r="F32" s="101">
        <f t="shared" si="0"/>
        <v>0</v>
      </c>
      <c r="G32" s="101">
        <f t="shared" si="0"/>
        <v>3731302</v>
      </c>
      <c r="H32" s="101">
        <f t="shared" si="0"/>
        <v>4011257</v>
      </c>
      <c r="I32" s="101">
        <f t="shared" si="0"/>
        <v>0</v>
      </c>
      <c r="J32" s="101">
        <f t="shared" si="0"/>
        <v>0</v>
      </c>
      <c r="K32" s="101">
        <f t="shared" si="0"/>
        <v>0</v>
      </c>
      <c r="L32" s="232">
        <f t="shared" si="0"/>
        <v>-86050</v>
      </c>
      <c r="M32" s="101">
        <f t="shared" si="0"/>
        <v>1251506</v>
      </c>
      <c r="N32" s="101">
        <f t="shared" si="0"/>
        <v>1130280</v>
      </c>
      <c r="O32" s="101">
        <f t="shared" si="0"/>
        <v>18618</v>
      </c>
      <c r="P32" s="101">
        <f t="shared" si="0"/>
        <v>-168925</v>
      </c>
      <c r="Q32" s="101">
        <f t="shared" si="0"/>
        <v>6328268</v>
      </c>
    </row>
    <row r="33" spans="2:17" ht="26.25" customHeight="1" x14ac:dyDescent="0.25">
      <c r="B33" s="271" t="s">
        <v>48</v>
      </c>
      <c r="C33" s="272"/>
      <c r="D33" s="272"/>
      <c r="E33" s="272"/>
      <c r="F33" s="272"/>
      <c r="G33" s="272"/>
      <c r="H33" s="272"/>
      <c r="I33" s="272"/>
      <c r="J33" s="272"/>
      <c r="K33" s="272"/>
      <c r="L33" s="272"/>
      <c r="M33" s="272"/>
      <c r="N33" s="272"/>
      <c r="O33" s="272"/>
      <c r="P33" s="272"/>
      <c r="Q33" s="273"/>
    </row>
    <row r="34" spans="2:17" ht="26.25" customHeight="1" x14ac:dyDescent="0.3">
      <c r="B34" s="18" t="s">
        <v>49</v>
      </c>
      <c r="C34" s="46">
        <v>100880</v>
      </c>
      <c r="D34" s="46">
        <v>169664</v>
      </c>
      <c r="E34" s="46">
        <v>144214</v>
      </c>
      <c r="F34" s="46">
        <v>0</v>
      </c>
      <c r="G34" s="46">
        <v>42861</v>
      </c>
      <c r="H34" s="46">
        <v>44312</v>
      </c>
      <c r="I34" s="46">
        <v>0</v>
      </c>
      <c r="J34" s="46">
        <v>0</v>
      </c>
      <c r="K34" s="46">
        <v>0</v>
      </c>
      <c r="L34" s="46">
        <v>43228</v>
      </c>
      <c r="M34" s="46">
        <v>22387</v>
      </c>
      <c r="N34" s="46">
        <v>42893</v>
      </c>
      <c r="O34" s="46">
        <v>4446</v>
      </c>
      <c r="P34" s="46">
        <v>0</v>
      </c>
      <c r="Q34" s="47">
        <v>173614</v>
      </c>
    </row>
    <row r="35" spans="2:17" ht="26.25" customHeight="1" x14ac:dyDescent="0.3">
      <c r="B35" s="18" t="s">
        <v>82</v>
      </c>
      <c r="C35" s="46">
        <v>0</v>
      </c>
      <c r="D35" s="46">
        <v>755537</v>
      </c>
      <c r="E35" s="46">
        <v>662445</v>
      </c>
      <c r="F35" s="46">
        <v>-131110</v>
      </c>
      <c r="G35" s="46">
        <v>379253</v>
      </c>
      <c r="H35" s="46">
        <v>267889</v>
      </c>
      <c r="I35" s="46">
        <v>0</v>
      </c>
      <c r="J35" s="46">
        <v>0</v>
      </c>
      <c r="K35" s="46">
        <v>0</v>
      </c>
      <c r="L35" s="46">
        <v>169803</v>
      </c>
      <c r="M35" s="46">
        <v>69567</v>
      </c>
      <c r="N35" s="46">
        <v>0</v>
      </c>
      <c r="O35" s="46">
        <v>0</v>
      </c>
      <c r="P35" s="46">
        <v>0</v>
      </c>
      <c r="Q35" s="47">
        <v>24077</v>
      </c>
    </row>
    <row r="36" spans="2:17" ht="26.25" customHeight="1" x14ac:dyDescent="0.3">
      <c r="B36" s="18" t="s">
        <v>50</v>
      </c>
      <c r="C36" s="46">
        <v>5257294</v>
      </c>
      <c r="D36" s="46">
        <v>946913</v>
      </c>
      <c r="E36" s="46">
        <v>919965</v>
      </c>
      <c r="F36" s="46">
        <v>0</v>
      </c>
      <c r="G36" s="46">
        <v>376701</v>
      </c>
      <c r="H36" s="46">
        <v>376701</v>
      </c>
      <c r="I36" s="46">
        <v>0</v>
      </c>
      <c r="J36" s="46">
        <v>0</v>
      </c>
      <c r="K36" s="46">
        <v>0</v>
      </c>
      <c r="L36" s="46">
        <v>317863</v>
      </c>
      <c r="M36" s="46">
        <v>116519</v>
      </c>
      <c r="N36" s="46">
        <v>157156</v>
      </c>
      <c r="O36" s="46">
        <v>0</v>
      </c>
      <c r="P36" s="46">
        <v>0</v>
      </c>
      <c r="Q36" s="47">
        <v>5523332</v>
      </c>
    </row>
    <row r="37" spans="2:17" ht="26.25" customHeight="1" x14ac:dyDescent="0.25">
      <c r="B37" s="96" t="s">
        <v>47</v>
      </c>
      <c r="C37" s="101">
        <f>SUM(C34:C36)</f>
        <v>5358174</v>
      </c>
      <c r="D37" s="101">
        <f t="shared" ref="D37:Q37" si="1">SUM(D34:D36)</f>
        <v>1872114</v>
      </c>
      <c r="E37" s="101">
        <f t="shared" si="1"/>
        <v>1726624</v>
      </c>
      <c r="F37" s="101">
        <f t="shared" si="1"/>
        <v>-131110</v>
      </c>
      <c r="G37" s="101">
        <f t="shared" si="1"/>
        <v>798815</v>
      </c>
      <c r="H37" s="101">
        <f t="shared" si="1"/>
        <v>688902</v>
      </c>
      <c r="I37" s="101">
        <f t="shared" si="1"/>
        <v>0</v>
      </c>
      <c r="J37" s="101">
        <f t="shared" si="1"/>
        <v>0</v>
      </c>
      <c r="K37" s="101">
        <f t="shared" si="1"/>
        <v>0</v>
      </c>
      <c r="L37" s="101">
        <f t="shared" si="1"/>
        <v>530894</v>
      </c>
      <c r="M37" s="101">
        <f t="shared" si="1"/>
        <v>208473</v>
      </c>
      <c r="N37" s="101">
        <f t="shared" si="1"/>
        <v>200049</v>
      </c>
      <c r="O37" s="101">
        <f t="shared" si="1"/>
        <v>4446</v>
      </c>
      <c r="P37" s="101">
        <f t="shared" si="1"/>
        <v>0</v>
      </c>
      <c r="Q37" s="101">
        <f t="shared" si="1"/>
        <v>5721023</v>
      </c>
    </row>
    <row r="38" spans="2:17" x14ac:dyDescent="0.25">
      <c r="B38" s="280" t="s">
        <v>52</v>
      </c>
      <c r="C38" s="280"/>
      <c r="D38" s="280"/>
      <c r="E38" s="280"/>
      <c r="F38" s="280"/>
      <c r="G38" s="280"/>
      <c r="H38" s="280"/>
      <c r="I38" s="280"/>
      <c r="J38" s="280"/>
      <c r="K38" s="280"/>
      <c r="L38" s="280"/>
      <c r="M38" s="280"/>
      <c r="N38" s="280"/>
      <c r="O38" s="280"/>
      <c r="P38" s="280"/>
      <c r="Q38" s="280"/>
    </row>
  </sheetData>
  <sheetProtection password="E931" sheet="1" objects="1" scenarios="1"/>
  <mergeCells count="4">
    <mergeCell ref="B3:Q3"/>
    <mergeCell ref="B33:Q33"/>
    <mergeCell ref="B38:Q38"/>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topLeftCell="A13" zoomScale="80" zoomScaleNormal="80" workbookViewId="0">
      <selection activeCell="B3" sqref="B3:Q38"/>
    </sheetView>
  </sheetViews>
  <sheetFormatPr defaultColWidth="15.7109375" defaultRowHeight="15" x14ac:dyDescent="0.25"/>
  <cols>
    <col min="1" max="1" width="15.7109375" style="10"/>
    <col min="2" max="2" width="43.140625" style="10" customWidth="1"/>
    <col min="3" max="16" width="21" style="10" customWidth="1"/>
    <col min="17" max="17" width="21" style="23" customWidth="1"/>
    <col min="18" max="16384" width="15.7109375" style="10"/>
  </cols>
  <sheetData>
    <row r="2" spans="2:17" ht="8.25" customHeight="1" x14ac:dyDescent="0.25"/>
    <row r="3" spans="2:17" ht="24.75" customHeight="1" x14ac:dyDescent="0.25">
      <c r="B3" s="278" t="s">
        <v>268</v>
      </c>
      <c r="C3" s="278"/>
      <c r="D3" s="278"/>
      <c r="E3" s="278"/>
      <c r="F3" s="278"/>
      <c r="G3" s="278"/>
      <c r="H3" s="278"/>
      <c r="I3" s="278"/>
      <c r="J3" s="278"/>
      <c r="K3" s="278"/>
      <c r="L3" s="278"/>
      <c r="M3" s="278"/>
      <c r="N3" s="278"/>
      <c r="O3" s="278"/>
      <c r="P3" s="278"/>
      <c r="Q3" s="278"/>
    </row>
    <row r="4" spans="2:17" s="37" customFormat="1" ht="36.75"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27" customHeight="1" x14ac:dyDescent="0.25">
      <c r="B5" s="271" t="s">
        <v>16</v>
      </c>
      <c r="C5" s="272"/>
      <c r="D5" s="272"/>
      <c r="E5" s="272"/>
      <c r="F5" s="272"/>
      <c r="G5" s="272"/>
      <c r="H5" s="272"/>
      <c r="I5" s="272"/>
      <c r="J5" s="272"/>
      <c r="K5" s="272"/>
      <c r="L5" s="272"/>
      <c r="M5" s="272"/>
      <c r="N5" s="272"/>
      <c r="O5" s="272"/>
      <c r="P5" s="272"/>
      <c r="Q5" s="273"/>
    </row>
    <row r="6" spans="2:17" ht="27" customHeight="1" x14ac:dyDescent="0.3">
      <c r="B6" s="18" t="s">
        <v>53</v>
      </c>
      <c r="C6" s="46">
        <v>16977</v>
      </c>
      <c r="D6" s="46">
        <v>82186</v>
      </c>
      <c r="E6" s="46">
        <v>70160</v>
      </c>
      <c r="F6" s="46">
        <v>0</v>
      </c>
      <c r="G6" s="46">
        <v>18139</v>
      </c>
      <c r="H6" s="46">
        <v>14925</v>
      </c>
      <c r="I6" s="46">
        <v>0</v>
      </c>
      <c r="J6" s="46">
        <v>0</v>
      </c>
      <c r="K6" s="46">
        <v>0</v>
      </c>
      <c r="L6" s="46">
        <v>-3307</v>
      </c>
      <c r="M6" s="46">
        <v>3434</v>
      </c>
      <c r="N6" s="46">
        <v>7204</v>
      </c>
      <c r="O6" s="46">
        <v>338</v>
      </c>
      <c r="P6" s="46">
        <v>0</v>
      </c>
      <c r="Q6" s="47">
        <v>78952</v>
      </c>
    </row>
    <row r="7" spans="2:17" ht="27" customHeight="1" x14ac:dyDescent="0.3">
      <c r="B7" s="18" t="s">
        <v>200</v>
      </c>
      <c r="C7" s="46">
        <v>-66286</v>
      </c>
      <c r="D7" s="46">
        <v>733017</v>
      </c>
      <c r="E7" s="46">
        <v>473166</v>
      </c>
      <c r="F7" s="46">
        <v>0</v>
      </c>
      <c r="G7" s="46">
        <v>141566</v>
      </c>
      <c r="H7" s="46">
        <v>302576</v>
      </c>
      <c r="I7" s="46">
        <v>0</v>
      </c>
      <c r="J7" s="46">
        <v>0</v>
      </c>
      <c r="K7" s="46">
        <v>0</v>
      </c>
      <c r="L7" s="46">
        <v>112130</v>
      </c>
      <c r="M7" s="46">
        <v>41293</v>
      </c>
      <c r="N7" s="46">
        <v>39764</v>
      </c>
      <c r="O7" s="46">
        <v>0</v>
      </c>
      <c r="P7" s="46">
        <v>0</v>
      </c>
      <c r="Q7" s="47">
        <v>-9355</v>
      </c>
    </row>
    <row r="8" spans="2:17" ht="27" customHeight="1" x14ac:dyDescent="0.3">
      <c r="B8" s="18" t="s">
        <v>211</v>
      </c>
      <c r="C8" s="46">
        <v>87994</v>
      </c>
      <c r="D8" s="46">
        <v>663014</v>
      </c>
      <c r="E8" s="46">
        <v>523976</v>
      </c>
      <c r="F8" s="46">
        <v>0</v>
      </c>
      <c r="G8" s="46">
        <v>364465</v>
      </c>
      <c r="H8" s="46">
        <v>314826</v>
      </c>
      <c r="I8" s="46">
        <v>0</v>
      </c>
      <c r="J8" s="46">
        <v>0</v>
      </c>
      <c r="K8" s="46">
        <v>0</v>
      </c>
      <c r="L8" s="46">
        <v>19941</v>
      </c>
      <c r="M8" s="46">
        <v>207777</v>
      </c>
      <c r="N8" s="46">
        <v>1384</v>
      </c>
      <c r="O8" s="46">
        <v>31</v>
      </c>
      <c r="P8" s="46">
        <v>0</v>
      </c>
      <c r="Q8" s="47">
        <v>70778</v>
      </c>
    </row>
    <row r="9" spans="2:17" ht="27" customHeight="1" x14ac:dyDescent="0.3">
      <c r="B9" s="18" t="s">
        <v>21</v>
      </c>
      <c r="C9" s="46">
        <v>0</v>
      </c>
      <c r="D9" s="46">
        <v>-431</v>
      </c>
      <c r="E9" s="46">
        <v>-431</v>
      </c>
      <c r="F9" s="46">
        <v>0</v>
      </c>
      <c r="G9" s="46">
        <v>459</v>
      </c>
      <c r="H9" s="46">
        <v>459</v>
      </c>
      <c r="I9" s="46">
        <v>0</v>
      </c>
      <c r="J9" s="46">
        <v>0</v>
      </c>
      <c r="K9" s="46">
        <v>0</v>
      </c>
      <c r="L9" s="46">
        <v>-45</v>
      </c>
      <c r="M9" s="46">
        <v>4305</v>
      </c>
      <c r="N9" s="46">
        <v>0</v>
      </c>
      <c r="O9" s="46">
        <v>0</v>
      </c>
      <c r="P9" s="46">
        <v>0</v>
      </c>
      <c r="Q9" s="47">
        <v>-5149</v>
      </c>
    </row>
    <row r="10" spans="2:17" ht="27" customHeight="1" x14ac:dyDescent="0.3">
      <c r="B10" s="18"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27" customHeight="1" x14ac:dyDescent="0.3">
      <c r="B11" s="18" t="s">
        <v>55</v>
      </c>
      <c r="C11" s="46">
        <v>525708</v>
      </c>
      <c r="D11" s="46">
        <v>1992885</v>
      </c>
      <c r="E11" s="46">
        <v>1442792</v>
      </c>
      <c r="F11" s="46">
        <v>0</v>
      </c>
      <c r="G11" s="46">
        <v>628596</v>
      </c>
      <c r="H11" s="46">
        <v>1001460</v>
      </c>
      <c r="I11" s="46">
        <v>0</v>
      </c>
      <c r="J11" s="46">
        <v>0</v>
      </c>
      <c r="K11" s="46">
        <v>0</v>
      </c>
      <c r="L11" s="46">
        <v>72122</v>
      </c>
      <c r="M11" s="46">
        <v>628144</v>
      </c>
      <c r="N11" s="46">
        <v>250965</v>
      </c>
      <c r="O11" s="46">
        <v>0</v>
      </c>
      <c r="P11" s="46">
        <v>115000</v>
      </c>
      <c r="Q11" s="47">
        <v>402739</v>
      </c>
    </row>
    <row r="12" spans="2:17" ht="27" customHeight="1" x14ac:dyDescent="0.3">
      <c r="B12" s="18"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27" customHeight="1" x14ac:dyDescent="0.3">
      <c r="B13" s="18" t="s">
        <v>56</v>
      </c>
      <c r="C13" s="46">
        <v>10399</v>
      </c>
      <c r="D13" s="46">
        <v>8374</v>
      </c>
      <c r="E13" s="46">
        <v>917</v>
      </c>
      <c r="F13" s="46">
        <v>0</v>
      </c>
      <c r="G13" s="46">
        <v>200</v>
      </c>
      <c r="H13" s="46">
        <v>0</v>
      </c>
      <c r="I13" s="46">
        <v>0</v>
      </c>
      <c r="J13" s="46">
        <v>0</v>
      </c>
      <c r="K13" s="46">
        <v>0</v>
      </c>
      <c r="L13" s="46">
        <v>-496</v>
      </c>
      <c r="M13" s="46">
        <v>828</v>
      </c>
      <c r="N13" s="46">
        <v>1319</v>
      </c>
      <c r="O13" s="46">
        <v>0</v>
      </c>
      <c r="P13" s="46">
        <v>0</v>
      </c>
      <c r="Q13" s="47">
        <v>12302</v>
      </c>
    </row>
    <row r="14" spans="2:17" ht="27" customHeight="1" x14ac:dyDescent="0.3">
      <c r="B14" s="18" t="s">
        <v>57</v>
      </c>
      <c r="C14" s="46">
        <v>1009</v>
      </c>
      <c r="D14" s="46">
        <v>3806</v>
      </c>
      <c r="E14" s="46">
        <v>517</v>
      </c>
      <c r="F14" s="46">
        <v>0</v>
      </c>
      <c r="G14" s="46">
        <v>0</v>
      </c>
      <c r="H14" s="46">
        <v>0</v>
      </c>
      <c r="I14" s="46">
        <v>0</v>
      </c>
      <c r="J14" s="46">
        <v>0</v>
      </c>
      <c r="K14" s="46">
        <v>0</v>
      </c>
      <c r="L14" s="46">
        <v>-693</v>
      </c>
      <c r="M14" s="46">
        <v>1198</v>
      </c>
      <c r="N14" s="46">
        <v>132</v>
      </c>
      <c r="O14" s="46">
        <v>0</v>
      </c>
      <c r="P14" s="46">
        <v>0</v>
      </c>
      <c r="Q14" s="47">
        <v>1152</v>
      </c>
    </row>
    <row r="15" spans="2:17" ht="27" customHeight="1" x14ac:dyDescent="0.3">
      <c r="B15" s="18"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27" customHeight="1" x14ac:dyDescent="0.3">
      <c r="B16" s="18" t="s">
        <v>59</v>
      </c>
      <c r="C16" s="46">
        <v>123224</v>
      </c>
      <c r="D16" s="46">
        <v>211325</v>
      </c>
      <c r="E16" s="46">
        <v>161778</v>
      </c>
      <c r="F16" s="46">
        <v>0</v>
      </c>
      <c r="G16" s="46">
        <v>73886</v>
      </c>
      <c r="H16" s="46">
        <v>84087</v>
      </c>
      <c r="I16" s="46">
        <v>8202</v>
      </c>
      <c r="J16" s="46">
        <v>0</v>
      </c>
      <c r="K16" s="46">
        <v>0</v>
      </c>
      <c r="L16" s="46">
        <v>5854</v>
      </c>
      <c r="M16" s="46">
        <v>54336</v>
      </c>
      <c r="N16" s="46">
        <v>18416</v>
      </c>
      <c r="O16" s="46">
        <v>0</v>
      </c>
      <c r="P16" s="46">
        <v>5939</v>
      </c>
      <c r="Q16" s="47">
        <v>145000</v>
      </c>
    </row>
    <row r="17" spans="2:17" ht="27" customHeight="1" x14ac:dyDescent="0.3">
      <c r="B17" s="18" t="s">
        <v>60</v>
      </c>
      <c r="C17" s="46">
        <v>27808</v>
      </c>
      <c r="D17" s="46">
        <v>0</v>
      </c>
      <c r="E17" s="46">
        <v>-12639</v>
      </c>
      <c r="F17" s="46">
        <v>0</v>
      </c>
      <c r="G17" s="46">
        <v>13605</v>
      </c>
      <c r="H17" s="46">
        <v>0</v>
      </c>
      <c r="I17" s="46">
        <v>0</v>
      </c>
      <c r="J17" s="46">
        <v>0</v>
      </c>
      <c r="K17" s="46">
        <v>0</v>
      </c>
      <c r="L17" s="46">
        <v>0</v>
      </c>
      <c r="M17" s="46">
        <v>29815</v>
      </c>
      <c r="N17" s="46">
        <v>28337</v>
      </c>
      <c r="O17" s="46">
        <v>164</v>
      </c>
      <c r="P17" s="46">
        <v>0</v>
      </c>
      <c r="Q17" s="47">
        <v>13526</v>
      </c>
    </row>
    <row r="18" spans="2:17" ht="27" customHeight="1" x14ac:dyDescent="0.3">
      <c r="B18" s="18" t="s">
        <v>61</v>
      </c>
      <c r="C18" s="46">
        <v>0</v>
      </c>
      <c r="D18" s="46">
        <v>0</v>
      </c>
      <c r="E18" s="46">
        <v>0</v>
      </c>
      <c r="F18" s="46">
        <v>0</v>
      </c>
      <c r="G18" s="46">
        <v>0</v>
      </c>
      <c r="H18" s="46">
        <v>0</v>
      </c>
      <c r="I18" s="46">
        <v>0</v>
      </c>
      <c r="J18" s="46">
        <v>0</v>
      </c>
      <c r="K18" s="46">
        <v>0</v>
      </c>
      <c r="L18" s="46">
        <v>0</v>
      </c>
      <c r="M18" s="46">
        <v>0</v>
      </c>
      <c r="N18" s="46">
        <v>0</v>
      </c>
      <c r="O18" s="46">
        <v>0</v>
      </c>
      <c r="P18" s="46">
        <v>0</v>
      </c>
      <c r="Q18" s="47">
        <v>0</v>
      </c>
    </row>
    <row r="19" spans="2:17" ht="27" customHeight="1" x14ac:dyDescent="0.3">
      <c r="B19" s="18" t="s">
        <v>185</v>
      </c>
      <c r="C19" s="46">
        <v>327819</v>
      </c>
      <c r="D19" s="46">
        <v>82838</v>
      </c>
      <c r="E19" s="46">
        <v>65726</v>
      </c>
      <c r="F19" s="46">
        <v>0</v>
      </c>
      <c r="G19" s="46">
        <v>2716</v>
      </c>
      <c r="H19" s="46">
        <v>10311</v>
      </c>
      <c r="I19" s="46">
        <v>0</v>
      </c>
      <c r="J19" s="46">
        <v>0</v>
      </c>
      <c r="K19" s="46">
        <v>0</v>
      </c>
      <c r="L19" s="46">
        <v>3724</v>
      </c>
      <c r="M19" s="46">
        <v>62491</v>
      </c>
      <c r="N19" s="46">
        <v>7181</v>
      </c>
      <c r="O19" s="46">
        <v>0</v>
      </c>
      <c r="P19" s="46">
        <v>0</v>
      </c>
      <c r="Q19" s="47">
        <v>324201</v>
      </c>
    </row>
    <row r="20" spans="2:17" ht="27" customHeight="1" x14ac:dyDescent="0.3">
      <c r="B20" s="18" t="s">
        <v>190</v>
      </c>
      <c r="C20" s="46">
        <v>126647</v>
      </c>
      <c r="D20" s="46">
        <v>371851</v>
      </c>
      <c r="E20" s="46">
        <v>278983</v>
      </c>
      <c r="F20" s="46">
        <v>0</v>
      </c>
      <c r="G20" s="46">
        <v>38162</v>
      </c>
      <c r="H20" s="46">
        <v>60831</v>
      </c>
      <c r="I20" s="46">
        <v>0</v>
      </c>
      <c r="J20" s="46">
        <v>0</v>
      </c>
      <c r="K20" s="46">
        <v>0</v>
      </c>
      <c r="L20" s="46">
        <v>60053</v>
      </c>
      <c r="M20" s="46">
        <v>0</v>
      </c>
      <c r="N20" s="46">
        <v>0</v>
      </c>
      <c r="O20" s="46">
        <v>0</v>
      </c>
      <c r="P20" s="46">
        <v>0</v>
      </c>
      <c r="Q20" s="47">
        <v>284747</v>
      </c>
    </row>
    <row r="21" spans="2:17" ht="27" customHeight="1" x14ac:dyDescent="0.3">
      <c r="B21" s="18" t="s">
        <v>36</v>
      </c>
      <c r="C21" s="46">
        <v>151213</v>
      </c>
      <c r="D21" s="46">
        <v>92038</v>
      </c>
      <c r="E21" s="46">
        <v>92038</v>
      </c>
      <c r="F21" s="46">
        <v>0</v>
      </c>
      <c r="G21" s="46">
        <v>3648</v>
      </c>
      <c r="H21" s="46">
        <v>0</v>
      </c>
      <c r="I21" s="46">
        <v>0</v>
      </c>
      <c r="J21" s="46">
        <v>0</v>
      </c>
      <c r="K21" s="46">
        <v>0</v>
      </c>
      <c r="L21" s="46">
        <v>0</v>
      </c>
      <c r="M21" s="46">
        <v>36624</v>
      </c>
      <c r="N21" s="46">
        <v>22303</v>
      </c>
      <c r="O21" s="46">
        <v>0</v>
      </c>
      <c r="P21" s="46">
        <v>0</v>
      </c>
      <c r="Q21" s="47">
        <v>228930</v>
      </c>
    </row>
    <row r="22" spans="2:17" ht="27" customHeight="1" x14ac:dyDescent="0.3">
      <c r="B22" s="18" t="s">
        <v>62</v>
      </c>
      <c r="C22" s="46">
        <v>20576</v>
      </c>
      <c r="D22" s="46">
        <v>24759</v>
      </c>
      <c r="E22" s="46">
        <v>24759</v>
      </c>
      <c r="F22" s="46">
        <v>0</v>
      </c>
      <c r="G22" s="46">
        <v>36781</v>
      </c>
      <c r="H22" s="46">
        <v>0</v>
      </c>
      <c r="I22" s="46">
        <v>0</v>
      </c>
      <c r="J22" s="46">
        <v>0</v>
      </c>
      <c r="K22" s="46">
        <v>0</v>
      </c>
      <c r="L22" s="46">
        <v>0</v>
      </c>
      <c r="M22" s="46">
        <v>1431</v>
      </c>
      <c r="N22" s="46">
        <v>607</v>
      </c>
      <c r="O22" s="46">
        <v>0</v>
      </c>
      <c r="P22" s="46">
        <v>0</v>
      </c>
      <c r="Q22" s="47">
        <v>44512</v>
      </c>
    </row>
    <row r="23" spans="2:17" ht="27" customHeight="1" x14ac:dyDescent="0.3">
      <c r="B23" s="18" t="s">
        <v>63</v>
      </c>
      <c r="C23" s="46">
        <v>0</v>
      </c>
      <c r="D23" s="46">
        <v>0</v>
      </c>
      <c r="E23" s="46">
        <v>0</v>
      </c>
      <c r="F23" s="46">
        <v>0</v>
      </c>
      <c r="G23" s="46">
        <v>0</v>
      </c>
      <c r="H23" s="46">
        <v>0</v>
      </c>
      <c r="I23" s="46">
        <v>0</v>
      </c>
      <c r="J23" s="46">
        <v>0</v>
      </c>
      <c r="K23" s="46">
        <v>0</v>
      </c>
      <c r="L23" s="46">
        <v>0</v>
      </c>
      <c r="M23" s="46">
        <v>0</v>
      </c>
      <c r="N23" s="46">
        <v>0</v>
      </c>
      <c r="O23" s="46">
        <v>0</v>
      </c>
      <c r="P23" s="46">
        <v>0</v>
      </c>
      <c r="Q23" s="47">
        <v>0</v>
      </c>
    </row>
    <row r="24" spans="2:17" ht="27" customHeight="1" x14ac:dyDescent="0.3">
      <c r="B24" s="18" t="s">
        <v>64</v>
      </c>
      <c r="C24" s="46">
        <v>233957</v>
      </c>
      <c r="D24" s="46">
        <v>459032</v>
      </c>
      <c r="E24" s="46">
        <v>459032</v>
      </c>
      <c r="F24" s="46">
        <v>0</v>
      </c>
      <c r="G24" s="46">
        <v>0</v>
      </c>
      <c r="H24" s="46">
        <v>0</v>
      </c>
      <c r="I24" s="46">
        <v>0</v>
      </c>
      <c r="J24" s="46">
        <v>0</v>
      </c>
      <c r="K24" s="46">
        <v>0</v>
      </c>
      <c r="L24" s="46">
        <v>0</v>
      </c>
      <c r="M24" s="46">
        <v>0</v>
      </c>
      <c r="N24" s="46">
        <v>0</v>
      </c>
      <c r="O24" s="46">
        <v>0</v>
      </c>
      <c r="P24" s="46">
        <v>0</v>
      </c>
      <c r="Q24" s="47">
        <v>692990</v>
      </c>
    </row>
    <row r="25" spans="2:17" ht="27" customHeight="1" x14ac:dyDescent="0.3">
      <c r="B25" s="18" t="s">
        <v>188</v>
      </c>
      <c r="C25" s="46">
        <v>-21409</v>
      </c>
      <c r="D25" s="46">
        <v>92093</v>
      </c>
      <c r="E25" s="46">
        <v>72317</v>
      </c>
      <c r="F25" s="46">
        <v>0</v>
      </c>
      <c r="G25" s="46">
        <v>0</v>
      </c>
      <c r="H25" s="46">
        <v>3795</v>
      </c>
      <c r="I25" s="46">
        <v>0</v>
      </c>
      <c r="J25" s="46">
        <v>0</v>
      </c>
      <c r="K25" s="46">
        <v>0</v>
      </c>
      <c r="L25" s="46">
        <v>52177</v>
      </c>
      <c r="M25" s="46">
        <v>88509</v>
      </c>
      <c r="N25" s="46">
        <v>23746</v>
      </c>
      <c r="O25" s="46">
        <v>1080</v>
      </c>
      <c r="P25" s="46">
        <v>0</v>
      </c>
      <c r="Q25" s="47">
        <v>-70908</v>
      </c>
    </row>
    <row r="26" spans="2:17" ht="27" customHeight="1" x14ac:dyDescent="0.3">
      <c r="B26" s="18" t="s">
        <v>189</v>
      </c>
      <c r="C26" s="46">
        <v>396</v>
      </c>
      <c r="D26" s="46">
        <v>617</v>
      </c>
      <c r="E26" s="46">
        <v>-351</v>
      </c>
      <c r="F26" s="46">
        <v>0</v>
      </c>
      <c r="G26" s="46">
        <v>0</v>
      </c>
      <c r="H26" s="46">
        <v>0</v>
      </c>
      <c r="I26" s="46">
        <v>0</v>
      </c>
      <c r="J26" s="46">
        <v>0</v>
      </c>
      <c r="K26" s="46">
        <v>0</v>
      </c>
      <c r="L26" s="46">
        <v>-164</v>
      </c>
      <c r="M26" s="46">
        <v>0</v>
      </c>
      <c r="N26" s="46">
        <v>0</v>
      </c>
      <c r="O26" s="46">
        <v>0</v>
      </c>
      <c r="P26" s="46">
        <v>0</v>
      </c>
      <c r="Q26" s="47">
        <v>208</v>
      </c>
    </row>
    <row r="27" spans="2:17" ht="27" customHeight="1" x14ac:dyDescent="0.3">
      <c r="B27" s="18" t="s">
        <v>212</v>
      </c>
      <c r="C27" s="46">
        <v>1092750</v>
      </c>
      <c r="D27" s="46">
        <v>475267</v>
      </c>
      <c r="E27" s="46">
        <v>470191</v>
      </c>
      <c r="F27" s="46">
        <v>0</v>
      </c>
      <c r="G27" s="46">
        <v>155919</v>
      </c>
      <c r="H27" s="46">
        <v>164248</v>
      </c>
      <c r="I27" s="46">
        <v>0</v>
      </c>
      <c r="J27" s="46">
        <v>0</v>
      </c>
      <c r="K27" s="46">
        <v>0</v>
      </c>
      <c r="L27" s="46">
        <v>-78641</v>
      </c>
      <c r="M27" s="46">
        <v>69984</v>
      </c>
      <c r="N27" s="46">
        <v>0</v>
      </c>
      <c r="O27" s="46">
        <v>0</v>
      </c>
      <c r="P27" s="46">
        <v>0</v>
      </c>
      <c r="Q27" s="47">
        <v>1407350</v>
      </c>
    </row>
    <row r="28" spans="2:17" ht="27" customHeight="1" x14ac:dyDescent="0.3">
      <c r="B28" s="18" t="s">
        <v>40</v>
      </c>
      <c r="C28" s="46">
        <v>0</v>
      </c>
      <c r="D28" s="46">
        <v>19819</v>
      </c>
      <c r="E28" s="46">
        <v>15514</v>
      </c>
      <c r="F28" s="46">
        <v>0</v>
      </c>
      <c r="G28" s="46">
        <v>0</v>
      </c>
      <c r="H28" s="46">
        <v>0</v>
      </c>
      <c r="I28" s="46">
        <v>0</v>
      </c>
      <c r="J28" s="46">
        <v>0</v>
      </c>
      <c r="K28" s="46">
        <v>0</v>
      </c>
      <c r="L28" s="46">
        <v>0</v>
      </c>
      <c r="M28" s="46">
        <v>3305</v>
      </c>
      <c r="N28" s="46">
        <v>4097</v>
      </c>
      <c r="O28" s="46">
        <v>0</v>
      </c>
      <c r="P28" s="46">
        <v>0</v>
      </c>
      <c r="Q28" s="47">
        <v>16307</v>
      </c>
    </row>
    <row r="29" spans="2:17" ht="27" customHeight="1" x14ac:dyDescent="0.3">
      <c r="B29" s="18" t="s">
        <v>65</v>
      </c>
      <c r="C29" s="46">
        <v>0</v>
      </c>
      <c r="D29" s="46">
        <v>0</v>
      </c>
      <c r="E29" s="46">
        <v>0</v>
      </c>
      <c r="F29" s="46">
        <v>0</v>
      </c>
      <c r="G29" s="46">
        <v>0</v>
      </c>
      <c r="H29" s="46">
        <v>0</v>
      </c>
      <c r="I29" s="46">
        <v>0</v>
      </c>
      <c r="J29" s="46">
        <v>0</v>
      </c>
      <c r="K29" s="46">
        <v>0</v>
      </c>
      <c r="L29" s="46">
        <v>0</v>
      </c>
      <c r="M29" s="46">
        <v>0</v>
      </c>
      <c r="N29" s="46">
        <v>0</v>
      </c>
      <c r="O29" s="46">
        <v>0</v>
      </c>
      <c r="P29" s="46">
        <v>0</v>
      </c>
      <c r="Q29" s="47">
        <v>0</v>
      </c>
    </row>
    <row r="30" spans="2:17" ht="27" customHeight="1" x14ac:dyDescent="0.3">
      <c r="B30" s="18"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27" customHeight="1" x14ac:dyDescent="0.3">
      <c r="B31" s="18" t="s">
        <v>67</v>
      </c>
      <c r="C31" s="46">
        <v>0</v>
      </c>
      <c r="D31" s="46">
        <v>175392</v>
      </c>
      <c r="E31" s="46">
        <v>175392</v>
      </c>
      <c r="F31" s="46">
        <v>0</v>
      </c>
      <c r="G31" s="46">
        <v>52831</v>
      </c>
      <c r="H31" s="46">
        <v>39612</v>
      </c>
      <c r="I31" s="46">
        <v>0</v>
      </c>
      <c r="J31" s="46">
        <v>0</v>
      </c>
      <c r="K31" s="46">
        <v>0</v>
      </c>
      <c r="L31" s="46">
        <v>0</v>
      </c>
      <c r="M31" s="46">
        <v>0</v>
      </c>
      <c r="N31" s="46">
        <v>0</v>
      </c>
      <c r="O31" s="46">
        <v>0</v>
      </c>
      <c r="P31" s="46">
        <v>0</v>
      </c>
      <c r="Q31" s="47">
        <v>135779</v>
      </c>
    </row>
    <row r="32" spans="2:17" ht="27" customHeight="1" x14ac:dyDescent="0.25">
      <c r="B32" s="96" t="s">
        <v>47</v>
      </c>
      <c r="C32" s="101">
        <f>SUM(C6:C31)</f>
        <v>2658782</v>
      </c>
      <c r="D32" s="101">
        <f t="shared" ref="D32:Q32" si="0">SUM(D6:D31)</f>
        <v>5487882</v>
      </c>
      <c r="E32" s="101">
        <f t="shared" si="0"/>
        <v>4313837</v>
      </c>
      <c r="F32" s="101">
        <f t="shared" si="0"/>
        <v>0</v>
      </c>
      <c r="G32" s="101">
        <f t="shared" si="0"/>
        <v>1530973</v>
      </c>
      <c r="H32" s="101">
        <f t="shared" si="0"/>
        <v>1997130</v>
      </c>
      <c r="I32" s="101">
        <f t="shared" si="0"/>
        <v>8202</v>
      </c>
      <c r="J32" s="101">
        <f t="shared" si="0"/>
        <v>0</v>
      </c>
      <c r="K32" s="101">
        <f t="shared" si="0"/>
        <v>0</v>
      </c>
      <c r="L32" s="101">
        <f t="shared" si="0"/>
        <v>242655</v>
      </c>
      <c r="M32" s="101">
        <f t="shared" si="0"/>
        <v>1233474</v>
      </c>
      <c r="N32" s="101">
        <f t="shared" si="0"/>
        <v>405455</v>
      </c>
      <c r="O32" s="101">
        <f t="shared" si="0"/>
        <v>1613</v>
      </c>
      <c r="P32" s="101">
        <f t="shared" si="0"/>
        <v>120939</v>
      </c>
      <c r="Q32" s="101">
        <f t="shared" si="0"/>
        <v>3774061</v>
      </c>
    </row>
    <row r="33" spans="2:17" ht="27" customHeight="1" x14ac:dyDescent="0.25">
      <c r="B33" s="271" t="s">
        <v>48</v>
      </c>
      <c r="C33" s="272"/>
      <c r="D33" s="272"/>
      <c r="E33" s="272"/>
      <c r="F33" s="272"/>
      <c r="G33" s="272"/>
      <c r="H33" s="272"/>
      <c r="I33" s="272"/>
      <c r="J33" s="272"/>
      <c r="K33" s="272"/>
      <c r="L33" s="272"/>
      <c r="M33" s="272"/>
      <c r="N33" s="272"/>
      <c r="O33" s="272"/>
      <c r="P33" s="272"/>
      <c r="Q33" s="273"/>
    </row>
    <row r="34" spans="2:17" ht="27" customHeight="1" x14ac:dyDescent="0.3">
      <c r="B34" s="18" t="s">
        <v>49</v>
      </c>
      <c r="C34" s="46">
        <v>0</v>
      </c>
      <c r="D34" s="46">
        <v>0</v>
      </c>
      <c r="E34" s="46">
        <v>0</v>
      </c>
      <c r="F34" s="46">
        <v>0</v>
      </c>
      <c r="G34" s="46">
        <v>0</v>
      </c>
      <c r="H34" s="46">
        <v>0</v>
      </c>
      <c r="I34" s="46">
        <v>0</v>
      </c>
      <c r="J34" s="46">
        <v>0</v>
      </c>
      <c r="K34" s="46">
        <v>0</v>
      </c>
      <c r="L34" s="46">
        <v>0</v>
      </c>
      <c r="M34" s="46">
        <v>0</v>
      </c>
      <c r="N34" s="46">
        <v>0</v>
      </c>
      <c r="O34" s="46">
        <v>0</v>
      </c>
      <c r="P34" s="46">
        <v>0</v>
      </c>
      <c r="Q34" s="47">
        <v>0</v>
      </c>
    </row>
    <row r="35" spans="2:17" ht="27" customHeight="1" x14ac:dyDescent="0.3">
      <c r="B35" s="18" t="s">
        <v>82</v>
      </c>
      <c r="C35" s="46">
        <v>0</v>
      </c>
      <c r="D35" s="46">
        <v>0</v>
      </c>
      <c r="E35" s="46">
        <v>0</v>
      </c>
      <c r="F35" s="46">
        <v>0</v>
      </c>
      <c r="G35" s="46">
        <v>0</v>
      </c>
      <c r="H35" s="46">
        <v>0</v>
      </c>
      <c r="I35" s="46">
        <v>0</v>
      </c>
      <c r="J35" s="46">
        <v>0</v>
      </c>
      <c r="K35" s="46">
        <v>0</v>
      </c>
      <c r="L35" s="46">
        <v>0</v>
      </c>
      <c r="M35" s="46">
        <v>0</v>
      </c>
      <c r="N35" s="46">
        <v>0</v>
      </c>
      <c r="O35" s="46">
        <v>0</v>
      </c>
      <c r="P35" s="46">
        <v>0</v>
      </c>
      <c r="Q35" s="47">
        <v>0</v>
      </c>
    </row>
    <row r="36" spans="2:17" ht="27" customHeight="1" x14ac:dyDescent="0.3">
      <c r="B36" s="18" t="s">
        <v>50</v>
      </c>
      <c r="C36" s="46">
        <v>0</v>
      </c>
      <c r="D36" s="46">
        <v>0</v>
      </c>
      <c r="E36" s="46">
        <v>0</v>
      </c>
      <c r="F36" s="46">
        <v>0</v>
      </c>
      <c r="G36" s="46">
        <v>0</v>
      </c>
      <c r="H36" s="46">
        <v>0</v>
      </c>
      <c r="I36" s="46">
        <v>0</v>
      </c>
      <c r="J36" s="46">
        <v>0</v>
      </c>
      <c r="K36" s="46">
        <v>0</v>
      </c>
      <c r="L36" s="46">
        <v>0</v>
      </c>
      <c r="M36" s="46">
        <v>0</v>
      </c>
      <c r="N36" s="46">
        <v>0</v>
      </c>
      <c r="O36" s="46">
        <v>0</v>
      </c>
      <c r="P36" s="46">
        <v>0</v>
      </c>
      <c r="Q36" s="47">
        <v>0</v>
      </c>
    </row>
    <row r="37" spans="2:17" ht="27" customHeight="1" x14ac:dyDescent="0.25">
      <c r="B37" s="96" t="s">
        <v>47</v>
      </c>
      <c r="C37" s="101">
        <f>SUM(C34:C36)</f>
        <v>0</v>
      </c>
      <c r="D37" s="101">
        <f t="shared" ref="D37:Q37" si="1">SUM(D34:D36)</f>
        <v>0</v>
      </c>
      <c r="E37" s="101">
        <f t="shared" si="1"/>
        <v>0</v>
      </c>
      <c r="F37" s="101">
        <f t="shared" si="1"/>
        <v>0</v>
      </c>
      <c r="G37" s="101">
        <f t="shared" si="1"/>
        <v>0</v>
      </c>
      <c r="H37" s="101">
        <f t="shared" si="1"/>
        <v>0</v>
      </c>
      <c r="I37" s="101">
        <f t="shared" si="1"/>
        <v>0</v>
      </c>
      <c r="J37" s="101">
        <f t="shared" si="1"/>
        <v>0</v>
      </c>
      <c r="K37" s="101">
        <f t="shared" si="1"/>
        <v>0</v>
      </c>
      <c r="L37" s="101">
        <f t="shared" si="1"/>
        <v>0</v>
      </c>
      <c r="M37" s="101">
        <f t="shared" si="1"/>
        <v>0</v>
      </c>
      <c r="N37" s="101">
        <f t="shared" si="1"/>
        <v>0</v>
      </c>
      <c r="O37" s="101">
        <f t="shared" si="1"/>
        <v>0</v>
      </c>
      <c r="P37" s="101">
        <f t="shared" si="1"/>
        <v>0</v>
      </c>
      <c r="Q37" s="101">
        <f t="shared" si="1"/>
        <v>0</v>
      </c>
    </row>
    <row r="38" spans="2:17" x14ac:dyDescent="0.25">
      <c r="B38" s="280" t="s">
        <v>52</v>
      </c>
      <c r="C38" s="280"/>
      <c r="D38" s="280"/>
      <c r="E38" s="280"/>
      <c r="F38" s="280"/>
      <c r="G38" s="280"/>
      <c r="H38" s="280"/>
      <c r="I38" s="280"/>
      <c r="J38" s="280"/>
      <c r="K38" s="280"/>
      <c r="L38" s="280"/>
      <c r="M38" s="280"/>
      <c r="N38" s="280"/>
      <c r="O38" s="280"/>
      <c r="P38" s="280"/>
      <c r="Q38" s="280"/>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zoomScale="80" zoomScaleNormal="80" workbookViewId="0">
      <selection activeCell="B3" sqref="B3:Q38"/>
    </sheetView>
  </sheetViews>
  <sheetFormatPr defaultColWidth="15.7109375" defaultRowHeight="15" x14ac:dyDescent="0.25"/>
  <cols>
    <col min="1" max="1" width="15.7109375" style="10"/>
    <col min="2" max="2" width="49" style="10" customWidth="1"/>
    <col min="3" max="16" width="18.85546875" style="10" customWidth="1"/>
    <col min="17" max="17" width="18.85546875" style="23" customWidth="1"/>
    <col min="18" max="16384" width="15.7109375" style="10"/>
  </cols>
  <sheetData>
    <row r="2" spans="2:17" ht="8.25" customHeight="1" x14ac:dyDescent="0.25"/>
    <row r="3" spans="2:17" ht="24.75" customHeight="1" x14ac:dyDescent="0.25">
      <c r="B3" s="278" t="s">
        <v>269</v>
      </c>
      <c r="C3" s="278"/>
      <c r="D3" s="278"/>
      <c r="E3" s="278"/>
      <c r="F3" s="278"/>
      <c r="G3" s="278"/>
      <c r="H3" s="278"/>
      <c r="I3" s="278"/>
      <c r="J3" s="278"/>
      <c r="K3" s="278"/>
      <c r="L3" s="278"/>
      <c r="M3" s="278"/>
      <c r="N3" s="278"/>
      <c r="O3" s="278"/>
      <c r="P3" s="278"/>
      <c r="Q3" s="278"/>
    </row>
    <row r="4" spans="2:17" s="37" customFormat="1" ht="36.75"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30.75" customHeight="1" x14ac:dyDescent="0.25">
      <c r="B5" s="271" t="s">
        <v>16</v>
      </c>
      <c r="C5" s="272"/>
      <c r="D5" s="272"/>
      <c r="E5" s="272"/>
      <c r="F5" s="272"/>
      <c r="G5" s="272"/>
      <c r="H5" s="272"/>
      <c r="I5" s="272"/>
      <c r="J5" s="272"/>
      <c r="K5" s="272"/>
      <c r="L5" s="272"/>
      <c r="M5" s="272"/>
      <c r="N5" s="272"/>
      <c r="O5" s="272"/>
      <c r="P5" s="272"/>
      <c r="Q5" s="273"/>
    </row>
    <row r="6" spans="2:17" ht="30.75" customHeight="1" x14ac:dyDescent="0.3">
      <c r="B6" s="18" t="s">
        <v>53</v>
      </c>
      <c r="C6" s="46">
        <v>407</v>
      </c>
      <c r="D6" s="46">
        <v>294</v>
      </c>
      <c r="E6" s="46">
        <v>294</v>
      </c>
      <c r="F6" s="46">
        <v>0</v>
      </c>
      <c r="G6" s="46">
        <v>0</v>
      </c>
      <c r="H6" s="46">
        <v>0</v>
      </c>
      <c r="I6" s="46">
        <v>0</v>
      </c>
      <c r="J6" s="46">
        <v>0</v>
      </c>
      <c r="K6" s="46">
        <v>0</v>
      </c>
      <c r="L6" s="46">
        <v>0</v>
      </c>
      <c r="M6" s="46">
        <v>0</v>
      </c>
      <c r="N6" s="46">
        <v>0</v>
      </c>
      <c r="O6" s="46">
        <v>0</v>
      </c>
      <c r="P6" s="46">
        <v>0</v>
      </c>
      <c r="Q6" s="47">
        <v>701</v>
      </c>
    </row>
    <row r="7" spans="2:17" ht="30.75" customHeight="1" x14ac:dyDescent="0.3">
      <c r="B7" s="18" t="s">
        <v>200</v>
      </c>
      <c r="C7" s="46">
        <v>0</v>
      </c>
      <c r="D7" s="46">
        <v>0</v>
      </c>
      <c r="E7" s="46">
        <v>0</v>
      </c>
      <c r="F7" s="46">
        <v>0</v>
      </c>
      <c r="G7" s="46">
        <v>0</v>
      </c>
      <c r="H7" s="46">
        <v>0</v>
      </c>
      <c r="I7" s="46">
        <v>0</v>
      </c>
      <c r="J7" s="46">
        <v>0</v>
      </c>
      <c r="K7" s="46">
        <v>0</v>
      </c>
      <c r="L7" s="46">
        <v>0</v>
      </c>
      <c r="M7" s="46">
        <v>0</v>
      </c>
      <c r="N7" s="46">
        <v>0</v>
      </c>
      <c r="O7" s="46">
        <v>0</v>
      </c>
      <c r="P7" s="46">
        <v>0</v>
      </c>
      <c r="Q7" s="47">
        <v>0</v>
      </c>
    </row>
    <row r="8" spans="2:17" ht="30.75" customHeight="1" x14ac:dyDescent="0.3">
      <c r="B8" s="18" t="s">
        <v>211</v>
      </c>
      <c r="C8" s="46">
        <v>4639874</v>
      </c>
      <c r="D8" s="46">
        <v>442454</v>
      </c>
      <c r="E8" s="46">
        <v>442454</v>
      </c>
      <c r="F8" s="46">
        <v>0</v>
      </c>
      <c r="G8" s="46">
        <v>1266000</v>
      </c>
      <c r="H8" s="46">
        <v>19377</v>
      </c>
      <c r="I8" s="46">
        <v>0</v>
      </c>
      <c r="J8" s="46">
        <v>0</v>
      </c>
      <c r="K8" s="46">
        <v>0</v>
      </c>
      <c r="L8" s="46">
        <v>111336</v>
      </c>
      <c r="M8" s="46">
        <v>0</v>
      </c>
      <c r="N8" s="46">
        <v>0</v>
      </c>
      <c r="O8" s="46">
        <v>0</v>
      </c>
      <c r="P8" s="46">
        <v>0</v>
      </c>
      <c r="Q8" s="47">
        <v>4951615</v>
      </c>
    </row>
    <row r="9" spans="2:17" ht="30.75" customHeight="1" x14ac:dyDescent="0.3">
      <c r="B9" s="18" t="s">
        <v>21</v>
      </c>
      <c r="C9" s="46">
        <v>0</v>
      </c>
      <c r="D9" s="46">
        <v>0</v>
      </c>
      <c r="E9" s="46">
        <v>0</v>
      </c>
      <c r="F9" s="46">
        <v>0</v>
      </c>
      <c r="G9" s="46">
        <v>0</v>
      </c>
      <c r="H9" s="46">
        <v>0</v>
      </c>
      <c r="I9" s="46">
        <v>0</v>
      </c>
      <c r="J9" s="46">
        <v>0</v>
      </c>
      <c r="K9" s="46">
        <v>0</v>
      </c>
      <c r="L9" s="46">
        <v>0</v>
      </c>
      <c r="M9" s="46">
        <v>0</v>
      </c>
      <c r="N9" s="46">
        <v>0</v>
      </c>
      <c r="O9" s="46">
        <v>0</v>
      </c>
      <c r="P9" s="46">
        <v>0</v>
      </c>
      <c r="Q9" s="47">
        <v>0</v>
      </c>
    </row>
    <row r="10" spans="2:17" ht="30.75" customHeight="1" x14ac:dyDescent="0.3">
      <c r="B10" s="18"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30.75" customHeight="1" x14ac:dyDescent="0.3">
      <c r="B11" s="18" t="s">
        <v>55</v>
      </c>
      <c r="C11" s="46">
        <v>0</v>
      </c>
      <c r="D11" s="46">
        <v>0</v>
      </c>
      <c r="E11" s="46">
        <v>0</v>
      </c>
      <c r="F11" s="46">
        <v>0</v>
      </c>
      <c r="G11" s="46">
        <v>0</v>
      </c>
      <c r="H11" s="46">
        <v>0</v>
      </c>
      <c r="I11" s="46">
        <v>0</v>
      </c>
      <c r="J11" s="46">
        <v>0</v>
      </c>
      <c r="K11" s="46">
        <v>0</v>
      </c>
      <c r="L11" s="46">
        <v>0</v>
      </c>
      <c r="M11" s="46">
        <v>0</v>
      </c>
      <c r="N11" s="46">
        <v>0</v>
      </c>
      <c r="O11" s="46">
        <v>0</v>
      </c>
      <c r="P11" s="46">
        <v>0</v>
      </c>
      <c r="Q11" s="47">
        <v>0</v>
      </c>
    </row>
    <row r="12" spans="2:17" ht="30.75" customHeight="1" x14ac:dyDescent="0.3">
      <c r="B12" s="18"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30.75" customHeight="1" x14ac:dyDescent="0.3">
      <c r="B13" s="18"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30.75" customHeight="1" x14ac:dyDescent="0.3">
      <c r="B14" s="18"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30.75" customHeight="1" x14ac:dyDescent="0.3">
      <c r="B15" s="18"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30.75" customHeight="1" x14ac:dyDescent="0.3">
      <c r="B16" s="18" t="s">
        <v>59</v>
      </c>
      <c r="C16" s="46">
        <v>405064</v>
      </c>
      <c r="D16" s="46">
        <v>36384</v>
      </c>
      <c r="E16" s="46">
        <v>36384</v>
      </c>
      <c r="F16" s="46">
        <v>0</v>
      </c>
      <c r="G16" s="46">
        <v>39009</v>
      </c>
      <c r="H16" s="46">
        <v>7319</v>
      </c>
      <c r="I16" s="46">
        <v>31689</v>
      </c>
      <c r="J16" s="46">
        <v>0</v>
      </c>
      <c r="K16" s="46">
        <v>0</v>
      </c>
      <c r="L16" s="46">
        <v>0</v>
      </c>
      <c r="M16" s="46">
        <v>0</v>
      </c>
      <c r="N16" s="46">
        <v>154180</v>
      </c>
      <c r="O16" s="46">
        <v>0</v>
      </c>
      <c r="P16" s="46">
        <v>4928</v>
      </c>
      <c r="Q16" s="47">
        <v>551692</v>
      </c>
    </row>
    <row r="17" spans="2:17" ht="30.75" customHeight="1" x14ac:dyDescent="0.3">
      <c r="B17" s="18" t="s">
        <v>60</v>
      </c>
      <c r="C17" s="46">
        <v>0</v>
      </c>
      <c r="D17" s="46">
        <v>0</v>
      </c>
      <c r="E17" s="46">
        <v>0</v>
      </c>
      <c r="F17" s="46">
        <v>0</v>
      </c>
      <c r="G17" s="46">
        <v>0</v>
      </c>
      <c r="H17" s="46">
        <v>0</v>
      </c>
      <c r="I17" s="46">
        <v>0</v>
      </c>
      <c r="J17" s="46">
        <v>0</v>
      </c>
      <c r="K17" s="46">
        <v>0</v>
      </c>
      <c r="L17" s="46">
        <v>0</v>
      </c>
      <c r="M17" s="46">
        <v>0</v>
      </c>
      <c r="N17" s="46">
        <v>0</v>
      </c>
      <c r="O17" s="46">
        <v>0</v>
      </c>
      <c r="P17" s="46">
        <v>0</v>
      </c>
      <c r="Q17" s="47">
        <v>0</v>
      </c>
    </row>
    <row r="18" spans="2:17" ht="30.75" customHeight="1" x14ac:dyDescent="0.3">
      <c r="B18" s="18" t="s">
        <v>61</v>
      </c>
      <c r="C18" s="46">
        <v>0</v>
      </c>
      <c r="D18" s="46">
        <v>0</v>
      </c>
      <c r="E18" s="46">
        <v>0</v>
      </c>
      <c r="F18" s="46">
        <v>0</v>
      </c>
      <c r="G18" s="46">
        <v>0</v>
      </c>
      <c r="H18" s="46">
        <v>0</v>
      </c>
      <c r="I18" s="46">
        <v>0</v>
      </c>
      <c r="J18" s="46">
        <v>0</v>
      </c>
      <c r="K18" s="46">
        <v>0</v>
      </c>
      <c r="L18" s="46">
        <v>0</v>
      </c>
      <c r="M18" s="46">
        <v>0</v>
      </c>
      <c r="N18" s="46">
        <v>0</v>
      </c>
      <c r="O18" s="46">
        <v>0</v>
      </c>
      <c r="P18" s="46">
        <v>0</v>
      </c>
      <c r="Q18" s="47">
        <v>0</v>
      </c>
    </row>
    <row r="19" spans="2:17" ht="30.75" customHeight="1" x14ac:dyDescent="0.3">
      <c r="B19" s="18" t="s">
        <v>185</v>
      </c>
      <c r="C19" s="46">
        <v>0</v>
      </c>
      <c r="D19" s="46">
        <v>0</v>
      </c>
      <c r="E19" s="46">
        <v>0</v>
      </c>
      <c r="F19" s="46">
        <v>0</v>
      </c>
      <c r="G19" s="46">
        <v>0</v>
      </c>
      <c r="H19" s="46">
        <v>0</v>
      </c>
      <c r="I19" s="46">
        <v>0</v>
      </c>
      <c r="J19" s="46">
        <v>0</v>
      </c>
      <c r="K19" s="46">
        <v>0</v>
      </c>
      <c r="L19" s="46">
        <v>0</v>
      </c>
      <c r="M19" s="46">
        <v>0</v>
      </c>
      <c r="N19" s="46">
        <v>0</v>
      </c>
      <c r="O19" s="46">
        <v>0</v>
      </c>
      <c r="P19" s="46">
        <v>0</v>
      </c>
      <c r="Q19" s="47">
        <v>0</v>
      </c>
    </row>
    <row r="20" spans="2:17" ht="30.75" customHeight="1" x14ac:dyDescent="0.3">
      <c r="B20" s="18" t="s">
        <v>190</v>
      </c>
      <c r="C20" s="46">
        <v>3749235</v>
      </c>
      <c r="D20" s="46">
        <v>1429293</v>
      </c>
      <c r="E20" s="46">
        <v>1429293</v>
      </c>
      <c r="F20" s="46">
        <v>0</v>
      </c>
      <c r="G20" s="46">
        <v>1051460</v>
      </c>
      <c r="H20" s="46">
        <v>1086456</v>
      </c>
      <c r="I20" s="46">
        <v>0</v>
      </c>
      <c r="J20" s="46">
        <v>0</v>
      </c>
      <c r="K20" s="46">
        <v>0</v>
      </c>
      <c r="L20" s="46">
        <v>98965</v>
      </c>
      <c r="M20" s="46">
        <v>395598</v>
      </c>
      <c r="N20" s="46">
        <v>771858</v>
      </c>
      <c r="O20" s="46">
        <v>0</v>
      </c>
      <c r="P20" s="46">
        <v>0</v>
      </c>
      <c r="Q20" s="47">
        <v>4369368</v>
      </c>
    </row>
    <row r="21" spans="2:17" ht="30.75" customHeight="1" x14ac:dyDescent="0.3">
      <c r="B21" s="18" t="s">
        <v>36</v>
      </c>
      <c r="C21" s="46">
        <v>397855</v>
      </c>
      <c r="D21" s="46">
        <v>13432</v>
      </c>
      <c r="E21" s="46">
        <v>13432</v>
      </c>
      <c r="F21" s="46">
        <v>0</v>
      </c>
      <c r="G21" s="46">
        <v>61209</v>
      </c>
      <c r="H21" s="46">
        <v>0</v>
      </c>
      <c r="I21" s="46">
        <v>0</v>
      </c>
      <c r="J21" s="46">
        <v>0</v>
      </c>
      <c r="K21" s="46">
        <v>0</v>
      </c>
      <c r="L21" s="46">
        <v>0</v>
      </c>
      <c r="M21" s="46">
        <v>4817</v>
      </c>
      <c r="N21" s="46">
        <v>2933</v>
      </c>
      <c r="O21" s="46">
        <v>0</v>
      </c>
      <c r="P21" s="46">
        <v>0</v>
      </c>
      <c r="Q21" s="47">
        <v>409404</v>
      </c>
    </row>
    <row r="22" spans="2:17" ht="30.75" customHeight="1" x14ac:dyDescent="0.3">
      <c r="B22" s="18" t="s">
        <v>62</v>
      </c>
      <c r="C22" s="46">
        <v>415210</v>
      </c>
      <c r="D22" s="46">
        <v>0</v>
      </c>
      <c r="E22" s="46">
        <v>0</v>
      </c>
      <c r="F22" s="46">
        <v>-6121</v>
      </c>
      <c r="G22" s="46">
        <v>27445</v>
      </c>
      <c r="H22" s="46">
        <v>27445</v>
      </c>
      <c r="I22" s="46">
        <v>0</v>
      </c>
      <c r="J22" s="46">
        <v>0</v>
      </c>
      <c r="K22" s="46">
        <v>0</v>
      </c>
      <c r="L22" s="46">
        <v>0</v>
      </c>
      <c r="M22" s="46">
        <v>54372</v>
      </c>
      <c r="N22" s="46">
        <v>23083</v>
      </c>
      <c r="O22" s="46">
        <v>0</v>
      </c>
      <c r="P22" s="46">
        <v>0</v>
      </c>
      <c r="Q22" s="47">
        <v>350355</v>
      </c>
    </row>
    <row r="23" spans="2:17" ht="30.75" customHeight="1" x14ac:dyDescent="0.3">
      <c r="B23" s="18" t="s">
        <v>63</v>
      </c>
      <c r="C23" s="46">
        <v>5773025</v>
      </c>
      <c r="D23" s="46">
        <v>668150</v>
      </c>
      <c r="E23" s="46">
        <v>668150</v>
      </c>
      <c r="F23" s="46">
        <v>0</v>
      </c>
      <c r="G23" s="46">
        <v>1041738</v>
      </c>
      <c r="H23" s="46">
        <v>28459</v>
      </c>
      <c r="I23" s="46">
        <v>991891</v>
      </c>
      <c r="J23" s="46">
        <v>0</v>
      </c>
      <c r="K23" s="46">
        <v>0</v>
      </c>
      <c r="L23" s="46">
        <v>0</v>
      </c>
      <c r="M23" s="46">
        <v>0</v>
      </c>
      <c r="N23" s="46">
        <v>805390</v>
      </c>
      <c r="O23" s="46">
        <v>26717</v>
      </c>
      <c r="P23" s="46">
        <v>101039</v>
      </c>
      <c r="Q23" s="47">
        <v>6098460</v>
      </c>
    </row>
    <row r="24" spans="2:17" ht="30.75" customHeight="1" x14ac:dyDescent="0.3">
      <c r="B24" s="18" t="s">
        <v>64</v>
      </c>
      <c r="C24" s="46">
        <v>122840</v>
      </c>
      <c r="D24" s="46">
        <v>71334</v>
      </c>
      <c r="E24" s="46">
        <v>71334</v>
      </c>
      <c r="F24" s="46">
        <v>0</v>
      </c>
      <c r="G24" s="46">
        <v>0</v>
      </c>
      <c r="H24" s="46">
        <v>0</v>
      </c>
      <c r="I24" s="46">
        <v>0</v>
      </c>
      <c r="J24" s="46">
        <v>0</v>
      </c>
      <c r="K24" s="46">
        <v>0</v>
      </c>
      <c r="L24" s="46">
        <v>0</v>
      </c>
      <c r="M24" s="46">
        <v>0</v>
      </c>
      <c r="N24" s="46">
        <v>0</v>
      </c>
      <c r="O24" s="46">
        <v>0</v>
      </c>
      <c r="P24" s="46">
        <v>0</v>
      </c>
      <c r="Q24" s="47">
        <v>194174</v>
      </c>
    </row>
    <row r="25" spans="2:17" ht="30.75" customHeight="1" x14ac:dyDescent="0.3">
      <c r="B25" s="18" t="s">
        <v>188</v>
      </c>
      <c r="C25" s="46">
        <v>0</v>
      </c>
      <c r="D25" s="46">
        <v>0</v>
      </c>
      <c r="E25" s="46">
        <v>0</v>
      </c>
      <c r="F25" s="46">
        <v>0</v>
      </c>
      <c r="G25" s="46">
        <v>0</v>
      </c>
      <c r="H25" s="46">
        <v>0</v>
      </c>
      <c r="I25" s="46">
        <v>0</v>
      </c>
      <c r="J25" s="46">
        <v>0</v>
      </c>
      <c r="K25" s="46">
        <v>0</v>
      </c>
      <c r="L25" s="46">
        <v>0</v>
      </c>
      <c r="M25" s="46">
        <v>0</v>
      </c>
      <c r="N25" s="46">
        <v>0</v>
      </c>
      <c r="O25" s="46">
        <v>0</v>
      </c>
      <c r="P25" s="46">
        <v>0</v>
      </c>
      <c r="Q25" s="47">
        <v>0</v>
      </c>
    </row>
    <row r="26" spans="2:17" ht="30.75" customHeight="1" x14ac:dyDescent="0.3">
      <c r="B26" s="18" t="s">
        <v>189</v>
      </c>
      <c r="C26" s="46">
        <v>0</v>
      </c>
      <c r="D26" s="46">
        <v>0</v>
      </c>
      <c r="E26" s="46">
        <v>0</v>
      </c>
      <c r="F26" s="46">
        <v>0</v>
      </c>
      <c r="G26" s="46">
        <v>0</v>
      </c>
      <c r="H26" s="46">
        <v>0</v>
      </c>
      <c r="I26" s="46">
        <v>0</v>
      </c>
      <c r="J26" s="46">
        <v>0</v>
      </c>
      <c r="K26" s="46">
        <v>0</v>
      </c>
      <c r="L26" s="46">
        <v>0</v>
      </c>
      <c r="M26" s="46">
        <v>0</v>
      </c>
      <c r="N26" s="46">
        <v>0</v>
      </c>
      <c r="O26" s="46">
        <v>0</v>
      </c>
      <c r="P26" s="46">
        <v>0</v>
      </c>
      <c r="Q26" s="47">
        <v>0</v>
      </c>
    </row>
    <row r="27" spans="2:17" ht="30.75" customHeight="1" x14ac:dyDescent="0.3">
      <c r="B27" s="18" t="s">
        <v>212</v>
      </c>
      <c r="C27" s="46">
        <v>7796539</v>
      </c>
      <c r="D27" s="46">
        <v>693120</v>
      </c>
      <c r="E27" s="46">
        <v>693120</v>
      </c>
      <c r="F27" s="46">
        <v>0</v>
      </c>
      <c r="G27" s="46">
        <v>1742370</v>
      </c>
      <c r="H27" s="46">
        <v>1588153</v>
      </c>
      <c r="I27" s="46">
        <v>0</v>
      </c>
      <c r="J27" s="46">
        <v>0</v>
      </c>
      <c r="K27" s="46">
        <v>0</v>
      </c>
      <c r="L27" s="46">
        <v>41587</v>
      </c>
      <c r="M27" s="46">
        <v>238906</v>
      </c>
      <c r="N27" s="46">
        <v>993391</v>
      </c>
      <c r="O27" s="46">
        <v>0</v>
      </c>
      <c r="P27" s="46">
        <v>0</v>
      </c>
      <c r="Q27" s="47">
        <v>7614404</v>
      </c>
    </row>
    <row r="28" spans="2:17" ht="30.75" customHeight="1" x14ac:dyDescent="0.3">
      <c r="B28" s="18"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30.75" customHeight="1" x14ac:dyDescent="0.3">
      <c r="B29" s="18" t="s">
        <v>65</v>
      </c>
      <c r="C29" s="46">
        <v>0</v>
      </c>
      <c r="D29" s="46">
        <v>0</v>
      </c>
      <c r="E29" s="46">
        <v>0</v>
      </c>
      <c r="F29" s="46">
        <v>0</v>
      </c>
      <c r="G29" s="46">
        <v>0</v>
      </c>
      <c r="H29" s="46">
        <v>0</v>
      </c>
      <c r="I29" s="46">
        <v>0</v>
      </c>
      <c r="J29" s="46">
        <v>0</v>
      </c>
      <c r="K29" s="46">
        <v>0</v>
      </c>
      <c r="L29" s="46">
        <v>0</v>
      </c>
      <c r="M29" s="46">
        <v>0</v>
      </c>
      <c r="N29" s="46">
        <v>0</v>
      </c>
      <c r="O29" s="46">
        <v>0</v>
      </c>
      <c r="P29" s="46">
        <v>0</v>
      </c>
      <c r="Q29" s="47">
        <v>0</v>
      </c>
    </row>
    <row r="30" spans="2:17" ht="30.75" customHeight="1" x14ac:dyDescent="0.3">
      <c r="B30" s="18"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30.75" customHeight="1" x14ac:dyDescent="0.3">
      <c r="B31" s="18" t="s">
        <v>67</v>
      </c>
      <c r="C31" s="46">
        <v>828893</v>
      </c>
      <c r="D31" s="46">
        <v>49824</v>
      </c>
      <c r="E31" s="46">
        <v>49824</v>
      </c>
      <c r="F31" s="46">
        <v>0</v>
      </c>
      <c r="G31" s="46">
        <v>92314</v>
      </c>
      <c r="H31" s="46">
        <v>52855</v>
      </c>
      <c r="I31" s="46">
        <v>39459</v>
      </c>
      <c r="J31" s="46">
        <v>0</v>
      </c>
      <c r="K31" s="46">
        <v>0</v>
      </c>
      <c r="L31" s="46">
        <v>0</v>
      </c>
      <c r="M31" s="46">
        <v>0</v>
      </c>
      <c r="N31" s="46">
        <v>189263</v>
      </c>
      <c r="O31" s="46">
        <v>0</v>
      </c>
      <c r="P31" s="46">
        <v>0</v>
      </c>
      <c r="Q31" s="47">
        <v>975667</v>
      </c>
    </row>
    <row r="32" spans="2:17" ht="30.75" customHeight="1" x14ac:dyDescent="0.25">
      <c r="B32" s="96" t="s">
        <v>47</v>
      </c>
      <c r="C32" s="101">
        <f>SUM(C6:C31)</f>
        <v>24128942</v>
      </c>
      <c r="D32" s="101">
        <f t="shared" ref="D32:Q32" si="0">SUM(D6:D31)</f>
        <v>3404285</v>
      </c>
      <c r="E32" s="101">
        <f t="shared" si="0"/>
        <v>3404285</v>
      </c>
      <c r="F32" s="101">
        <f t="shared" si="0"/>
        <v>-6121</v>
      </c>
      <c r="G32" s="101">
        <f t="shared" si="0"/>
        <v>5321545</v>
      </c>
      <c r="H32" s="101">
        <f t="shared" si="0"/>
        <v>2810064</v>
      </c>
      <c r="I32" s="101">
        <f t="shared" si="0"/>
        <v>1063039</v>
      </c>
      <c r="J32" s="101">
        <f t="shared" si="0"/>
        <v>0</v>
      </c>
      <c r="K32" s="101">
        <f t="shared" si="0"/>
        <v>0</v>
      </c>
      <c r="L32" s="101">
        <f t="shared" si="0"/>
        <v>251888</v>
      </c>
      <c r="M32" s="101">
        <f t="shared" si="0"/>
        <v>693693</v>
      </c>
      <c r="N32" s="101">
        <f t="shared" si="0"/>
        <v>2940098</v>
      </c>
      <c r="O32" s="101">
        <f t="shared" si="0"/>
        <v>26717</v>
      </c>
      <c r="P32" s="101">
        <f t="shared" si="0"/>
        <v>105967</v>
      </c>
      <c r="Q32" s="101">
        <f t="shared" si="0"/>
        <v>25515840</v>
      </c>
    </row>
    <row r="33" spans="2:17" ht="30.75" customHeight="1" x14ac:dyDescent="0.25">
      <c r="B33" s="271" t="s">
        <v>48</v>
      </c>
      <c r="C33" s="272"/>
      <c r="D33" s="272"/>
      <c r="E33" s="272"/>
      <c r="F33" s="272"/>
      <c r="G33" s="272"/>
      <c r="H33" s="272"/>
      <c r="I33" s="272"/>
      <c r="J33" s="272"/>
      <c r="K33" s="272"/>
      <c r="L33" s="272"/>
      <c r="M33" s="272"/>
      <c r="N33" s="272"/>
      <c r="O33" s="272"/>
      <c r="P33" s="272"/>
      <c r="Q33" s="273"/>
    </row>
    <row r="34" spans="2:17" ht="30.75" customHeight="1" x14ac:dyDescent="0.3">
      <c r="B34" s="18" t="s">
        <v>49</v>
      </c>
      <c r="C34" s="46">
        <v>0</v>
      </c>
      <c r="D34" s="46">
        <v>0</v>
      </c>
      <c r="E34" s="46">
        <v>0</v>
      </c>
      <c r="F34" s="46">
        <v>0</v>
      </c>
      <c r="G34" s="46">
        <v>0</v>
      </c>
      <c r="H34" s="46">
        <v>0</v>
      </c>
      <c r="I34" s="46">
        <v>0</v>
      </c>
      <c r="J34" s="46">
        <v>0</v>
      </c>
      <c r="K34" s="46">
        <v>0</v>
      </c>
      <c r="L34" s="46">
        <v>0</v>
      </c>
      <c r="M34" s="46">
        <v>0</v>
      </c>
      <c r="N34" s="46">
        <v>0</v>
      </c>
      <c r="O34" s="46">
        <v>0</v>
      </c>
      <c r="P34" s="46">
        <v>0</v>
      </c>
      <c r="Q34" s="47">
        <v>0</v>
      </c>
    </row>
    <row r="35" spans="2:17" ht="30.75" customHeight="1" x14ac:dyDescent="0.3">
      <c r="B35" s="18" t="s">
        <v>82</v>
      </c>
      <c r="C35" s="46">
        <v>0</v>
      </c>
      <c r="D35" s="46">
        <v>0</v>
      </c>
      <c r="E35" s="46">
        <v>0</v>
      </c>
      <c r="F35" s="46">
        <v>0</v>
      </c>
      <c r="G35" s="46">
        <v>0</v>
      </c>
      <c r="H35" s="46">
        <v>0</v>
      </c>
      <c r="I35" s="46">
        <v>0</v>
      </c>
      <c r="J35" s="46">
        <v>0</v>
      </c>
      <c r="K35" s="46">
        <v>0</v>
      </c>
      <c r="L35" s="46">
        <v>0</v>
      </c>
      <c r="M35" s="46">
        <v>0</v>
      </c>
      <c r="N35" s="46">
        <v>0</v>
      </c>
      <c r="O35" s="46">
        <v>0</v>
      </c>
      <c r="P35" s="46">
        <v>0</v>
      </c>
      <c r="Q35" s="47">
        <v>0</v>
      </c>
    </row>
    <row r="36" spans="2:17" ht="30.75" customHeight="1" x14ac:dyDescent="0.3">
      <c r="B36" s="18" t="s">
        <v>50</v>
      </c>
      <c r="C36" s="46">
        <v>0</v>
      </c>
      <c r="D36" s="46">
        <v>0</v>
      </c>
      <c r="E36" s="46">
        <v>0</v>
      </c>
      <c r="F36" s="46">
        <v>0</v>
      </c>
      <c r="G36" s="46">
        <v>0</v>
      </c>
      <c r="H36" s="46">
        <v>0</v>
      </c>
      <c r="I36" s="46">
        <v>0</v>
      </c>
      <c r="J36" s="46">
        <v>0</v>
      </c>
      <c r="K36" s="46">
        <v>0</v>
      </c>
      <c r="L36" s="46">
        <v>0</v>
      </c>
      <c r="M36" s="46">
        <v>0</v>
      </c>
      <c r="N36" s="46">
        <v>0</v>
      </c>
      <c r="O36" s="46">
        <v>0</v>
      </c>
      <c r="P36" s="46">
        <v>0</v>
      </c>
      <c r="Q36" s="47">
        <v>0</v>
      </c>
    </row>
    <row r="37" spans="2:17" ht="30.75" customHeight="1" x14ac:dyDescent="0.25">
      <c r="B37" s="96" t="s">
        <v>47</v>
      </c>
      <c r="C37" s="101">
        <f>SUM(C34:C36)</f>
        <v>0</v>
      </c>
      <c r="D37" s="101">
        <f t="shared" ref="D37:Q37" si="1">SUM(D34:D36)</f>
        <v>0</v>
      </c>
      <c r="E37" s="101">
        <f t="shared" si="1"/>
        <v>0</v>
      </c>
      <c r="F37" s="101">
        <f t="shared" si="1"/>
        <v>0</v>
      </c>
      <c r="G37" s="101">
        <f t="shared" si="1"/>
        <v>0</v>
      </c>
      <c r="H37" s="101">
        <f t="shared" si="1"/>
        <v>0</v>
      </c>
      <c r="I37" s="101">
        <f t="shared" si="1"/>
        <v>0</v>
      </c>
      <c r="J37" s="101">
        <f t="shared" si="1"/>
        <v>0</v>
      </c>
      <c r="K37" s="101">
        <f t="shared" si="1"/>
        <v>0</v>
      </c>
      <c r="L37" s="101">
        <f t="shared" si="1"/>
        <v>0</v>
      </c>
      <c r="M37" s="101">
        <f t="shared" si="1"/>
        <v>0</v>
      </c>
      <c r="N37" s="101">
        <f t="shared" si="1"/>
        <v>0</v>
      </c>
      <c r="O37" s="101">
        <f t="shared" si="1"/>
        <v>0</v>
      </c>
      <c r="P37" s="101">
        <f t="shared" si="1"/>
        <v>0</v>
      </c>
      <c r="Q37" s="101">
        <f t="shared" si="1"/>
        <v>0</v>
      </c>
    </row>
    <row r="38" spans="2:17" x14ac:dyDescent="0.25">
      <c r="B38" s="280" t="s">
        <v>52</v>
      </c>
      <c r="C38" s="280"/>
      <c r="D38" s="280"/>
      <c r="E38" s="280"/>
      <c r="F38" s="280"/>
      <c r="G38" s="280"/>
      <c r="H38" s="280"/>
      <c r="I38" s="280"/>
      <c r="J38" s="280"/>
      <c r="K38" s="280"/>
      <c r="L38" s="280"/>
      <c r="M38" s="280"/>
      <c r="N38" s="280"/>
      <c r="O38" s="280"/>
      <c r="P38" s="280"/>
      <c r="Q38" s="280"/>
    </row>
  </sheetData>
  <sheetProtection password="E931" sheet="1" objects="1" scenarios="1"/>
  <mergeCells count="4">
    <mergeCell ref="B3:Q3"/>
    <mergeCell ref="B5:Q5"/>
    <mergeCell ref="B33:Q33"/>
    <mergeCell ref="B38:Q38"/>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zoomScale="80" zoomScaleNormal="80" workbookViewId="0">
      <selection activeCell="B3" sqref="B3:Q38"/>
    </sheetView>
  </sheetViews>
  <sheetFormatPr defaultColWidth="15.7109375" defaultRowHeight="15" x14ac:dyDescent="0.25"/>
  <cols>
    <col min="1" max="1" width="15.7109375" style="10"/>
    <col min="2" max="2" width="44.7109375" style="10" customWidth="1"/>
    <col min="3" max="16" width="20.28515625" style="10" customWidth="1"/>
    <col min="17" max="17" width="20.28515625" style="23" customWidth="1"/>
    <col min="18" max="16384" width="15.7109375" style="10"/>
  </cols>
  <sheetData>
    <row r="2" spans="2:17" ht="8.25" customHeight="1" x14ac:dyDescent="0.25"/>
    <row r="3" spans="2:17" ht="26.25" customHeight="1" x14ac:dyDescent="0.25">
      <c r="B3" s="278" t="s">
        <v>270</v>
      </c>
      <c r="C3" s="278"/>
      <c r="D3" s="278"/>
      <c r="E3" s="278"/>
      <c r="F3" s="278"/>
      <c r="G3" s="278"/>
      <c r="H3" s="278"/>
      <c r="I3" s="278"/>
      <c r="J3" s="278"/>
      <c r="K3" s="278"/>
      <c r="L3" s="278"/>
      <c r="M3" s="278"/>
      <c r="N3" s="278"/>
      <c r="O3" s="278"/>
      <c r="P3" s="278"/>
      <c r="Q3" s="278"/>
    </row>
    <row r="4" spans="2:17" s="37" customFormat="1" ht="36.75"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33.75" customHeight="1" x14ac:dyDescent="0.25">
      <c r="B5" s="271" t="s">
        <v>16</v>
      </c>
      <c r="C5" s="272"/>
      <c r="D5" s="272"/>
      <c r="E5" s="272"/>
      <c r="F5" s="272"/>
      <c r="G5" s="272"/>
      <c r="H5" s="272"/>
      <c r="I5" s="272"/>
      <c r="J5" s="272"/>
      <c r="K5" s="272"/>
      <c r="L5" s="272"/>
      <c r="M5" s="272"/>
      <c r="N5" s="272"/>
      <c r="O5" s="272"/>
      <c r="P5" s="272"/>
      <c r="Q5" s="273"/>
    </row>
    <row r="6" spans="2:17" ht="27.75" customHeight="1" x14ac:dyDescent="0.3">
      <c r="B6" s="18" t="s">
        <v>53</v>
      </c>
      <c r="C6" s="46">
        <v>0</v>
      </c>
      <c r="D6" s="46">
        <v>0</v>
      </c>
      <c r="E6" s="46">
        <v>0</v>
      </c>
      <c r="F6" s="46">
        <v>0</v>
      </c>
      <c r="G6" s="46">
        <v>0</v>
      </c>
      <c r="H6" s="46">
        <v>0</v>
      </c>
      <c r="I6" s="46">
        <v>0</v>
      </c>
      <c r="J6" s="46">
        <v>0</v>
      </c>
      <c r="K6" s="46">
        <v>0</v>
      </c>
      <c r="L6" s="46">
        <v>0</v>
      </c>
      <c r="M6" s="46">
        <v>0</v>
      </c>
      <c r="N6" s="46">
        <v>0</v>
      </c>
      <c r="O6" s="46">
        <v>0</v>
      </c>
      <c r="P6" s="46">
        <v>0</v>
      </c>
      <c r="Q6" s="47">
        <v>0</v>
      </c>
    </row>
    <row r="7" spans="2:17" ht="27.75" customHeight="1" x14ac:dyDescent="0.3">
      <c r="B7" s="18" t="s">
        <v>200</v>
      </c>
      <c r="C7" s="46">
        <v>0</v>
      </c>
      <c r="D7" s="46">
        <v>0</v>
      </c>
      <c r="E7" s="46">
        <v>0</v>
      </c>
      <c r="F7" s="46">
        <v>0</v>
      </c>
      <c r="G7" s="46">
        <v>0</v>
      </c>
      <c r="H7" s="46">
        <v>0</v>
      </c>
      <c r="I7" s="46">
        <v>0</v>
      </c>
      <c r="J7" s="46">
        <v>0</v>
      </c>
      <c r="K7" s="46">
        <v>0</v>
      </c>
      <c r="L7" s="46">
        <v>0</v>
      </c>
      <c r="M7" s="46">
        <v>0</v>
      </c>
      <c r="N7" s="46">
        <v>0</v>
      </c>
      <c r="O7" s="46">
        <v>0</v>
      </c>
      <c r="P7" s="46">
        <v>0</v>
      </c>
      <c r="Q7" s="47">
        <v>0</v>
      </c>
    </row>
    <row r="8" spans="2:17" ht="27.75" customHeight="1" x14ac:dyDescent="0.3">
      <c r="B8" s="18" t="s">
        <v>211</v>
      </c>
      <c r="C8" s="46">
        <v>0</v>
      </c>
      <c r="D8" s="46">
        <v>0</v>
      </c>
      <c r="E8" s="46">
        <v>0</v>
      </c>
      <c r="F8" s="46">
        <v>0</v>
      </c>
      <c r="G8" s="46">
        <v>0</v>
      </c>
      <c r="H8" s="46">
        <v>0</v>
      </c>
      <c r="I8" s="46">
        <v>0</v>
      </c>
      <c r="J8" s="46">
        <v>0</v>
      </c>
      <c r="K8" s="46">
        <v>0</v>
      </c>
      <c r="L8" s="46">
        <v>0</v>
      </c>
      <c r="M8" s="46">
        <v>0</v>
      </c>
      <c r="N8" s="46">
        <v>0</v>
      </c>
      <c r="O8" s="46">
        <v>0</v>
      </c>
      <c r="P8" s="46">
        <v>0</v>
      </c>
      <c r="Q8" s="47">
        <v>0</v>
      </c>
    </row>
    <row r="9" spans="2:17" ht="27.75" customHeight="1" x14ac:dyDescent="0.3">
      <c r="B9" s="18" t="s">
        <v>21</v>
      </c>
      <c r="C9" s="46">
        <v>0</v>
      </c>
      <c r="D9" s="46">
        <v>0</v>
      </c>
      <c r="E9" s="46">
        <v>0</v>
      </c>
      <c r="F9" s="46">
        <v>0</v>
      </c>
      <c r="G9" s="46">
        <v>0</v>
      </c>
      <c r="H9" s="46">
        <v>0</v>
      </c>
      <c r="I9" s="46">
        <v>0</v>
      </c>
      <c r="J9" s="46">
        <v>0</v>
      </c>
      <c r="K9" s="46">
        <v>0</v>
      </c>
      <c r="L9" s="46">
        <v>0</v>
      </c>
      <c r="M9" s="46">
        <v>0</v>
      </c>
      <c r="N9" s="46">
        <v>0</v>
      </c>
      <c r="O9" s="46">
        <v>0</v>
      </c>
      <c r="P9" s="46">
        <v>0</v>
      </c>
      <c r="Q9" s="47">
        <v>0</v>
      </c>
    </row>
    <row r="10" spans="2:17" ht="27.75" customHeight="1" x14ac:dyDescent="0.3">
      <c r="B10" s="18"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27.75" customHeight="1" x14ac:dyDescent="0.3">
      <c r="B11" s="18" t="s">
        <v>55</v>
      </c>
      <c r="C11" s="46">
        <v>0</v>
      </c>
      <c r="D11" s="46">
        <v>0</v>
      </c>
      <c r="E11" s="46">
        <v>0</v>
      </c>
      <c r="F11" s="46">
        <v>0</v>
      </c>
      <c r="G11" s="46">
        <v>0</v>
      </c>
      <c r="H11" s="46">
        <v>0</v>
      </c>
      <c r="I11" s="46">
        <v>0</v>
      </c>
      <c r="J11" s="46">
        <v>0</v>
      </c>
      <c r="K11" s="46">
        <v>0</v>
      </c>
      <c r="L11" s="46">
        <v>0</v>
      </c>
      <c r="M11" s="46">
        <v>0</v>
      </c>
      <c r="N11" s="46">
        <v>0</v>
      </c>
      <c r="O11" s="46">
        <v>0</v>
      </c>
      <c r="P11" s="46">
        <v>0</v>
      </c>
      <c r="Q11" s="47">
        <v>0</v>
      </c>
    </row>
    <row r="12" spans="2:17" ht="27.75" customHeight="1" x14ac:dyDescent="0.3">
      <c r="B12" s="18"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27.75" customHeight="1" x14ac:dyDescent="0.3">
      <c r="B13" s="18"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27.75" customHeight="1" x14ac:dyDescent="0.3">
      <c r="B14" s="18"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27.75" customHeight="1" x14ac:dyDescent="0.3">
      <c r="B15" s="18"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27.75" customHeight="1" x14ac:dyDescent="0.3">
      <c r="B16" s="18" t="s">
        <v>59</v>
      </c>
      <c r="C16" s="46">
        <v>17141</v>
      </c>
      <c r="D16" s="46">
        <v>0</v>
      </c>
      <c r="E16" s="46">
        <v>0</v>
      </c>
      <c r="F16" s="46">
        <v>0</v>
      </c>
      <c r="G16" s="46">
        <v>0</v>
      </c>
      <c r="H16" s="46">
        <v>0</v>
      </c>
      <c r="I16" s="46">
        <v>0</v>
      </c>
      <c r="J16" s="46">
        <v>0</v>
      </c>
      <c r="K16" s="46">
        <v>0</v>
      </c>
      <c r="L16" s="46">
        <v>0</v>
      </c>
      <c r="M16" s="46">
        <v>0</v>
      </c>
      <c r="N16" s="46">
        <v>1378</v>
      </c>
      <c r="O16" s="46">
        <v>0</v>
      </c>
      <c r="P16" s="46">
        <v>157</v>
      </c>
      <c r="Q16" s="47">
        <v>18362</v>
      </c>
    </row>
    <row r="17" spans="2:17" ht="27.75" customHeight="1" x14ac:dyDescent="0.3">
      <c r="B17" s="18" t="s">
        <v>60</v>
      </c>
      <c r="C17" s="46">
        <v>0</v>
      </c>
      <c r="D17" s="46">
        <v>0</v>
      </c>
      <c r="E17" s="46">
        <v>0</v>
      </c>
      <c r="F17" s="46">
        <v>0</v>
      </c>
      <c r="G17" s="46">
        <v>0</v>
      </c>
      <c r="H17" s="46">
        <v>0</v>
      </c>
      <c r="I17" s="46">
        <v>0</v>
      </c>
      <c r="J17" s="46">
        <v>0</v>
      </c>
      <c r="K17" s="46">
        <v>0</v>
      </c>
      <c r="L17" s="46">
        <v>0</v>
      </c>
      <c r="M17" s="46">
        <v>0</v>
      </c>
      <c r="N17" s="46">
        <v>0</v>
      </c>
      <c r="O17" s="46">
        <v>0</v>
      </c>
      <c r="P17" s="46">
        <v>0</v>
      </c>
      <c r="Q17" s="47">
        <v>0</v>
      </c>
    </row>
    <row r="18" spans="2:17" ht="27.75" customHeight="1" x14ac:dyDescent="0.3">
      <c r="B18" s="18" t="s">
        <v>61</v>
      </c>
      <c r="C18" s="46">
        <v>0</v>
      </c>
      <c r="D18" s="46">
        <v>0</v>
      </c>
      <c r="E18" s="46">
        <v>0</v>
      </c>
      <c r="F18" s="46">
        <v>0</v>
      </c>
      <c r="G18" s="46">
        <v>0</v>
      </c>
      <c r="H18" s="46">
        <v>0</v>
      </c>
      <c r="I18" s="46">
        <v>0</v>
      </c>
      <c r="J18" s="46">
        <v>0</v>
      </c>
      <c r="K18" s="46">
        <v>0</v>
      </c>
      <c r="L18" s="46">
        <v>0</v>
      </c>
      <c r="M18" s="46">
        <v>0</v>
      </c>
      <c r="N18" s="46">
        <v>0</v>
      </c>
      <c r="O18" s="46">
        <v>0</v>
      </c>
      <c r="P18" s="46">
        <v>0</v>
      </c>
      <c r="Q18" s="47">
        <v>0</v>
      </c>
    </row>
    <row r="19" spans="2:17" ht="27.75" customHeight="1" x14ac:dyDescent="0.3">
      <c r="B19" s="18" t="s">
        <v>185</v>
      </c>
      <c r="C19" s="46">
        <v>0</v>
      </c>
      <c r="D19" s="46">
        <v>0</v>
      </c>
      <c r="E19" s="46">
        <v>0</v>
      </c>
      <c r="F19" s="46">
        <v>0</v>
      </c>
      <c r="G19" s="46">
        <v>0</v>
      </c>
      <c r="H19" s="46">
        <v>0</v>
      </c>
      <c r="I19" s="46">
        <v>0</v>
      </c>
      <c r="J19" s="46">
        <v>0</v>
      </c>
      <c r="K19" s="46">
        <v>0</v>
      </c>
      <c r="L19" s="46">
        <v>0</v>
      </c>
      <c r="M19" s="46">
        <v>0</v>
      </c>
      <c r="N19" s="46">
        <v>0</v>
      </c>
      <c r="O19" s="46">
        <v>0</v>
      </c>
      <c r="P19" s="46">
        <v>0</v>
      </c>
      <c r="Q19" s="47">
        <v>0</v>
      </c>
    </row>
    <row r="20" spans="2:17" ht="27.75" customHeight="1" x14ac:dyDescent="0.3">
      <c r="B20" s="18" t="s">
        <v>190</v>
      </c>
      <c r="C20" s="46">
        <v>0</v>
      </c>
      <c r="D20" s="46">
        <v>0</v>
      </c>
      <c r="E20" s="46">
        <v>0</v>
      </c>
      <c r="F20" s="46">
        <v>0</v>
      </c>
      <c r="G20" s="46">
        <v>0</v>
      </c>
      <c r="H20" s="46">
        <v>0</v>
      </c>
      <c r="I20" s="46">
        <v>0</v>
      </c>
      <c r="J20" s="46">
        <v>0</v>
      </c>
      <c r="K20" s="46">
        <v>0</v>
      </c>
      <c r="L20" s="46">
        <v>0</v>
      </c>
      <c r="M20" s="46">
        <v>0</v>
      </c>
      <c r="N20" s="46">
        <v>0</v>
      </c>
      <c r="O20" s="46">
        <v>0</v>
      </c>
      <c r="P20" s="46">
        <v>0</v>
      </c>
      <c r="Q20" s="47">
        <v>0</v>
      </c>
    </row>
    <row r="21" spans="2:17" ht="27.75" customHeight="1" x14ac:dyDescent="0.3">
      <c r="B21" s="18" t="s">
        <v>36</v>
      </c>
      <c r="C21" s="46">
        <v>0</v>
      </c>
      <c r="D21" s="46">
        <v>0</v>
      </c>
      <c r="E21" s="46">
        <v>0</v>
      </c>
      <c r="F21" s="46">
        <v>0</v>
      </c>
      <c r="G21" s="46">
        <v>0</v>
      </c>
      <c r="H21" s="46">
        <v>0</v>
      </c>
      <c r="I21" s="46">
        <v>0</v>
      </c>
      <c r="J21" s="46">
        <v>0</v>
      </c>
      <c r="K21" s="46">
        <v>0</v>
      </c>
      <c r="L21" s="46">
        <v>0</v>
      </c>
      <c r="M21" s="46">
        <v>0</v>
      </c>
      <c r="N21" s="46">
        <v>0</v>
      </c>
      <c r="O21" s="46">
        <v>0</v>
      </c>
      <c r="P21" s="46">
        <v>0</v>
      </c>
      <c r="Q21" s="47">
        <v>0</v>
      </c>
    </row>
    <row r="22" spans="2:17" ht="27.75" customHeight="1" x14ac:dyDescent="0.3">
      <c r="B22" s="18" t="s">
        <v>62</v>
      </c>
      <c r="C22" s="46">
        <v>0</v>
      </c>
      <c r="D22" s="46">
        <v>0</v>
      </c>
      <c r="E22" s="46">
        <v>0</v>
      </c>
      <c r="F22" s="46">
        <v>0</v>
      </c>
      <c r="G22" s="46">
        <v>0</v>
      </c>
      <c r="H22" s="46">
        <v>0</v>
      </c>
      <c r="I22" s="46">
        <v>0</v>
      </c>
      <c r="J22" s="46">
        <v>0</v>
      </c>
      <c r="K22" s="46">
        <v>0</v>
      </c>
      <c r="L22" s="46">
        <v>0</v>
      </c>
      <c r="M22" s="46">
        <v>0</v>
      </c>
      <c r="N22" s="46">
        <v>0</v>
      </c>
      <c r="O22" s="46">
        <v>0</v>
      </c>
      <c r="P22" s="46">
        <v>0</v>
      </c>
      <c r="Q22" s="47">
        <v>0</v>
      </c>
    </row>
    <row r="23" spans="2:17" ht="27.75" customHeight="1" x14ac:dyDescent="0.3">
      <c r="B23" s="18" t="s">
        <v>63</v>
      </c>
      <c r="C23" s="46">
        <v>0</v>
      </c>
      <c r="D23" s="46">
        <v>0</v>
      </c>
      <c r="E23" s="46">
        <v>0</v>
      </c>
      <c r="F23" s="46">
        <v>0</v>
      </c>
      <c r="G23" s="46">
        <v>0</v>
      </c>
      <c r="H23" s="46">
        <v>0</v>
      </c>
      <c r="I23" s="46">
        <v>0</v>
      </c>
      <c r="J23" s="46">
        <v>0</v>
      </c>
      <c r="K23" s="46">
        <v>0</v>
      </c>
      <c r="L23" s="46">
        <v>0</v>
      </c>
      <c r="M23" s="46">
        <v>0</v>
      </c>
      <c r="N23" s="46">
        <v>0</v>
      </c>
      <c r="O23" s="46">
        <v>0</v>
      </c>
      <c r="P23" s="46">
        <v>0</v>
      </c>
      <c r="Q23" s="47">
        <v>0</v>
      </c>
    </row>
    <row r="24" spans="2:17" ht="27.75" customHeight="1" x14ac:dyDescent="0.3">
      <c r="B24" s="18" t="s">
        <v>64</v>
      </c>
      <c r="C24" s="46">
        <v>209791</v>
      </c>
      <c r="D24" s="46">
        <v>0</v>
      </c>
      <c r="E24" s="46">
        <v>0</v>
      </c>
      <c r="F24" s="46">
        <v>0</v>
      </c>
      <c r="G24" s="46">
        <v>0</v>
      </c>
      <c r="H24" s="46">
        <v>0</v>
      </c>
      <c r="I24" s="46">
        <v>0</v>
      </c>
      <c r="J24" s="46">
        <v>0</v>
      </c>
      <c r="K24" s="46">
        <v>0</v>
      </c>
      <c r="L24" s="46">
        <v>0</v>
      </c>
      <c r="M24" s="46">
        <v>0</v>
      </c>
      <c r="N24" s="46">
        <v>0</v>
      </c>
      <c r="O24" s="46">
        <v>0</v>
      </c>
      <c r="P24" s="46">
        <v>0</v>
      </c>
      <c r="Q24" s="47">
        <v>209791</v>
      </c>
    </row>
    <row r="25" spans="2:17" ht="27.75" customHeight="1" x14ac:dyDescent="0.3">
      <c r="B25" s="18" t="s">
        <v>188</v>
      </c>
      <c r="C25" s="46">
        <v>0</v>
      </c>
      <c r="D25" s="46">
        <v>0</v>
      </c>
      <c r="E25" s="46">
        <v>0</v>
      </c>
      <c r="F25" s="46">
        <v>0</v>
      </c>
      <c r="G25" s="46">
        <v>0</v>
      </c>
      <c r="H25" s="46">
        <v>0</v>
      </c>
      <c r="I25" s="46">
        <v>0</v>
      </c>
      <c r="J25" s="46">
        <v>0</v>
      </c>
      <c r="K25" s="46">
        <v>0</v>
      </c>
      <c r="L25" s="46">
        <v>0</v>
      </c>
      <c r="M25" s="46">
        <v>0</v>
      </c>
      <c r="N25" s="46">
        <v>0</v>
      </c>
      <c r="O25" s="46">
        <v>0</v>
      </c>
      <c r="P25" s="46">
        <v>0</v>
      </c>
      <c r="Q25" s="47">
        <v>0</v>
      </c>
    </row>
    <row r="26" spans="2:17" ht="27.75" customHeight="1" x14ac:dyDescent="0.3">
      <c r="B26" s="18" t="s">
        <v>189</v>
      </c>
      <c r="C26" s="46">
        <v>0</v>
      </c>
      <c r="D26" s="46">
        <v>0</v>
      </c>
      <c r="E26" s="46">
        <v>0</v>
      </c>
      <c r="F26" s="46">
        <v>0</v>
      </c>
      <c r="G26" s="46">
        <v>0</v>
      </c>
      <c r="H26" s="46">
        <v>0</v>
      </c>
      <c r="I26" s="46">
        <v>0</v>
      </c>
      <c r="J26" s="46">
        <v>0</v>
      </c>
      <c r="K26" s="46">
        <v>0</v>
      </c>
      <c r="L26" s="46">
        <v>0</v>
      </c>
      <c r="M26" s="46">
        <v>0</v>
      </c>
      <c r="N26" s="46">
        <v>0</v>
      </c>
      <c r="O26" s="46">
        <v>0</v>
      </c>
      <c r="P26" s="46">
        <v>0</v>
      </c>
      <c r="Q26" s="47">
        <v>0</v>
      </c>
    </row>
    <row r="27" spans="2:17" ht="27.75" customHeight="1" x14ac:dyDescent="0.3">
      <c r="B27" s="18" t="s">
        <v>212</v>
      </c>
      <c r="C27" s="46">
        <v>0</v>
      </c>
      <c r="D27" s="46">
        <v>0</v>
      </c>
      <c r="E27" s="46">
        <v>0</v>
      </c>
      <c r="F27" s="46">
        <v>0</v>
      </c>
      <c r="G27" s="46">
        <v>0</v>
      </c>
      <c r="H27" s="46">
        <v>0</v>
      </c>
      <c r="I27" s="46">
        <v>0</v>
      </c>
      <c r="J27" s="46">
        <v>0</v>
      </c>
      <c r="K27" s="46">
        <v>0</v>
      </c>
      <c r="L27" s="46">
        <v>0</v>
      </c>
      <c r="M27" s="46">
        <v>0</v>
      </c>
      <c r="N27" s="46">
        <v>0</v>
      </c>
      <c r="O27" s="46">
        <v>0</v>
      </c>
      <c r="P27" s="46">
        <v>0</v>
      </c>
      <c r="Q27" s="47">
        <v>0</v>
      </c>
    </row>
    <row r="28" spans="2:17" ht="27.75" customHeight="1" x14ac:dyDescent="0.3">
      <c r="B28" s="18"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27.75" customHeight="1" x14ac:dyDescent="0.3">
      <c r="B29" s="18" t="s">
        <v>65</v>
      </c>
      <c r="C29" s="46">
        <v>0</v>
      </c>
      <c r="D29" s="46">
        <v>0</v>
      </c>
      <c r="E29" s="46">
        <v>0</v>
      </c>
      <c r="F29" s="46">
        <v>0</v>
      </c>
      <c r="G29" s="46">
        <v>0</v>
      </c>
      <c r="H29" s="46">
        <v>0</v>
      </c>
      <c r="I29" s="46">
        <v>0</v>
      </c>
      <c r="J29" s="46">
        <v>0</v>
      </c>
      <c r="K29" s="46">
        <v>0</v>
      </c>
      <c r="L29" s="46">
        <v>0</v>
      </c>
      <c r="M29" s="46">
        <v>0</v>
      </c>
      <c r="N29" s="46">
        <v>0</v>
      </c>
      <c r="O29" s="46">
        <v>0</v>
      </c>
      <c r="P29" s="46">
        <v>0</v>
      </c>
      <c r="Q29" s="47">
        <v>0</v>
      </c>
    </row>
    <row r="30" spans="2:17" ht="27.75" customHeight="1" x14ac:dyDescent="0.3">
      <c r="B30" s="18"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27.75" customHeight="1" x14ac:dyDescent="0.3">
      <c r="B31" s="18" t="s">
        <v>67</v>
      </c>
      <c r="C31" s="46">
        <v>0</v>
      </c>
      <c r="D31" s="46">
        <v>0</v>
      </c>
      <c r="E31" s="46">
        <v>0</v>
      </c>
      <c r="F31" s="46">
        <v>0</v>
      </c>
      <c r="G31" s="46">
        <v>0</v>
      </c>
      <c r="H31" s="46">
        <v>0</v>
      </c>
      <c r="I31" s="46">
        <v>0</v>
      </c>
      <c r="J31" s="46">
        <v>0</v>
      </c>
      <c r="K31" s="46">
        <v>0</v>
      </c>
      <c r="L31" s="46">
        <v>0</v>
      </c>
      <c r="M31" s="46">
        <v>0</v>
      </c>
      <c r="N31" s="46">
        <v>0</v>
      </c>
      <c r="O31" s="46">
        <v>0</v>
      </c>
      <c r="P31" s="46">
        <v>0</v>
      </c>
      <c r="Q31" s="47">
        <v>0</v>
      </c>
    </row>
    <row r="32" spans="2:17" ht="27.75" customHeight="1" x14ac:dyDescent="0.25">
      <c r="B32" s="96" t="s">
        <v>47</v>
      </c>
      <c r="C32" s="101">
        <f>SUM(C6:C31)</f>
        <v>226932</v>
      </c>
      <c r="D32" s="101">
        <f t="shared" ref="D32:Q32" si="0">SUM(D6:D31)</f>
        <v>0</v>
      </c>
      <c r="E32" s="101">
        <f t="shared" si="0"/>
        <v>0</v>
      </c>
      <c r="F32" s="101">
        <f t="shared" si="0"/>
        <v>0</v>
      </c>
      <c r="G32" s="101">
        <f t="shared" si="0"/>
        <v>0</v>
      </c>
      <c r="H32" s="101">
        <f t="shared" si="0"/>
        <v>0</v>
      </c>
      <c r="I32" s="101">
        <f t="shared" si="0"/>
        <v>0</v>
      </c>
      <c r="J32" s="101">
        <f t="shared" si="0"/>
        <v>0</v>
      </c>
      <c r="K32" s="101">
        <f t="shared" si="0"/>
        <v>0</v>
      </c>
      <c r="L32" s="101">
        <f t="shared" si="0"/>
        <v>0</v>
      </c>
      <c r="M32" s="101">
        <f t="shared" si="0"/>
        <v>0</v>
      </c>
      <c r="N32" s="101">
        <f t="shared" si="0"/>
        <v>1378</v>
      </c>
      <c r="O32" s="101">
        <f t="shared" si="0"/>
        <v>0</v>
      </c>
      <c r="P32" s="101">
        <f t="shared" si="0"/>
        <v>157</v>
      </c>
      <c r="Q32" s="101">
        <f t="shared" si="0"/>
        <v>228153</v>
      </c>
    </row>
    <row r="33" spans="2:17" ht="27.75" customHeight="1" x14ac:dyDescent="0.25">
      <c r="B33" s="271" t="s">
        <v>48</v>
      </c>
      <c r="C33" s="272"/>
      <c r="D33" s="272"/>
      <c r="E33" s="272"/>
      <c r="F33" s="272"/>
      <c r="G33" s="272"/>
      <c r="H33" s="272"/>
      <c r="I33" s="272"/>
      <c r="J33" s="272"/>
      <c r="K33" s="272"/>
      <c r="L33" s="272"/>
      <c r="M33" s="272"/>
      <c r="N33" s="272"/>
      <c r="O33" s="272"/>
      <c r="P33" s="272"/>
      <c r="Q33" s="273"/>
    </row>
    <row r="34" spans="2:17" ht="27.75" customHeight="1" x14ac:dyDescent="0.3">
      <c r="B34" s="18" t="s">
        <v>49</v>
      </c>
      <c r="C34" s="46">
        <v>0</v>
      </c>
      <c r="D34" s="46">
        <v>0</v>
      </c>
      <c r="E34" s="46">
        <v>0</v>
      </c>
      <c r="F34" s="46">
        <v>0</v>
      </c>
      <c r="G34" s="46">
        <v>0</v>
      </c>
      <c r="H34" s="46">
        <v>0</v>
      </c>
      <c r="I34" s="46">
        <v>0</v>
      </c>
      <c r="J34" s="46">
        <v>0</v>
      </c>
      <c r="K34" s="46">
        <v>0</v>
      </c>
      <c r="L34" s="46">
        <v>0</v>
      </c>
      <c r="M34" s="46">
        <v>0</v>
      </c>
      <c r="N34" s="46">
        <v>0</v>
      </c>
      <c r="O34" s="46">
        <v>0</v>
      </c>
      <c r="P34" s="46">
        <v>0</v>
      </c>
      <c r="Q34" s="47">
        <v>0</v>
      </c>
    </row>
    <row r="35" spans="2:17" ht="27.75" customHeight="1" x14ac:dyDescent="0.3">
      <c r="B35" s="18" t="s">
        <v>82</v>
      </c>
      <c r="C35" s="46">
        <v>0</v>
      </c>
      <c r="D35" s="46">
        <v>0</v>
      </c>
      <c r="E35" s="46">
        <v>0</v>
      </c>
      <c r="F35" s="46">
        <v>0</v>
      </c>
      <c r="G35" s="46">
        <v>0</v>
      </c>
      <c r="H35" s="46">
        <v>0</v>
      </c>
      <c r="I35" s="46">
        <v>0</v>
      </c>
      <c r="J35" s="46">
        <v>0</v>
      </c>
      <c r="K35" s="46">
        <v>0</v>
      </c>
      <c r="L35" s="46">
        <v>0</v>
      </c>
      <c r="M35" s="46">
        <v>0</v>
      </c>
      <c r="N35" s="46">
        <v>0</v>
      </c>
      <c r="O35" s="46">
        <v>0</v>
      </c>
      <c r="P35" s="46">
        <v>0</v>
      </c>
      <c r="Q35" s="47">
        <v>0</v>
      </c>
    </row>
    <row r="36" spans="2:17" ht="27.75" customHeight="1" x14ac:dyDescent="0.3">
      <c r="B36" s="18" t="s">
        <v>50</v>
      </c>
      <c r="C36" s="46">
        <v>0</v>
      </c>
      <c r="D36" s="46">
        <v>0</v>
      </c>
      <c r="E36" s="46">
        <v>0</v>
      </c>
      <c r="F36" s="46">
        <v>0</v>
      </c>
      <c r="G36" s="46">
        <v>0</v>
      </c>
      <c r="H36" s="46">
        <v>0</v>
      </c>
      <c r="I36" s="46">
        <v>0</v>
      </c>
      <c r="J36" s="46">
        <v>0</v>
      </c>
      <c r="K36" s="46">
        <v>0</v>
      </c>
      <c r="L36" s="46">
        <v>0</v>
      </c>
      <c r="M36" s="46">
        <v>0</v>
      </c>
      <c r="N36" s="46">
        <v>0</v>
      </c>
      <c r="O36" s="46">
        <v>0</v>
      </c>
      <c r="P36" s="46">
        <v>0</v>
      </c>
      <c r="Q36" s="47">
        <v>0</v>
      </c>
    </row>
    <row r="37" spans="2:17" ht="27.75" customHeight="1" x14ac:dyDescent="0.25">
      <c r="B37" s="96" t="s">
        <v>47</v>
      </c>
      <c r="C37" s="101">
        <f>SUM(C34:C36)</f>
        <v>0</v>
      </c>
      <c r="D37" s="101">
        <f t="shared" ref="D37:Q37" si="1">SUM(D34:D36)</f>
        <v>0</v>
      </c>
      <c r="E37" s="101">
        <f t="shared" si="1"/>
        <v>0</v>
      </c>
      <c r="F37" s="101">
        <f t="shared" si="1"/>
        <v>0</v>
      </c>
      <c r="G37" s="101">
        <f t="shared" si="1"/>
        <v>0</v>
      </c>
      <c r="H37" s="101">
        <f t="shared" si="1"/>
        <v>0</v>
      </c>
      <c r="I37" s="101">
        <f t="shared" si="1"/>
        <v>0</v>
      </c>
      <c r="J37" s="101">
        <f t="shared" si="1"/>
        <v>0</v>
      </c>
      <c r="K37" s="101">
        <f t="shared" si="1"/>
        <v>0</v>
      </c>
      <c r="L37" s="101">
        <f t="shared" si="1"/>
        <v>0</v>
      </c>
      <c r="M37" s="101">
        <f t="shared" si="1"/>
        <v>0</v>
      </c>
      <c r="N37" s="101">
        <f t="shared" si="1"/>
        <v>0</v>
      </c>
      <c r="O37" s="101">
        <f t="shared" si="1"/>
        <v>0</v>
      </c>
      <c r="P37" s="101">
        <f t="shared" si="1"/>
        <v>0</v>
      </c>
      <c r="Q37" s="101">
        <f t="shared" si="1"/>
        <v>0</v>
      </c>
    </row>
    <row r="38" spans="2:17" x14ac:dyDescent="0.25">
      <c r="B38" s="280" t="s">
        <v>52</v>
      </c>
      <c r="C38" s="280"/>
      <c r="D38" s="280"/>
      <c r="E38" s="280"/>
      <c r="F38" s="280"/>
      <c r="G38" s="280"/>
      <c r="H38" s="280"/>
      <c r="I38" s="280"/>
      <c r="J38" s="280"/>
      <c r="K38" s="280"/>
      <c r="L38" s="280"/>
      <c r="M38" s="280"/>
      <c r="N38" s="280"/>
      <c r="O38" s="280"/>
      <c r="P38" s="280"/>
      <c r="Q38" s="280"/>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B2:Q38"/>
  <sheetViews>
    <sheetView showGridLines="0" zoomScale="80" zoomScaleNormal="80" workbookViewId="0">
      <selection activeCell="B3" sqref="B3:Q38"/>
    </sheetView>
  </sheetViews>
  <sheetFormatPr defaultRowHeight="18.75" customHeight="1" x14ac:dyDescent="0.25"/>
  <cols>
    <col min="1" max="1" width="13.140625" style="1" customWidth="1"/>
    <col min="2" max="2" width="45.140625" style="1" bestFit="1" customWidth="1"/>
    <col min="3" max="16" width="20.28515625" style="1" customWidth="1"/>
    <col min="17" max="17" width="20.28515625" style="49" customWidth="1"/>
    <col min="18" max="16384" width="9.140625" style="1"/>
  </cols>
  <sheetData>
    <row r="2" spans="2:17" ht="18.75" customHeight="1" x14ac:dyDescent="0.25">
      <c r="B2" s="12"/>
      <c r="C2" s="12"/>
      <c r="D2" s="12"/>
      <c r="E2" s="12"/>
      <c r="F2" s="12"/>
      <c r="G2" s="12"/>
      <c r="H2" s="12"/>
      <c r="I2" s="12"/>
      <c r="J2" s="12"/>
      <c r="K2" s="12"/>
      <c r="L2" s="12"/>
      <c r="M2" s="12"/>
      <c r="N2" s="12"/>
      <c r="O2" s="12"/>
      <c r="P2" s="12"/>
      <c r="Q2" s="12"/>
    </row>
    <row r="3" spans="2:17" ht="26.25" customHeight="1" x14ac:dyDescent="0.25">
      <c r="B3" s="278" t="s">
        <v>271</v>
      </c>
      <c r="C3" s="278"/>
      <c r="D3" s="278"/>
      <c r="E3" s="278"/>
      <c r="F3" s="278"/>
      <c r="G3" s="278"/>
      <c r="H3" s="278"/>
      <c r="I3" s="278"/>
      <c r="J3" s="278"/>
      <c r="K3" s="278"/>
      <c r="L3" s="278"/>
      <c r="M3" s="278"/>
      <c r="N3" s="278"/>
      <c r="O3" s="278"/>
      <c r="P3" s="278"/>
      <c r="Q3" s="278"/>
    </row>
    <row r="4" spans="2:17" s="217" customFormat="1" ht="30" x14ac:dyDescent="0.25">
      <c r="B4" s="109" t="s">
        <v>0</v>
      </c>
      <c r="C4" s="104" t="s">
        <v>69</v>
      </c>
      <c r="D4" s="104" t="s">
        <v>70</v>
      </c>
      <c r="E4" s="104" t="s">
        <v>71</v>
      </c>
      <c r="F4" s="104" t="s">
        <v>72</v>
      </c>
      <c r="G4" s="104" t="s">
        <v>73</v>
      </c>
      <c r="H4" s="104" t="s">
        <v>90</v>
      </c>
      <c r="I4" s="104" t="s">
        <v>74</v>
      </c>
      <c r="J4" s="104" t="s">
        <v>75</v>
      </c>
      <c r="K4" s="214" t="s">
        <v>76</v>
      </c>
      <c r="L4" s="214" t="s">
        <v>77</v>
      </c>
      <c r="M4" s="112" t="s">
        <v>78</v>
      </c>
      <c r="N4" s="112" t="s">
        <v>2</v>
      </c>
      <c r="O4" s="112" t="s">
        <v>79</v>
      </c>
      <c r="P4" s="112" t="s">
        <v>80</v>
      </c>
      <c r="Q4" s="112" t="s">
        <v>81</v>
      </c>
    </row>
    <row r="5" spans="2:17" ht="32.25" customHeight="1" x14ac:dyDescent="0.25">
      <c r="B5" s="275" t="s">
        <v>16</v>
      </c>
      <c r="C5" s="276"/>
      <c r="D5" s="276"/>
      <c r="E5" s="276"/>
      <c r="F5" s="276"/>
      <c r="G5" s="276"/>
      <c r="H5" s="276"/>
      <c r="I5" s="276"/>
      <c r="J5" s="276"/>
      <c r="K5" s="276"/>
      <c r="L5" s="276"/>
      <c r="M5" s="276"/>
      <c r="N5" s="276"/>
      <c r="O5" s="276"/>
      <c r="P5" s="276"/>
      <c r="Q5" s="277"/>
    </row>
    <row r="6" spans="2:17" ht="32.25" customHeight="1" x14ac:dyDescent="0.3">
      <c r="B6" s="25" t="s">
        <v>53</v>
      </c>
      <c r="C6" s="30">
        <v>2602355</v>
      </c>
      <c r="D6" s="30">
        <v>455418</v>
      </c>
      <c r="E6" s="30">
        <v>455418</v>
      </c>
      <c r="F6" s="30">
        <v>0</v>
      </c>
      <c r="G6" s="30">
        <v>255157</v>
      </c>
      <c r="H6" s="30">
        <v>255157</v>
      </c>
      <c r="I6" s="30">
        <v>0</v>
      </c>
      <c r="J6" s="30">
        <v>0</v>
      </c>
      <c r="K6" s="30">
        <v>0</v>
      </c>
      <c r="L6" s="30">
        <v>8987</v>
      </c>
      <c r="M6" s="30">
        <v>15729</v>
      </c>
      <c r="N6" s="30">
        <v>266620</v>
      </c>
      <c r="O6" s="30">
        <v>5935</v>
      </c>
      <c r="P6" s="30">
        <v>10000</v>
      </c>
      <c r="Q6" s="31">
        <v>3028585</v>
      </c>
    </row>
    <row r="7" spans="2:17" ht="32.25" customHeight="1" x14ac:dyDescent="0.3">
      <c r="B7" s="25" t="s">
        <v>200</v>
      </c>
      <c r="C7" s="30">
        <v>0</v>
      </c>
      <c r="D7" s="30">
        <v>0</v>
      </c>
      <c r="E7" s="30">
        <v>0</v>
      </c>
      <c r="F7" s="30">
        <v>0</v>
      </c>
      <c r="G7" s="30">
        <v>0</v>
      </c>
      <c r="H7" s="30">
        <v>0</v>
      </c>
      <c r="I7" s="30">
        <v>0</v>
      </c>
      <c r="J7" s="30">
        <v>0</v>
      </c>
      <c r="K7" s="30">
        <v>0</v>
      </c>
      <c r="L7" s="30">
        <v>0</v>
      </c>
      <c r="M7" s="30">
        <v>0</v>
      </c>
      <c r="N7" s="30">
        <v>0</v>
      </c>
      <c r="O7" s="30">
        <v>0</v>
      </c>
      <c r="P7" s="30">
        <v>0</v>
      </c>
      <c r="Q7" s="31">
        <v>0</v>
      </c>
    </row>
    <row r="8" spans="2:17" ht="32.25" customHeight="1" x14ac:dyDescent="0.3">
      <c r="B8" s="25" t="s">
        <v>211</v>
      </c>
      <c r="C8" s="30">
        <v>21712596</v>
      </c>
      <c r="D8" s="30">
        <v>4925815</v>
      </c>
      <c r="E8" s="30">
        <v>4925815</v>
      </c>
      <c r="F8" s="30">
        <v>0</v>
      </c>
      <c r="G8" s="30">
        <v>2030730</v>
      </c>
      <c r="H8" s="30">
        <v>2030730</v>
      </c>
      <c r="I8" s="30">
        <v>0</v>
      </c>
      <c r="J8" s="30">
        <v>0</v>
      </c>
      <c r="K8" s="30">
        <v>0</v>
      </c>
      <c r="L8" s="30">
        <v>0</v>
      </c>
      <c r="M8" s="30">
        <v>231009</v>
      </c>
      <c r="N8" s="30">
        <v>2555498</v>
      </c>
      <c r="O8" s="30">
        <v>63329</v>
      </c>
      <c r="P8" s="30">
        <v>0</v>
      </c>
      <c r="Q8" s="31">
        <v>26868840</v>
      </c>
    </row>
    <row r="9" spans="2:17" ht="32.25" customHeight="1" x14ac:dyDescent="0.3">
      <c r="B9" s="25" t="s">
        <v>21</v>
      </c>
      <c r="C9" s="30">
        <v>3281</v>
      </c>
      <c r="D9" s="30">
        <v>0</v>
      </c>
      <c r="E9" s="30">
        <v>0</v>
      </c>
      <c r="F9" s="30">
        <v>0</v>
      </c>
      <c r="G9" s="30">
        <v>885</v>
      </c>
      <c r="H9" s="30">
        <v>885</v>
      </c>
      <c r="I9" s="30">
        <v>0</v>
      </c>
      <c r="J9" s="30">
        <v>0</v>
      </c>
      <c r="K9" s="30">
        <v>0</v>
      </c>
      <c r="L9" s="30">
        <v>0</v>
      </c>
      <c r="M9" s="30">
        <v>0</v>
      </c>
      <c r="N9" s="30">
        <v>0</v>
      </c>
      <c r="O9" s="30">
        <v>0</v>
      </c>
      <c r="P9" s="30">
        <v>0</v>
      </c>
      <c r="Q9" s="31">
        <v>2396</v>
      </c>
    </row>
    <row r="10" spans="2:17" ht="32.25" customHeight="1" x14ac:dyDescent="0.3">
      <c r="B10" s="25" t="s">
        <v>54</v>
      </c>
      <c r="C10" s="30">
        <v>0</v>
      </c>
      <c r="D10" s="30">
        <v>0</v>
      </c>
      <c r="E10" s="30">
        <v>0</v>
      </c>
      <c r="F10" s="30">
        <v>0</v>
      </c>
      <c r="G10" s="30">
        <v>0</v>
      </c>
      <c r="H10" s="30">
        <v>0</v>
      </c>
      <c r="I10" s="30">
        <v>0</v>
      </c>
      <c r="J10" s="30">
        <v>0</v>
      </c>
      <c r="K10" s="30">
        <v>0</v>
      </c>
      <c r="L10" s="30">
        <v>0</v>
      </c>
      <c r="M10" s="30">
        <v>0</v>
      </c>
      <c r="N10" s="30">
        <v>0</v>
      </c>
      <c r="O10" s="30">
        <v>0</v>
      </c>
      <c r="P10" s="30">
        <v>0</v>
      </c>
      <c r="Q10" s="31">
        <v>0</v>
      </c>
    </row>
    <row r="11" spans="2:17" ht="32.25" customHeight="1" x14ac:dyDescent="0.3">
      <c r="B11" s="25" t="s">
        <v>55</v>
      </c>
      <c r="C11" s="30">
        <v>-45675</v>
      </c>
      <c r="D11" s="30">
        <v>589274</v>
      </c>
      <c r="E11" s="30">
        <v>589274</v>
      </c>
      <c r="F11" s="30">
        <v>0</v>
      </c>
      <c r="G11" s="30">
        <v>0</v>
      </c>
      <c r="H11" s="30">
        <v>0</v>
      </c>
      <c r="I11" s="30">
        <v>0</v>
      </c>
      <c r="J11" s="30">
        <v>0</v>
      </c>
      <c r="K11" s="30">
        <v>0</v>
      </c>
      <c r="L11" s="30">
        <v>-1000</v>
      </c>
      <c r="M11" s="30">
        <v>13740</v>
      </c>
      <c r="N11" s="30">
        <v>0</v>
      </c>
      <c r="O11" s="30">
        <v>0</v>
      </c>
      <c r="P11" s="30">
        <v>0</v>
      </c>
      <c r="Q11" s="31">
        <v>530859</v>
      </c>
    </row>
    <row r="12" spans="2:17" ht="32.25" customHeight="1" x14ac:dyDescent="0.3">
      <c r="B12" s="25" t="s">
        <v>23</v>
      </c>
      <c r="C12" s="30">
        <v>0</v>
      </c>
      <c r="D12" s="30">
        <v>0</v>
      </c>
      <c r="E12" s="30">
        <v>0</v>
      </c>
      <c r="F12" s="30">
        <v>0</v>
      </c>
      <c r="G12" s="30">
        <v>0</v>
      </c>
      <c r="H12" s="30">
        <v>0</v>
      </c>
      <c r="I12" s="30">
        <v>0</v>
      </c>
      <c r="J12" s="30">
        <v>0</v>
      </c>
      <c r="K12" s="30">
        <v>0</v>
      </c>
      <c r="L12" s="30">
        <v>0</v>
      </c>
      <c r="M12" s="30">
        <v>0</v>
      </c>
      <c r="N12" s="30">
        <v>0</v>
      </c>
      <c r="O12" s="30">
        <v>0</v>
      </c>
      <c r="P12" s="30">
        <v>0</v>
      </c>
      <c r="Q12" s="31">
        <v>0</v>
      </c>
    </row>
    <row r="13" spans="2:17" ht="32.25" customHeight="1" x14ac:dyDescent="0.3">
      <c r="B13" s="25" t="s">
        <v>56</v>
      </c>
      <c r="C13" s="30">
        <v>0</v>
      </c>
      <c r="D13" s="30">
        <v>0</v>
      </c>
      <c r="E13" s="30">
        <v>0</v>
      </c>
      <c r="F13" s="30">
        <v>0</v>
      </c>
      <c r="G13" s="30">
        <v>0</v>
      </c>
      <c r="H13" s="30">
        <v>0</v>
      </c>
      <c r="I13" s="30">
        <v>0</v>
      </c>
      <c r="J13" s="30">
        <v>0</v>
      </c>
      <c r="K13" s="30">
        <v>0</v>
      </c>
      <c r="L13" s="30">
        <v>0</v>
      </c>
      <c r="M13" s="30">
        <v>0</v>
      </c>
      <c r="N13" s="30">
        <v>0</v>
      </c>
      <c r="O13" s="30">
        <v>0</v>
      </c>
      <c r="P13" s="30">
        <v>0</v>
      </c>
      <c r="Q13" s="31">
        <v>0</v>
      </c>
    </row>
    <row r="14" spans="2:17" ht="32.25" customHeight="1" x14ac:dyDescent="0.3">
      <c r="B14" s="25" t="s">
        <v>57</v>
      </c>
      <c r="C14" s="30">
        <v>3878823</v>
      </c>
      <c r="D14" s="30">
        <v>1243940</v>
      </c>
      <c r="E14" s="30">
        <v>1243940</v>
      </c>
      <c r="F14" s="30">
        <v>0</v>
      </c>
      <c r="G14" s="30">
        <v>244345</v>
      </c>
      <c r="H14" s="30">
        <v>244345</v>
      </c>
      <c r="I14" s="30">
        <v>0</v>
      </c>
      <c r="J14" s="30">
        <v>0</v>
      </c>
      <c r="K14" s="30">
        <v>0</v>
      </c>
      <c r="L14" s="30">
        <v>6738</v>
      </c>
      <c r="M14" s="30">
        <v>17391</v>
      </c>
      <c r="N14" s="30">
        <v>461854</v>
      </c>
      <c r="O14" s="30">
        <v>0</v>
      </c>
      <c r="P14" s="30">
        <v>0</v>
      </c>
      <c r="Q14" s="31">
        <v>5316143</v>
      </c>
    </row>
    <row r="15" spans="2:17" ht="32.25" customHeight="1" x14ac:dyDescent="0.3">
      <c r="B15" s="25" t="s">
        <v>58</v>
      </c>
      <c r="C15" s="30">
        <v>0</v>
      </c>
      <c r="D15" s="30">
        <v>0</v>
      </c>
      <c r="E15" s="30">
        <v>0</v>
      </c>
      <c r="F15" s="30">
        <v>0</v>
      </c>
      <c r="G15" s="30">
        <v>0</v>
      </c>
      <c r="H15" s="30">
        <v>0</v>
      </c>
      <c r="I15" s="30">
        <v>0</v>
      </c>
      <c r="J15" s="30">
        <v>0</v>
      </c>
      <c r="K15" s="30">
        <v>0</v>
      </c>
      <c r="L15" s="30">
        <v>0</v>
      </c>
      <c r="M15" s="30">
        <v>0</v>
      </c>
      <c r="N15" s="30">
        <v>0</v>
      </c>
      <c r="O15" s="30">
        <v>0</v>
      </c>
      <c r="P15" s="30">
        <v>0</v>
      </c>
      <c r="Q15" s="31">
        <v>0</v>
      </c>
    </row>
    <row r="16" spans="2:17" ht="32.25" customHeight="1" x14ac:dyDescent="0.3">
      <c r="B16" s="25" t="s">
        <v>59</v>
      </c>
      <c r="C16" s="30">
        <v>35031026</v>
      </c>
      <c r="D16" s="30">
        <v>4919879</v>
      </c>
      <c r="E16" s="30">
        <v>4919879</v>
      </c>
      <c r="F16" s="30">
        <v>0</v>
      </c>
      <c r="G16" s="30">
        <v>3126351</v>
      </c>
      <c r="H16" s="30">
        <v>0</v>
      </c>
      <c r="I16" s="30">
        <v>3126351</v>
      </c>
      <c r="J16" s="30">
        <v>0</v>
      </c>
      <c r="K16" s="30">
        <v>0</v>
      </c>
      <c r="L16" s="30">
        <v>56095</v>
      </c>
      <c r="M16" s="30">
        <v>226720</v>
      </c>
      <c r="N16" s="30">
        <v>3990255</v>
      </c>
      <c r="O16" s="30">
        <v>0</v>
      </c>
      <c r="P16" s="30">
        <v>127776</v>
      </c>
      <c r="Q16" s="31">
        <v>40404217</v>
      </c>
    </row>
    <row r="17" spans="2:17" ht="32.25" customHeight="1" x14ac:dyDescent="0.3">
      <c r="B17" s="25" t="s">
        <v>60</v>
      </c>
      <c r="C17" s="30">
        <v>35101531</v>
      </c>
      <c r="D17" s="30">
        <v>4764681</v>
      </c>
      <c r="E17" s="30">
        <v>4764681</v>
      </c>
      <c r="F17" s="30">
        <v>0</v>
      </c>
      <c r="G17" s="30">
        <v>3346379</v>
      </c>
      <c r="H17" s="30">
        <v>0</v>
      </c>
      <c r="I17" s="30">
        <v>3346379</v>
      </c>
      <c r="J17" s="30">
        <v>0</v>
      </c>
      <c r="K17" s="30">
        <v>0</v>
      </c>
      <c r="L17" s="30">
        <v>40826</v>
      </c>
      <c r="M17" s="30">
        <v>211869</v>
      </c>
      <c r="N17" s="30">
        <v>4856234</v>
      </c>
      <c r="O17" s="30">
        <v>21865</v>
      </c>
      <c r="P17" s="30">
        <v>276870</v>
      </c>
      <c r="Q17" s="31">
        <v>40824636</v>
      </c>
    </row>
    <row r="18" spans="2:17" ht="32.25" customHeight="1" x14ac:dyDescent="0.3">
      <c r="B18" s="25" t="s">
        <v>61</v>
      </c>
      <c r="C18" s="30">
        <v>19152949</v>
      </c>
      <c r="D18" s="30">
        <v>2259759</v>
      </c>
      <c r="E18" s="30">
        <v>2259759</v>
      </c>
      <c r="F18" s="30">
        <v>0</v>
      </c>
      <c r="G18" s="30">
        <v>1824509</v>
      </c>
      <c r="H18" s="30">
        <v>1976287</v>
      </c>
      <c r="I18" s="30">
        <v>0</v>
      </c>
      <c r="J18" s="30">
        <v>0</v>
      </c>
      <c r="K18" s="30">
        <v>0</v>
      </c>
      <c r="L18" s="30">
        <v>27483</v>
      </c>
      <c r="M18" s="30">
        <v>82325</v>
      </c>
      <c r="N18" s="30">
        <v>1724740</v>
      </c>
      <c r="O18" s="30">
        <v>0</v>
      </c>
      <c r="P18" s="30">
        <v>0</v>
      </c>
      <c r="Q18" s="31">
        <v>21051353</v>
      </c>
    </row>
    <row r="19" spans="2:17" ht="32.25" customHeight="1" x14ac:dyDescent="0.3">
      <c r="B19" s="25" t="s">
        <v>185</v>
      </c>
      <c r="C19" s="30">
        <v>2964</v>
      </c>
      <c r="D19" s="30">
        <v>49699</v>
      </c>
      <c r="E19" s="30">
        <v>49699</v>
      </c>
      <c r="F19" s="30">
        <v>0</v>
      </c>
      <c r="G19" s="30">
        <v>3479</v>
      </c>
      <c r="H19" s="30">
        <v>3479</v>
      </c>
      <c r="I19" s="30">
        <v>0</v>
      </c>
      <c r="J19" s="30">
        <v>0</v>
      </c>
      <c r="K19" s="30">
        <v>0</v>
      </c>
      <c r="L19" s="30">
        <v>0</v>
      </c>
      <c r="M19" s="30">
        <v>28</v>
      </c>
      <c r="N19" s="30">
        <v>2225</v>
      </c>
      <c r="O19" s="30">
        <v>0</v>
      </c>
      <c r="P19" s="30">
        <v>0</v>
      </c>
      <c r="Q19" s="31">
        <v>51382</v>
      </c>
    </row>
    <row r="20" spans="2:17" ht="32.25" customHeight="1" x14ac:dyDescent="0.3">
      <c r="B20" s="25" t="s">
        <v>190</v>
      </c>
      <c r="C20" s="30">
        <v>10436196</v>
      </c>
      <c r="D20" s="30">
        <v>1202941</v>
      </c>
      <c r="E20" s="30">
        <v>1202941</v>
      </c>
      <c r="F20" s="30">
        <v>0</v>
      </c>
      <c r="G20" s="30">
        <v>2203608</v>
      </c>
      <c r="H20" s="30">
        <v>2203608</v>
      </c>
      <c r="I20" s="30">
        <v>0</v>
      </c>
      <c r="J20" s="30">
        <v>0</v>
      </c>
      <c r="K20" s="30">
        <v>0</v>
      </c>
      <c r="L20" s="30">
        <v>7660</v>
      </c>
      <c r="M20" s="30">
        <v>254184</v>
      </c>
      <c r="N20" s="30">
        <v>943252</v>
      </c>
      <c r="O20" s="30">
        <v>0</v>
      </c>
      <c r="P20" s="30">
        <v>0</v>
      </c>
      <c r="Q20" s="31">
        <v>10116936</v>
      </c>
    </row>
    <row r="21" spans="2:17" ht="32.25" customHeight="1" x14ac:dyDescent="0.3">
      <c r="B21" s="25" t="s">
        <v>36</v>
      </c>
      <c r="C21" s="30">
        <v>3492427</v>
      </c>
      <c r="D21" s="30">
        <v>206750</v>
      </c>
      <c r="E21" s="30">
        <v>206750</v>
      </c>
      <c r="F21" s="30">
        <v>0</v>
      </c>
      <c r="G21" s="30">
        <v>436685</v>
      </c>
      <c r="H21" s="30">
        <v>0</v>
      </c>
      <c r="I21" s="30">
        <v>0</v>
      </c>
      <c r="J21" s="30">
        <v>0</v>
      </c>
      <c r="K21" s="30">
        <v>0</v>
      </c>
      <c r="L21" s="30">
        <v>661</v>
      </c>
      <c r="M21" s="30">
        <v>16209</v>
      </c>
      <c r="N21" s="30">
        <v>9870</v>
      </c>
      <c r="O21" s="30">
        <v>0</v>
      </c>
      <c r="P21" s="30">
        <v>0</v>
      </c>
      <c r="Q21" s="31">
        <v>3692179</v>
      </c>
    </row>
    <row r="22" spans="2:17" ht="32.25" customHeight="1" x14ac:dyDescent="0.3">
      <c r="B22" s="25" t="s">
        <v>62</v>
      </c>
      <c r="C22" s="30">
        <v>0</v>
      </c>
      <c r="D22" s="30">
        <v>0</v>
      </c>
      <c r="E22" s="30">
        <v>0</v>
      </c>
      <c r="F22" s="30">
        <v>0</v>
      </c>
      <c r="G22" s="30">
        <v>0</v>
      </c>
      <c r="H22" s="30">
        <v>0</v>
      </c>
      <c r="I22" s="30">
        <v>0</v>
      </c>
      <c r="J22" s="30">
        <v>0</v>
      </c>
      <c r="K22" s="30">
        <v>0</v>
      </c>
      <c r="L22" s="30">
        <v>0</v>
      </c>
      <c r="M22" s="30">
        <v>0</v>
      </c>
      <c r="N22" s="30">
        <v>0</v>
      </c>
      <c r="O22" s="30">
        <v>0</v>
      </c>
      <c r="P22" s="30">
        <v>0</v>
      </c>
      <c r="Q22" s="31">
        <v>0</v>
      </c>
    </row>
    <row r="23" spans="2:17" ht="32.25" customHeight="1" x14ac:dyDescent="0.3">
      <c r="B23" s="25" t="s">
        <v>63</v>
      </c>
      <c r="C23" s="30">
        <v>0</v>
      </c>
      <c r="D23" s="30">
        <v>0</v>
      </c>
      <c r="E23" s="30">
        <v>0</v>
      </c>
      <c r="F23" s="30">
        <v>0</v>
      </c>
      <c r="G23" s="30">
        <v>0</v>
      </c>
      <c r="H23" s="30">
        <v>0</v>
      </c>
      <c r="I23" s="30">
        <v>0</v>
      </c>
      <c r="J23" s="30">
        <v>0</v>
      </c>
      <c r="K23" s="30">
        <v>0</v>
      </c>
      <c r="L23" s="30">
        <v>0</v>
      </c>
      <c r="M23" s="30">
        <v>0</v>
      </c>
      <c r="N23" s="30">
        <v>0</v>
      </c>
      <c r="O23" s="30">
        <v>0</v>
      </c>
      <c r="P23" s="30">
        <v>0</v>
      </c>
      <c r="Q23" s="31">
        <v>0</v>
      </c>
    </row>
    <row r="24" spans="2:17" ht="32.25" customHeight="1" x14ac:dyDescent="0.3">
      <c r="B24" s="25" t="s">
        <v>64</v>
      </c>
      <c r="C24" s="30">
        <v>214463</v>
      </c>
      <c r="D24" s="30">
        <v>201204</v>
      </c>
      <c r="E24" s="30">
        <v>201204</v>
      </c>
      <c r="F24" s="30">
        <v>0</v>
      </c>
      <c r="G24" s="30">
        <v>0</v>
      </c>
      <c r="H24" s="30">
        <v>0</v>
      </c>
      <c r="I24" s="30">
        <v>0</v>
      </c>
      <c r="J24" s="30">
        <v>0</v>
      </c>
      <c r="K24" s="30">
        <v>0</v>
      </c>
      <c r="L24" s="30">
        <v>0</v>
      </c>
      <c r="M24" s="30">
        <v>0</v>
      </c>
      <c r="N24" s="30">
        <v>0</v>
      </c>
      <c r="O24" s="30">
        <v>0</v>
      </c>
      <c r="P24" s="30">
        <v>0</v>
      </c>
      <c r="Q24" s="31">
        <v>415668</v>
      </c>
    </row>
    <row r="25" spans="2:17" ht="32.25" customHeight="1" x14ac:dyDescent="0.3">
      <c r="B25" s="25" t="s">
        <v>188</v>
      </c>
      <c r="C25" s="30">
        <v>0</v>
      </c>
      <c r="D25" s="30">
        <v>0</v>
      </c>
      <c r="E25" s="30">
        <v>0</v>
      </c>
      <c r="F25" s="30">
        <v>0</v>
      </c>
      <c r="G25" s="30">
        <v>0</v>
      </c>
      <c r="H25" s="30">
        <v>0</v>
      </c>
      <c r="I25" s="30">
        <v>0</v>
      </c>
      <c r="J25" s="30">
        <v>0</v>
      </c>
      <c r="K25" s="30">
        <v>0</v>
      </c>
      <c r="L25" s="30">
        <v>0</v>
      </c>
      <c r="M25" s="30">
        <v>0</v>
      </c>
      <c r="N25" s="30">
        <v>0</v>
      </c>
      <c r="O25" s="30">
        <v>0</v>
      </c>
      <c r="P25" s="30">
        <v>0</v>
      </c>
      <c r="Q25" s="31">
        <v>0</v>
      </c>
    </row>
    <row r="26" spans="2:17" ht="32.25" customHeight="1" x14ac:dyDescent="0.3">
      <c r="B26" s="25" t="s">
        <v>189</v>
      </c>
      <c r="C26" s="30">
        <v>849874</v>
      </c>
      <c r="D26" s="30">
        <v>120528</v>
      </c>
      <c r="E26" s="30">
        <v>120528</v>
      </c>
      <c r="F26" s="30">
        <v>0</v>
      </c>
      <c r="G26" s="30">
        <v>151985</v>
      </c>
      <c r="H26" s="30">
        <v>151985</v>
      </c>
      <c r="I26" s="30">
        <v>0</v>
      </c>
      <c r="J26" s="30">
        <v>0</v>
      </c>
      <c r="K26" s="30">
        <v>0</v>
      </c>
      <c r="L26" s="30">
        <v>0</v>
      </c>
      <c r="M26" s="30">
        <v>38258</v>
      </c>
      <c r="N26" s="30">
        <v>62944</v>
      </c>
      <c r="O26" s="30">
        <v>0</v>
      </c>
      <c r="P26" s="30">
        <v>0</v>
      </c>
      <c r="Q26" s="31">
        <v>843102</v>
      </c>
    </row>
    <row r="27" spans="2:17" ht="32.25" customHeight="1" x14ac:dyDescent="0.3">
      <c r="B27" s="25" t="s">
        <v>212</v>
      </c>
      <c r="C27" s="30">
        <v>1434575</v>
      </c>
      <c r="D27" s="30">
        <v>233687</v>
      </c>
      <c r="E27" s="30">
        <v>233687</v>
      </c>
      <c r="F27" s="30">
        <v>0</v>
      </c>
      <c r="G27" s="30">
        <v>456955</v>
      </c>
      <c r="H27" s="30">
        <v>456955</v>
      </c>
      <c r="I27" s="30">
        <v>0</v>
      </c>
      <c r="J27" s="30">
        <v>0</v>
      </c>
      <c r="K27" s="30">
        <v>0</v>
      </c>
      <c r="L27" s="30">
        <v>3345</v>
      </c>
      <c r="M27" s="30">
        <v>15526</v>
      </c>
      <c r="N27" s="30">
        <v>285171</v>
      </c>
      <c r="O27" s="30">
        <v>0</v>
      </c>
      <c r="P27" s="30">
        <v>0</v>
      </c>
      <c r="Q27" s="31">
        <v>1477607</v>
      </c>
    </row>
    <row r="28" spans="2:17" ht="32.25" customHeight="1" x14ac:dyDescent="0.3">
      <c r="B28" s="25" t="s">
        <v>40</v>
      </c>
      <c r="C28" s="30">
        <v>0</v>
      </c>
      <c r="D28" s="30">
        <v>0</v>
      </c>
      <c r="E28" s="30">
        <v>0</v>
      </c>
      <c r="F28" s="30">
        <v>0</v>
      </c>
      <c r="G28" s="30">
        <v>0</v>
      </c>
      <c r="H28" s="30">
        <v>0</v>
      </c>
      <c r="I28" s="30">
        <v>0</v>
      </c>
      <c r="J28" s="30">
        <v>0</v>
      </c>
      <c r="K28" s="30">
        <v>0</v>
      </c>
      <c r="L28" s="30">
        <v>0</v>
      </c>
      <c r="M28" s="30">
        <v>0</v>
      </c>
      <c r="N28" s="30">
        <v>0</v>
      </c>
      <c r="O28" s="30">
        <v>0</v>
      </c>
      <c r="P28" s="30">
        <v>0</v>
      </c>
      <c r="Q28" s="31">
        <v>0</v>
      </c>
    </row>
    <row r="29" spans="2:17" ht="32.25" customHeight="1" x14ac:dyDescent="0.3">
      <c r="B29" s="25" t="s">
        <v>65</v>
      </c>
      <c r="C29" s="30">
        <v>0</v>
      </c>
      <c r="D29" s="30">
        <v>0</v>
      </c>
      <c r="E29" s="30">
        <v>0</v>
      </c>
      <c r="F29" s="30">
        <v>0</v>
      </c>
      <c r="G29" s="30">
        <v>0</v>
      </c>
      <c r="H29" s="30">
        <v>0</v>
      </c>
      <c r="I29" s="30">
        <v>0</v>
      </c>
      <c r="J29" s="30">
        <v>0</v>
      </c>
      <c r="K29" s="30">
        <v>0</v>
      </c>
      <c r="L29" s="30">
        <v>0</v>
      </c>
      <c r="M29" s="30">
        <v>0</v>
      </c>
      <c r="N29" s="30">
        <v>0</v>
      </c>
      <c r="O29" s="30">
        <v>0</v>
      </c>
      <c r="P29" s="30">
        <v>0</v>
      </c>
      <c r="Q29" s="31">
        <v>0</v>
      </c>
    </row>
    <row r="30" spans="2:17" ht="32.25" customHeight="1" x14ac:dyDescent="0.3">
      <c r="B30" s="25" t="s">
        <v>66</v>
      </c>
      <c r="C30" s="30">
        <v>11810</v>
      </c>
      <c r="D30" s="30">
        <v>0</v>
      </c>
      <c r="E30" s="30">
        <v>0</v>
      </c>
      <c r="F30" s="30">
        <v>0</v>
      </c>
      <c r="G30" s="30">
        <v>0</v>
      </c>
      <c r="H30" s="30">
        <v>0</v>
      </c>
      <c r="I30" s="30">
        <v>0</v>
      </c>
      <c r="J30" s="30">
        <v>0</v>
      </c>
      <c r="K30" s="30">
        <v>0</v>
      </c>
      <c r="L30" s="30">
        <v>0</v>
      </c>
      <c r="M30" s="30">
        <v>8286</v>
      </c>
      <c r="N30" s="30">
        <v>6324</v>
      </c>
      <c r="O30" s="30">
        <v>4401</v>
      </c>
      <c r="P30" s="30">
        <v>0</v>
      </c>
      <c r="Q30" s="31">
        <v>5447</v>
      </c>
    </row>
    <row r="31" spans="2:17" ht="32.25" customHeight="1" x14ac:dyDescent="0.3">
      <c r="B31" s="25" t="s">
        <v>67</v>
      </c>
      <c r="C31" s="30">
        <v>4970986</v>
      </c>
      <c r="D31" s="30">
        <v>660301</v>
      </c>
      <c r="E31" s="30">
        <v>660301</v>
      </c>
      <c r="F31" s="30">
        <v>0</v>
      </c>
      <c r="G31" s="30">
        <v>1751078</v>
      </c>
      <c r="H31" s="30">
        <v>1749288</v>
      </c>
      <c r="I31" s="30">
        <v>0</v>
      </c>
      <c r="J31" s="30">
        <v>0</v>
      </c>
      <c r="K31" s="30">
        <v>0</v>
      </c>
      <c r="L31" s="30">
        <v>3444</v>
      </c>
      <c r="M31" s="30">
        <v>0</v>
      </c>
      <c r="N31" s="30">
        <v>473119</v>
      </c>
      <c r="O31" s="30">
        <v>0</v>
      </c>
      <c r="P31" s="30">
        <v>0</v>
      </c>
      <c r="Q31" s="31">
        <v>4351674</v>
      </c>
    </row>
    <row r="32" spans="2:17" ht="32.25" customHeight="1" x14ac:dyDescent="0.25">
      <c r="B32" s="96" t="s">
        <v>47</v>
      </c>
      <c r="C32" s="113">
        <f>SUM(C6:C31)</f>
        <v>138850181</v>
      </c>
      <c r="D32" s="113">
        <f t="shared" ref="D32:Q32" si="0">SUM(D6:D31)</f>
        <v>21833876</v>
      </c>
      <c r="E32" s="113">
        <f t="shared" si="0"/>
        <v>21833876</v>
      </c>
      <c r="F32" s="113">
        <f t="shared" si="0"/>
        <v>0</v>
      </c>
      <c r="G32" s="113">
        <f t="shared" ref="G32" si="1">SUM(H32:K32)</f>
        <v>15545449</v>
      </c>
      <c r="H32" s="113">
        <f t="shared" si="0"/>
        <v>9072719</v>
      </c>
      <c r="I32" s="113">
        <f t="shared" si="0"/>
        <v>6472730</v>
      </c>
      <c r="J32" s="113">
        <f t="shared" si="0"/>
        <v>0</v>
      </c>
      <c r="K32" s="113">
        <f t="shared" si="0"/>
        <v>0</v>
      </c>
      <c r="L32" s="113">
        <f t="shared" si="0"/>
        <v>154239</v>
      </c>
      <c r="M32" s="113">
        <f t="shared" si="0"/>
        <v>1131274</v>
      </c>
      <c r="N32" s="113">
        <f t="shared" si="0"/>
        <v>15638106</v>
      </c>
      <c r="O32" s="113">
        <f t="shared" si="0"/>
        <v>95530</v>
      </c>
      <c r="P32" s="113">
        <f t="shared" si="0"/>
        <v>414646</v>
      </c>
      <c r="Q32" s="113">
        <f t="shared" si="0"/>
        <v>158981024</v>
      </c>
    </row>
    <row r="33" spans="2:17" ht="32.25" customHeight="1" x14ac:dyDescent="0.25">
      <c r="B33" s="275" t="s">
        <v>48</v>
      </c>
      <c r="C33" s="276"/>
      <c r="D33" s="276"/>
      <c r="E33" s="276"/>
      <c r="F33" s="276"/>
      <c r="G33" s="276"/>
      <c r="H33" s="276"/>
      <c r="I33" s="276"/>
      <c r="J33" s="276"/>
      <c r="K33" s="276"/>
      <c r="L33" s="276"/>
      <c r="M33" s="276"/>
      <c r="N33" s="276"/>
      <c r="O33" s="276"/>
      <c r="P33" s="276"/>
      <c r="Q33" s="277"/>
    </row>
    <row r="34" spans="2:17" ht="32.25" customHeight="1" x14ac:dyDescent="0.25">
      <c r="B34" s="25" t="s">
        <v>49</v>
      </c>
      <c r="C34" s="48">
        <v>0</v>
      </c>
      <c r="D34" s="48">
        <v>0</v>
      </c>
      <c r="E34" s="48">
        <v>0</v>
      </c>
      <c r="F34" s="48">
        <v>0</v>
      </c>
      <c r="G34" s="48">
        <v>0</v>
      </c>
      <c r="H34" s="48">
        <v>0</v>
      </c>
      <c r="I34" s="48">
        <v>0</v>
      </c>
      <c r="J34" s="48">
        <v>0</v>
      </c>
      <c r="K34" s="48">
        <v>0</v>
      </c>
      <c r="L34" s="48">
        <v>0</v>
      </c>
      <c r="M34" s="48">
        <v>0</v>
      </c>
      <c r="N34" s="48">
        <v>0</v>
      </c>
      <c r="O34" s="48">
        <v>0</v>
      </c>
      <c r="P34" s="48">
        <v>0</v>
      </c>
      <c r="Q34" s="200">
        <v>0</v>
      </c>
    </row>
    <row r="35" spans="2:17" ht="32.25" customHeight="1" x14ac:dyDescent="0.25">
      <c r="B35" s="25" t="s">
        <v>82</v>
      </c>
      <c r="C35" s="48">
        <v>0</v>
      </c>
      <c r="D35" s="48">
        <v>0</v>
      </c>
      <c r="E35" s="48">
        <v>0</v>
      </c>
      <c r="F35" s="48">
        <v>0</v>
      </c>
      <c r="G35" s="48">
        <v>0</v>
      </c>
      <c r="H35" s="48">
        <v>0</v>
      </c>
      <c r="I35" s="48">
        <v>0</v>
      </c>
      <c r="J35" s="48">
        <v>0</v>
      </c>
      <c r="K35" s="48">
        <v>0</v>
      </c>
      <c r="L35" s="48">
        <v>0</v>
      </c>
      <c r="M35" s="48">
        <v>0</v>
      </c>
      <c r="N35" s="48">
        <v>0</v>
      </c>
      <c r="O35" s="48">
        <v>0</v>
      </c>
      <c r="P35" s="48">
        <v>0</v>
      </c>
      <c r="Q35" s="200">
        <v>0</v>
      </c>
    </row>
    <row r="36" spans="2:17" ht="32.25" customHeight="1" x14ac:dyDescent="0.25">
      <c r="B36" s="25" t="s">
        <v>50</v>
      </c>
      <c r="C36" s="48">
        <v>0</v>
      </c>
      <c r="D36" s="48">
        <v>0</v>
      </c>
      <c r="E36" s="48">
        <v>0</v>
      </c>
      <c r="F36" s="48">
        <v>0</v>
      </c>
      <c r="G36" s="48">
        <v>0</v>
      </c>
      <c r="H36" s="48">
        <v>0</v>
      </c>
      <c r="I36" s="48">
        <v>0</v>
      </c>
      <c r="J36" s="48">
        <v>0</v>
      </c>
      <c r="K36" s="48">
        <v>0</v>
      </c>
      <c r="L36" s="48">
        <v>0</v>
      </c>
      <c r="M36" s="48">
        <v>0</v>
      </c>
      <c r="N36" s="48">
        <v>0</v>
      </c>
      <c r="O36" s="48">
        <v>0</v>
      </c>
      <c r="P36" s="48">
        <v>0</v>
      </c>
      <c r="Q36" s="200">
        <v>0</v>
      </c>
    </row>
    <row r="37" spans="2:17" ht="32.25" customHeight="1" x14ac:dyDescent="0.25">
      <c r="B37" s="96" t="s">
        <v>47</v>
      </c>
      <c r="C37" s="113">
        <f>SUM(C34:C36)</f>
        <v>0</v>
      </c>
      <c r="D37" s="113">
        <f t="shared" ref="D37:Q37" si="2">SUM(D34:D36)</f>
        <v>0</v>
      </c>
      <c r="E37" s="113">
        <f t="shared" si="2"/>
        <v>0</v>
      </c>
      <c r="F37" s="113">
        <f t="shared" si="2"/>
        <v>0</v>
      </c>
      <c r="G37" s="113">
        <f t="shared" si="2"/>
        <v>0</v>
      </c>
      <c r="H37" s="113">
        <f t="shared" si="2"/>
        <v>0</v>
      </c>
      <c r="I37" s="113">
        <f t="shared" si="2"/>
        <v>0</v>
      </c>
      <c r="J37" s="113">
        <f t="shared" si="2"/>
        <v>0</v>
      </c>
      <c r="K37" s="113">
        <f t="shared" si="2"/>
        <v>0</v>
      </c>
      <c r="L37" s="113">
        <f t="shared" si="2"/>
        <v>0</v>
      </c>
      <c r="M37" s="113">
        <f t="shared" si="2"/>
        <v>0</v>
      </c>
      <c r="N37" s="113">
        <f t="shared" si="2"/>
        <v>0</v>
      </c>
      <c r="O37" s="113">
        <f t="shared" si="2"/>
        <v>0</v>
      </c>
      <c r="P37" s="113">
        <f t="shared" si="2"/>
        <v>0</v>
      </c>
      <c r="Q37" s="113">
        <f t="shared" si="2"/>
        <v>0</v>
      </c>
    </row>
    <row r="38" spans="2:17" ht="23.25" customHeight="1" x14ac:dyDescent="0.25">
      <c r="B38" s="279" t="s">
        <v>52</v>
      </c>
      <c r="C38" s="279"/>
      <c r="D38" s="279"/>
      <c r="E38" s="279"/>
      <c r="F38" s="279"/>
      <c r="G38" s="279"/>
      <c r="H38" s="279"/>
      <c r="I38" s="279"/>
      <c r="J38" s="279"/>
      <c r="K38" s="279"/>
      <c r="L38" s="279"/>
      <c r="M38" s="279"/>
      <c r="N38" s="279"/>
      <c r="O38" s="279"/>
      <c r="P38" s="279"/>
      <c r="Q38" s="279"/>
    </row>
  </sheetData>
  <sheetProtection password="E931" sheet="1" objects="1" scenarios="1"/>
  <mergeCells count="4">
    <mergeCell ref="B3:Q3"/>
    <mergeCell ref="B33:Q33"/>
    <mergeCell ref="B38:Q38"/>
    <mergeCell ref="B5:Q5"/>
  </mergeCells>
  <pageMargins left="0.7" right="0.7" top="0.75" bottom="0.75" header="0.3" footer="0.3"/>
  <pageSetup paperSize="9" scale="3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Q175"/>
  <sheetViews>
    <sheetView showGridLines="0" zoomScale="80" zoomScaleNormal="80" workbookViewId="0">
      <selection activeCell="B3" sqref="B3:Q38"/>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3" customWidth="1"/>
  </cols>
  <sheetData>
    <row r="2" spans="1:17" ht="18" customHeight="1" x14ac:dyDescent="0.25">
      <c r="B2" s="10"/>
      <c r="C2" s="10"/>
      <c r="D2" s="10"/>
      <c r="E2" s="10"/>
      <c r="F2" s="10"/>
      <c r="G2" s="10"/>
      <c r="H2" s="10"/>
      <c r="I2" s="10"/>
      <c r="J2" s="10"/>
      <c r="K2" s="10"/>
      <c r="L2" s="10"/>
      <c r="M2" s="10"/>
      <c r="N2" s="10"/>
      <c r="O2" s="10"/>
      <c r="P2" s="10"/>
      <c r="Q2" s="23"/>
    </row>
    <row r="3" spans="1:17" ht="25.5" customHeight="1" x14ac:dyDescent="0.25">
      <c r="B3" s="278" t="s">
        <v>272</v>
      </c>
      <c r="C3" s="278"/>
      <c r="D3" s="278"/>
      <c r="E3" s="278"/>
      <c r="F3" s="278"/>
      <c r="G3" s="278"/>
      <c r="H3" s="278"/>
      <c r="I3" s="278"/>
      <c r="J3" s="278"/>
      <c r="K3" s="278"/>
      <c r="L3" s="278"/>
      <c r="M3" s="278"/>
      <c r="N3" s="278"/>
      <c r="O3" s="278"/>
      <c r="P3" s="278"/>
      <c r="Q3" s="278"/>
    </row>
    <row r="4" spans="1:17" s="6" customFormat="1" ht="45" x14ac:dyDescent="0.25">
      <c r="B4" s="109" t="s">
        <v>0</v>
      </c>
      <c r="C4" s="104" t="s">
        <v>69</v>
      </c>
      <c r="D4" s="104" t="s">
        <v>70</v>
      </c>
      <c r="E4" s="104" t="s">
        <v>71</v>
      </c>
      <c r="F4" s="104" t="s">
        <v>72</v>
      </c>
      <c r="G4" s="104" t="s">
        <v>73</v>
      </c>
      <c r="H4" s="104" t="s">
        <v>90</v>
      </c>
      <c r="I4" s="110" t="s">
        <v>74</v>
      </c>
      <c r="J4" s="104" t="s">
        <v>75</v>
      </c>
      <c r="K4" s="105" t="s">
        <v>76</v>
      </c>
      <c r="L4" s="105" t="s">
        <v>77</v>
      </c>
      <c r="M4" s="112" t="s">
        <v>78</v>
      </c>
      <c r="N4" s="112" t="s">
        <v>2</v>
      </c>
      <c r="O4" s="112" t="s">
        <v>79</v>
      </c>
      <c r="P4" s="112" t="s">
        <v>80</v>
      </c>
      <c r="Q4" s="112" t="s">
        <v>81</v>
      </c>
    </row>
    <row r="5" spans="1:17" ht="29.25" customHeight="1" x14ac:dyDescent="0.25">
      <c r="A5" s="4"/>
      <c r="B5" s="271" t="s">
        <v>16</v>
      </c>
      <c r="C5" s="272"/>
      <c r="D5" s="272"/>
      <c r="E5" s="272"/>
      <c r="F5" s="272"/>
      <c r="G5" s="272"/>
      <c r="H5" s="272"/>
      <c r="I5" s="272"/>
      <c r="J5" s="272"/>
      <c r="K5" s="272"/>
      <c r="L5" s="272"/>
      <c r="M5" s="272"/>
      <c r="N5" s="272"/>
      <c r="O5" s="272"/>
      <c r="P5" s="272"/>
      <c r="Q5" s="273"/>
    </row>
    <row r="6" spans="1:17" ht="29.25" customHeight="1" x14ac:dyDescent="0.3">
      <c r="A6" s="4"/>
      <c r="B6" s="18" t="s">
        <v>53</v>
      </c>
      <c r="C6" s="8">
        <f>'APPENDIX 5'!C6+'APPENDIX 6'!C6+'APPENDIX 7'!C6+'APPENDIX 8'!C6+'APPENDIX 9'!C6+'APPENDIX 10'!C6+'APPENDIX 11'!C6</f>
        <v>3324588</v>
      </c>
      <c r="D6" s="8">
        <f>'APPENDIX 5'!D6+'APPENDIX 6'!D6+'APPENDIX 7'!D6+'APPENDIX 8'!D6+'APPENDIX 9'!D6+'APPENDIX 10'!D6+'APPENDIX 11'!D6</f>
        <v>1207690</v>
      </c>
      <c r="E6" s="8">
        <f>'APPENDIX 5'!E6+'APPENDIX 6'!E6+'APPENDIX 7'!E6+'APPENDIX 8'!E6+'APPENDIX 9'!E6+'APPENDIX 10'!E6+'APPENDIX 11'!E6</f>
        <v>747576</v>
      </c>
      <c r="F6" s="8">
        <f>'APPENDIX 5'!F6+'APPENDIX 6'!F6+'APPENDIX 7'!F6+'APPENDIX 8'!F6+'APPENDIX 9'!F6+'APPENDIX 10'!F6+'APPENDIX 11'!F6</f>
        <v>0</v>
      </c>
      <c r="G6" s="8">
        <f>'APPENDIX 5'!G6+'APPENDIX 6'!G6+'APPENDIX 7'!G6+'APPENDIX 8'!G6+'APPENDIX 9'!G6+'APPENDIX 10'!G6+'APPENDIX 11'!G6</f>
        <v>431281</v>
      </c>
      <c r="H6" s="8">
        <f>'APPENDIX 5'!H6+'APPENDIX 6'!H6+'APPENDIX 7'!H6+'APPENDIX 8'!H6+'APPENDIX 9'!H6+'APPENDIX 10'!H6+'APPENDIX 11'!H6</f>
        <v>386098</v>
      </c>
      <c r="I6" s="8">
        <f>'APPENDIX 5'!I6+'APPENDIX 6'!I6+'APPENDIX 7'!I6+'APPENDIX 8'!I6+'APPENDIX 9'!I6+'APPENDIX 10'!I6+'APPENDIX 11'!I6</f>
        <v>0</v>
      </c>
      <c r="J6" s="8">
        <f>'APPENDIX 5'!J6+'APPENDIX 6'!J6+'APPENDIX 7'!J6+'APPENDIX 8'!J6+'APPENDIX 9'!J6+'APPENDIX 10'!J6+'APPENDIX 11'!J6</f>
        <v>0</v>
      </c>
      <c r="K6" s="8">
        <f>'APPENDIX 5'!K6+'APPENDIX 6'!K6+'APPENDIX 7'!K6+'APPENDIX 8'!K6+'APPENDIX 9'!K6+'APPENDIX 10'!K6+'APPENDIX 11'!K6</f>
        <v>45597</v>
      </c>
      <c r="L6" s="8">
        <f>'APPENDIX 5'!L6+'APPENDIX 6'!L6+'APPENDIX 7'!L6+'APPENDIX 8'!L6+'APPENDIX 9'!L6+'APPENDIX 10'!L6+'APPENDIX 11'!L6</f>
        <v>29627</v>
      </c>
      <c r="M6" s="8">
        <f>'APPENDIX 5'!M6+'APPENDIX 6'!M6+'APPENDIX 7'!M6+'APPENDIX 8'!M6+'APPENDIX 9'!M6+'APPENDIX 10'!M6+'APPENDIX 11'!M6</f>
        <v>150986</v>
      </c>
      <c r="N6" s="8">
        <f>'APPENDIX 5'!N6+'APPENDIX 6'!N6+'APPENDIX 7'!N6+'APPENDIX 8'!N6+'APPENDIX 9'!N6+'APPENDIX 10'!N6+'APPENDIX 11'!N6</f>
        <v>347693</v>
      </c>
      <c r="O6" s="8">
        <f>'APPENDIX 5'!O6+'APPENDIX 6'!O6+'APPENDIX 7'!O6+'APPENDIX 8'!O6+'APPENDIX 9'!O6+'APPENDIX 10'!O6+'APPENDIX 11'!O6</f>
        <v>11130</v>
      </c>
      <c r="P6" s="8">
        <f>'APPENDIX 5'!P6+'APPENDIX 6'!P6+'APPENDIX 7'!P6+'APPENDIX 8'!P6+'APPENDIX 9'!P6+'APPENDIX 10'!P6+'APPENDIX 11'!P6</f>
        <v>10000</v>
      </c>
      <c r="Q6" s="9">
        <f>'APPENDIX 5'!Q6+'APPENDIX 6'!Q6+'APPENDIX 7'!Q6+'APPENDIX 8'!Q6+'APPENDIX 9'!Q6+'APPENDIX 10'!Q6+'APPENDIX 11'!Q6</f>
        <v>3786420</v>
      </c>
    </row>
    <row r="7" spans="1:17" ht="29.25" customHeight="1" x14ac:dyDescent="0.3">
      <c r="A7" s="4"/>
      <c r="B7" s="18" t="s">
        <v>200</v>
      </c>
      <c r="C7" s="8">
        <f>'APPENDIX 5'!C7+'APPENDIX 6'!C7+'APPENDIX 7'!C7+'APPENDIX 8'!C7+'APPENDIX 9'!C7+'APPENDIX 10'!C7+'APPENDIX 11'!C7</f>
        <v>-476998</v>
      </c>
      <c r="D7" s="8">
        <f>'APPENDIX 5'!D7+'APPENDIX 6'!D7+'APPENDIX 7'!D7+'APPENDIX 8'!D7+'APPENDIX 9'!D7+'APPENDIX 10'!D7+'APPENDIX 11'!D7</f>
        <v>1059609</v>
      </c>
      <c r="E7" s="8">
        <f>'APPENDIX 5'!E7+'APPENDIX 6'!E7+'APPENDIX 7'!E7+'APPENDIX 8'!E7+'APPENDIX 9'!E7+'APPENDIX 10'!E7+'APPENDIX 11'!E7</f>
        <v>651904</v>
      </c>
      <c r="F7" s="8">
        <f>'APPENDIX 5'!F7+'APPENDIX 6'!F7+'APPENDIX 7'!F7+'APPENDIX 8'!F7+'APPENDIX 9'!F7+'APPENDIX 10'!F7+'APPENDIX 11'!F7</f>
        <v>0</v>
      </c>
      <c r="G7" s="8">
        <f>'APPENDIX 5'!G7+'APPENDIX 6'!G7+'APPENDIX 7'!G7+'APPENDIX 8'!G7+'APPENDIX 9'!G7+'APPENDIX 10'!G7+'APPENDIX 11'!G7</f>
        <v>137614</v>
      </c>
      <c r="H7" s="8">
        <f>'APPENDIX 5'!H7+'APPENDIX 6'!H7+'APPENDIX 7'!H7+'APPENDIX 8'!H7+'APPENDIX 9'!H7+'APPENDIX 10'!H7+'APPENDIX 11'!H7</f>
        <v>344402</v>
      </c>
      <c r="I7" s="8">
        <f>'APPENDIX 5'!I7+'APPENDIX 6'!I7+'APPENDIX 7'!I7+'APPENDIX 8'!I7+'APPENDIX 9'!I7+'APPENDIX 10'!I7+'APPENDIX 11'!I7</f>
        <v>2514</v>
      </c>
      <c r="J7" s="8">
        <f>'APPENDIX 5'!J7+'APPENDIX 6'!J7+'APPENDIX 7'!J7+'APPENDIX 8'!J7+'APPENDIX 9'!J7+'APPENDIX 10'!J7+'APPENDIX 11'!J7</f>
        <v>0</v>
      </c>
      <c r="K7" s="8">
        <f>'APPENDIX 5'!K7+'APPENDIX 6'!K7+'APPENDIX 7'!K7+'APPENDIX 8'!K7+'APPENDIX 9'!K7+'APPENDIX 10'!K7+'APPENDIX 11'!K7</f>
        <v>0</v>
      </c>
      <c r="L7" s="8">
        <f>'APPENDIX 5'!L7+'APPENDIX 6'!L7+'APPENDIX 7'!L7+'APPENDIX 8'!L7+'APPENDIX 9'!L7+'APPENDIX 10'!L7+'APPENDIX 11'!L7</f>
        <v>126628</v>
      </c>
      <c r="M7" s="8">
        <f>'APPENDIX 5'!M7+'APPENDIX 6'!M7+'APPENDIX 7'!M7+'APPENDIX 8'!M7+'APPENDIX 9'!M7+'APPENDIX 10'!M7+'APPENDIX 11'!M7</f>
        <v>247757</v>
      </c>
      <c r="N7" s="8">
        <f>'APPENDIX 5'!N7+'APPENDIX 6'!N7+'APPENDIX 7'!N7+'APPENDIX 8'!N7+'APPENDIX 9'!N7+'APPENDIX 10'!N7+'APPENDIX 11'!N7</f>
        <v>56423</v>
      </c>
      <c r="O7" s="8">
        <f>'APPENDIX 5'!O7+'APPENDIX 6'!O7+'APPENDIX 7'!O7+'APPENDIX 8'!O7+'APPENDIX 9'!O7+'APPENDIX 10'!O7+'APPENDIX 11'!O7</f>
        <v>0</v>
      </c>
      <c r="P7" s="8">
        <f>'APPENDIX 5'!P7+'APPENDIX 6'!P7+'APPENDIX 7'!P7+'APPENDIX 8'!P7+'APPENDIX 9'!P7+'APPENDIX 10'!P7+'APPENDIX 11'!P7</f>
        <v>0</v>
      </c>
      <c r="Q7" s="9">
        <f>'APPENDIX 5'!Q7+'APPENDIX 6'!Q7+'APPENDIX 7'!Q7+'APPENDIX 8'!Q7+'APPENDIX 9'!Q7+'APPENDIX 10'!Q7+'APPENDIX 11'!Q7</f>
        <v>-489973</v>
      </c>
    </row>
    <row r="8" spans="1:17" ht="29.25" customHeight="1" x14ac:dyDescent="0.3">
      <c r="A8" s="4"/>
      <c r="B8" s="18" t="s">
        <v>211</v>
      </c>
      <c r="C8" s="8">
        <f>'APPENDIX 5'!C8+'APPENDIX 6'!C8+'APPENDIX 7'!C8+'APPENDIX 8'!C8+'APPENDIX 9'!C8+'APPENDIX 10'!C8+'APPENDIX 11'!C8</f>
        <v>48014484</v>
      </c>
      <c r="D8" s="8">
        <f>'APPENDIX 5'!D8+'APPENDIX 6'!D8+'APPENDIX 7'!D8+'APPENDIX 8'!D8+'APPENDIX 9'!D8+'APPENDIX 10'!D8+'APPENDIX 11'!D8</f>
        <v>13405552</v>
      </c>
      <c r="E8" s="8">
        <f>'APPENDIX 5'!E8+'APPENDIX 6'!E8+'APPENDIX 7'!E8+'APPENDIX 8'!E8+'APPENDIX 9'!E8+'APPENDIX 10'!E8+'APPENDIX 11'!E8</f>
        <v>13075095</v>
      </c>
      <c r="F8" s="8">
        <f>'APPENDIX 5'!F8+'APPENDIX 6'!F8+'APPENDIX 7'!F8+'APPENDIX 8'!F8+'APPENDIX 9'!F8+'APPENDIX 10'!F8+'APPENDIX 11'!F8</f>
        <v>0</v>
      </c>
      <c r="G8" s="8">
        <f>'APPENDIX 5'!G8+'APPENDIX 6'!G8+'APPENDIX 7'!G8+'APPENDIX 8'!G8+'APPENDIX 9'!G8+'APPENDIX 10'!G8+'APPENDIX 11'!G8</f>
        <v>6031397</v>
      </c>
      <c r="H8" s="8">
        <f>'APPENDIX 5'!H8+'APPENDIX 6'!H8+'APPENDIX 7'!H8+'APPENDIX 8'!H8+'APPENDIX 9'!H8+'APPENDIX 10'!H8+'APPENDIX 11'!H8</f>
        <v>3188561</v>
      </c>
      <c r="I8" s="8">
        <f>'APPENDIX 5'!I8+'APPENDIX 6'!I8+'APPENDIX 7'!I8+'APPENDIX 8'!I8+'APPENDIX 9'!I8+'APPENDIX 10'!I8+'APPENDIX 11'!I8</f>
        <v>500180</v>
      </c>
      <c r="J8" s="8">
        <f>'APPENDIX 5'!J8+'APPENDIX 6'!J8+'APPENDIX 7'!J8+'APPENDIX 8'!J8+'APPENDIX 9'!J8+'APPENDIX 10'!J8+'APPENDIX 11'!J8</f>
        <v>883316</v>
      </c>
      <c r="K8" s="8">
        <f>'APPENDIX 5'!K8+'APPENDIX 6'!K8+'APPENDIX 7'!K8+'APPENDIX 8'!K8+'APPENDIX 9'!K8+'APPENDIX 10'!K8+'APPENDIX 11'!K8</f>
        <v>198449</v>
      </c>
      <c r="L8" s="8">
        <f>'APPENDIX 5'!L8+'APPENDIX 6'!L8+'APPENDIX 7'!L8+'APPENDIX 8'!L8+'APPENDIX 9'!L8+'APPENDIX 10'!L8+'APPENDIX 11'!L8</f>
        <v>1330090</v>
      </c>
      <c r="M8" s="8">
        <f>'APPENDIX 5'!M8+'APPENDIX 6'!M8+'APPENDIX 7'!M8+'APPENDIX 8'!M8+'APPENDIX 9'!M8+'APPENDIX 10'!M8+'APPENDIX 11'!M8</f>
        <v>1869735</v>
      </c>
      <c r="N8" s="8">
        <f>'APPENDIX 5'!N8+'APPENDIX 6'!N8+'APPENDIX 7'!N8+'APPENDIX 8'!N8+'APPENDIX 9'!N8+'APPENDIX 10'!N8+'APPENDIX 11'!N8</f>
        <v>4330046</v>
      </c>
      <c r="O8" s="8">
        <f>'APPENDIX 5'!O8+'APPENDIX 6'!O8+'APPENDIX 7'!O8+'APPENDIX 8'!O8+'APPENDIX 9'!O8+'APPENDIX 10'!O8+'APPENDIX 11'!O8</f>
        <v>100331</v>
      </c>
      <c r="P8" s="8">
        <f>'APPENDIX 5'!P8+'APPENDIX 6'!P8+'APPENDIX 7'!P8+'APPENDIX 8'!P8+'APPENDIX 9'!P8+'APPENDIX 10'!P8+'APPENDIX 11'!P8</f>
        <v>0</v>
      </c>
      <c r="Q8" s="9">
        <f>'APPENDIX 5'!Q8+'APPENDIX 6'!Q8+'APPENDIX 7'!Q8+'APPENDIX 8'!Q8+'APPENDIX 9'!Q8+'APPENDIX 10'!Q8+'APPENDIX 11'!Q8</f>
        <v>57348962</v>
      </c>
    </row>
    <row r="9" spans="1:17" ht="29.25" customHeight="1" x14ac:dyDescent="0.3">
      <c r="A9" s="4"/>
      <c r="B9" s="18" t="s">
        <v>21</v>
      </c>
      <c r="C9" s="8">
        <f>'APPENDIX 5'!C9+'APPENDIX 6'!C9+'APPENDIX 7'!C9+'APPENDIX 8'!C9+'APPENDIX 9'!C9+'APPENDIX 10'!C9+'APPENDIX 11'!C9</f>
        <v>834827</v>
      </c>
      <c r="D9" s="8">
        <f>'APPENDIX 5'!D9+'APPENDIX 6'!D9+'APPENDIX 7'!D9+'APPENDIX 8'!D9+'APPENDIX 9'!D9+'APPENDIX 10'!D9+'APPENDIX 11'!D9</f>
        <v>64791</v>
      </c>
      <c r="E9" s="8">
        <f>'APPENDIX 5'!E9+'APPENDIX 6'!E9+'APPENDIX 7'!E9+'APPENDIX 8'!E9+'APPENDIX 9'!E9+'APPENDIX 10'!E9+'APPENDIX 11'!E9</f>
        <v>64232</v>
      </c>
      <c r="F9" s="8">
        <f>'APPENDIX 5'!F9+'APPENDIX 6'!F9+'APPENDIX 7'!F9+'APPENDIX 8'!F9+'APPENDIX 9'!F9+'APPENDIX 10'!F9+'APPENDIX 11'!F9</f>
        <v>0</v>
      </c>
      <c r="G9" s="8">
        <f>'APPENDIX 5'!G9+'APPENDIX 6'!G9+'APPENDIX 7'!G9+'APPENDIX 8'!G9+'APPENDIX 9'!G9+'APPENDIX 10'!G9+'APPENDIX 11'!G9</f>
        <v>124137</v>
      </c>
      <c r="H9" s="8">
        <f>'APPENDIX 5'!H9+'APPENDIX 6'!H9+'APPENDIX 7'!H9+'APPENDIX 8'!H9+'APPENDIX 9'!H9+'APPENDIX 10'!H9+'APPENDIX 11'!H9</f>
        <v>124137</v>
      </c>
      <c r="I9" s="8">
        <f>'APPENDIX 5'!I9+'APPENDIX 6'!I9+'APPENDIX 7'!I9+'APPENDIX 8'!I9+'APPENDIX 9'!I9+'APPENDIX 10'!I9+'APPENDIX 11'!I9</f>
        <v>0</v>
      </c>
      <c r="J9" s="8">
        <f>'APPENDIX 5'!J9+'APPENDIX 6'!J9+'APPENDIX 7'!J9+'APPENDIX 8'!J9+'APPENDIX 9'!J9+'APPENDIX 10'!J9+'APPENDIX 11'!J9</f>
        <v>0</v>
      </c>
      <c r="K9" s="8">
        <f>'APPENDIX 5'!K9+'APPENDIX 6'!K9+'APPENDIX 7'!K9+'APPENDIX 8'!K9+'APPENDIX 9'!K9+'APPENDIX 10'!K9+'APPENDIX 11'!K9</f>
        <v>0</v>
      </c>
      <c r="L9" s="8">
        <f>'APPENDIX 5'!L9+'APPENDIX 6'!L9+'APPENDIX 7'!L9+'APPENDIX 8'!L9+'APPENDIX 9'!L9+'APPENDIX 10'!L9+'APPENDIX 11'!L9</f>
        <v>2063</v>
      </c>
      <c r="M9" s="8">
        <f>'APPENDIX 5'!M9+'APPENDIX 6'!M9+'APPENDIX 7'!M9+'APPENDIX 8'!M9+'APPENDIX 9'!M9+'APPENDIX 10'!M9+'APPENDIX 11'!M9</f>
        <v>74472</v>
      </c>
      <c r="N9" s="8">
        <f>'APPENDIX 5'!N9+'APPENDIX 6'!N9+'APPENDIX 7'!N9+'APPENDIX 8'!N9+'APPENDIX 9'!N9+'APPENDIX 10'!N9+'APPENDIX 11'!N9</f>
        <v>53991</v>
      </c>
      <c r="O9" s="8">
        <f>'APPENDIX 5'!O9+'APPENDIX 6'!O9+'APPENDIX 7'!O9+'APPENDIX 8'!O9+'APPENDIX 9'!O9+'APPENDIX 10'!O9+'APPENDIX 11'!O9</f>
        <v>0</v>
      </c>
      <c r="P9" s="8">
        <f>'APPENDIX 5'!P9+'APPENDIX 6'!P9+'APPENDIX 7'!P9+'APPENDIX 8'!P9+'APPENDIX 9'!P9+'APPENDIX 10'!P9+'APPENDIX 11'!P9</f>
        <v>0</v>
      </c>
      <c r="Q9" s="9">
        <f>'APPENDIX 5'!Q9+'APPENDIX 6'!Q9+'APPENDIX 7'!Q9+'APPENDIX 8'!Q9+'APPENDIX 9'!Q9+'APPENDIX 10'!Q9+'APPENDIX 11'!Q9</f>
        <v>752380</v>
      </c>
    </row>
    <row r="10" spans="1:17" ht="29.25" customHeight="1" x14ac:dyDescent="0.3">
      <c r="A10" s="4"/>
      <c r="B10" s="18" t="s">
        <v>54</v>
      </c>
      <c r="C10" s="8">
        <f>'APPENDIX 5'!C10+'APPENDIX 6'!C10+'APPENDIX 7'!C10+'APPENDIX 8'!C10+'APPENDIX 9'!C10+'APPENDIX 10'!C10+'APPENDIX 11'!C10</f>
        <v>119406</v>
      </c>
      <c r="D10" s="8">
        <f>'APPENDIX 5'!D10+'APPENDIX 6'!D10+'APPENDIX 7'!D10+'APPENDIX 8'!D10+'APPENDIX 9'!D10+'APPENDIX 10'!D10+'APPENDIX 11'!D10</f>
        <v>235618</v>
      </c>
      <c r="E10" s="8">
        <f>'APPENDIX 5'!E10+'APPENDIX 6'!E10+'APPENDIX 7'!E10+'APPENDIX 8'!E10+'APPENDIX 9'!E10+'APPENDIX 10'!E10+'APPENDIX 11'!E10</f>
        <v>219096</v>
      </c>
      <c r="F10" s="8">
        <f>'APPENDIX 5'!F10+'APPENDIX 6'!F10+'APPENDIX 7'!F10+'APPENDIX 8'!F10+'APPENDIX 9'!F10+'APPENDIX 10'!F10+'APPENDIX 11'!F10</f>
        <v>0</v>
      </c>
      <c r="G10" s="8">
        <f>'APPENDIX 5'!G10+'APPENDIX 6'!G10+'APPENDIX 7'!G10+'APPENDIX 8'!G10+'APPENDIX 9'!G10+'APPENDIX 10'!G10+'APPENDIX 11'!G10</f>
        <v>37882</v>
      </c>
      <c r="H10" s="8">
        <f>'APPENDIX 5'!H10+'APPENDIX 6'!H10+'APPENDIX 7'!H10+'APPENDIX 8'!H10+'APPENDIX 9'!H10+'APPENDIX 10'!H10+'APPENDIX 11'!H10</f>
        <v>36058</v>
      </c>
      <c r="I10" s="8">
        <f>'APPENDIX 5'!I10+'APPENDIX 6'!I10+'APPENDIX 7'!I10+'APPENDIX 8'!I10+'APPENDIX 9'!I10+'APPENDIX 10'!I10+'APPENDIX 11'!I10</f>
        <v>0</v>
      </c>
      <c r="J10" s="8">
        <f>'APPENDIX 5'!J10+'APPENDIX 6'!J10+'APPENDIX 7'!J10+'APPENDIX 8'!J10+'APPENDIX 9'!J10+'APPENDIX 10'!J10+'APPENDIX 11'!J10</f>
        <v>0</v>
      </c>
      <c r="K10" s="8">
        <f>'APPENDIX 5'!K10+'APPENDIX 6'!K10+'APPENDIX 7'!K10+'APPENDIX 8'!K10+'APPENDIX 9'!K10+'APPENDIX 10'!K10+'APPENDIX 11'!K10</f>
        <v>0</v>
      </c>
      <c r="L10" s="8">
        <f>'APPENDIX 5'!L10+'APPENDIX 6'!L10+'APPENDIX 7'!L10+'APPENDIX 8'!L10+'APPENDIX 9'!L10+'APPENDIX 10'!L10+'APPENDIX 11'!L10</f>
        <v>22495</v>
      </c>
      <c r="M10" s="8">
        <f>'APPENDIX 5'!M10+'APPENDIX 6'!M10+'APPENDIX 7'!M10+'APPENDIX 8'!M10+'APPENDIX 9'!M10+'APPENDIX 10'!M10+'APPENDIX 11'!M10</f>
        <v>61484</v>
      </c>
      <c r="N10" s="8">
        <f>'APPENDIX 5'!N10+'APPENDIX 6'!N10+'APPENDIX 7'!N10+'APPENDIX 8'!N10+'APPENDIX 9'!N10+'APPENDIX 10'!N10+'APPENDIX 11'!N10</f>
        <v>55433</v>
      </c>
      <c r="O10" s="8">
        <f>'APPENDIX 5'!O10+'APPENDIX 6'!O10+'APPENDIX 7'!O10+'APPENDIX 8'!O10+'APPENDIX 9'!O10+'APPENDIX 10'!O10+'APPENDIX 11'!O10</f>
        <v>0</v>
      </c>
      <c r="P10" s="8">
        <f>'APPENDIX 5'!P10+'APPENDIX 6'!P10+'APPENDIX 7'!P10+'APPENDIX 8'!P10+'APPENDIX 9'!P10+'APPENDIX 10'!P10+'APPENDIX 11'!P10</f>
        <v>0</v>
      </c>
      <c r="Q10" s="9">
        <f>'APPENDIX 5'!Q10+'APPENDIX 6'!Q10+'APPENDIX 7'!Q10+'APPENDIX 8'!Q10+'APPENDIX 9'!Q10+'APPENDIX 10'!Q10+'APPENDIX 11'!Q10</f>
        <v>273898</v>
      </c>
    </row>
    <row r="11" spans="1:17" ht="29.25" customHeight="1" x14ac:dyDescent="0.3">
      <c r="A11" s="4"/>
      <c r="B11" s="18" t="s">
        <v>55</v>
      </c>
      <c r="C11" s="8">
        <f>'APPENDIX 5'!C11+'APPENDIX 6'!C11+'APPENDIX 7'!C11+'APPENDIX 8'!C11+'APPENDIX 9'!C11+'APPENDIX 10'!C11+'APPENDIX 11'!C11</f>
        <v>1034837</v>
      </c>
      <c r="D11" s="8">
        <f>'APPENDIX 5'!D11+'APPENDIX 6'!D11+'APPENDIX 7'!D11+'APPENDIX 8'!D11+'APPENDIX 9'!D11+'APPENDIX 10'!D11+'APPENDIX 11'!D11</f>
        <v>3867424</v>
      </c>
      <c r="E11" s="8">
        <f>'APPENDIX 5'!E11+'APPENDIX 6'!E11+'APPENDIX 7'!E11+'APPENDIX 8'!E11+'APPENDIX 9'!E11+'APPENDIX 10'!E11+'APPENDIX 11'!E11</f>
        <v>3178941</v>
      </c>
      <c r="F11" s="8">
        <f>'APPENDIX 5'!F11+'APPENDIX 6'!F11+'APPENDIX 7'!F11+'APPENDIX 8'!F11+'APPENDIX 9'!F11+'APPENDIX 10'!F11+'APPENDIX 11'!F11</f>
        <v>0</v>
      </c>
      <c r="G11" s="8">
        <f>'APPENDIX 5'!G11+'APPENDIX 6'!G11+'APPENDIX 7'!G11+'APPENDIX 8'!G11+'APPENDIX 9'!G11+'APPENDIX 10'!G11+'APPENDIX 11'!G11</f>
        <v>1063651</v>
      </c>
      <c r="H11" s="8">
        <f>'APPENDIX 5'!H11+'APPENDIX 6'!H11+'APPENDIX 7'!H11+'APPENDIX 8'!H11+'APPENDIX 9'!H11+'APPENDIX 10'!H11+'APPENDIX 11'!H11</f>
        <v>1786016</v>
      </c>
      <c r="I11" s="8">
        <f>'APPENDIX 5'!I11+'APPENDIX 6'!I11+'APPENDIX 7'!I11+'APPENDIX 8'!I11+'APPENDIX 9'!I11+'APPENDIX 10'!I11+'APPENDIX 11'!I11</f>
        <v>0</v>
      </c>
      <c r="J11" s="8">
        <f>'APPENDIX 5'!J11+'APPENDIX 6'!J11+'APPENDIX 7'!J11+'APPENDIX 8'!J11+'APPENDIX 9'!J11+'APPENDIX 10'!J11+'APPENDIX 11'!J11</f>
        <v>0</v>
      </c>
      <c r="K11" s="8">
        <f>'APPENDIX 5'!K11+'APPENDIX 6'!K11+'APPENDIX 7'!K11+'APPENDIX 8'!K11+'APPENDIX 9'!K11+'APPENDIX 10'!K11+'APPENDIX 11'!K11</f>
        <v>0</v>
      </c>
      <c r="L11" s="8">
        <f>'APPENDIX 5'!L11+'APPENDIX 6'!L11+'APPENDIX 7'!L11+'APPENDIX 8'!L11+'APPENDIX 9'!L11+'APPENDIX 10'!L11+'APPENDIX 11'!L11</f>
        <v>244172</v>
      </c>
      <c r="M11" s="8">
        <f>'APPENDIX 5'!M11+'APPENDIX 6'!M11+'APPENDIX 7'!M11+'APPENDIX 8'!M11+'APPENDIX 9'!M11+'APPENDIX 10'!M11+'APPENDIX 11'!M11</f>
        <v>891481</v>
      </c>
      <c r="N11" s="8">
        <f>'APPENDIX 5'!N11+'APPENDIX 6'!N11+'APPENDIX 7'!N11+'APPENDIX 8'!N11+'APPENDIX 9'!N11+'APPENDIX 10'!N11+'APPENDIX 11'!N11</f>
        <v>479213</v>
      </c>
      <c r="O11" s="8">
        <f>'APPENDIX 5'!O11+'APPENDIX 6'!O11+'APPENDIX 7'!O11+'APPENDIX 8'!O11+'APPENDIX 9'!O11+'APPENDIX 10'!O11+'APPENDIX 11'!O11</f>
        <v>0</v>
      </c>
      <c r="P11" s="8">
        <f>'APPENDIX 5'!P11+'APPENDIX 6'!P11+'APPENDIX 7'!P11+'APPENDIX 8'!P11+'APPENDIX 9'!P11+'APPENDIX 10'!P11+'APPENDIX 11'!P11</f>
        <v>115000</v>
      </c>
      <c r="Q11" s="9">
        <f>'APPENDIX 5'!Q11+'APPENDIX 6'!Q11+'APPENDIX 7'!Q11+'APPENDIX 8'!Q11+'APPENDIX 9'!Q11+'APPENDIX 10'!Q11+'APPENDIX 11'!Q11</f>
        <v>1656322</v>
      </c>
    </row>
    <row r="12" spans="1:17" ht="29.25" customHeight="1" x14ac:dyDescent="0.3">
      <c r="A12" s="4"/>
      <c r="B12" s="18" t="s">
        <v>23</v>
      </c>
      <c r="C12" s="8">
        <f>'APPENDIX 5'!C12+'APPENDIX 6'!C12+'APPENDIX 7'!C12+'APPENDIX 8'!C12+'APPENDIX 9'!C12+'APPENDIX 10'!C12+'APPENDIX 11'!C12</f>
        <v>638316</v>
      </c>
      <c r="D12" s="8">
        <f>'APPENDIX 5'!D12+'APPENDIX 6'!D12+'APPENDIX 7'!D12+'APPENDIX 8'!D12+'APPENDIX 9'!D12+'APPENDIX 10'!D12+'APPENDIX 11'!D12</f>
        <v>211746</v>
      </c>
      <c r="E12" s="8">
        <f>'APPENDIX 5'!E12+'APPENDIX 6'!E12+'APPENDIX 7'!E12+'APPENDIX 8'!E12+'APPENDIX 9'!E12+'APPENDIX 10'!E12+'APPENDIX 11'!E12</f>
        <v>210481</v>
      </c>
      <c r="F12" s="8">
        <f>'APPENDIX 5'!F12+'APPENDIX 6'!F12+'APPENDIX 7'!F12+'APPENDIX 8'!F12+'APPENDIX 9'!F12+'APPENDIX 10'!F12+'APPENDIX 11'!F12</f>
        <v>0</v>
      </c>
      <c r="G12" s="8">
        <f>'APPENDIX 5'!G12+'APPENDIX 6'!G12+'APPENDIX 7'!G12+'APPENDIX 8'!G12+'APPENDIX 9'!G12+'APPENDIX 10'!G12+'APPENDIX 11'!G12</f>
        <v>145266</v>
      </c>
      <c r="H12" s="8">
        <f>'APPENDIX 5'!H12+'APPENDIX 6'!H12+'APPENDIX 7'!H12+'APPENDIX 8'!H12+'APPENDIX 9'!H12+'APPENDIX 10'!H12+'APPENDIX 11'!H12</f>
        <v>145266</v>
      </c>
      <c r="I12" s="8">
        <f>'APPENDIX 5'!I12+'APPENDIX 6'!I12+'APPENDIX 7'!I12+'APPENDIX 8'!I12+'APPENDIX 9'!I12+'APPENDIX 10'!I12+'APPENDIX 11'!I12</f>
        <v>0</v>
      </c>
      <c r="J12" s="8">
        <f>'APPENDIX 5'!J12+'APPENDIX 6'!J12+'APPENDIX 7'!J12+'APPENDIX 8'!J12+'APPENDIX 9'!J12+'APPENDIX 10'!J12+'APPENDIX 11'!J12</f>
        <v>0</v>
      </c>
      <c r="K12" s="8">
        <f>'APPENDIX 5'!K12+'APPENDIX 6'!K12+'APPENDIX 7'!K12+'APPENDIX 8'!K12+'APPENDIX 9'!K12+'APPENDIX 10'!K12+'APPENDIX 11'!K12</f>
        <v>0</v>
      </c>
      <c r="L12" s="8">
        <f>'APPENDIX 5'!L12+'APPENDIX 6'!L12+'APPENDIX 7'!L12+'APPENDIX 8'!L12+'APPENDIX 9'!L12+'APPENDIX 10'!L12+'APPENDIX 11'!L12</f>
        <v>55526</v>
      </c>
      <c r="M12" s="8">
        <f>'APPENDIX 5'!M12+'APPENDIX 6'!M12+'APPENDIX 7'!M12+'APPENDIX 8'!M12+'APPENDIX 9'!M12+'APPENDIX 10'!M12+'APPENDIX 11'!M12</f>
        <v>32688</v>
      </c>
      <c r="N12" s="8">
        <f>'APPENDIX 5'!N12+'APPENDIX 6'!N12+'APPENDIX 7'!N12+'APPENDIX 8'!N12+'APPENDIX 9'!N12+'APPENDIX 10'!N12+'APPENDIX 11'!N12</f>
        <v>45750</v>
      </c>
      <c r="O12" s="8">
        <f>'APPENDIX 5'!O12+'APPENDIX 6'!O12+'APPENDIX 7'!O12+'APPENDIX 8'!O12+'APPENDIX 9'!O12+'APPENDIX 10'!O12+'APPENDIX 11'!O12</f>
        <v>0</v>
      </c>
      <c r="P12" s="8">
        <f>'APPENDIX 5'!P12+'APPENDIX 6'!P12+'APPENDIX 7'!P12+'APPENDIX 8'!P12+'APPENDIX 9'!P12+'APPENDIX 10'!P12+'APPENDIX 11'!P12</f>
        <v>0</v>
      </c>
      <c r="Q12" s="9">
        <f>'APPENDIX 5'!Q12+'APPENDIX 6'!Q12+'APPENDIX 7'!Q12+'APPENDIX 8'!Q12+'APPENDIX 9'!Q12+'APPENDIX 10'!Q12+'APPENDIX 11'!Q12</f>
        <v>661067</v>
      </c>
    </row>
    <row r="13" spans="1:17" ht="29.25" customHeight="1" x14ac:dyDescent="0.3">
      <c r="A13" s="4"/>
      <c r="B13" s="18" t="s">
        <v>56</v>
      </c>
      <c r="C13" s="8">
        <f>'APPENDIX 5'!C13+'APPENDIX 6'!C13+'APPENDIX 7'!C13+'APPENDIX 8'!C13+'APPENDIX 9'!C13+'APPENDIX 10'!C13+'APPENDIX 11'!C13</f>
        <v>350958</v>
      </c>
      <c r="D13" s="8">
        <f>'APPENDIX 5'!D13+'APPENDIX 6'!D13+'APPENDIX 7'!D13+'APPENDIX 8'!D13+'APPENDIX 9'!D13+'APPENDIX 10'!D13+'APPENDIX 11'!D13</f>
        <v>164316</v>
      </c>
      <c r="E13" s="8">
        <f>'APPENDIX 5'!E13+'APPENDIX 6'!E13+'APPENDIX 7'!E13+'APPENDIX 8'!E13+'APPENDIX 9'!E13+'APPENDIX 10'!E13+'APPENDIX 11'!E13</f>
        <v>21596</v>
      </c>
      <c r="F13" s="8">
        <f>'APPENDIX 5'!F13+'APPENDIX 6'!F13+'APPENDIX 7'!F13+'APPENDIX 8'!F13+'APPENDIX 9'!F13+'APPENDIX 10'!F13+'APPENDIX 11'!F13</f>
        <v>0</v>
      </c>
      <c r="G13" s="8">
        <f>'APPENDIX 5'!G13+'APPENDIX 6'!G13+'APPENDIX 7'!G13+'APPENDIX 8'!G13+'APPENDIX 9'!G13+'APPENDIX 10'!G13+'APPENDIX 11'!G13</f>
        <v>10396</v>
      </c>
      <c r="H13" s="8">
        <f>'APPENDIX 5'!H13+'APPENDIX 6'!H13+'APPENDIX 7'!H13+'APPENDIX 8'!H13+'APPENDIX 9'!H13+'APPENDIX 10'!H13+'APPENDIX 11'!H13</f>
        <v>8796</v>
      </c>
      <c r="I13" s="8">
        <f>'APPENDIX 5'!I13+'APPENDIX 6'!I13+'APPENDIX 7'!I13+'APPENDIX 8'!I13+'APPENDIX 9'!I13+'APPENDIX 10'!I13+'APPENDIX 11'!I13</f>
        <v>0</v>
      </c>
      <c r="J13" s="8">
        <f>'APPENDIX 5'!J13+'APPENDIX 6'!J13+'APPENDIX 7'!J13+'APPENDIX 8'!J13+'APPENDIX 9'!J13+'APPENDIX 10'!J13+'APPENDIX 11'!J13</f>
        <v>0</v>
      </c>
      <c r="K13" s="8">
        <f>'APPENDIX 5'!K13+'APPENDIX 6'!K13+'APPENDIX 7'!K13+'APPENDIX 8'!K13+'APPENDIX 9'!K13+'APPENDIX 10'!K13+'APPENDIX 11'!K13</f>
        <v>0</v>
      </c>
      <c r="L13" s="8">
        <f>'APPENDIX 5'!L13+'APPENDIX 6'!L13+'APPENDIX 7'!L13+'APPENDIX 8'!L13+'APPENDIX 9'!L13+'APPENDIX 10'!L13+'APPENDIX 11'!L13</f>
        <v>-16058</v>
      </c>
      <c r="M13" s="8">
        <f>'APPENDIX 5'!M13+'APPENDIX 6'!M13+'APPENDIX 7'!M13+'APPENDIX 8'!M13+'APPENDIX 9'!M13+'APPENDIX 10'!M13+'APPENDIX 11'!M13</f>
        <v>14890</v>
      </c>
      <c r="N13" s="8">
        <f>'APPENDIX 5'!N13+'APPENDIX 6'!N13+'APPENDIX 7'!N13+'APPENDIX 8'!N13+'APPENDIX 9'!N13+'APPENDIX 10'!N13+'APPENDIX 11'!N13</f>
        <v>26372</v>
      </c>
      <c r="O13" s="8">
        <f>'APPENDIX 5'!O13+'APPENDIX 6'!O13+'APPENDIX 7'!O13+'APPENDIX 8'!O13+'APPENDIX 9'!O13+'APPENDIX 10'!O13+'APPENDIX 11'!O13</f>
        <v>0</v>
      </c>
      <c r="P13" s="8">
        <f>'APPENDIX 5'!P13+'APPENDIX 6'!P13+'APPENDIX 7'!P13+'APPENDIX 8'!P13+'APPENDIX 9'!P13+'APPENDIX 10'!P13+'APPENDIX 11'!P13</f>
        <v>0</v>
      </c>
      <c r="Q13" s="9">
        <f>'APPENDIX 5'!Q13+'APPENDIX 6'!Q13+'APPENDIX 7'!Q13+'APPENDIX 8'!Q13+'APPENDIX 9'!Q13+'APPENDIX 10'!Q13+'APPENDIX 11'!Q13</f>
        <v>391296</v>
      </c>
    </row>
    <row r="14" spans="1:17" ht="29.25" customHeight="1" x14ac:dyDescent="0.3">
      <c r="A14" s="4"/>
      <c r="B14" s="18" t="s">
        <v>57</v>
      </c>
      <c r="C14" s="8">
        <f>'APPENDIX 5'!C14+'APPENDIX 6'!C14+'APPENDIX 7'!C14+'APPENDIX 8'!C14+'APPENDIX 9'!C14+'APPENDIX 10'!C14+'APPENDIX 11'!C14</f>
        <v>3886804</v>
      </c>
      <c r="D14" s="8">
        <f>'APPENDIX 5'!D14+'APPENDIX 6'!D14+'APPENDIX 7'!D14+'APPENDIX 8'!D14+'APPENDIX 9'!D14+'APPENDIX 10'!D14+'APPENDIX 11'!D14</f>
        <v>1276520</v>
      </c>
      <c r="E14" s="8">
        <f>'APPENDIX 5'!E14+'APPENDIX 6'!E14+'APPENDIX 7'!E14+'APPENDIX 8'!E14+'APPENDIX 9'!E14+'APPENDIX 10'!E14+'APPENDIX 11'!E14</f>
        <v>1248358</v>
      </c>
      <c r="F14" s="8">
        <f>'APPENDIX 5'!F14+'APPENDIX 6'!F14+'APPENDIX 7'!F14+'APPENDIX 8'!F14+'APPENDIX 9'!F14+'APPENDIX 10'!F14+'APPENDIX 11'!F14</f>
        <v>0</v>
      </c>
      <c r="G14" s="8">
        <f>'APPENDIX 5'!G14+'APPENDIX 6'!G14+'APPENDIX 7'!G14+'APPENDIX 8'!G14+'APPENDIX 9'!G14+'APPENDIX 10'!G14+'APPENDIX 11'!G14</f>
        <v>244583</v>
      </c>
      <c r="H14" s="8">
        <f>'APPENDIX 5'!H14+'APPENDIX 6'!H14+'APPENDIX 7'!H14+'APPENDIX 8'!H14+'APPENDIX 9'!H14+'APPENDIX 10'!H14+'APPENDIX 11'!H14</f>
        <v>244583</v>
      </c>
      <c r="I14" s="8">
        <f>'APPENDIX 5'!I14+'APPENDIX 6'!I14+'APPENDIX 7'!I14+'APPENDIX 8'!I14+'APPENDIX 9'!I14+'APPENDIX 10'!I14+'APPENDIX 11'!I14</f>
        <v>0</v>
      </c>
      <c r="J14" s="8">
        <f>'APPENDIX 5'!J14+'APPENDIX 6'!J14+'APPENDIX 7'!J14+'APPENDIX 8'!J14+'APPENDIX 9'!J14+'APPENDIX 10'!J14+'APPENDIX 11'!J14</f>
        <v>0</v>
      </c>
      <c r="K14" s="8">
        <f>'APPENDIX 5'!K14+'APPENDIX 6'!K14+'APPENDIX 7'!K14+'APPENDIX 8'!K14+'APPENDIX 9'!K14+'APPENDIX 10'!K14+'APPENDIX 11'!K14</f>
        <v>0</v>
      </c>
      <c r="L14" s="8">
        <f>'APPENDIX 5'!L14+'APPENDIX 6'!L14+'APPENDIX 7'!L14+'APPENDIX 8'!L14+'APPENDIX 9'!L14+'APPENDIX 10'!L14+'APPENDIX 11'!L14</f>
        <v>93</v>
      </c>
      <c r="M14" s="8">
        <f>'APPENDIX 5'!M14+'APPENDIX 6'!M14+'APPENDIX 7'!M14+'APPENDIX 8'!M14+'APPENDIX 9'!M14+'APPENDIX 10'!M14+'APPENDIX 11'!M14</f>
        <v>27648</v>
      </c>
      <c r="N14" s="8">
        <f>'APPENDIX 5'!N14+'APPENDIX 6'!N14+'APPENDIX 7'!N14+'APPENDIX 8'!N14+'APPENDIX 9'!N14+'APPENDIX 10'!N14+'APPENDIX 11'!N14</f>
        <v>463981</v>
      </c>
      <c r="O14" s="8">
        <f>'APPENDIX 5'!O14+'APPENDIX 6'!O14+'APPENDIX 7'!O14+'APPENDIX 8'!O14+'APPENDIX 9'!O14+'APPENDIX 10'!O14+'APPENDIX 11'!O14</f>
        <v>0</v>
      </c>
      <c r="P14" s="8">
        <f>'APPENDIX 5'!P14+'APPENDIX 6'!P14+'APPENDIX 7'!P14+'APPENDIX 8'!P14+'APPENDIX 9'!P14+'APPENDIX 10'!P14+'APPENDIX 11'!P14</f>
        <v>0</v>
      </c>
      <c r="Q14" s="9">
        <f>'APPENDIX 5'!Q14+'APPENDIX 6'!Q14+'APPENDIX 7'!Q14+'APPENDIX 8'!Q14+'APPENDIX 9'!Q14+'APPENDIX 10'!Q14+'APPENDIX 11'!Q14</f>
        <v>5326816</v>
      </c>
    </row>
    <row r="15" spans="1:17" ht="29.25" customHeight="1" x14ac:dyDescent="0.3">
      <c r="A15" s="4"/>
      <c r="B15" s="18" t="s">
        <v>58</v>
      </c>
      <c r="C15" s="8">
        <f>'APPENDIX 5'!C15+'APPENDIX 6'!C15+'APPENDIX 7'!C15+'APPENDIX 8'!C15+'APPENDIX 9'!C15+'APPENDIX 10'!C15+'APPENDIX 11'!C15</f>
        <v>424637</v>
      </c>
      <c r="D15" s="8">
        <f>'APPENDIX 5'!D15+'APPENDIX 6'!D15+'APPENDIX 7'!D15+'APPENDIX 8'!D15+'APPENDIX 9'!D15+'APPENDIX 10'!D15+'APPENDIX 11'!D15</f>
        <v>81621</v>
      </c>
      <c r="E15" s="8">
        <f>'APPENDIX 5'!E15+'APPENDIX 6'!E15+'APPENDIX 7'!E15+'APPENDIX 8'!E15+'APPENDIX 9'!E15+'APPENDIX 10'!E15+'APPENDIX 11'!E15</f>
        <v>67130</v>
      </c>
      <c r="F15" s="8">
        <f>'APPENDIX 5'!F15+'APPENDIX 6'!F15+'APPENDIX 7'!F15+'APPENDIX 8'!F15+'APPENDIX 9'!F15+'APPENDIX 10'!F15+'APPENDIX 11'!F15</f>
        <v>0</v>
      </c>
      <c r="G15" s="8">
        <f>'APPENDIX 5'!G15+'APPENDIX 6'!G15+'APPENDIX 7'!G15+'APPENDIX 8'!G15+'APPENDIX 9'!G15+'APPENDIX 10'!G15+'APPENDIX 11'!G15</f>
        <v>29311</v>
      </c>
      <c r="H15" s="8">
        <f>'APPENDIX 5'!H15+'APPENDIX 6'!H15+'APPENDIX 7'!H15+'APPENDIX 8'!H15+'APPENDIX 9'!H15+'APPENDIX 10'!H15+'APPENDIX 11'!H15</f>
        <v>29521</v>
      </c>
      <c r="I15" s="8">
        <f>'APPENDIX 5'!I15+'APPENDIX 6'!I15+'APPENDIX 7'!I15+'APPENDIX 8'!I15+'APPENDIX 9'!I15+'APPENDIX 10'!I15+'APPENDIX 11'!I15</f>
        <v>1391</v>
      </c>
      <c r="J15" s="8">
        <f>'APPENDIX 5'!J15+'APPENDIX 6'!J15+'APPENDIX 7'!J15+'APPENDIX 8'!J15+'APPENDIX 9'!J15+'APPENDIX 10'!J15+'APPENDIX 11'!J15</f>
        <v>0</v>
      </c>
      <c r="K15" s="8">
        <f>'APPENDIX 5'!K15+'APPENDIX 6'!K15+'APPENDIX 7'!K15+'APPENDIX 8'!K15+'APPENDIX 9'!K15+'APPENDIX 10'!K15+'APPENDIX 11'!K15</f>
        <v>0</v>
      </c>
      <c r="L15" s="8">
        <f>'APPENDIX 5'!L15+'APPENDIX 6'!L15+'APPENDIX 7'!L15+'APPENDIX 8'!L15+'APPENDIX 9'!L15+'APPENDIX 10'!L15+'APPENDIX 11'!L15</f>
        <v>6425</v>
      </c>
      <c r="M15" s="8">
        <f>'APPENDIX 5'!M15+'APPENDIX 6'!M15+'APPENDIX 7'!M15+'APPENDIX 8'!M15+'APPENDIX 9'!M15+'APPENDIX 10'!M15+'APPENDIX 11'!M15</f>
        <v>13571</v>
      </c>
      <c r="N15" s="8">
        <f>'APPENDIX 5'!N15+'APPENDIX 6'!N15+'APPENDIX 7'!N15+'APPENDIX 8'!N15+'APPENDIX 9'!N15+'APPENDIX 10'!N15+'APPENDIX 11'!N15</f>
        <v>36882</v>
      </c>
      <c r="O15" s="8">
        <f>'APPENDIX 5'!O15+'APPENDIX 6'!O15+'APPENDIX 7'!O15+'APPENDIX 8'!O15+'APPENDIX 9'!O15+'APPENDIX 10'!O15+'APPENDIX 11'!O15</f>
        <v>0</v>
      </c>
      <c r="P15" s="8">
        <f>'APPENDIX 5'!P15+'APPENDIX 6'!P15+'APPENDIX 7'!P15+'APPENDIX 8'!P15+'APPENDIX 9'!P15+'APPENDIX 10'!P15+'APPENDIX 11'!P15</f>
        <v>0</v>
      </c>
      <c r="Q15" s="9">
        <f>'APPENDIX 5'!Q15+'APPENDIX 6'!Q15+'APPENDIX 7'!Q15+'APPENDIX 8'!Q15+'APPENDIX 9'!Q15+'APPENDIX 10'!Q15+'APPENDIX 11'!Q15</f>
        <v>477741</v>
      </c>
    </row>
    <row r="16" spans="1:17" ht="29.25" customHeight="1" x14ac:dyDescent="0.3">
      <c r="A16" s="4"/>
      <c r="B16" s="18" t="s">
        <v>59</v>
      </c>
      <c r="C16" s="8">
        <f>'APPENDIX 5'!C16+'APPENDIX 6'!C16+'APPENDIX 7'!C16+'APPENDIX 8'!C16+'APPENDIX 9'!C16+'APPENDIX 10'!C16+'APPENDIX 11'!C16</f>
        <v>45168675</v>
      </c>
      <c r="D16" s="30">
        <f>'APPENDIX 5'!D16+'APPENDIX 6'!D16+'APPENDIX 7'!D16+'APPENDIX 8'!D16+'APPENDIX 9'!D16+'APPENDIX 10'!D16+'APPENDIX 11'!D16</f>
        <v>10447623</v>
      </c>
      <c r="E16" s="8">
        <f>'APPENDIX 5'!E16+'APPENDIX 6'!E16+'APPENDIX 7'!E16+'APPENDIX 8'!E16+'APPENDIX 9'!E16+'APPENDIX 10'!E16+'APPENDIX 11'!E16</f>
        <v>10234893</v>
      </c>
      <c r="F16" s="8">
        <f>'APPENDIX 5'!F16+'APPENDIX 6'!F16+'APPENDIX 7'!F16+'APPENDIX 8'!F16+'APPENDIX 9'!F16+'APPENDIX 10'!F16+'APPENDIX 11'!F16</f>
        <v>0</v>
      </c>
      <c r="G16" s="8">
        <f>'APPENDIX 5'!G16+'APPENDIX 6'!G16+'APPENDIX 7'!G16+'APPENDIX 8'!G16+'APPENDIX 9'!G16+'APPENDIX 10'!G16+'APPENDIX 11'!G16</f>
        <v>3873398</v>
      </c>
      <c r="H16" s="8">
        <f>'APPENDIX 5'!H16+'APPENDIX 6'!H16+'APPENDIX 7'!H16+'APPENDIX 8'!H16+'APPENDIX 9'!H16+'APPENDIX 10'!H16+'APPENDIX 11'!H16</f>
        <v>647401</v>
      </c>
      <c r="I16" s="8">
        <f>'APPENDIX 5'!I16+'APPENDIX 6'!I16+'APPENDIX 7'!I16+'APPENDIX 8'!I16+'APPENDIX 9'!I16+'APPENDIX 10'!I16+'APPENDIX 11'!I16</f>
        <v>3242689</v>
      </c>
      <c r="J16" s="8">
        <f>'APPENDIX 5'!J16+'APPENDIX 6'!J16+'APPENDIX 7'!J16+'APPENDIX 8'!J16+'APPENDIX 9'!J16+'APPENDIX 10'!J16+'APPENDIX 11'!J16</f>
        <v>0</v>
      </c>
      <c r="K16" s="8">
        <f>'APPENDIX 5'!K16+'APPENDIX 6'!K16+'APPENDIX 7'!K16+'APPENDIX 8'!K16+'APPENDIX 9'!K16+'APPENDIX 10'!K16+'APPENDIX 11'!K16</f>
        <v>678796</v>
      </c>
      <c r="L16" s="8">
        <f>'APPENDIX 5'!L16+'APPENDIX 6'!L16+'APPENDIX 7'!L16+'APPENDIX 8'!L16+'APPENDIX 9'!L16+'APPENDIX 10'!L16+'APPENDIX 11'!L16</f>
        <v>383861</v>
      </c>
      <c r="M16" s="8">
        <f>'APPENDIX 5'!M16+'APPENDIX 6'!M16+'APPENDIX 7'!M16+'APPENDIX 8'!M16+'APPENDIX 9'!M16+'APPENDIX 10'!M16+'APPENDIX 11'!M16</f>
        <v>785189</v>
      </c>
      <c r="N16" s="8">
        <f>'APPENDIX 5'!N16+'APPENDIX 6'!N16+'APPENDIX 7'!N16+'APPENDIX 8'!N16+'APPENDIX 9'!N16+'APPENDIX 10'!N16+'APPENDIX 11'!N16</f>
        <v>5882674</v>
      </c>
      <c r="O16" s="8">
        <f>'APPENDIX 5'!O16+'APPENDIX 6'!O16+'APPENDIX 7'!O16+'APPENDIX 8'!O16+'APPENDIX 9'!O16+'APPENDIX 10'!O16+'APPENDIX 11'!O16</f>
        <v>0</v>
      </c>
      <c r="P16" s="8">
        <f>'APPENDIX 5'!P16+'APPENDIX 6'!P16+'APPENDIX 7'!P16+'APPENDIX 8'!P16+'APPENDIX 9'!P16+'APPENDIX 10'!P16+'APPENDIX 11'!P16</f>
        <v>319440</v>
      </c>
      <c r="Q16" s="9">
        <f>'APPENDIX 5'!Q16+'APPENDIX 6'!Q16+'APPENDIX 7'!Q16+'APPENDIX 8'!Q16+'APPENDIX 9'!Q16+'APPENDIX 10'!Q16+'APPENDIX 11'!Q16</f>
        <v>55228867</v>
      </c>
    </row>
    <row r="17" spans="1:17" ht="29.25" customHeight="1" x14ac:dyDescent="0.3">
      <c r="A17" s="4"/>
      <c r="B17" s="18" t="s">
        <v>60</v>
      </c>
      <c r="C17" s="8">
        <f>'APPENDIX 5'!C17+'APPENDIX 6'!C17+'APPENDIX 7'!C17+'APPENDIX 8'!C17+'APPENDIX 9'!C17+'APPENDIX 10'!C17+'APPENDIX 11'!C17</f>
        <v>46409908</v>
      </c>
      <c r="D17" s="30">
        <f>'APPENDIX 5'!D17+'APPENDIX 6'!D17+'APPENDIX 7'!D17+'APPENDIX 8'!D17+'APPENDIX 9'!D17+'APPENDIX 10'!D17+'APPENDIX 11'!D17</f>
        <v>9536483</v>
      </c>
      <c r="E17" s="8">
        <f>'APPENDIX 5'!E17+'APPENDIX 6'!E17+'APPENDIX 7'!E17+'APPENDIX 8'!E17+'APPENDIX 9'!E17+'APPENDIX 10'!E17+'APPENDIX 11'!E17</f>
        <v>9221458</v>
      </c>
      <c r="F17" s="8">
        <f>'APPENDIX 5'!F17+'APPENDIX 6'!F17+'APPENDIX 7'!F17+'APPENDIX 8'!F17+'APPENDIX 9'!F17+'APPENDIX 10'!F17+'APPENDIX 11'!F17</f>
        <v>0</v>
      </c>
      <c r="G17" s="8">
        <f>'APPENDIX 5'!G17+'APPENDIX 6'!G17+'APPENDIX 7'!G17+'APPENDIX 8'!G17+'APPENDIX 9'!G17+'APPENDIX 10'!G17+'APPENDIX 11'!G17</f>
        <v>5244388</v>
      </c>
      <c r="H17" s="8">
        <f>'APPENDIX 5'!H17+'APPENDIX 6'!H17+'APPENDIX 7'!H17+'APPENDIX 8'!H17+'APPENDIX 9'!H17+'APPENDIX 10'!H17+'APPENDIX 11'!H17</f>
        <v>1204478</v>
      </c>
      <c r="I17" s="8">
        <f>'APPENDIX 5'!I17+'APPENDIX 6'!I17+'APPENDIX 7'!I17+'APPENDIX 8'!I17+'APPENDIX 9'!I17+'APPENDIX 10'!I17+'APPENDIX 11'!I17</f>
        <v>4117948</v>
      </c>
      <c r="J17" s="8">
        <f>'APPENDIX 5'!J17+'APPENDIX 6'!J17+'APPENDIX 7'!J17+'APPENDIX 8'!J17+'APPENDIX 9'!J17+'APPENDIX 10'!J17+'APPENDIX 11'!J17</f>
        <v>0</v>
      </c>
      <c r="K17" s="8">
        <f>'APPENDIX 5'!K17+'APPENDIX 6'!K17+'APPENDIX 7'!K17+'APPENDIX 8'!K17+'APPENDIX 9'!K17+'APPENDIX 10'!K17+'APPENDIX 11'!K17</f>
        <v>0</v>
      </c>
      <c r="L17" s="8">
        <f>'APPENDIX 5'!L17+'APPENDIX 6'!L17+'APPENDIX 7'!L17+'APPENDIX 8'!L17+'APPENDIX 9'!L17+'APPENDIX 10'!L17+'APPENDIX 11'!L17</f>
        <v>603112</v>
      </c>
      <c r="M17" s="8">
        <f>'APPENDIX 5'!M17+'APPENDIX 6'!M17+'APPENDIX 7'!M17+'APPENDIX 8'!M17+'APPENDIX 9'!M17+'APPENDIX 10'!M17+'APPENDIX 11'!M17</f>
        <v>740405</v>
      </c>
      <c r="N17" s="8">
        <f>'APPENDIX 5'!N17+'APPENDIX 6'!N17+'APPENDIX 7'!N17+'APPENDIX 8'!N17+'APPENDIX 9'!N17+'APPENDIX 10'!N17+'APPENDIX 11'!N17</f>
        <v>6261461</v>
      </c>
      <c r="O17" s="8">
        <f>'APPENDIX 5'!O17+'APPENDIX 6'!O17+'APPENDIX 7'!O17+'APPENDIX 8'!O17+'APPENDIX 9'!O17+'APPENDIX 10'!O17+'APPENDIX 11'!O17</f>
        <v>30385</v>
      </c>
      <c r="P17" s="8">
        <f>'APPENDIX 5'!P17+'APPENDIX 6'!P17+'APPENDIX 7'!P17+'APPENDIX 8'!P17+'APPENDIX 9'!P17+'APPENDIX 10'!P17+'APPENDIX 11'!P17</f>
        <v>404180</v>
      </c>
      <c r="Q17" s="9">
        <f>'APPENDIX 5'!Q17+'APPENDIX 6'!Q17+'APPENDIX 7'!Q17+'APPENDIX 8'!Q17+'APPENDIX 9'!Q17+'APPENDIX 10'!Q17+'APPENDIX 11'!Q17</f>
        <v>54792319</v>
      </c>
    </row>
    <row r="18" spans="1:17" ht="29.25" customHeight="1" x14ac:dyDescent="0.3">
      <c r="A18" s="4"/>
      <c r="B18" s="18" t="s">
        <v>61</v>
      </c>
      <c r="C18" s="8">
        <f>'APPENDIX 5'!C18+'APPENDIX 6'!C18+'APPENDIX 7'!C18+'APPENDIX 8'!C18+'APPENDIX 9'!C18+'APPENDIX 10'!C18+'APPENDIX 11'!C18</f>
        <v>25356274</v>
      </c>
      <c r="D18" s="30">
        <f>'APPENDIX 5'!D18+'APPENDIX 6'!D18+'APPENDIX 7'!D18+'APPENDIX 8'!D18+'APPENDIX 9'!D18+'APPENDIX 10'!D18+'APPENDIX 11'!D18</f>
        <v>3536952</v>
      </c>
      <c r="E18" s="8">
        <f>'APPENDIX 5'!E18+'APPENDIX 6'!E18+'APPENDIX 7'!E18+'APPENDIX 8'!E18+'APPENDIX 9'!E18+'APPENDIX 10'!E18+'APPENDIX 11'!E18</f>
        <v>3504600</v>
      </c>
      <c r="F18" s="8">
        <f>'APPENDIX 5'!F18+'APPENDIX 6'!F18+'APPENDIX 7'!F18+'APPENDIX 8'!F18+'APPENDIX 9'!F18+'APPENDIX 10'!F18+'APPENDIX 11'!F18</f>
        <v>0</v>
      </c>
      <c r="G18" s="8">
        <f>'APPENDIX 5'!G18+'APPENDIX 6'!G18+'APPENDIX 7'!G18+'APPENDIX 8'!G18+'APPENDIX 9'!G18+'APPENDIX 10'!G18+'APPENDIX 11'!G18</f>
        <v>2301914</v>
      </c>
      <c r="H18" s="8">
        <f>'APPENDIX 5'!H18+'APPENDIX 6'!H18+'APPENDIX 7'!H18+'APPENDIX 8'!H18+'APPENDIX 9'!H18+'APPENDIX 10'!H18+'APPENDIX 11'!H18</f>
        <v>2480976</v>
      </c>
      <c r="I18" s="8">
        <f>'APPENDIX 5'!I18+'APPENDIX 6'!I18+'APPENDIX 7'!I18+'APPENDIX 8'!I18+'APPENDIX 9'!I18+'APPENDIX 10'!I18+'APPENDIX 11'!I18</f>
        <v>0</v>
      </c>
      <c r="J18" s="8">
        <f>'APPENDIX 5'!J18+'APPENDIX 6'!J18+'APPENDIX 7'!J18+'APPENDIX 8'!J18+'APPENDIX 9'!J18+'APPENDIX 10'!J18+'APPENDIX 11'!J18</f>
        <v>0</v>
      </c>
      <c r="K18" s="8">
        <f>'APPENDIX 5'!K18+'APPENDIX 6'!K18+'APPENDIX 7'!K18+'APPENDIX 8'!K18+'APPENDIX 9'!K18+'APPENDIX 10'!K18+'APPENDIX 11'!K18</f>
        <v>0</v>
      </c>
      <c r="L18" s="8">
        <f>'APPENDIX 5'!L18+'APPENDIX 6'!L18+'APPENDIX 7'!L18+'APPENDIX 8'!L18+'APPENDIX 9'!L18+'APPENDIX 10'!L18+'APPENDIX 11'!L18</f>
        <v>94121</v>
      </c>
      <c r="M18" s="30">
        <f>'APPENDIX 5'!M18+'APPENDIX 6'!M18+'APPENDIX 7'!M18+'APPENDIX 8'!M18+'APPENDIX 9'!M18+'APPENDIX 10'!M18+'APPENDIX 11'!M18</f>
        <v>236623</v>
      </c>
      <c r="N18" s="30">
        <f>'APPENDIX 5'!N18+'APPENDIX 6'!N18+'APPENDIX 7'!N18+'APPENDIX 8'!N18+'APPENDIX 9'!N18+'APPENDIX 10'!N18+'APPENDIX 11'!N18</f>
        <v>2341874</v>
      </c>
      <c r="O18" s="8">
        <f>'APPENDIX 5'!O18+'APPENDIX 6'!O18+'APPENDIX 7'!O18+'APPENDIX 8'!O18+'APPENDIX 9'!O18+'APPENDIX 10'!O18+'APPENDIX 11'!O18</f>
        <v>0</v>
      </c>
      <c r="P18" s="8">
        <f>'APPENDIX 5'!P18+'APPENDIX 6'!P18+'APPENDIX 7'!P18+'APPENDIX 8'!P18+'APPENDIX 9'!P18+'APPENDIX 10'!P18+'APPENDIX 11'!P18</f>
        <v>45000</v>
      </c>
      <c r="Q18" s="9">
        <f>'APPENDIX 5'!Q18+'APPENDIX 6'!Q18+'APPENDIX 7'!Q18+'APPENDIX 8'!Q18+'APPENDIX 9'!Q18+'APPENDIX 10'!Q18+'APPENDIX 11'!Q18</f>
        <v>28346027</v>
      </c>
    </row>
    <row r="19" spans="1:17" ht="29.25" customHeight="1" x14ac:dyDescent="0.3">
      <c r="A19" s="4"/>
      <c r="B19" s="18" t="s">
        <v>185</v>
      </c>
      <c r="C19" s="8">
        <f>'APPENDIX 5'!C19+'APPENDIX 6'!C19+'APPENDIX 7'!C19+'APPENDIX 8'!C19+'APPENDIX 9'!C19+'APPENDIX 10'!C19+'APPENDIX 11'!C19</f>
        <v>372666</v>
      </c>
      <c r="D19" s="30">
        <f>'APPENDIX 5'!D19+'APPENDIX 6'!D19+'APPENDIX 7'!D19+'APPENDIX 8'!D19+'APPENDIX 9'!D19+'APPENDIX 10'!D19+'APPENDIX 11'!D19</f>
        <v>266783</v>
      </c>
      <c r="E19" s="8">
        <f>'APPENDIX 5'!E19+'APPENDIX 6'!E19+'APPENDIX 7'!E19+'APPENDIX 8'!E19+'APPENDIX 9'!E19+'APPENDIX 10'!E19+'APPENDIX 11'!E19</f>
        <v>239389</v>
      </c>
      <c r="F19" s="8">
        <f>'APPENDIX 5'!F19+'APPENDIX 6'!F19+'APPENDIX 7'!F19+'APPENDIX 8'!F19+'APPENDIX 9'!F19+'APPENDIX 10'!F19+'APPENDIX 11'!F19</f>
        <v>0</v>
      </c>
      <c r="G19" s="8">
        <f>'APPENDIX 5'!G19+'APPENDIX 6'!G19+'APPENDIX 7'!G19+'APPENDIX 8'!G19+'APPENDIX 9'!G19+'APPENDIX 10'!G19+'APPENDIX 11'!G19</f>
        <v>10967</v>
      </c>
      <c r="H19" s="8">
        <f>'APPENDIX 5'!H19+'APPENDIX 6'!H19+'APPENDIX 7'!H19+'APPENDIX 8'!H19+'APPENDIX 9'!H19+'APPENDIX 10'!H19+'APPENDIX 11'!H19</f>
        <v>15709</v>
      </c>
      <c r="I19" s="8">
        <f>'APPENDIX 5'!I19+'APPENDIX 6'!I19+'APPENDIX 7'!I19+'APPENDIX 8'!I19+'APPENDIX 9'!I19+'APPENDIX 10'!I19+'APPENDIX 11'!I19</f>
        <v>0</v>
      </c>
      <c r="J19" s="8">
        <f>'APPENDIX 5'!J19+'APPENDIX 6'!J19+'APPENDIX 7'!J19+'APPENDIX 8'!J19+'APPENDIX 9'!J19+'APPENDIX 10'!J19+'APPENDIX 11'!J19</f>
        <v>0</v>
      </c>
      <c r="K19" s="8">
        <f>'APPENDIX 5'!K19+'APPENDIX 6'!K19+'APPENDIX 7'!K19+'APPENDIX 8'!K19+'APPENDIX 9'!K19+'APPENDIX 10'!K19+'APPENDIX 11'!K19</f>
        <v>2853</v>
      </c>
      <c r="L19" s="8">
        <f>'APPENDIX 5'!L19+'APPENDIX 6'!L19+'APPENDIX 7'!L19+'APPENDIX 8'!L19+'APPENDIX 9'!L19+'APPENDIX 10'!L19+'APPENDIX 11'!L19</f>
        <v>11809</v>
      </c>
      <c r="M19" s="8">
        <f>'APPENDIX 5'!M19+'APPENDIX 6'!M19+'APPENDIX 7'!M19+'APPENDIX 8'!M19+'APPENDIX 9'!M19+'APPENDIX 10'!M19+'APPENDIX 11'!M19</f>
        <v>104394</v>
      </c>
      <c r="N19" s="8">
        <f>'APPENDIX 5'!N19+'APPENDIX 6'!N19+'APPENDIX 7'!N19+'APPENDIX 8'!N19+'APPENDIX 9'!N19+'APPENDIX 10'!N19+'APPENDIX 11'!N19</f>
        <v>21043</v>
      </c>
      <c r="O19" s="8">
        <f>'APPENDIX 5'!O19+'APPENDIX 6'!O19+'APPENDIX 7'!O19+'APPENDIX 8'!O19+'APPENDIX 9'!O19+'APPENDIX 10'!O19+'APPENDIX 11'!O19</f>
        <v>0</v>
      </c>
      <c r="P19" s="8">
        <f>'APPENDIX 5'!P19+'APPENDIX 6'!P19+'APPENDIX 7'!P19+'APPENDIX 8'!P19+'APPENDIX 9'!P19+'APPENDIX 10'!P19+'APPENDIX 11'!P19</f>
        <v>0</v>
      </c>
      <c r="Q19" s="9">
        <f>'APPENDIX 5'!Q19+'APPENDIX 6'!Q19+'APPENDIX 7'!Q19+'APPENDIX 8'!Q19+'APPENDIX 9'!Q19+'APPENDIX 10'!Q19+'APPENDIX 11'!Q19</f>
        <v>498333</v>
      </c>
    </row>
    <row r="20" spans="1:17" ht="29.25" customHeight="1" x14ac:dyDescent="0.3">
      <c r="A20" s="4"/>
      <c r="B20" s="18" t="s">
        <v>190</v>
      </c>
      <c r="C20" s="8">
        <f>'APPENDIX 5'!C20+'APPENDIX 6'!C20+'APPENDIX 7'!C20+'APPENDIX 8'!C20+'APPENDIX 9'!C20+'APPENDIX 10'!C20+'APPENDIX 11'!C20</f>
        <v>21360453</v>
      </c>
      <c r="D20" s="30">
        <f>'APPENDIX 5'!D20+'APPENDIX 6'!D20+'APPENDIX 7'!D20+'APPENDIX 8'!D20+'APPENDIX 9'!D20+'APPENDIX 10'!D20+'APPENDIX 11'!D20</f>
        <v>3620634</v>
      </c>
      <c r="E20" s="8">
        <f>'APPENDIX 5'!E20+'APPENDIX 6'!E20+'APPENDIX 7'!E20+'APPENDIX 8'!E20+'APPENDIX 9'!E20+'APPENDIX 10'!E20+'APPENDIX 11'!E20</f>
        <v>3412517</v>
      </c>
      <c r="F20" s="8">
        <f>'APPENDIX 5'!F20+'APPENDIX 6'!F20+'APPENDIX 7'!F20+'APPENDIX 8'!F20+'APPENDIX 9'!F20+'APPENDIX 10'!F20+'APPENDIX 11'!F20</f>
        <v>0</v>
      </c>
      <c r="G20" s="8">
        <f>'APPENDIX 5'!G20+'APPENDIX 6'!G20+'APPENDIX 7'!G20+'APPENDIX 8'!G20+'APPENDIX 9'!G20+'APPENDIX 10'!G20+'APPENDIX 11'!G20</f>
        <v>3741535</v>
      </c>
      <c r="H20" s="8">
        <f>'APPENDIX 5'!H20+'APPENDIX 6'!H20+'APPENDIX 7'!H20+'APPENDIX 8'!H20+'APPENDIX 9'!H20+'APPENDIX 10'!H20+'APPENDIX 11'!H20</f>
        <v>3790016</v>
      </c>
      <c r="I20" s="8">
        <f>'APPENDIX 5'!I20+'APPENDIX 6'!I20+'APPENDIX 7'!I20+'APPENDIX 8'!I20+'APPENDIX 9'!I20+'APPENDIX 10'!I20+'APPENDIX 11'!I20</f>
        <v>0</v>
      </c>
      <c r="J20" s="8">
        <f>'APPENDIX 5'!J20+'APPENDIX 6'!J20+'APPENDIX 7'!J20+'APPENDIX 8'!J20+'APPENDIX 9'!J20+'APPENDIX 10'!J20+'APPENDIX 11'!J20</f>
        <v>0</v>
      </c>
      <c r="K20" s="8">
        <f>'APPENDIX 5'!K20+'APPENDIX 6'!K20+'APPENDIX 7'!K20+'APPENDIX 8'!K20+'APPENDIX 9'!K20+'APPENDIX 10'!K20+'APPENDIX 11'!K20</f>
        <v>0</v>
      </c>
      <c r="L20" s="8">
        <f>'APPENDIX 5'!L20+'APPENDIX 6'!L20+'APPENDIX 7'!L20+'APPENDIX 8'!L20+'APPENDIX 9'!L20+'APPENDIX 10'!L20+'APPENDIX 11'!L20</f>
        <v>173557</v>
      </c>
      <c r="M20" s="8">
        <f>'APPENDIX 5'!M20+'APPENDIX 6'!M20+'APPENDIX 7'!M20+'APPENDIX 8'!M20+'APPENDIX 9'!M20+'APPENDIX 10'!M20+'APPENDIX 11'!M20</f>
        <v>906820</v>
      </c>
      <c r="N20" s="8">
        <f>'APPENDIX 5'!N20+'APPENDIX 6'!N20+'APPENDIX 7'!N20+'APPENDIX 8'!N20+'APPENDIX 9'!N20+'APPENDIX 10'!N20+'APPENDIX 11'!N20</f>
        <v>2032886</v>
      </c>
      <c r="O20" s="8">
        <f>'APPENDIX 5'!O20+'APPENDIX 6'!O20+'APPENDIX 7'!O20+'APPENDIX 8'!O20+'APPENDIX 9'!O20+'APPENDIX 10'!O20+'APPENDIX 11'!O20</f>
        <v>0</v>
      </c>
      <c r="P20" s="8">
        <f>'APPENDIX 5'!P20+'APPENDIX 6'!P20+'APPENDIX 7'!P20+'APPENDIX 8'!P20+'APPENDIX 9'!P20+'APPENDIX 10'!P20+'APPENDIX 11'!P20</f>
        <v>0</v>
      </c>
      <c r="Q20" s="9">
        <f>'APPENDIX 5'!Q20+'APPENDIX 6'!Q20+'APPENDIX 7'!Q20+'APPENDIX 8'!Q20+'APPENDIX 9'!Q20+'APPENDIX 10'!Q20+'APPENDIX 11'!Q20</f>
        <v>21935466</v>
      </c>
    </row>
    <row r="21" spans="1:17" ht="29.25" customHeight="1" x14ac:dyDescent="0.3">
      <c r="A21" s="4"/>
      <c r="B21" s="18" t="s">
        <v>36</v>
      </c>
      <c r="C21" s="8">
        <f>'APPENDIX 5'!C21+'APPENDIX 6'!C21+'APPENDIX 7'!C21+'APPENDIX 8'!C21+'APPENDIX 9'!C21+'APPENDIX 10'!C21+'APPENDIX 11'!C21</f>
        <v>10049697</v>
      </c>
      <c r="D21" s="30">
        <f>'APPENDIX 5'!D21+'APPENDIX 6'!D21+'APPENDIX 7'!D21+'APPENDIX 8'!D21+'APPENDIX 9'!D21+'APPENDIX 10'!D21+'APPENDIX 11'!D21</f>
        <v>1912825</v>
      </c>
      <c r="E21" s="8">
        <f>'APPENDIX 5'!E21+'APPENDIX 6'!E21+'APPENDIX 7'!E21+'APPENDIX 8'!E21+'APPENDIX 9'!E21+'APPENDIX 10'!E21+'APPENDIX 11'!E21</f>
        <v>1878999</v>
      </c>
      <c r="F21" s="8">
        <f>'APPENDIX 5'!F21+'APPENDIX 6'!F21+'APPENDIX 7'!F21+'APPENDIX 8'!F21+'APPENDIX 9'!F21+'APPENDIX 10'!F21+'APPENDIX 11'!F21</f>
        <v>0</v>
      </c>
      <c r="G21" s="8">
        <f>'APPENDIX 5'!G21+'APPENDIX 6'!G21+'APPENDIX 7'!G21+'APPENDIX 8'!G21+'APPENDIX 9'!G21+'APPENDIX 10'!G21+'APPENDIX 11'!G21</f>
        <v>1043036</v>
      </c>
      <c r="H21" s="8">
        <f>'APPENDIX 5'!H21+'APPENDIX 6'!H21+'APPENDIX 7'!H21+'APPENDIX 8'!H21+'APPENDIX 9'!H21+'APPENDIX 10'!H21+'APPENDIX 11'!H21</f>
        <v>0</v>
      </c>
      <c r="I21" s="8">
        <f>'APPENDIX 5'!I21+'APPENDIX 6'!I21+'APPENDIX 7'!I21+'APPENDIX 8'!I21+'APPENDIX 9'!I21+'APPENDIX 10'!I21+'APPENDIX 11'!I21</f>
        <v>0</v>
      </c>
      <c r="J21" s="8">
        <f>'APPENDIX 5'!J21+'APPENDIX 6'!J21+'APPENDIX 7'!J21+'APPENDIX 8'!J21+'APPENDIX 9'!J21+'APPENDIX 10'!J21+'APPENDIX 11'!J21</f>
        <v>0</v>
      </c>
      <c r="K21" s="8">
        <f>'APPENDIX 5'!K21+'APPENDIX 6'!K21+'APPENDIX 7'!K21+'APPENDIX 8'!K21+'APPENDIX 9'!K21+'APPENDIX 10'!K21+'APPENDIX 11'!K21</f>
        <v>0</v>
      </c>
      <c r="L21" s="8">
        <f>'APPENDIX 5'!L21+'APPENDIX 6'!L21+'APPENDIX 7'!L21+'APPENDIX 8'!L21+'APPENDIX 9'!L21+'APPENDIX 10'!L21+'APPENDIX 11'!L21</f>
        <v>137259</v>
      </c>
      <c r="M21" s="8">
        <f>'APPENDIX 5'!M21+'APPENDIX 6'!M21+'APPENDIX 7'!M21+'APPENDIX 8'!M21+'APPENDIX 9'!M21+'APPENDIX 10'!M21+'APPENDIX 11'!M21</f>
        <v>455161</v>
      </c>
      <c r="N21" s="8">
        <f>'APPENDIX 5'!N21+'APPENDIX 6'!N21+'APPENDIX 7'!N21+'APPENDIX 8'!N21+'APPENDIX 9'!N21+'APPENDIX 10'!N21+'APPENDIX 11'!N21</f>
        <v>277176</v>
      </c>
      <c r="O21" s="8">
        <f>'APPENDIX 5'!O21+'APPENDIX 6'!O21+'APPENDIX 7'!O21+'APPENDIX 8'!O21+'APPENDIX 9'!O21+'APPENDIX 10'!O21+'APPENDIX 11'!O21</f>
        <v>0</v>
      </c>
      <c r="P21" s="8">
        <f>'APPENDIX 5'!P21+'APPENDIX 6'!P21+'APPENDIX 7'!P21+'APPENDIX 8'!P21+'APPENDIX 9'!P21+'APPENDIX 10'!P21+'APPENDIX 11'!P21</f>
        <v>0</v>
      </c>
      <c r="Q21" s="9">
        <f>'APPENDIX 5'!Q21+'APPENDIX 6'!Q21+'APPENDIX 7'!Q21+'APPENDIX 8'!Q21+'APPENDIX 9'!Q21+'APPENDIX 10'!Q21+'APPENDIX 11'!Q21</f>
        <v>11613457</v>
      </c>
    </row>
    <row r="22" spans="1:17" ht="29.25" customHeight="1" x14ac:dyDescent="0.3">
      <c r="A22" s="4"/>
      <c r="B22" s="18" t="s">
        <v>62</v>
      </c>
      <c r="C22" s="8">
        <f>'APPENDIX 5'!C22+'APPENDIX 6'!C22+'APPENDIX 7'!C22+'APPENDIX 8'!C22+'APPENDIX 9'!C22+'APPENDIX 10'!C22+'APPENDIX 11'!C22</f>
        <v>679059</v>
      </c>
      <c r="D22" s="30">
        <f>'APPENDIX 5'!D22+'APPENDIX 6'!D22+'APPENDIX 7'!D22+'APPENDIX 8'!D22+'APPENDIX 9'!D22+'APPENDIX 10'!D22+'APPENDIX 11'!D22</f>
        <v>179831</v>
      </c>
      <c r="E22" s="8">
        <f>'APPENDIX 5'!E22+'APPENDIX 6'!E22+'APPENDIX 7'!E22+'APPENDIX 8'!E22+'APPENDIX 9'!E22+'APPENDIX 10'!E22+'APPENDIX 11'!E22</f>
        <v>121383</v>
      </c>
      <c r="F22" s="8">
        <f>'APPENDIX 5'!F22+'APPENDIX 6'!F22+'APPENDIX 7'!F22+'APPENDIX 8'!F22+'APPENDIX 9'!F22+'APPENDIX 10'!F22+'APPENDIX 11'!F22</f>
        <v>-6121</v>
      </c>
      <c r="G22" s="8">
        <f>'APPENDIX 5'!G22+'APPENDIX 6'!G22+'APPENDIX 7'!G22+'APPENDIX 8'!G22+'APPENDIX 9'!G22+'APPENDIX 10'!G22+'APPENDIX 11'!G22</f>
        <v>248756</v>
      </c>
      <c r="H22" s="8">
        <f>'APPENDIX 5'!H22+'APPENDIX 6'!H22+'APPENDIX 7'!H22+'APPENDIX 8'!H22+'APPENDIX 9'!H22+'APPENDIX 10'!H22+'APPENDIX 11'!H22</f>
        <v>260658</v>
      </c>
      <c r="I22" s="8">
        <f>'APPENDIX 5'!I22+'APPENDIX 6'!I22+'APPENDIX 7'!I22+'APPENDIX 8'!I22+'APPENDIX 9'!I22+'APPENDIX 10'!I22+'APPENDIX 11'!I22</f>
        <v>-29634</v>
      </c>
      <c r="J22" s="8">
        <f>'APPENDIX 5'!J22+'APPENDIX 6'!J22+'APPENDIX 7'!J22+'APPENDIX 8'!J22+'APPENDIX 9'!J22+'APPENDIX 10'!J22+'APPENDIX 11'!J22</f>
        <v>0</v>
      </c>
      <c r="K22" s="8">
        <f>'APPENDIX 5'!K22+'APPENDIX 6'!K22+'APPENDIX 7'!K22+'APPENDIX 8'!K22+'APPENDIX 9'!K22+'APPENDIX 10'!K22+'APPENDIX 11'!K22</f>
        <v>0</v>
      </c>
      <c r="L22" s="8">
        <f>'APPENDIX 5'!L22+'APPENDIX 6'!L22+'APPENDIX 7'!L22+'APPENDIX 8'!L22+'APPENDIX 9'!L22+'APPENDIX 10'!L22+'APPENDIX 11'!L22</f>
        <v>17423</v>
      </c>
      <c r="M22" s="8">
        <f>'APPENDIX 5'!M22+'APPENDIX 6'!M22+'APPENDIX 7'!M22+'APPENDIX 8'!M22+'APPENDIX 9'!M22+'APPENDIX 10'!M22+'APPENDIX 11'!M22</f>
        <v>143085</v>
      </c>
      <c r="N22" s="8">
        <f>'APPENDIX 5'!N22+'APPENDIX 6'!N22+'APPENDIX 7'!N22+'APPENDIX 8'!N22+'APPENDIX 9'!N22+'APPENDIX 10'!N22+'APPENDIX 11'!N22</f>
        <v>60745</v>
      </c>
      <c r="O22" s="8">
        <f>'APPENDIX 5'!O22+'APPENDIX 6'!O22+'APPENDIX 7'!O22+'APPENDIX 8'!O22+'APPENDIX 9'!O22+'APPENDIX 10'!O22+'APPENDIX 11'!O22</f>
        <v>0</v>
      </c>
      <c r="P22" s="8">
        <f>'APPENDIX 5'!P22+'APPENDIX 6'!P22+'APPENDIX 7'!P22+'APPENDIX 8'!P22+'APPENDIX 9'!P22+'APPENDIX 10'!P22+'APPENDIX 11'!P22</f>
        <v>-136944</v>
      </c>
      <c r="Q22" s="9">
        <f>'APPENDIX 5'!Q22+'APPENDIX 6'!Q22+'APPENDIX 7'!Q22+'APPENDIX 8'!Q22+'APPENDIX 9'!Q22+'APPENDIX 10'!Q22+'APPENDIX 11'!Q22</f>
        <v>600480</v>
      </c>
    </row>
    <row r="23" spans="1:17" ht="29.25" customHeight="1" x14ac:dyDescent="0.3">
      <c r="A23" s="4"/>
      <c r="B23" s="18" t="s">
        <v>63</v>
      </c>
      <c r="C23" s="8">
        <f>'APPENDIX 5'!C23+'APPENDIX 6'!C23+'APPENDIX 7'!C23+'APPENDIX 8'!C23+'APPENDIX 9'!C23+'APPENDIX 10'!C23+'APPENDIX 11'!C23</f>
        <v>10554248</v>
      </c>
      <c r="D23" s="30">
        <f>'APPENDIX 5'!D23+'APPENDIX 6'!D23+'APPENDIX 7'!D23+'APPENDIX 8'!D23+'APPENDIX 9'!D23+'APPENDIX 10'!D23+'APPENDIX 11'!D23</f>
        <v>1476561</v>
      </c>
      <c r="E23" s="8">
        <f>'APPENDIX 5'!E23+'APPENDIX 6'!E23+'APPENDIX 7'!E23+'APPENDIX 8'!E23+'APPENDIX 9'!E23+'APPENDIX 10'!E23+'APPENDIX 11'!E23</f>
        <v>1307474</v>
      </c>
      <c r="F23" s="8">
        <f>'APPENDIX 5'!F23+'APPENDIX 6'!F23+'APPENDIX 7'!F23+'APPENDIX 8'!F23+'APPENDIX 9'!F23+'APPENDIX 10'!F23+'APPENDIX 11'!F23</f>
        <v>344017</v>
      </c>
      <c r="G23" s="8">
        <f>'APPENDIX 5'!G23+'APPENDIX 6'!G23+'APPENDIX 7'!G23+'APPENDIX 8'!G23+'APPENDIX 9'!G23+'APPENDIX 10'!G23+'APPENDIX 11'!G23</f>
        <v>1480496</v>
      </c>
      <c r="H23" s="8">
        <f>'APPENDIX 5'!H23+'APPENDIX 6'!H23+'APPENDIX 7'!H23+'APPENDIX 8'!H23+'APPENDIX 9'!H23+'APPENDIX 10'!H23+'APPENDIX 11'!H23</f>
        <v>475767</v>
      </c>
      <c r="I23" s="8">
        <f>'APPENDIX 5'!I23+'APPENDIX 6'!I23+'APPENDIX 7'!I23+'APPENDIX 8'!I23+'APPENDIX 9'!I23+'APPENDIX 10'!I23+'APPENDIX 11'!I23</f>
        <v>1027820</v>
      </c>
      <c r="J23" s="8">
        <f>'APPENDIX 5'!J23+'APPENDIX 6'!J23+'APPENDIX 7'!J23+'APPENDIX 8'!J23+'APPENDIX 9'!J23+'APPENDIX 10'!J23+'APPENDIX 11'!J23</f>
        <v>0</v>
      </c>
      <c r="K23" s="8">
        <f>'APPENDIX 5'!K23+'APPENDIX 6'!K23+'APPENDIX 7'!K23+'APPENDIX 8'!K23+'APPENDIX 9'!K23+'APPENDIX 10'!K23+'APPENDIX 11'!K23</f>
        <v>715</v>
      </c>
      <c r="L23" s="8">
        <f>'APPENDIX 5'!L23+'APPENDIX 6'!L23+'APPENDIX 7'!L23+'APPENDIX 8'!L23+'APPENDIX 9'!L23+'APPENDIX 10'!L23+'APPENDIX 11'!L23</f>
        <v>154355</v>
      </c>
      <c r="M23" s="8">
        <f>'APPENDIX 5'!M23+'APPENDIX 6'!M23+'APPENDIX 7'!M23+'APPENDIX 8'!M23+'APPENDIX 9'!M23+'APPENDIX 10'!M23+'APPENDIX 11'!M23</f>
        <v>647018</v>
      </c>
      <c r="N23" s="8">
        <f>'APPENDIX 5'!N23+'APPENDIX 6'!N23+'APPENDIX 7'!N23+'APPENDIX 8'!N23+'APPENDIX 9'!N23+'APPENDIX 10'!N23+'APPENDIX 11'!N23</f>
        <v>1564374</v>
      </c>
      <c r="O23" s="8">
        <f>'APPENDIX 5'!O23+'APPENDIX 6'!O23+'APPENDIX 7'!O23+'APPENDIX 8'!O23+'APPENDIX 9'!O23+'APPENDIX 10'!O23+'APPENDIX 11'!O23</f>
        <v>47951</v>
      </c>
      <c r="P23" s="8">
        <f>'APPENDIX 5'!P23+'APPENDIX 6'!P23+'APPENDIX 7'!P23+'APPENDIX 8'!P23+'APPENDIX 9'!P23+'APPENDIX 10'!P23+'APPENDIX 11'!P23</f>
        <v>91621</v>
      </c>
      <c r="Q23" s="9">
        <f>'APPENDIX 5'!Q23+'APPENDIX 6'!Q23+'APPENDIX 7'!Q23+'APPENDIX 8'!Q23+'APPENDIX 9'!Q23+'APPENDIX 10'!Q23+'APPENDIX 11'!Q23</f>
        <v>11324869</v>
      </c>
    </row>
    <row r="24" spans="1:17" ht="29.25" customHeight="1" x14ac:dyDescent="0.3">
      <c r="A24" s="4"/>
      <c r="B24" s="18" t="s">
        <v>64</v>
      </c>
      <c r="C24" s="8">
        <f>'APPENDIX 5'!C24+'APPENDIX 6'!C24+'APPENDIX 7'!C24+'APPENDIX 8'!C24+'APPENDIX 9'!C24+'APPENDIX 10'!C24+'APPENDIX 11'!C24</f>
        <v>2109509</v>
      </c>
      <c r="D24" s="8">
        <f>'APPENDIX 5'!D24+'APPENDIX 6'!D24+'APPENDIX 7'!D24+'APPENDIX 8'!D24+'APPENDIX 9'!D24+'APPENDIX 10'!D24+'APPENDIX 11'!D24</f>
        <v>1965416</v>
      </c>
      <c r="E24" s="8">
        <f>'APPENDIX 5'!E24+'APPENDIX 6'!E24+'APPENDIX 7'!E24+'APPENDIX 8'!E24+'APPENDIX 9'!E24+'APPENDIX 10'!E24+'APPENDIX 11'!E24</f>
        <v>1480768</v>
      </c>
      <c r="F24" s="8">
        <f>'APPENDIX 5'!F24+'APPENDIX 6'!F24+'APPENDIX 7'!F24+'APPENDIX 8'!F24+'APPENDIX 9'!F24+'APPENDIX 10'!F24+'APPENDIX 11'!F24</f>
        <v>0</v>
      </c>
      <c r="G24" s="8">
        <f>'APPENDIX 5'!G24+'APPENDIX 6'!G24+'APPENDIX 7'!G24+'APPENDIX 8'!G24+'APPENDIX 9'!G24+'APPENDIX 10'!G24+'APPENDIX 11'!G24</f>
        <v>1955005</v>
      </c>
      <c r="H24" s="8">
        <f>'APPENDIX 5'!H24+'APPENDIX 6'!H24+'APPENDIX 7'!H24+'APPENDIX 8'!H24+'APPENDIX 9'!H24+'APPENDIX 10'!H24+'APPENDIX 11'!H24</f>
        <v>1955180</v>
      </c>
      <c r="I24" s="8">
        <f>'APPENDIX 5'!I24+'APPENDIX 6'!I24+'APPENDIX 7'!I24+'APPENDIX 8'!I24+'APPENDIX 9'!I24+'APPENDIX 10'!I24+'APPENDIX 11'!I24</f>
        <v>0</v>
      </c>
      <c r="J24" s="8">
        <f>'APPENDIX 5'!J24+'APPENDIX 6'!J24+'APPENDIX 7'!J24+'APPENDIX 8'!J24+'APPENDIX 9'!J24+'APPENDIX 10'!J24+'APPENDIX 11'!J24</f>
        <v>0</v>
      </c>
      <c r="K24" s="8">
        <f>'APPENDIX 5'!K24+'APPENDIX 6'!K24+'APPENDIX 7'!K24+'APPENDIX 8'!K24+'APPENDIX 9'!K24+'APPENDIX 10'!K24+'APPENDIX 11'!K24</f>
        <v>0</v>
      </c>
      <c r="L24" s="8">
        <f>'APPENDIX 5'!L24+'APPENDIX 6'!L24+'APPENDIX 7'!L24+'APPENDIX 8'!L24+'APPENDIX 9'!L24+'APPENDIX 10'!L24+'APPENDIX 11'!L24</f>
        <v>-131211</v>
      </c>
      <c r="M24" s="8">
        <f>'APPENDIX 5'!M24+'APPENDIX 6'!M24+'APPENDIX 7'!M24+'APPENDIX 8'!M24+'APPENDIX 9'!M24+'APPENDIX 10'!M24+'APPENDIX 11'!M24</f>
        <v>309040</v>
      </c>
      <c r="N24" s="8">
        <f>'APPENDIX 5'!N24+'APPENDIX 6'!N24+'APPENDIX 7'!N24+'APPENDIX 8'!N24+'APPENDIX 9'!N24+'APPENDIX 10'!N24+'APPENDIX 11'!N24</f>
        <v>73348</v>
      </c>
      <c r="O24" s="8">
        <f>'APPENDIX 5'!O24+'APPENDIX 6'!O24+'APPENDIX 7'!O24+'APPENDIX 8'!O24+'APPENDIX 9'!O24+'APPENDIX 10'!O24+'APPENDIX 11'!O24</f>
        <v>0</v>
      </c>
      <c r="P24" s="8">
        <f>'APPENDIX 5'!P24+'APPENDIX 6'!P24+'APPENDIX 7'!P24+'APPENDIX 8'!P24+'APPENDIX 9'!P24+'APPENDIX 10'!P24+'APPENDIX 11'!P24</f>
        <v>0</v>
      </c>
      <c r="Q24" s="9">
        <f>'APPENDIX 5'!Q24+'APPENDIX 6'!Q24+'APPENDIX 7'!Q24+'APPENDIX 8'!Q24+'APPENDIX 9'!Q24+'APPENDIX 10'!Q24+'APPENDIX 11'!Q24</f>
        <v>1530617</v>
      </c>
    </row>
    <row r="25" spans="1:17" ht="29.25" customHeight="1" x14ac:dyDescent="0.3">
      <c r="A25" s="4"/>
      <c r="B25" s="18" t="s">
        <v>188</v>
      </c>
      <c r="C25" s="8">
        <f>'APPENDIX 5'!C25+'APPENDIX 6'!C25+'APPENDIX 7'!C25+'APPENDIX 8'!C25+'APPENDIX 9'!C25+'APPENDIX 10'!C25+'APPENDIX 11'!C25</f>
        <v>-672642</v>
      </c>
      <c r="D25" s="8">
        <f>'APPENDIX 5'!D25+'APPENDIX 6'!D25+'APPENDIX 7'!D25+'APPENDIX 8'!D25+'APPENDIX 9'!D25+'APPENDIX 10'!D25+'APPENDIX 11'!D25</f>
        <v>222941</v>
      </c>
      <c r="E25" s="8">
        <f>'APPENDIX 5'!E25+'APPENDIX 6'!E25+'APPENDIX 7'!E25+'APPENDIX 8'!E25+'APPENDIX 9'!E25+'APPENDIX 10'!E25+'APPENDIX 11'!E25</f>
        <v>191723</v>
      </c>
      <c r="F25" s="8">
        <f>'APPENDIX 5'!F25+'APPENDIX 6'!F25+'APPENDIX 7'!F25+'APPENDIX 8'!F25+'APPENDIX 9'!F25+'APPENDIX 10'!F25+'APPENDIX 11'!F25</f>
        <v>11999</v>
      </c>
      <c r="G25" s="8">
        <f>'APPENDIX 5'!G25+'APPENDIX 6'!G25+'APPENDIX 7'!G25+'APPENDIX 8'!G25+'APPENDIX 9'!G25+'APPENDIX 10'!G25+'APPENDIX 11'!G25</f>
        <v>113664</v>
      </c>
      <c r="H25" s="8">
        <f>'APPENDIX 5'!H25+'APPENDIX 6'!H25+'APPENDIX 7'!H25+'APPENDIX 8'!H25+'APPENDIX 9'!H25+'APPENDIX 10'!H25+'APPENDIX 11'!H25</f>
        <v>75273</v>
      </c>
      <c r="I25" s="8">
        <f>'APPENDIX 5'!I25+'APPENDIX 6'!I25+'APPENDIX 7'!I25+'APPENDIX 8'!I25+'APPENDIX 9'!I25+'APPENDIX 10'!I25+'APPENDIX 11'!I25</f>
        <v>360</v>
      </c>
      <c r="J25" s="8">
        <f>'APPENDIX 5'!J25+'APPENDIX 6'!J25+'APPENDIX 7'!J25+'APPENDIX 8'!J25+'APPENDIX 9'!J25+'APPENDIX 10'!J25+'APPENDIX 11'!J25</f>
        <v>1041</v>
      </c>
      <c r="K25" s="8">
        <f>'APPENDIX 5'!K25+'APPENDIX 6'!K25+'APPENDIX 7'!K25+'APPENDIX 8'!K25+'APPENDIX 9'!K25+'APPENDIX 10'!K25+'APPENDIX 11'!K25</f>
        <v>0</v>
      </c>
      <c r="L25" s="8">
        <f>'APPENDIX 5'!L25+'APPENDIX 6'!L25+'APPENDIX 7'!L25+'APPENDIX 8'!L25+'APPENDIX 9'!L25+'APPENDIX 10'!L25+'APPENDIX 11'!L25</f>
        <v>87911</v>
      </c>
      <c r="M25" s="8">
        <f>'APPENDIX 5'!M25+'APPENDIX 6'!M25+'APPENDIX 7'!M25+'APPENDIX 8'!M25+'APPENDIX 9'!M25+'APPENDIX 10'!M25+'APPENDIX 11'!M25</f>
        <v>214263</v>
      </c>
      <c r="N25" s="8">
        <f>'APPENDIX 5'!N25+'APPENDIX 6'!N25+'APPENDIX 7'!N25+'APPENDIX 8'!N25+'APPENDIX 9'!N25+'APPENDIX 10'!N25+'APPENDIX 11'!N25</f>
        <v>57484</v>
      </c>
      <c r="O25" s="8">
        <f>'APPENDIX 5'!O25+'APPENDIX 6'!O25+'APPENDIX 7'!O25+'APPENDIX 8'!O25+'APPENDIX 9'!O25+'APPENDIX 10'!O25+'APPENDIX 11'!O25</f>
        <v>2615</v>
      </c>
      <c r="P25" s="8">
        <f>'APPENDIX 5'!P25+'APPENDIX 6'!P25+'APPENDIX 7'!P25+'APPENDIX 8'!P25+'APPENDIX 9'!P25+'APPENDIX 10'!P25+'APPENDIX 11'!P25</f>
        <v>0</v>
      </c>
      <c r="Q25" s="9">
        <f>'APPENDIX 5'!Q25+'APPENDIX 6'!Q25+'APPENDIX 7'!Q25+'APPENDIX 8'!Q25+'APPENDIX 9'!Q25+'APPENDIX 10'!Q25+'APPENDIX 11'!Q25</f>
        <v>-792900</v>
      </c>
    </row>
    <row r="26" spans="1:17" ht="29.25" customHeight="1" x14ac:dyDescent="0.3">
      <c r="A26" s="4"/>
      <c r="B26" s="18" t="s">
        <v>189</v>
      </c>
      <c r="C26" s="8">
        <f>'APPENDIX 5'!C26+'APPENDIX 6'!C26+'APPENDIX 7'!C26+'APPENDIX 8'!C26+'APPENDIX 9'!C26+'APPENDIX 10'!C26+'APPENDIX 11'!C26</f>
        <v>1066476</v>
      </c>
      <c r="D26" s="8">
        <f>'APPENDIX 5'!D26+'APPENDIX 6'!D26+'APPENDIX 7'!D26+'APPENDIX 8'!D26+'APPENDIX 9'!D26+'APPENDIX 10'!D26+'APPENDIX 11'!D26</f>
        <v>171554</v>
      </c>
      <c r="E26" s="8">
        <f>'APPENDIX 5'!E26+'APPENDIX 6'!E26+'APPENDIX 7'!E26+'APPENDIX 8'!E26+'APPENDIX 9'!E26+'APPENDIX 10'!E26+'APPENDIX 11'!E26</f>
        <v>159285</v>
      </c>
      <c r="F26" s="8">
        <f>'APPENDIX 5'!F26+'APPENDIX 6'!F26+'APPENDIX 7'!F26+'APPENDIX 8'!F26+'APPENDIX 9'!F26+'APPENDIX 10'!F26+'APPENDIX 11'!F26</f>
        <v>0</v>
      </c>
      <c r="G26" s="8">
        <f>'APPENDIX 5'!G26+'APPENDIX 6'!G26+'APPENDIX 7'!G26+'APPENDIX 8'!G26+'APPENDIX 9'!G26+'APPENDIX 10'!G26+'APPENDIX 11'!G26</f>
        <v>174143</v>
      </c>
      <c r="H26" s="8">
        <f>'APPENDIX 5'!H26+'APPENDIX 6'!H26+'APPENDIX 7'!H26+'APPENDIX 8'!H26+'APPENDIX 9'!H26+'APPENDIX 10'!H26+'APPENDIX 11'!H26</f>
        <v>183087</v>
      </c>
      <c r="I26" s="8">
        <f>'APPENDIX 5'!I26+'APPENDIX 6'!I26+'APPENDIX 7'!I26+'APPENDIX 8'!I26+'APPENDIX 9'!I26+'APPENDIX 10'!I26+'APPENDIX 11'!I26</f>
        <v>901</v>
      </c>
      <c r="J26" s="8">
        <f>'APPENDIX 5'!J26+'APPENDIX 6'!J26+'APPENDIX 7'!J26+'APPENDIX 8'!J26+'APPENDIX 9'!J26+'APPENDIX 10'!J26+'APPENDIX 11'!J26</f>
        <v>0</v>
      </c>
      <c r="K26" s="8">
        <f>'APPENDIX 5'!K26+'APPENDIX 6'!K26+'APPENDIX 7'!K26+'APPENDIX 8'!K26+'APPENDIX 9'!K26+'APPENDIX 10'!K26+'APPENDIX 11'!K26</f>
        <v>102</v>
      </c>
      <c r="L26" s="8">
        <f>'APPENDIX 5'!L26+'APPENDIX 6'!L26+'APPENDIX 7'!L26+'APPENDIX 8'!L26+'APPENDIX 9'!L26+'APPENDIX 10'!L26+'APPENDIX 11'!L26</f>
        <v>3977</v>
      </c>
      <c r="M26" s="8">
        <f>'APPENDIX 5'!M26+'APPENDIX 6'!M26+'APPENDIX 7'!M26+'APPENDIX 8'!M26+'APPENDIX 9'!M26+'APPENDIX 10'!M26+'APPENDIX 11'!M26</f>
        <v>54455</v>
      </c>
      <c r="N26" s="8">
        <f>'APPENDIX 5'!N26+'APPENDIX 6'!N26+'APPENDIX 7'!N26+'APPENDIX 8'!N26+'APPENDIX 9'!N26+'APPENDIX 10'!N26+'APPENDIX 11'!N26</f>
        <v>89592</v>
      </c>
      <c r="O26" s="8">
        <f>'APPENDIX 5'!O26+'APPENDIX 6'!O26+'APPENDIX 7'!O26+'APPENDIX 8'!O26+'APPENDIX 9'!O26+'APPENDIX 10'!O26+'APPENDIX 11'!O26</f>
        <v>0</v>
      </c>
      <c r="P26" s="8">
        <f>'APPENDIX 5'!P26+'APPENDIX 6'!P26+'APPENDIX 7'!P26+'APPENDIX 8'!P26+'APPENDIX 9'!P26+'APPENDIX 10'!P26+'APPENDIX 11'!P26</f>
        <v>0</v>
      </c>
      <c r="Q26" s="9">
        <f>'APPENDIX 5'!Q26+'APPENDIX 6'!Q26+'APPENDIX 7'!Q26+'APPENDIX 8'!Q26+'APPENDIX 9'!Q26+'APPENDIX 10'!Q26+'APPENDIX 11'!Q26</f>
        <v>1072829</v>
      </c>
    </row>
    <row r="27" spans="1:17" ht="29.25" customHeight="1" x14ac:dyDescent="0.3">
      <c r="A27" s="4"/>
      <c r="B27" s="18" t="s">
        <v>212</v>
      </c>
      <c r="C27" s="8">
        <f>'APPENDIX 5'!C27+'APPENDIX 6'!C27+'APPENDIX 7'!C27+'APPENDIX 8'!C27+'APPENDIX 9'!C27+'APPENDIX 10'!C27+'APPENDIX 11'!C27</f>
        <v>20243312</v>
      </c>
      <c r="D27" s="8">
        <f>'APPENDIX 5'!D27+'APPENDIX 6'!D27+'APPENDIX 7'!D27+'APPENDIX 8'!D27+'APPENDIX 9'!D27+'APPENDIX 10'!D27+'APPENDIX 11'!D27</f>
        <v>3632929</v>
      </c>
      <c r="E27" s="8">
        <f>'APPENDIX 5'!E27+'APPENDIX 6'!E27+'APPENDIX 7'!E27+'APPENDIX 8'!E27+'APPENDIX 9'!E27+'APPENDIX 10'!E27+'APPENDIX 11'!E27</f>
        <v>3282937</v>
      </c>
      <c r="F27" s="8">
        <f>'APPENDIX 5'!F27+'APPENDIX 6'!F27+'APPENDIX 7'!F27+'APPENDIX 8'!F27+'APPENDIX 9'!F27+'APPENDIX 10'!F27+'APPENDIX 11'!F27</f>
        <v>124433</v>
      </c>
      <c r="G27" s="8">
        <f>'APPENDIX 5'!G27+'APPENDIX 6'!G27+'APPENDIX 7'!G27+'APPENDIX 8'!G27+'APPENDIX 9'!G27+'APPENDIX 10'!G27+'APPENDIX 11'!G27</f>
        <v>3249554</v>
      </c>
      <c r="H27" s="8">
        <f>'APPENDIX 5'!H27+'APPENDIX 6'!H27+'APPENDIX 7'!H27+'APPENDIX 8'!H27+'APPENDIX 9'!H27+'APPENDIX 10'!H27+'APPENDIX 11'!H27</f>
        <v>3184743</v>
      </c>
      <c r="I27" s="8">
        <f>'APPENDIX 5'!I27+'APPENDIX 6'!I27+'APPENDIX 7'!I27+'APPENDIX 8'!I27+'APPENDIX 9'!I27+'APPENDIX 10'!I27+'APPENDIX 11'!I27</f>
        <v>0</v>
      </c>
      <c r="J27" s="8">
        <f>'APPENDIX 5'!J27+'APPENDIX 6'!J27+'APPENDIX 7'!J27+'APPENDIX 8'!J27+'APPENDIX 9'!J27+'APPENDIX 10'!J27+'APPENDIX 11'!J27</f>
        <v>0</v>
      </c>
      <c r="K27" s="8">
        <f>'APPENDIX 5'!K27+'APPENDIX 6'!K27+'APPENDIX 7'!K27+'APPENDIX 8'!K27+'APPENDIX 9'!K27+'APPENDIX 10'!K27+'APPENDIX 11'!K27</f>
        <v>0</v>
      </c>
      <c r="L27" s="8">
        <f>'APPENDIX 5'!L27+'APPENDIX 6'!L27+'APPENDIX 7'!L27+'APPENDIX 8'!L27+'APPENDIX 9'!L27+'APPENDIX 10'!L27+'APPENDIX 11'!L27</f>
        <v>348568</v>
      </c>
      <c r="M27" s="8">
        <f>'APPENDIX 5'!M27+'APPENDIX 6'!M27+'APPENDIX 7'!M27+'APPENDIX 8'!M27+'APPENDIX 9'!M27+'APPENDIX 10'!M27+'APPENDIX 11'!M27</f>
        <v>637284</v>
      </c>
      <c r="N27" s="8">
        <f>'APPENDIX 5'!N27+'APPENDIX 6'!N27+'APPENDIX 7'!N27+'APPENDIX 8'!N27+'APPENDIX 9'!N27+'APPENDIX 10'!N27+'APPENDIX 11'!N27</f>
        <v>2314799</v>
      </c>
      <c r="O27" s="8">
        <f>'APPENDIX 5'!O27+'APPENDIX 6'!O27+'APPENDIX 7'!O27+'APPENDIX 8'!O27+'APPENDIX 9'!O27+'APPENDIX 10'!O27+'APPENDIX 11'!O27</f>
        <v>0</v>
      </c>
      <c r="P27" s="8">
        <f>'APPENDIX 5'!P27+'APPENDIX 6'!P27+'APPENDIX 7'!P27+'APPENDIX 8'!P27+'APPENDIX 9'!P27+'APPENDIX 10'!P27+'APPENDIX 11'!P27</f>
        <v>0</v>
      </c>
      <c r="Q27" s="9">
        <f>'APPENDIX 5'!Q27+'APPENDIX 6'!Q27+'APPENDIX 7'!Q27+'APPENDIX 8'!Q27+'APPENDIX 9'!Q27+'APPENDIX 10'!Q27+'APPENDIX 11'!Q27</f>
        <v>21794885</v>
      </c>
    </row>
    <row r="28" spans="1:17" ht="29.25" customHeight="1" x14ac:dyDescent="0.3">
      <c r="A28" s="4"/>
      <c r="B28" s="18" t="s">
        <v>40</v>
      </c>
      <c r="C28" s="8">
        <f>'APPENDIX 5'!C28+'APPENDIX 6'!C28+'APPENDIX 7'!C28+'APPENDIX 8'!C28+'APPENDIX 9'!C28+'APPENDIX 10'!C28+'APPENDIX 11'!C28</f>
        <v>67484</v>
      </c>
      <c r="D28" s="8">
        <f>'APPENDIX 5'!D28+'APPENDIX 6'!D28+'APPENDIX 7'!D28+'APPENDIX 8'!D28+'APPENDIX 9'!D28+'APPENDIX 10'!D28+'APPENDIX 11'!D28</f>
        <v>55042</v>
      </c>
      <c r="E28" s="8">
        <f>'APPENDIX 5'!E28+'APPENDIX 6'!E28+'APPENDIX 7'!E28+'APPENDIX 8'!E28+'APPENDIX 9'!E28+'APPENDIX 10'!E28+'APPENDIX 11'!E28</f>
        <v>43086</v>
      </c>
      <c r="F28" s="8">
        <f>'APPENDIX 5'!F28+'APPENDIX 6'!F28+'APPENDIX 7'!F28+'APPENDIX 8'!F28+'APPENDIX 9'!F28+'APPENDIX 10'!F28+'APPENDIX 11'!F28</f>
        <v>0</v>
      </c>
      <c r="G28" s="8">
        <f>'APPENDIX 5'!G28+'APPENDIX 6'!G28+'APPENDIX 7'!G28+'APPENDIX 8'!G28+'APPENDIX 9'!G28+'APPENDIX 10'!G28+'APPENDIX 11'!G28</f>
        <v>0</v>
      </c>
      <c r="H28" s="8">
        <f>'APPENDIX 5'!H28+'APPENDIX 6'!H28+'APPENDIX 7'!H28+'APPENDIX 8'!H28+'APPENDIX 9'!H28+'APPENDIX 10'!H28+'APPENDIX 11'!H28</f>
        <v>0</v>
      </c>
      <c r="I28" s="8">
        <f>'APPENDIX 5'!I28+'APPENDIX 6'!I28+'APPENDIX 7'!I28+'APPENDIX 8'!I28+'APPENDIX 9'!I28+'APPENDIX 10'!I28+'APPENDIX 11'!I28</f>
        <v>0</v>
      </c>
      <c r="J28" s="8">
        <f>'APPENDIX 5'!J28+'APPENDIX 6'!J28+'APPENDIX 7'!J28+'APPENDIX 8'!J28+'APPENDIX 9'!J28+'APPENDIX 10'!J28+'APPENDIX 11'!J28</f>
        <v>0</v>
      </c>
      <c r="K28" s="8">
        <f>'APPENDIX 5'!K28+'APPENDIX 6'!K28+'APPENDIX 7'!K28+'APPENDIX 8'!K28+'APPENDIX 9'!K28+'APPENDIX 10'!K28+'APPENDIX 11'!K28</f>
        <v>0</v>
      </c>
      <c r="L28" s="8">
        <f>'APPENDIX 5'!L28+'APPENDIX 6'!L28+'APPENDIX 7'!L28+'APPENDIX 8'!L28+'APPENDIX 9'!L28+'APPENDIX 10'!L28+'APPENDIX 11'!L28</f>
        <v>0</v>
      </c>
      <c r="M28" s="8">
        <f>'APPENDIX 5'!M28+'APPENDIX 6'!M28+'APPENDIX 7'!M28+'APPENDIX 8'!M28+'APPENDIX 9'!M28+'APPENDIX 10'!M28+'APPENDIX 11'!M28</f>
        <v>8785</v>
      </c>
      <c r="N28" s="8">
        <f>'APPENDIX 5'!N28+'APPENDIX 6'!N28+'APPENDIX 7'!N28+'APPENDIX 8'!N28+'APPENDIX 9'!N28+'APPENDIX 10'!N28+'APPENDIX 11'!N28</f>
        <v>11378</v>
      </c>
      <c r="O28" s="8">
        <f>'APPENDIX 5'!O28+'APPENDIX 6'!O28+'APPENDIX 7'!O28+'APPENDIX 8'!O28+'APPENDIX 9'!O28+'APPENDIX 10'!O28+'APPENDIX 11'!O28</f>
        <v>0</v>
      </c>
      <c r="P28" s="8">
        <f>'APPENDIX 5'!P28+'APPENDIX 6'!P28+'APPENDIX 7'!P28+'APPENDIX 8'!P28+'APPENDIX 9'!P28+'APPENDIX 10'!P28+'APPENDIX 11'!P28</f>
        <v>0</v>
      </c>
      <c r="Q28" s="9">
        <f>'APPENDIX 5'!Q28+'APPENDIX 6'!Q28+'APPENDIX 7'!Q28+'APPENDIX 8'!Q28+'APPENDIX 9'!Q28+'APPENDIX 10'!Q28+'APPENDIX 11'!Q28</f>
        <v>113165</v>
      </c>
    </row>
    <row r="29" spans="1:17" ht="29.25" customHeight="1" x14ac:dyDescent="0.3">
      <c r="A29" s="4"/>
      <c r="B29" s="18" t="s">
        <v>65</v>
      </c>
      <c r="C29" s="8">
        <f>'APPENDIX 5'!C29+'APPENDIX 6'!C29+'APPENDIX 7'!C29+'APPENDIX 8'!C29+'APPENDIX 9'!C29+'APPENDIX 10'!C29+'APPENDIX 11'!C29</f>
        <v>0</v>
      </c>
      <c r="D29" s="8">
        <f>'APPENDIX 5'!D29+'APPENDIX 6'!D29+'APPENDIX 7'!D29+'APPENDIX 8'!D29+'APPENDIX 9'!D29+'APPENDIX 10'!D29+'APPENDIX 11'!D29</f>
        <v>0</v>
      </c>
      <c r="E29" s="8">
        <f>'APPENDIX 5'!E29+'APPENDIX 6'!E29+'APPENDIX 7'!E29+'APPENDIX 8'!E29+'APPENDIX 9'!E29+'APPENDIX 10'!E29+'APPENDIX 11'!E29</f>
        <v>0</v>
      </c>
      <c r="F29" s="8">
        <f>'APPENDIX 5'!F29+'APPENDIX 6'!F29+'APPENDIX 7'!F29+'APPENDIX 8'!F29+'APPENDIX 9'!F29+'APPENDIX 10'!F29+'APPENDIX 11'!F29</f>
        <v>0</v>
      </c>
      <c r="G29" s="8">
        <f>'APPENDIX 5'!G29+'APPENDIX 6'!G29+'APPENDIX 7'!G29+'APPENDIX 8'!G29+'APPENDIX 9'!G29+'APPENDIX 10'!G29+'APPENDIX 11'!G29</f>
        <v>0</v>
      </c>
      <c r="H29" s="8">
        <f>'APPENDIX 5'!H29+'APPENDIX 6'!H29+'APPENDIX 7'!H29+'APPENDIX 8'!H29+'APPENDIX 9'!H29+'APPENDIX 10'!H29+'APPENDIX 11'!H29</f>
        <v>0</v>
      </c>
      <c r="I29" s="8">
        <f>'APPENDIX 5'!I29+'APPENDIX 6'!I29+'APPENDIX 7'!I29+'APPENDIX 8'!I29+'APPENDIX 9'!I29+'APPENDIX 10'!I29+'APPENDIX 11'!I29</f>
        <v>0</v>
      </c>
      <c r="J29" s="8">
        <f>'APPENDIX 5'!J29+'APPENDIX 6'!J29+'APPENDIX 7'!J29+'APPENDIX 8'!J29+'APPENDIX 9'!J29+'APPENDIX 10'!J29+'APPENDIX 11'!J29</f>
        <v>0</v>
      </c>
      <c r="K29" s="8">
        <f>'APPENDIX 5'!K29+'APPENDIX 6'!K29+'APPENDIX 7'!K29+'APPENDIX 8'!K29+'APPENDIX 9'!K29+'APPENDIX 10'!K29+'APPENDIX 11'!K29</f>
        <v>0</v>
      </c>
      <c r="L29" s="8">
        <f>'APPENDIX 5'!L29+'APPENDIX 6'!L29+'APPENDIX 7'!L29+'APPENDIX 8'!L29+'APPENDIX 9'!L29+'APPENDIX 10'!L29+'APPENDIX 11'!L29</f>
        <v>0</v>
      </c>
      <c r="M29" s="8">
        <f>'APPENDIX 5'!M29+'APPENDIX 6'!M29+'APPENDIX 7'!M29+'APPENDIX 8'!M29+'APPENDIX 9'!M29+'APPENDIX 10'!M29+'APPENDIX 11'!M29</f>
        <v>0</v>
      </c>
      <c r="N29" s="8">
        <f>'APPENDIX 5'!N29+'APPENDIX 6'!N29+'APPENDIX 7'!N29+'APPENDIX 8'!N29+'APPENDIX 9'!N29+'APPENDIX 10'!N29+'APPENDIX 11'!N29</f>
        <v>0</v>
      </c>
      <c r="O29" s="8">
        <f>'APPENDIX 5'!O29+'APPENDIX 6'!O29+'APPENDIX 7'!O29+'APPENDIX 8'!O29+'APPENDIX 9'!O29+'APPENDIX 10'!O29+'APPENDIX 11'!O29</f>
        <v>0</v>
      </c>
      <c r="P29" s="8">
        <f>'APPENDIX 5'!P29+'APPENDIX 6'!P29+'APPENDIX 7'!P29+'APPENDIX 8'!P29+'APPENDIX 9'!P29+'APPENDIX 10'!P29+'APPENDIX 11'!P29</f>
        <v>0</v>
      </c>
      <c r="Q29" s="9">
        <f>'APPENDIX 5'!Q29+'APPENDIX 6'!Q29+'APPENDIX 7'!Q29+'APPENDIX 8'!Q29+'APPENDIX 9'!Q29+'APPENDIX 10'!Q29+'APPENDIX 11'!Q29</f>
        <v>0</v>
      </c>
    </row>
    <row r="30" spans="1:17" ht="29.25" customHeight="1" x14ac:dyDescent="0.3">
      <c r="A30" s="4"/>
      <c r="B30" s="18" t="s">
        <v>66</v>
      </c>
      <c r="C30" s="8">
        <f>'APPENDIX 5'!C30+'APPENDIX 6'!C30+'APPENDIX 7'!C30+'APPENDIX 8'!C30+'APPENDIX 9'!C30+'APPENDIX 10'!C30+'APPENDIX 11'!C30</f>
        <v>22596</v>
      </c>
      <c r="D30" s="8">
        <f>'APPENDIX 5'!D30+'APPENDIX 6'!D30+'APPENDIX 7'!D30+'APPENDIX 8'!D30+'APPENDIX 9'!D30+'APPENDIX 10'!D30+'APPENDIX 11'!D30</f>
        <v>28971</v>
      </c>
      <c r="E30" s="8">
        <f>'APPENDIX 5'!E30+'APPENDIX 6'!E30+'APPENDIX 7'!E30+'APPENDIX 8'!E30+'APPENDIX 9'!E30+'APPENDIX 10'!E30+'APPENDIX 11'!E30</f>
        <v>20751</v>
      </c>
      <c r="F30" s="8">
        <f>'APPENDIX 5'!F30+'APPENDIX 6'!F30+'APPENDIX 7'!F30+'APPENDIX 8'!F30+'APPENDIX 9'!F30+'APPENDIX 10'!F30+'APPENDIX 11'!F30</f>
        <v>0</v>
      </c>
      <c r="G30" s="8">
        <f>'APPENDIX 5'!G30+'APPENDIX 6'!G30+'APPENDIX 7'!G30+'APPENDIX 8'!G30+'APPENDIX 9'!G30+'APPENDIX 10'!G30+'APPENDIX 11'!G30</f>
        <v>30595</v>
      </c>
      <c r="H30" s="8">
        <f>'APPENDIX 5'!H30+'APPENDIX 6'!H30+'APPENDIX 7'!H30+'APPENDIX 8'!H30+'APPENDIX 9'!H30+'APPENDIX 10'!H30+'APPENDIX 11'!H30</f>
        <v>7395</v>
      </c>
      <c r="I30" s="8">
        <f>'APPENDIX 5'!I30+'APPENDIX 6'!I30+'APPENDIX 7'!I30+'APPENDIX 8'!I30+'APPENDIX 9'!I30+'APPENDIX 10'!I30+'APPENDIX 11'!I30</f>
        <v>0</v>
      </c>
      <c r="J30" s="8">
        <f>'APPENDIX 5'!J30+'APPENDIX 6'!J30+'APPENDIX 7'!J30+'APPENDIX 8'!J30+'APPENDIX 9'!J30+'APPENDIX 10'!J30+'APPENDIX 11'!J30</f>
        <v>0</v>
      </c>
      <c r="K30" s="8">
        <f>'APPENDIX 5'!K30+'APPENDIX 6'!K30+'APPENDIX 7'!K30+'APPENDIX 8'!K30+'APPENDIX 9'!K30+'APPENDIX 10'!K30+'APPENDIX 11'!K30</f>
        <v>0</v>
      </c>
      <c r="L30" s="8">
        <f>'APPENDIX 5'!L30+'APPENDIX 6'!L30+'APPENDIX 7'!L30+'APPENDIX 8'!L30+'APPENDIX 9'!L30+'APPENDIX 10'!L30+'APPENDIX 11'!L30</f>
        <v>937</v>
      </c>
      <c r="M30" s="8">
        <f>'APPENDIX 5'!M30+'APPENDIX 6'!M30+'APPENDIX 7'!M30+'APPENDIX 8'!M30+'APPENDIX 9'!M30+'APPENDIX 10'!M30+'APPENDIX 11'!M30</f>
        <v>32567</v>
      </c>
      <c r="N30" s="8">
        <f>'APPENDIX 5'!N30+'APPENDIX 6'!N30+'APPENDIX 7'!N30+'APPENDIX 8'!N30+'APPENDIX 9'!N30+'APPENDIX 10'!N30+'APPENDIX 11'!N30</f>
        <v>37202</v>
      </c>
      <c r="O30" s="8">
        <f>'APPENDIX 5'!O30+'APPENDIX 6'!O30+'APPENDIX 7'!O30+'APPENDIX 8'!O30+'APPENDIX 9'!O30+'APPENDIX 10'!O30+'APPENDIX 11'!O30</f>
        <v>17297</v>
      </c>
      <c r="P30" s="8">
        <f>'APPENDIX 5'!P30+'APPENDIX 6'!P30+'APPENDIX 7'!P30+'APPENDIX 8'!P30+'APPENDIX 9'!P30+'APPENDIX 10'!P30+'APPENDIX 11'!P30</f>
        <v>0</v>
      </c>
      <c r="Q30" s="9">
        <f>'APPENDIX 5'!Q30+'APPENDIX 6'!Q30+'APPENDIX 7'!Q30+'APPENDIX 8'!Q30+'APPENDIX 9'!Q30+'APPENDIX 10'!Q30+'APPENDIX 11'!Q30</f>
        <v>22352</v>
      </c>
    </row>
    <row r="31" spans="1:17" ht="29.25" customHeight="1" x14ac:dyDescent="0.3">
      <c r="A31" s="4"/>
      <c r="B31" s="18" t="s">
        <v>67</v>
      </c>
      <c r="C31" s="8">
        <f>'APPENDIX 5'!C31+'APPENDIX 6'!C31+'APPENDIX 7'!C31+'APPENDIX 8'!C31+'APPENDIX 9'!C31+'APPENDIX 10'!C31+'APPENDIX 11'!C31</f>
        <v>9440315</v>
      </c>
      <c r="D31" s="8">
        <f>'APPENDIX 5'!D31+'APPENDIX 6'!D31+'APPENDIX 7'!D31+'APPENDIX 8'!D31+'APPENDIX 9'!D31+'APPENDIX 10'!D31+'APPENDIX 11'!D31</f>
        <v>1817607</v>
      </c>
      <c r="E31" s="8">
        <f>'APPENDIX 5'!E31+'APPENDIX 6'!E31+'APPENDIX 7'!E31+'APPENDIX 8'!E31+'APPENDIX 9'!E31+'APPENDIX 10'!E31+'APPENDIX 11'!E31</f>
        <v>1553207</v>
      </c>
      <c r="F31" s="8">
        <f>'APPENDIX 5'!F31+'APPENDIX 6'!F31+'APPENDIX 7'!F31+'APPENDIX 8'!F31+'APPENDIX 9'!F31+'APPENDIX 10'!F31+'APPENDIX 11'!F31</f>
        <v>0</v>
      </c>
      <c r="G31" s="8">
        <f>'APPENDIX 5'!G31+'APPENDIX 6'!G31+'APPENDIX 7'!G31+'APPENDIX 8'!G31+'APPENDIX 9'!G31+'APPENDIX 10'!G31+'APPENDIX 11'!G31</f>
        <v>2298500</v>
      </c>
      <c r="H31" s="8">
        <f>'APPENDIX 5'!H31+'APPENDIX 6'!H31+'APPENDIX 7'!H31+'APPENDIX 8'!H31+'APPENDIX 9'!H31+'APPENDIX 10'!H31+'APPENDIX 11'!H31</f>
        <v>2078682</v>
      </c>
      <c r="I31" s="8">
        <f>'APPENDIX 5'!I31+'APPENDIX 6'!I31+'APPENDIX 7'!I31+'APPENDIX 8'!I31+'APPENDIX 9'!I31+'APPENDIX 10'!I31+'APPENDIX 11'!I31</f>
        <v>57661</v>
      </c>
      <c r="J31" s="8">
        <f>'APPENDIX 5'!J31+'APPENDIX 6'!J31+'APPENDIX 7'!J31+'APPENDIX 8'!J31+'APPENDIX 9'!J31+'APPENDIX 10'!J31+'APPENDIX 11'!J31</f>
        <v>377</v>
      </c>
      <c r="K31" s="8">
        <f>'APPENDIX 5'!K31+'APPENDIX 6'!K31+'APPENDIX 7'!K31+'APPENDIX 8'!K31+'APPENDIX 9'!K31+'APPENDIX 10'!K31+'APPENDIX 11'!K31</f>
        <v>110952</v>
      </c>
      <c r="L31" s="8">
        <f>'APPENDIX 5'!L31+'APPENDIX 6'!L31+'APPENDIX 7'!L31+'APPENDIX 8'!L31+'APPENDIX 9'!L31+'APPENDIX 10'!L31+'APPENDIX 11'!L31</f>
        <v>66622</v>
      </c>
      <c r="M31" s="8">
        <f>'APPENDIX 5'!M31+'APPENDIX 6'!M31+'APPENDIX 7'!M31+'APPENDIX 8'!M31+'APPENDIX 9'!M31+'APPENDIX 10'!M31+'APPENDIX 11'!M31</f>
        <v>326958</v>
      </c>
      <c r="N31" s="8">
        <f>'APPENDIX 5'!N31+'APPENDIX 6'!N31+'APPENDIX 7'!N31+'APPENDIX 8'!N31+'APPENDIX 9'!N31+'APPENDIX 10'!N31+'APPENDIX 11'!N31</f>
        <v>1025294</v>
      </c>
      <c r="O31" s="8">
        <f>'APPENDIX 5'!O31+'APPENDIX 6'!O31+'APPENDIX 7'!O31+'APPENDIX 8'!O31+'APPENDIX 9'!O31+'APPENDIX 10'!O31+'APPENDIX 11'!O31</f>
        <v>0</v>
      </c>
      <c r="P31" s="8">
        <f>'APPENDIX 5'!P31+'APPENDIX 6'!P31+'APPENDIX 7'!P31+'APPENDIX 8'!P31+'APPENDIX 9'!P31+'APPENDIX 10'!P31+'APPENDIX 11'!P31</f>
        <v>0</v>
      </c>
      <c r="Q31" s="9">
        <f>'APPENDIX 5'!Q31+'APPENDIX 6'!Q31+'APPENDIX 7'!Q31+'APPENDIX 8'!Q31+'APPENDIX 9'!Q31+'APPENDIX 10'!Q31+'APPENDIX 11'!Q31</f>
        <v>9254534</v>
      </c>
    </row>
    <row r="32" spans="1:17" ht="29.25" customHeight="1" x14ac:dyDescent="0.25">
      <c r="A32" s="4"/>
      <c r="B32" s="96" t="s">
        <v>47</v>
      </c>
      <c r="C32" s="114">
        <f>SUM(C6:C31)</f>
        <v>250379889</v>
      </c>
      <c r="D32" s="114">
        <f t="shared" ref="D32:E32" si="0">SUM(D6:D31)</f>
        <v>60447039</v>
      </c>
      <c r="E32" s="114">
        <f t="shared" si="0"/>
        <v>56136879</v>
      </c>
      <c r="F32" s="114">
        <f t="shared" ref="F32:Q32" si="1">SUM(F6:F31)</f>
        <v>474328</v>
      </c>
      <c r="G32" s="114">
        <f t="shared" si="1"/>
        <v>34021469</v>
      </c>
      <c r="H32" s="114">
        <f t="shared" si="1"/>
        <v>22652803</v>
      </c>
      <c r="I32" s="114">
        <f t="shared" si="1"/>
        <v>8921830</v>
      </c>
      <c r="J32" s="114">
        <f t="shared" si="1"/>
        <v>884734</v>
      </c>
      <c r="K32" s="114">
        <f t="shared" si="1"/>
        <v>1037464</v>
      </c>
      <c r="L32" s="114">
        <f t="shared" si="1"/>
        <v>3753362</v>
      </c>
      <c r="M32" s="114">
        <f t="shared" si="1"/>
        <v>8986759</v>
      </c>
      <c r="N32" s="114">
        <f t="shared" si="1"/>
        <v>27947114</v>
      </c>
      <c r="O32" s="114">
        <f t="shared" si="1"/>
        <v>209709</v>
      </c>
      <c r="P32" s="114">
        <f t="shared" si="1"/>
        <v>848297</v>
      </c>
      <c r="Q32" s="114">
        <f t="shared" si="1"/>
        <v>287520229</v>
      </c>
    </row>
    <row r="33" spans="1:17" ht="29.25" customHeight="1" x14ac:dyDescent="0.25">
      <c r="A33" s="4"/>
      <c r="B33" s="271" t="s">
        <v>48</v>
      </c>
      <c r="C33" s="272"/>
      <c r="D33" s="272"/>
      <c r="E33" s="272"/>
      <c r="F33" s="272"/>
      <c r="G33" s="272"/>
      <c r="H33" s="272"/>
      <c r="I33" s="272"/>
      <c r="J33" s="272"/>
      <c r="K33" s="272"/>
      <c r="L33" s="272"/>
      <c r="M33" s="272"/>
      <c r="N33" s="272"/>
      <c r="O33" s="272"/>
      <c r="P33" s="272"/>
      <c r="Q33" s="273"/>
    </row>
    <row r="34" spans="1:17" ht="29.25" customHeight="1" x14ac:dyDescent="0.25">
      <c r="A34" s="4"/>
      <c r="B34" s="18" t="s">
        <v>49</v>
      </c>
      <c r="C34" s="50">
        <f>'APPENDIX 5'!C34+'APPENDIX 6'!C34+'APPENDIX 7'!C34+'APPENDIX 8'!C34+'APPENDIX 9'!C34+'APPENDIX 10'!C34+'APPENDIX 11'!C34</f>
        <v>101899</v>
      </c>
      <c r="D34" s="50">
        <f>'APPENDIX 5'!D34+'APPENDIX 6'!D34+'APPENDIX 7'!D34+'APPENDIX 8'!D34+'APPENDIX 9'!D34+'APPENDIX 10'!D34+'APPENDIX 11'!D34</f>
        <v>170755</v>
      </c>
      <c r="E34" s="50">
        <f>'APPENDIX 5'!E34+'APPENDIX 6'!E34+'APPENDIX 7'!E34+'APPENDIX 8'!E34+'APPENDIX 9'!E34+'APPENDIX 10'!E34+'APPENDIX 11'!E34</f>
        <v>145141</v>
      </c>
      <c r="F34" s="50">
        <f>'APPENDIX 5'!F34+'APPENDIX 6'!F34+'APPENDIX 7'!F34+'APPENDIX 8'!F34+'APPENDIX 9'!F34+'APPENDIX 10'!F34+'APPENDIX 11'!F34</f>
        <v>0</v>
      </c>
      <c r="G34" s="50">
        <f>'APPENDIX 5'!G34+'APPENDIX 6'!G34+'APPENDIX 7'!G34+'APPENDIX 8'!G34+'APPENDIX 9'!G34+'APPENDIX 10'!G34+'APPENDIX 11'!G34</f>
        <v>42861</v>
      </c>
      <c r="H34" s="50">
        <f>'APPENDIX 5'!H34+'APPENDIX 6'!H34+'APPENDIX 7'!H34+'APPENDIX 8'!H34+'APPENDIX 9'!H34+'APPENDIX 10'!H34+'APPENDIX 11'!H34</f>
        <v>43950</v>
      </c>
      <c r="I34" s="50">
        <f>'APPENDIX 5'!I34+'APPENDIX 6'!I34+'APPENDIX 7'!I34+'APPENDIX 8'!I34+'APPENDIX 9'!I34+'APPENDIX 10'!I34+'APPENDIX 11'!I34</f>
        <v>0</v>
      </c>
      <c r="J34" s="50">
        <f>'APPENDIX 5'!J34+'APPENDIX 6'!J34+'APPENDIX 7'!J34+'APPENDIX 8'!J34+'APPENDIX 9'!J34+'APPENDIX 10'!J34+'APPENDIX 11'!J34</f>
        <v>0</v>
      </c>
      <c r="K34" s="50">
        <f>'APPENDIX 5'!K34+'APPENDIX 6'!K34+'APPENDIX 7'!K34+'APPENDIX 8'!K34+'APPENDIX 9'!K34+'APPENDIX 10'!K34+'APPENDIX 11'!K34</f>
        <v>0</v>
      </c>
      <c r="L34" s="50">
        <f>'APPENDIX 5'!L34+'APPENDIX 6'!L34+'APPENDIX 7'!L34+'APPENDIX 8'!L34+'APPENDIX 9'!L34+'APPENDIX 10'!L34+'APPENDIX 11'!L34</f>
        <v>43522</v>
      </c>
      <c r="M34" s="50">
        <f>'APPENDIX 5'!M34+'APPENDIX 6'!M34+'APPENDIX 7'!M34+'APPENDIX 8'!M34+'APPENDIX 9'!M34+'APPENDIX 10'!M34+'APPENDIX 11'!M34</f>
        <v>22613</v>
      </c>
      <c r="N34" s="50">
        <f>'APPENDIX 5'!N34+'APPENDIX 6'!N34+'APPENDIX 7'!N34+'APPENDIX 8'!N34+'APPENDIX 9'!N34+'APPENDIX 10'!N34+'APPENDIX 11'!N34</f>
        <v>43326</v>
      </c>
      <c r="O34" s="50">
        <f>'APPENDIX 5'!O34+'APPENDIX 6'!O34+'APPENDIX 7'!O34+'APPENDIX 8'!O34+'APPENDIX 9'!O34+'APPENDIX 10'!O34+'APPENDIX 11'!O34</f>
        <v>4491</v>
      </c>
      <c r="P34" s="50">
        <f>'APPENDIX 5'!P34+'APPENDIX 6'!P34+'APPENDIX 7'!P34+'APPENDIX 8'!P34+'APPENDIX 9'!P34+'APPENDIX 10'!P34+'APPENDIX 11'!P34</f>
        <v>0</v>
      </c>
      <c r="Q34" s="51">
        <f>'APPENDIX 5'!Q34+'APPENDIX 6'!Q34+'APPENDIX 7'!Q34+'APPENDIX 8'!Q34+'APPENDIX 9'!Q34+'APPENDIX 10'!Q34+'APPENDIX 11'!Q34</f>
        <v>175790</v>
      </c>
    </row>
    <row r="35" spans="1:17" ht="29.25" customHeight="1" x14ac:dyDescent="0.25">
      <c r="B35" s="18" t="s">
        <v>82</v>
      </c>
      <c r="C35" s="50">
        <f>'APPENDIX 5'!C35+'APPENDIX 6'!C35+'APPENDIX 7'!C35+'APPENDIX 8'!C35+'APPENDIX 9'!C35+'APPENDIX 10'!C35+'APPENDIX 11'!C35</f>
        <v>0</v>
      </c>
      <c r="D35" s="50">
        <f>'APPENDIX 5'!D35+'APPENDIX 6'!D35+'APPENDIX 7'!D35+'APPENDIX 8'!D35+'APPENDIX 9'!D35+'APPENDIX 10'!D35+'APPENDIX 11'!D35</f>
        <v>795302</v>
      </c>
      <c r="E35" s="50">
        <f>'APPENDIX 5'!E35+'APPENDIX 6'!E35+'APPENDIX 7'!E35+'APPENDIX 8'!E35+'APPENDIX 9'!E35+'APPENDIX 10'!E35+'APPENDIX 11'!E35</f>
        <v>698460</v>
      </c>
      <c r="F35" s="50">
        <f>'APPENDIX 5'!F35+'APPENDIX 6'!F35+'APPENDIX 7'!F35+'APPENDIX 8'!F35+'APPENDIX 9'!F35+'APPENDIX 10'!F35+'APPENDIX 11'!F35</f>
        <v>-136573</v>
      </c>
      <c r="G35" s="50">
        <f>'APPENDIX 5'!G35+'APPENDIX 6'!G35+'APPENDIX 7'!G35+'APPENDIX 8'!G35+'APPENDIX 9'!G35+'APPENDIX 10'!G35+'APPENDIX 11'!G35</f>
        <v>379667</v>
      </c>
      <c r="H35" s="50">
        <f>'APPENDIX 5'!H35+'APPENDIX 6'!H35+'APPENDIX 7'!H35+'APPENDIX 8'!H35+'APPENDIX 9'!H35+'APPENDIX 10'!H35+'APPENDIX 11'!H35</f>
        <v>267889</v>
      </c>
      <c r="I35" s="50">
        <f>'APPENDIX 5'!I35+'APPENDIX 6'!I35+'APPENDIX 7'!I35+'APPENDIX 8'!I35+'APPENDIX 9'!I35+'APPENDIX 10'!I35+'APPENDIX 11'!I35</f>
        <v>0</v>
      </c>
      <c r="J35" s="50">
        <f>'APPENDIX 5'!J35+'APPENDIX 6'!J35+'APPENDIX 7'!J35+'APPENDIX 8'!J35+'APPENDIX 9'!J35+'APPENDIX 10'!J35+'APPENDIX 11'!J35</f>
        <v>0</v>
      </c>
      <c r="K35" s="50">
        <f>'APPENDIX 5'!K35+'APPENDIX 6'!K35+'APPENDIX 7'!K35+'APPENDIX 8'!K35+'APPENDIX 9'!K35+'APPENDIX 10'!K35+'APPENDIX 11'!K35</f>
        <v>0</v>
      </c>
      <c r="L35" s="50">
        <f>'APPENDIX 5'!L35+'APPENDIX 6'!L35+'APPENDIX 7'!L35+'APPENDIX 8'!L35+'APPENDIX 9'!L35+'APPENDIX 10'!L35+'APPENDIX 11'!L35</f>
        <v>173230</v>
      </c>
      <c r="M35" s="50">
        <f>'APPENDIX 5'!M35+'APPENDIX 6'!M35+'APPENDIX 7'!M35+'APPENDIX 8'!M35+'APPENDIX 9'!M35+'APPENDIX 10'!M35+'APPENDIX 11'!M35</f>
        <v>71719</v>
      </c>
      <c r="N35" s="50">
        <f>'APPENDIX 5'!N35+'APPENDIX 6'!N35+'APPENDIX 7'!N35+'APPENDIX 8'!N35+'APPENDIX 9'!N35+'APPENDIX 10'!N35+'APPENDIX 11'!N35</f>
        <v>0</v>
      </c>
      <c r="O35" s="50">
        <f>'APPENDIX 5'!O35+'APPENDIX 6'!O35+'APPENDIX 7'!O35+'APPENDIX 8'!O35+'APPENDIX 9'!O35+'APPENDIX 10'!O35+'APPENDIX 11'!O35</f>
        <v>0</v>
      </c>
      <c r="P35" s="50">
        <f>'APPENDIX 5'!P35+'APPENDIX 6'!P35+'APPENDIX 7'!P35+'APPENDIX 8'!P35+'APPENDIX 9'!P35+'APPENDIX 10'!P35+'APPENDIX 11'!P35</f>
        <v>0</v>
      </c>
      <c r="Q35" s="51">
        <f>'APPENDIX 5'!Q35+'APPENDIX 6'!Q35+'APPENDIX 7'!Q35+'APPENDIX 8'!Q35+'APPENDIX 9'!Q35+'APPENDIX 10'!Q35+'APPENDIX 11'!Q35</f>
        <v>49051</v>
      </c>
    </row>
    <row r="36" spans="1:17" ht="29.25" customHeight="1" x14ac:dyDescent="0.25">
      <c r="B36" s="18" t="s">
        <v>50</v>
      </c>
      <c r="C36" s="50">
        <f>'APPENDIX 5'!C36+'APPENDIX 6'!C36+'APPENDIX 7'!C36+'APPENDIX 8'!C36+'APPENDIX 9'!C36+'APPENDIX 10'!C36+'APPENDIX 11'!C36</f>
        <v>6450091</v>
      </c>
      <c r="D36" s="50">
        <f>'APPENDIX 5'!D36+'APPENDIX 6'!D36+'APPENDIX 7'!D36+'APPENDIX 8'!D36+'APPENDIX 9'!D36+'APPENDIX 10'!D36+'APPENDIX 11'!D36</f>
        <v>1052126</v>
      </c>
      <c r="E36" s="50">
        <f>'APPENDIX 5'!E36+'APPENDIX 6'!E36+'APPENDIX 7'!E36+'APPENDIX 8'!E36+'APPENDIX 9'!E36+'APPENDIX 10'!E36+'APPENDIX 11'!E36</f>
        <v>1022016</v>
      </c>
      <c r="F36" s="50">
        <f>'APPENDIX 5'!F36+'APPENDIX 6'!F36+'APPENDIX 7'!F36+'APPENDIX 8'!F36+'APPENDIX 9'!F36+'APPENDIX 10'!F36+'APPENDIX 11'!F36</f>
        <v>0</v>
      </c>
      <c r="G36" s="50">
        <f>'APPENDIX 5'!G36+'APPENDIX 6'!G36+'APPENDIX 7'!G36+'APPENDIX 8'!G36+'APPENDIX 9'!G36+'APPENDIX 10'!G36+'APPENDIX 11'!G36</f>
        <v>418557</v>
      </c>
      <c r="H36" s="50">
        <f>'APPENDIX 5'!H36+'APPENDIX 6'!H36+'APPENDIX 7'!H36+'APPENDIX 8'!H36+'APPENDIX 9'!H36+'APPENDIX 10'!H36+'APPENDIX 11'!H36</f>
        <v>418557</v>
      </c>
      <c r="I36" s="50">
        <f>'APPENDIX 5'!I36+'APPENDIX 6'!I36+'APPENDIX 7'!I36+'APPENDIX 8'!I36+'APPENDIX 9'!I36+'APPENDIX 10'!I36+'APPENDIX 11'!I36</f>
        <v>0</v>
      </c>
      <c r="J36" s="50">
        <f>'APPENDIX 5'!J36+'APPENDIX 6'!J36+'APPENDIX 7'!J36+'APPENDIX 8'!J36+'APPENDIX 9'!J36+'APPENDIX 10'!J36+'APPENDIX 11'!J36</f>
        <v>0</v>
      </c>
      <c r="K36" s="50">
        <f>'APPENDIX 5'!K36+'APPENDIX 6'!K36+'APPENDIX 7'!K36+'APPENDIX 8'!K36+'APPENDIX 9'!K36+'APPENDIX 10'!K36+'APPENDIX 11'!K36</f>
        <v>0</v>
      </c>
      <c r="L36" s="50">
        <f>'APPENDIX 5'!L36+'APPENDIX 6'!L36+'APPENDIX 7'!L36+'APPENDIX 8'!L36+'APPENDIX 9'!L36+'APPENDIX 10'!L36+'APPENDIX 11'!L36</f>
        <v>353181</v>
      </c>
      <c r="M36" s="50">
        <f>'APPENDIX 5'!M36+'APPENDIX 6'!M36+'APPENDIX 7'!M36+'APPENDIX 8'!M36+'APPENDIX 9'!M36+'APPENDIX 10'!M36+'APPENDIX 11'!M36</f>
        <v>129466</v>
      </c>
      <c r="N36" s="50">
        <f>'APPENDIX 5'!N36+'APPENDIX 6'!N36+'APPENDIX 7'!N36+'APPENDIX 8'!N36+'APPENDIX 9'!N36+'APPENDIX 10'!N36+'APPENDIX 11'!N36</f>
        <v>174618</v>
      </c>
      <c r="O36" s="50">
        <f>'APPENDIX 5'!O36+'APPENDIX 6'!O36+'APPENDIX 7'!O36+'APPENDIX 8'!O36+'APPENDIX 9'!O36+'APPENDIX 10'!O36+'APPENDIX 11'!O36</f>
        <v>0</v>
      </c>
      <c r="P36" s="50">
        <f>'APPENDIX 5'!P36+'APPENDIX 6'!P36+'APPENDIX 7'!P36+'APPENDIX 8'!P36+'APPENDIX 9'!P36+'APPENDIX 10'!P36+'APPENDIX 11'!P36</f>
        <v>0</v>
      </c>
      <c r="Q36" s="51">
        <f>'APPENDIX 5'!Q36+'APPENDIX 6'!Q36+'APPENDIX 7'!Q36+'APPENDIX 8'!Q36+'APPENDIX 9'!Q36+'APPENDIX 10'!Q36+'APPENDIX 11'!Q36</f>
        <v>6745522</v>
      </c>
    </row>
    <row r="37" spans="1:17" ht="29.25" customHeight="1" x14ac:dyDescent="0.25">
      <c r="B37" s="96" t="s">
        <v>47</v>
      </c>
      <c r="C37" s="114">
        <f t="shared" ref="C37:Q37" si="2">SUM(C34:C36)</f>
        <v>6551990</v>
      </c>
      <c r="D37" s="114">
        <f t="shared" si="2"/>
        <v>2018183</v>
      </c>
      <c r="E37" s="114">
        <f t="shared" si="2"/>
        <v>1865617</v>
      </c>
      <c r="F37" s="114">
        <f t="shared" si="2"/>
        <v>-136573</v>
      </c>
      <c r="G37" s="114">
        <f t="shared" si="2"/>
        <v>841085</v>
      </c>
      <c r="H37" s="114">
        <f t="shared" si="2"/>
        <v>730396</v>
      </c>
      <c r="I37" s="114">
        <f t="shared" si="2"/>
        <v>0</v>
      </c>
      <c r="J37" s="114">
        <f t="shared" si="2"/>
        <v>0</v>
      </c>
      <c r="K37" s="114">
        <f t="shared" si="2"/>
        <v>0</v>
      </c>
      <c r="L37" s="114">
        <f t="shared" si="2"/>
        <v>569933</v>
      </c>
      <c r="M37" s="114">
        <f t="shared" si="2"/>
        <v>223798</v>
      </c>
      <c r="N37" s="114">
        <f t="shared" si="2"/>
        <v>217944</v>
      </c>
      <c r="O37" s="114">
        <f t="shared" si="2"/>
        <v>4491</v>
      </c>
      <c r="P37" s="114">
        <f t="shared" si="2"/>
        <v>0</v>
      </c>
      <c r="Q37" s="114">
        <f t="shared" si="2"/>
        <v>6970363</v>
      </c>
    </row>
    <row r="38" spans="1:17" ht="18" customHeight="1" x14ac:dyDescent="0.25">
      <c r="B38" s="280" t="s">
        <v>52</v>
      </c>
      <c r="C38" s="280"/>
      <c r="D38" s="280"/>
      <c r="E38" s="280"/>
      <c r="F38" s="280"/>
      <c r="G38" s="280"/>
      <c r="H38" s="280"/>
      <c r="I38" s="280"/>
      <c r="J38" s="280"/>
      <c r="K38" s="280"/>
      <c r="L38" s="280"/>
      <c r="M38" s="280"/>
      <c r="N38" s="280"/>
      <c r="O38" s="280"/>
      <c r="P38" s="280"/>
      <c r="Q38" s="280"/>
    </row>
    <row r="39" spans="1:17" ht="18" customHeight="1" x14ac:dyDescent="0.25">
      <c r="C39" s="5"/>
      <c r="D39" s="5"/>
      <c r="E39" s="5"/>
      <c r="F39" s="5"/>
      <c r="G39" s="5"/>
      <c r="H39" s="5"/>
      <c r="I39" s="5"/>
      <c r="J39" s="5"/>
      <c r="K39" s="5"/>
      <c r="L39" s="5"/>
      <c r="M39" s="5"/>
      <c r="N39" s="5"/>
      <c r="O39" s="5"/>
      <c r="P39" s="5"/>
      <c r="Q39" s="5"/>
    </row>
    <row r="40" spans="1:17" ht="18" customHeight="1" x14ac:dyDescent="0.25">
      <c r="C40" s="5"/>
      <c r="D40" s="5"/>
      <c r="E40" s="5"/>
      <c r="F40" s="5"/>
      <c r="G40" s="5"/>
      <c r="H40" s="5"/>
      <c r="I40" s="5"/>
      <c r="J40" s="5"/>
      <c r="K40" s="5"/>
      <c r="L40" s="5"/>
      <c r="M40" s="5"/>
      <c r="N40" s="5"/>
      <c r="O40" s="5"/>
      <c r="P40" s="5"/>
      <c r="Q40" s="5"/>
    </row>
    <row r="41" spans="1:17" ht="18" customHeight="1" x14ac:dyDescent="0.25">
      <c r="C41" s="5"/>
      <c r="D41" s="5"/>
      <c r="E41" s="5"/>
      <c r="F41" s="5"/>
      <c r="G41" s="5"/>
      <c r="H41" s="5"/>
      <c r="I41" s="5"/>
      <c r="J41" s="5"/>
      <c r="K41" s="5"/>
      <c r="L41" s="5"/>
      <c r="M41" s="5"/>
      <c r="N41" s="5"/>
      <c r="O41" s="5"/>
      <c r="P41" s="5"/>
      <c r="Q41" s="5"/>
    </row>
    <row r="42" spans="1:17" ht="18" customHeight="1" x14ac:dyDescent="0.25">
      <c r="C42" s="5"/>
      <c r="D42" s="5"/>
      <c r="E42" s="5"/>
      <c r="F42" s="5"/>
      <c r="G42" s="5"/>
      <c r="H42" s="5"/>
      <c r="I42" s="5"/>
      <c r="J42" s="5"/>
      <c r="K42" s="5"/>
      <c r="L42" s="5"/>
      <c r="M42" s="5"/>
      <c r="N42" s="5"/>
      <c r="O42" s="5"/>
      <c r="P42" s="5"/>
      <c r="Q42" s="5"/>
    </row>
    <row r="43" spans="1:17" ht="18" customHeight="1" x14ac:dyDescent="0.25">
      <c r="C43" s="5"/>
      <c r="D43" s="5"/>
      <c r="E43" s="5"/>
      <c r="F43" s="5"/>
      <c r="G43" s="5"/>
      <c r="H43" s="5"/>
      <c r="I43" s="5"/>
      <c r="J43" s="5"/>
      <c r="K43" s="5"/>
      <c r="L43" s="5"/>
      <c r="M43" s="5"/>
      <c r="N43" s="5"/>
      <c r="O43" s="5"/>
      <c r="P43" s="5"/>
      <c r="Q43" s="5"/>
    </row>
    <row r="44" spans="1:17" ht="18" customHeight="1" x14ac:dyDescent="0.25">
      <c r="C44" s="5"/>
      <c r="D44" s="5"/>
      <c r="E44" s="5"/>
      <c r="F44" s="5"/>
      <c r="G44" s="5"/>
      <c r="H44" s="5"/>
      <c r="I44" s="5"/>
      <c r="J44" s="5"/>
      <c r="K44" s="5"/>
      <c r="L44" s="5"/>
      <c r="M44" s="5"/>
      <c r="N44" s="5"/>
      <c r="O44" s="5"/>
      <c r="P44" s="5"/>
      <c r="Q44" s="5"/>
    </row>
    <row r="45" spans="1:17" ht="18" customHeight="1" x14ac:dyDescent="0.25">
      <c r="C45" s="5"/>
      <c r="D45" s="5"/>
      <c r="E45" s="5"/>
      <c r="F45" s="5"/>
      <c r="G45" s="5"/>
      <c r="H45" s="5"/>
      <c r="I45" s="5"/>
      <c r="J45" s="5"/>
      <c r="K45" s="5"/>
      <c r="L45" s="5"/>
      <c r="M45" s="5"/>
      <c r="N45" s="5"/>
      <c r="O45" s="5"/>
      <c r="P45" s="5"/>
      <c r="Q45" s="5"/>
    </row>
    <row r="46" spans="1:17" ht="18" customHeight="1" x14ac:dyDescent="0.25">
      <c r="C46" s="5"/>
      <c r="D46" s="5"/>
      <c r="E46" s="5"/>
      <c r="F46" s="5"/>
      <c r="G46" s="5"/>
      <c r="H46" s="5"/>
      <c r="I46" s="5"/>
      <c r="J46" s="5"/>
      <c r="K46" s="5"/>
      <c r="L46" s="5"/>
      <c r="M46" s="5"/>
      <c r="N46" s="5"/>
      <c r="O46" s="5"/>
      <c r="P46" s="5"/>
      <c r="Q46" s="5"/>
    </row>
    <row r="47" spans="1:17" ht="18" customHeight="1" x14ac:dyDescent="0.25">
      <c r="C47" s="5"/>
      <c r="D47" s="5"/>
      <c r="E47" s="5"/>
      <c r="F47" s="5"/>
      <c r="G47" s="5"/>
      <c r="H47" s="5"/>
      <c r="I47" s="5"/>
      <c r="J47" s="5"/>
      <c r="K47" s="5"/>
      <c r="L47" s="5"/>
      <c r="M47" s="5"/>
      <c r="N47" s="5"/>
      <c r="O47" s="5"/>
      <c r="P47" s="5"/>
      <c r="Q47" s="5"/>
    </row>
    <row r="48" spans="1:17" ht="18" customHeight="1" x14ac:dyDescent="0.25">
      <c r="C48" s="5"/>
      <c r="D48" s="5"/>
      <c r="E48" s="5"/>
      <c r="F48" s="5"/>
      <c r="G48" s="5"/>
      <c r="H48" s="5"/>
      <c r="I48" s="5"/>
      <c r="J48" s="5"/>
      <c r="K48" s="5"/>
      <c r="L48" s="5"/>
      <c r="M48" s="5"/>
      <c r="N48" s="5"/>
      <c r="O48" s="5"/>
      <c r="P48" s="5"/>
      <c r="Q48" s="5"/>
    </row>
    <row r="49" spans="3:17" ht="18" customHeight="1" x14ac:dyDescent="0.25">
      <c r="C49" s="5"/>
      <c r="D49" s="5"/>
      <c r="E49" s="5"/>
      <c r="F49" s="5"/>
      <c r="G49" s="5"/>
      <c r="H49" s="5"/>
      <c r="I49" s="5"/>
      <c r="J49" s="5"/>
      <c r="K49" s="5"/>
      <c r="L49" s="5"/>
      <c r="M49" s="5"/>
      <c r="N49" s="5"/>
      <c r="O49" s="5"/>
      <c r="P49" s="5"/>
      <c r="Q49" s="5"/>
    </row>
    <row r="50" spans="3:17" ht="18" customHeight="1" x14ac:dyDescent="0.25">
      <c r="C50" s="5"/>
      <c r="D50" s="5"/>
      <c r="E50" s="5"/>
      <c r="F50" s="5"/>
      <c r="G50" s="5"/>
      <c r="H50" s="5"/>
      <c r="I50" s="5"/>
      <c r="J50" s="5"/>
      <c r="K50" s="5"/>
      <c r="L50" s="5"/>
      <c r="M50" s="5"/>
      <c r="N50" s="5"/>
      <c r="O50" s="5"/>
      <c r="P50" s="5"/>
      <c r="Q50" s="5"/>
    </row>
    <row r="51" spans="3:17" ht="18" customHeight="1" x14ac:dyDescent="0.25">
      <c r="C51" s="5"/>
      <c r="D51" s="5"/>
      <c r="E51" s="5"/>
      <c r="F51" s="5"/>
      <c r="G51" s="5"/>
      <c r="H51" s="5"/>
      <c r="I51" s="5"/>
      <c r="J51" s="5"/>
      <c r="K51" s="5"/>
      <c r="L51" s="5"/>
      <c r="M51" s="5"/>
      <c r="N51" s="5"/>
      <c r="O51" s="5"/>
      <c r="P51" s="5"/>
      <c r="Q51" s="5"/>
    </row>
    <row r="52" spans="3:17" ht="18" customHeight="1" x14ac:dyDescent="0.25">
      <c r="C52" s="5"/>
      <c r="D52" s="5"/>
      <c r="E52" s="5"/>
      <c r="F52" s="5"/>
      <c r="G52" s="5"/>
      <c r="H52" s="5"/>
      <c r="I52" s="5"/>
      <c r="J52" s="5"/>
      <c r="K52" s="5"/>
      <c r="L52" s="5"/>
      <c r="M52" s="5"/>
      <c r="N52" s="5"/>
      <c r="O52" s="5"/>
      <c r="P52" s="5"/>
      <c r="Q52" s="5"/>
    </row>
    <row r="53" spans="3:17" ht="18" customHeight="1" x14ac:dyDescent="0.25">
      <c r="C53" s="5"/>
      <c r="D53" s="5"/>
      <c r="E53" s="5"/>
      <c r="F53" s="5"/>
      <c r="G53" s="5"/>
      <c r="H53" s="5"/>
      <c r="I53" s="5"/>
      <c r="J53" s="5"/>
      <c r="K53" s="5"/>
      <c r="L53" s="5"/>
      <c r="M53" s="5"/>
      <c r="N53" s="5"/>
      <c r="O53" s="5"/>
      <c r="P53" s="5"/>
      <c r="Q53" s="5"/>
    </row>
    <row r="54" spans="3:17" ht="18" customHeight="1" x14ac:dyDescent="0.25">
      <c r="C54" s="5"/>
      <c r="D54" s="5"/>
      <c r="E54" s="5"/>
      <c r="F54" s="5"/>
      <c r="G54" s="5"/>
      <c r="H54" s="5"/>
      <c r="I54" s="5"/>
      <c r="J54" s="5"/>
      <c r="K54" s="5"/>
      <c r="L54" s="5"/>
      <c r="M54" s="5"/>
      <c r="N54" s="5"/>
      <c r="O54" s="5"/>
      <c r="P54" s="5"/>
      <c r="Q54" s="5"/>
    </row>
    <row r="55" spans="3:17" ht="18" customHeight="1" x14ac:dyDescent="0.25">
      <c r="C55" s="5"/>
      <c r="D55" s="5"/>
      <c r="E55" s="5"/>
      <c r="F55" s="5"/>
      <c r="G55" s="5"/>
      <c r="H55" s="5"/>
      <c r="I55" s="5"/>
      <c r="J55" s="5"/>
      <c r="K55" s="5"/>
      <c r="L55" s="5"/>
      <c r="M55" s="5"/>
      <c r="N55" s="5"/>
      <c r="O55" s="5"/>
      <c r="P55" s="5"/>
      <c r="Q55" s="5"/>
    </row>
    <row r="56" spans="3:17" ht="18" customHeight="1" x14ac:dyDescent="0.25">
      <c r="C56" s="5"/>
      <c r="D56" s="5"/>
      <c r="E56" s="5"/>
      <c r="F56" s="5"/>
      <c r="G56" s="5"/>
      <c r="H56" s="5"/>
      <c r="I56" s="5"/>
      <c r="J56" s="5"/>
      <c r="K56" s="5"/>
      <c r="L56" s="5"/>
      <c r="M56" s="5"/>
      <c r="N56" s="5"/>
      <c r="O56" s="5"/>
      <c r="P56" s="5"/>
      <c r="Q56" s="5"/>
    </row>
    <row r="57" spans="3:17" ht="18" customHeight="1" x14ac:dyDescent="0.25">
      <c r="C57" s="5"/>
      <c r="D57" s="5"/>
      <c r="E57" s="5"/>
      <c r="F57" s="5"/>
      <c r="G57" s="5"/>
      <c r="H57" s="5"/>
      <c r="I57" s="5"/>
      <c r="J57" s="5"/>
      <c r="K57" s="5"/>
      <c r="L57" s="5"/>
      <c r="M57" s="5"/>
      <c r="N57" s="5"/>
      <c r="O57" s="5"/>
      <c r="P57" s="5"/>
      <c r="Q57" s="5"/>
    </row>
    <row r="58" spans="3:17" ht="18" customHeight="1" x14ac:dyDescent="0.25">
      <c r="C58" s="5"/>
      <c r="D58" s="5"/>
      <c r="E58" s="5"/>
      <c r="F58" s="5"/>
      <c r="G58" s="5"/>
      <c r="H58" s="5"/>
      <c r="I58" s="5"/>
      <c r="J58" s="5"/>
      <c r="K58" s="5"/>
      <c r="L58" s="5"/>
      <c r="M58" s="5"/>
      <c r="N58" s="5"/>
      <c r="O58" s="5"/>
      <c r="P58" s="5"/>
      <c r="Q58" s="5"/>
    </row>
    <row r="59" spans="3:17" ht="18" customHeight="1" x14ac:dyDescent="0.25">
      <c r="C59" s="5"/>
      <c r="D59" s="5"/>
      <c r="E59" s="5"/>
      <c r="F59" s="5"/>
      <c r="G59" s="5"/>
      <c r="H59" s="5"/>
      <c r="I59" s="5"/>
      <c r="J59" s="5"/>
      <c r="K59" s="5"/>
      <c r="L59" s="5"/>
      <c r="M59" s="5"/>
      <c r="N59" s="5"/>
      <c r="O59" s="5"/>
      <c r="P59" s="5"/>
      <c r="Q59" s="5"/>
    </row>
    <row r="60" spans="3:17" ht="18" customHeight="1" x14ac:dyDescent="0.25">
      <c r="C60" s="5"/>
      <c r="D60" s="5"/>
      <c r="E60" s="5"/>
      <c r="F60" s="5"/>
      <c r="G60" s="5"/>
      <c r="H60" s="5"/>
      <c r="I60" s="5"/>
      <c r="J60" s="5"/>
      <c r="K60" s="5"/>
      <c r="L60" s="5"/>
      <c r="M60" s="5"/>
      <c r="N60" s="5"/>
      <c r="O60" s="5"/>
      <c r="P60" s="5"/>
      <c r="Q60" s="5"/>
    </row>
    <row r="61" spans="3:17" ht="18" customHeight="1" x14ac:dyDescent="0.25">
      <c r="C61" s="5"/>
      <c r="D61" s="5"/>
      <c r="E61" s="5"/>
      <c r="F61" s="5"/>
      <c r="G61" s="5"/>
      <c r="H61" s="5"/>
      <c r="I61" s="5"/>
      <c r="J61" s="5"/>
      <c r="K61" s="5"/>
      <c r="L61" s="5"/>
      <c r="M61" s="5"/>
      <c r="N61" s="5"/>
      <c r="O61" s="5"/>
      <c r="P61" s="5"/>
      <c r="Q61" s="5"/>
    </row>
    <row r="62" spans="3:17" ht="18" customHeight="1" x14ac:dyDescent="0.25">
      <c r="C62" s="5"/>
      <c r="D62" s="5"/>
      <c r="E62" s="5"/>
      <c r="F62" s="5"/>
      <c r="G62" s="5"/>
      <c r="H62" s="5"/>
      <c r="I62" s="5"/>
      <c r="J62" s="5"/>
      <c r="K62" s="5"/>
      <c r="L62" s="5"/>
      <c r="M62" s="5"/>
      <c r="N62" s="5"/>
      <c r="O62" s="5"/>
      <c r="P62" s="5"/>
      <c r="Q62" s="5"/>
    </row>
    <row r="63" spans="3:17" ht="18" customHeight="1" x14ac:dyDescent="0.25">
      <c r="C63" s="5"/>
      <c r="D63" s="5"/>
      <c r="E63" s="5"/>
      <c r="F63" s="5"/>
      <c r="G63" s="5"/>
      <c r="H63" s="5"/>
      <c r="I63" s="5"/>
      <c r="J63" s="5"/>
      <c r="K63" s="5"/>
      <c r="L63" s="5"/>
      <c r="M63" s="5"/>
      <c r="N63" s="5"/>
      <c r="O63" s="5"/>
      <c r="P63" s="5"/>
      <c r="Q63" s="5"/>
    </row>
    <row r="64" spans="3:17" ht="18" customHeight="1" x14ac:dyDescent="0.25">
      <c r="C64" s="5"/>
      <c r="D64" s="5"/>
      <c r="E64" s="5"/>
      <c r="F64" s="5"/>
      <c r="G64" s="5"/>
      <c r="H64" s="5"/>
      <c r="I64" s="5"/>
      <c r="J64" s="5"/>
      <c r="K64" s="5"/>
      <c r="L64" s="5"/>
      <c r="M64" s="5"/>
      <c r="N64" s="5"/>
      <c r="O64" s="5"/>
      <c r="P64" s="5"/>
      <c r="Q64" s="5"/>
    </row>
    <row r="65" spans="3:17" ht="18" customHeight="1" x14ac:dyDescent="0.25">
      <c r="C65" s="5"/>
      <c r="D65" s="5"/>
      <c r="E65" s="5"/>
      <c r="F65" s="5"/>
      <c r="G65" s="5"/>
      <c r="H65" s="5"/>
      <c r="I65" s="5"/>
      <c r="J65" s="5"/>
      <c r="K65" s="5"/>
      <c r="L65" s="5"/>
      <c r="M65" s="5"/>
      <c r="N65" s="5"/>
      <c r="O65" s="5"/>
      <c r="P65" s="5"/>
      <c r="Q65" s="5"/>
    </row>
    <row r="66" spans="3:17" ht="18" customHeight="1" x14ac:dyDescent="0.25">
      <c r="C66" s="5"/>
      <c r="D66" s="5"/>
      <c r="E66" s="5"/>
      <c r="F66" s="5"/>
      <c r="G66" s="5"/>
      <c r="H66" s="5"/>
      <c r="I66" s="5"/>
      <c r="J66" s="5"/>
      <c r="K66" s="5"/>
      <c r="L66" s="5"/>
      <c r="M66" s="5"/>
      <c r="N66" s="5"/>
      <c r="O66" s="5"/>
      <c r="P66" s="5"/>
      <c r="Q66" s="5"/>
    </row>
    <row r="67" spans="3:17" ht="18" customHeight="1" x14ac:dyDescent="0.25">
      <c r="C67" s="5"/>
      <c r="D67" s="5"/>
      <c r="E67" s="5"/>
      <c r="F67" s="5"/>
      <c r="G67" s="5"/>
      <c r="H67" s="5"/>
      <c r="I67" s="5"/>
      <c r="J67" s="5"/>
      <c r="K67" s="5"/>
      <c r="L67" s="5"/>
      <c r="M67" s="5"/>
      <c r="N67" s="5"/>
      <c r="O67" s="5"/>
      <c r="P67" s="5"/>
      <c r="Q67" s="5"/>
    </row>
    <row r="68" spans="3:17" ht="18" customHeight="1" x14ac:dyDescent="0.25">
      <c r="C68" s="5"/>
      <c r="D68" s="5"/>
      <c r="E68" s="5"/>
      <c r="F68" s="5"/>
      <c r="G68" s="5"/>
      <c r="H68" s="5"/>
      <c r="I68" s="5"/>
      <c r="J68" s="5"/>
      <c r="K68" s="5"/>
      <c r="L68" s="5"/>
      <c r="M68" s="5"/>
      <c r="N68" s="5"/>
      <c r="O68" s="5"/>
      <c r="P68" s="5"/>
      <c r="Q68" s="5"/>
    </row>
    <row r="69" spans="3:17" ht="18" customHeight="1" x14ac:dyDescent="0.25">
      <c r="C69" s="5"/>
      <c r="D69" s="5"/>
      <c r="E69" s="5"/>
      <c r="F69" s="5"/>
      <c r="G69" s="5"/>
      <c r="H69" s="5"/>
      <c r="I69" s="5"/>
      <c r="J69" s="5"/>
      <c r="K69" s="5"/>
      <c r="L69" s="5"/>
      <c r="M69" s="5"/>
      <c r="N69" s="5"/>
      <c r="O69" s="5"/>
      <c r="P69" s="5"/>
      <c r="Q69" s="5"/>
    </row>
    <row r="70" spans="3:17" ht="18" customHeight="1" x14ac:dyDescent="0.25">
      <c r="C70" s="5"/>
      <c r="D70" s="5"/>
      <c r="E70" s="5"/>
      <c r="F70" s="5"/>
      <c r="G70" s="5"/>
      <c r="H70" s="5"/>
      <c r="I70" s="5"/>
      <c r="J70" s="5"/>
      <c r="K70" s="5"/>
      <c r="L70" s="5"/>
      <c r="M70" s="5"/>
      <c r="N70" s="5"/>
      <c r="O70" s="5"/>
      <c r="P70" s="5"/>
      <c r="Q70" s="5"/>
    </row>
    <row r="71" spans="3:17" ht="18" customHeight="1" x14ac:dyDescent="0.25">
      <c r="C71" s="5"/>
      <c r="D71" s="5"/>
      <c r="E71" s="5"/>
      <c r="F71" s="5"/>
      <c r="G71" s="5"/>
      <c r="H71" s="5"/>
      <c r="I71" s="5"/>
      <c r="J71" s="5"/>
      <c r="K71" s="5"/>
      <c r="L71" s="5"/>
      <c r="M71" s="5"/>
      <c r="N71" s="5"/>
      <c r="O71" s="5"/>
      <c r="P71" s="5"/>
      <c r="Q71" s="5"/>
    </row>
    <row r="72" spans="3:17" ht="18" customHeight="1" x14ac:dyDescent="0.25">
      <c r="C72" s="5"/>
      <c r="D72" s="5"/>
      <c r="E72" s="5"/>
      <c r="F72" s="5"/>
      <c r="G72" s="5"/>
      <c r="H72" s="5"/>
      <c r="I72" s="5"/>
      <c r="J72" s="5"/>
      <c r="K72" s="5"/>
      <c r="L72" s="5"/>
      <c r="M72" s="5"/>
      <c r="N72" s="5"/>
      <c r="O72" s="5"/>
      <c r="P72" s="5"/>
      <c r="Q72" s="5"/>
    </row>
    <row r="73" spans="3:17" ht="18" customHeight="1" x14ac:dyDescent="0.25">
      <c r="C73" s="5"/>
      <c r="D73" s="5"/>
      <c r="E73" s="5"/>
      <c r="F73" s="5"/>
      <c r="G73" s="5"/>
      <c r="H73" s="5"/>
      <c r="I73" s="5"/>
      <c r="J73" s="5"/>
      <c r="K73" s="5"/>
      <c r="L73" s="5"/>
      <c r="M73" s="5"/>
      <c r="N73" s="5"/>
      <c r="O73" s="5"/>
      <c r="P73" s="5"/>
      <c r="Q73" s="5"/>
    </row>
    <row r="74" spans="3:17" ht="18" customHeight="1" x14ac:dyDescent="0.25">
      <c r="C74" s="5"/>
      <c r="D74" s="5"/>
      <c r="E74" s="5"/>
      <c r="F74" s="5"/>
      <c r="G74" s="5"/>
      <c r="H74" s="5"/>
      <c r="I74" s="5"/>
      <c r="J74" s="5"/>
      <c r="K74" s="5"/>
      <c r="L74" s="5"/>
      <c r="M74" s="5"/>
      <c r="N74" s="5"/>
      <c r="O74" s="5"/>
      <c r="P74" s="5"/>
      <c r="Q74" s="5"/>
    </row>
    <row r="75" spans="3:17" ht="18" customHeight="1" x14ac:dyDescent="0.25">
      <c r="C75" s="5"/>
      <c r="D75" s="5"/>
      <c r="E75" s="5"/>
      <c r="F75" s="5"/>
      <c r="G75" s="5"/>
      <c r="H75" s="5"/>
      <c r="I75" s="5"/>
      <c r="J75" s="5"/>
      <c r="K75" s="5"/>
      <c r="L75" s="5"/>
      <c r="M75" s="5"/>
      <c r="N75" s="5"/>
      <c r="O75" s="5"/>
      <c r="P75" s="5"/>
      <c r="Q75" s="5"/>
    </row>
    <row r="76" spans="3:17" ht="18" customHeight="1" x14ac:dyDescent="0.25">
      <c r="C76" s="5"/>
      <c r="D76" s="5"/>
      <c r="E76" s="5"/>
      <c r="F76" s="5"/>
      <c r="G76" s="5"/>
      <c r="H76" s="5"/>
      <c r="I76" s="5"/>
      <c r="J76" s="5"/>
      <c r="K76" s="5"/>
      <c r="L76" s="5"/>
      <c r="M76" s="5"/>
      <c r="N76" s="5"/>
      <c r="O76" s="5"/>
      <c r="P76" s="5"/>
      <c r="Q76" s="5"/>
    </row>
    <row r="77" spans="3:17" ht="18" customHeight="1" x14ac:dyDescent="0.25">
      <c r="C77" s="5"/>
      <c r="D77" s="5"/>
      <c r="E77" s="5"/>
      <c r="F77" s="5"/>
      <c r="G77" s="5"/>
      <c r="H77" s="5"/>
      <c r="I77" s="5"/>
      <c r="J77" s="5"/>
      <c r="K77" s="5"/>
      <c r="L77" s="5"/>
      <c r="M77" s="5"/>
      <c r="N77" s="5"/>
      <c r="O77" s="5"/>
      <c r="P77" s="5"/>
      <c r="Q77" s="5"/>
    </row>
    <row r="78" spans="3:17" ht="18" customHeight="1" x14ac:dyDescent="0.25">
      <c r="C78" s="5"/>
      <c r="D78" s="5"/>
      <c r="E78" s="5"/>
      <c r="F78" s="5"/>
      <c r="G78" s="5"/>
      <c r="H78" s="5"/>
      <c r="I78" s="5"/>
      <c r="J78" s="5"/>
      <c r="K78" s="5"/>
      <c r="L78" s="5"/>
      <c r="M78" s="5"/>
      <c r="N78" s="5"/>
      <c r="O78" s="5"/>
      <c r="P78" s="5"/>
      <c r="Q78" s="5"/>
    </row>
    <row r="79" spans="3:17" ht="18" customHeight="1" x14ac:dyDescent="0.25">
      <c r="C79" s="5"/>
      <c r="D79" s="5"/>
      <c r="E79" s="5"/>
      <c r="F79" s="5"/>
      <c r="G79" s="5"/>
      <c r="H79" s="5"/>
      <c r="I79" s="5"/>
      <c r="J79" s="5"/>
      <c r="K79" s="5"/>
      <c r="L79" s="5"/>
      <c r="M79" s="5"/>
      <c r="N79" s="5"/>
      <c r="O79" s="5"/>
      <c r="P79" s="5"/>
      <c r="Q79" s="5"/>
    </row>
    <row r="80" spans="3:17" ht="18" customHeight="1" x14ac:dyDescent="0.25">
      <c r="C80" s="5"/>
      <c r="D80" s="5"/>
      <c r="E80" s="5"/>
      <c r="F80" s="5"/>
      <c r="G80" s="5"/>
      <c r="H80" s="5"/>
      <c r="I80" s="5"/>
      <c r="J80" s="5"/>
      <c r="K80" s="5"/>
      <c r="L80" s="5"/>
      <c r="M80" s="5"/>
      <c r="N80" s="5"/>
      <c r="O80" s="5"/>
      <c r="P80" s="5"/>
      <c r="Q80" s="5"/>
    </row>
    <row r="81" spans="3:17" ht="18" customHeight="1" x14ac:dyDescent="0.25">
      <c r="C81" s="5"/>
      <c r="D81" s="5"/>
      <c r="E81" s="5"/>
      <c r="F81" s="5"/>
      <c r="G81" s="5"/>
      <c r="H81" s="5"/>
      <c r="I81" s="5"/>
      <c r="J81" s="5"/>
      <c r="K81" s="5"/>
      <c r="L81" s="5"/>
      <c r="M81" s="5"/>
      <c r="N81" s="5"/>
      <c r="O81" s="5"/>
      <c r="P81" s="5"/>
      <c r="Q81" s="5"/>
    </row>
    <row r="82" spans="3:17" ht="18" customHeight="1" x14ac:dyDescent="0.25">
      <c r="C82" s="5"/>
      <c r="D82" s="5"/>
      <c r="E82" s="5"/>
      <c r="F82" s="5"/>
      <c r="G82" s="5"/>
      <c r="H82" s="5"/>
      <c r="I82" s="5"/>
      <c r="J82" s="5"/>
      <c r="K82" s="5"/>
      <c r="L82" s="5"/>
      <c r="M82" s="5"/>
      <c r="N82" s="5"/>
      <c r="O82" s="5"/>
      <c r="P82" s="5"/>
      <c r="Q82" s="5"/>
    </row>
    <row r="83" spans="3:17" ht="18" customHeight="1" x14ac:dyDescent="0.25">
      <c r="C83" s="5"/>
      <c r="D83" s="5"/>
      <c r="E83" s="5"/>
      <c r="F83" s="5"/>
      <c r="G83" s="5"/>
      <c r="H83" s="5"/>
      <c r="I83" s="5"/>
      <c r="J83" s="5"/>
      <c r="K83" s="5"/>
      <c r="L83" s="5"/>
      <c r="M83" s="5"/>
      <c r="N83" s="5"/>
      <c r="O83" s="5"/>
      <c r="P83" s="5"/>
      <c r="Q83" s="5"/>
    </row>
    <row r="84" spans="3:17" ht="18" customHeight="1" x14ac:dyDescent="0.25">
      <c r="C84" s="5"/>
      <c r="D84" s="5"/>
      <c r="E84" s="5"/>
      <c r="F84" s="5"/>
      <c r="G84" s="5"/>
      <c r="H84" s="5"/>
      <c r="I84" s="5"/>
      <c r="J84" s="5"/>
      <c r="K84" s="5"/>
      <c r="L84" s="5"/>
      <c r="M84" s="5"/>
      <c r="N84" s="5"/>
      <c r="O84" s="5"/>
      <c r="P84" s="5"/>
      <c r="Q84" s="5"/>
    </row>
    <row r="85" spans="3:17" ht="18" customHeight="1" x14ac:dyDescent="0.25">
      <c r="C85" s="5"/>
      <c r="D85" s="5"/>
      <c r="E85" s="5"/>
      <c r="F85" s="5"/>
      <c r="G85" s="5"/>
      <c r="H85" s="5"/>
      <c r="I85" s="5"/>
      <c r="J85" s="5"/>
      <c r="K85" s="5"/>
      <c r="L85" s="5"/>
      <c r="M85" s="5"/>
      <c r="N85" s="5"/>
      <c r="O85" s="5"/>
      <c r="P85" s="5"/>
      <c r="Q85" s="5"/>
    </row>
    <row r="86" spans="3:17" ht="18" customHeight="1" x14ac:dyDescent="0.25">
      <c r="C86" s="5"/>
      <c r="D86" s="5"/>
      <c r="E86" s="5"/>
      <c r="F86" s="5"/>
      <c r="G86" s="5"/>
      <c r="H86" s="5"/>
      <c r="I86" s="5"/>
      <c r="J86" s="5"/>
      <c r="K86" s="5"/>
      <c r="L86" s="5"/>
      <c r="M86" s="5"/>
      <c r="N86" s="5"/>
      <c r="O86" s="5"/>
      <c r="P86" s="5"/>
      <c r="Q86" s="5"/>
    </row>
    <row r="87" spans="3:17" ht="18" customHeight="1" x14ac:dyDescent="0.25">
      <c r="C87" s="5"/>
      <c r="D87" s="5"/>
      <c r="E87" s="5"/>
      <c r="F87" s="5"/>
      <c r="G87" s="5"/>
      <c r="H87" s="5"/>
      <c r="I87" s="5"/>
      <c r="J87" s="5"/>
      <c r="K87" s="5"/>
      <c r="L87" s="5"/>
      <c r="M87" s="5"/>
      <c r="N87" s="5"/>
      <c r="O87" s="5"/>
      <c r="P87" s="5"/>
      <c r="Q87" s="5"/>
    </row>
    <row r="88" spans="3:17" ht="18" customHeight="1" x14ac:dyDescent="0.25">
      <c r="C88" s="5"/>
      <c r="D88" s="5"/>
      <c r="E88" s="5"/>
      <c r="F88" s="5"/>
      <c r="G88" s="5"/>
      <c r="H88" s="5"/>
      <c r="I88" s="5"/>
      <c r="J88" s="5"/>
      <c r="K88" s="5"/>
      <c r="L88" s="5"/>
      <c r="M88" s="5"/>
      <c r="N88" s="5"/>
      <c r="O88" s="5"/>
      <c r="P88" s="5"/>
      <c r="Q88" s="5"/>
    </row>
    <row r="89" spans="3:17" ht="18" customHeight="1" x14ac:dyDescent="0.25">
      <c r="C89" s="5"/>
      <c r="D89" s="5"/>
      <c r="E89" s="5"/>
      <c r="F89" s="5"/>
      <c r="G89" s="5"/>
      <c r="H89" s="5"/>
      <c r="I89" s="5"/>
      <c r="J89" s="5"/>
      <c r="K89" s="5"/>
      <c r="L89" s="5"/>
      <c r="M89" s="5"/>
      <c r="N89" s="5"/>
      <c r="O89" s="5"/>
      <c r="P89" s="5"/>
      <c r="Q89" s="5"/>
    </row>
    <row r="90" spans="3:17" ht="18" customHeight="1" x14ac:dyDescent="0.25">
      <c r="C90" s="5"/>
      <c r="D90" s="5"/>
      <c r="E90" s="5"/>
      <c r="F90" s="5"/>
      <c r="G90" s="5"/>
      <c r="H90" s="5"/>
      <c r="I90" s="5"/>
      <c r="J90" s="5"/>
      <c r="K90" s="5"/>
      <c r="L90" s="5"/>
      <c r="M90" s="5"/>
      <c r="N90" s="5"/>
      <c r="O90" s="5"/>
      <c r="P90" s="5"/>
      <c r="Q90" s="5"/>
    </row>
    <row r="91" spans="3:17" ht="18" customHeight="1" x14ac:dyDescent="0.25">
      <c r="C91" s="5"/>
      <c r="D91" s="5"/>
      <c r="E91" s="5"/>
      <c r="F91" s="5"/>
      <c r="G91" s="5"/>
      <c r="H91" s="5"/>
      <c r="I91" s="5"/>
      <c r="J91" s="5"/>
      <c r="K91" s="5"/>
      <c r="L91" s="5"/>
      <c r="M91" s="5"/>
      <c r="N91" s="5"/>
      <c r="O91" s="5"/>
      <c r="P91" s="5"/>
      <c r="Q91" s="5"/>
    </row>
    <row r="92" spans="3:17" ht="18" customHeight="1" x14ac:dyDescent="0.25">
      <c r="C92" s="5"/>
      <c r="D92" s="5"/>
      <c r="E92" s="5"/>
      <c r="F92" s="5"/>
      <c r="G92" s="5"/>
      <c r="H92" s="5"/>
      <c r="I92" s="5"/>
      <c r="J92" s="5"/>
      <c r="K92" s="5"/>
      <c r="L92" s="5"/>
      <c r="M92" s="5"/>
      <c r="N92" s="5"/>
      <c r="O92" s="5"/>
      <c r="P92" s="5"/>
      <c r="Q92" s="5"/>
    </row>
    <row r="93" spans="3:17" ht="18" customHeight="1" x14ac:dyDescent="0.25">
      <c r="C93" s="5"/>
      <c r="D93" s="5"/>
      <c r="E93" s="5"/>
      <c r="F93" s="5"/>
      <c r="G93" s="5"/>
      <c r="H93" s="5"/>
      <c r="I93" s="5"/>
      <c r="J93" s="5"/>
      <c r="K93" s="5"/>
      <c r="L93" s="5"/>
      <c r="M93" s="5"/>
      <c r="N93" s="5"/>
      <c r="O93" s="5"/>
      <c r="P93" s="5"/>
      <c r="Q93" s="5"/>
    </row>
    <row r="94" spans="3:17" ht="18" customHeight="1" x14ac:dyDescent="0.25">
      <c r="C94" s="5"/>
      <c r="D94" s="5"/>
      <c r="E94" s="5"/>
      <c r="F94" s="5"/>
      <c r="G94" s="5"/>
      <c r="H94" s="5"/>
      <c r="I94" s="5"/>
      <c r="J94" s="5"/>
      <c r="K94" s="5"/>
      <c r="L94" s="5"/>
      <c r="M94" s="5"/>
      <c r="N94" s="5"/>
      <c r="O94" s="5"/>
      <c r="P94" s="5"/>
      <c r="Q94" s="5"/>
    </row>
    <row r="95" spans="3:17" ht="18" customHeight="1" x14ac:dyDescent="0.25">
      <c r="C95" s="5"/>
      <c r="D95" s="5"/>
      <c r="E95" s="5"/>
      <c r="F95" s="5"/>
      <c r="G95" s="5"/>
      <c r="H95" s="5"/>
      <c r="I95" s="5"/>
      <c r="J95" s="5"/>
      <c r="K95" s="5"/>
      <c r="L95" s="5"/>
      <c r="M95" s="5"/>
      <c r="N95" s="5"/>
      <c r="O95" s="5"/>
      <c r="P95" s="5"/>
      <c r="Q95" s="5"/>
    </row>
    <row r="96" spans="3:17" ht="18" customHeight="1" x14ac:dyDescent="0.25">
      <c r="C96" s="5"/>
      <c r="D96" s="5"/>
      <c r="E96" s="5"/>
      <c r="F96" s="5"/>
      <c r="G96" s="5"/>
      <c r="H96" s="5"/>
      <c r="I96" s="5"/>
      <c r="J96" s="5"/>
      <c r="K96" s="5"/>
      <c r="L96" s="5"/>
      <c r="M96" s="5"/>
      <c r="N96" s="5"/>
      <c r="O96" s="5"/>
      <c r="P96" s="5"/>
      <c r="Q96" s="5"/>
    </row>
    <row r="97" spans="3:17" ht="18" customHeight="1" x14ac:dyDescent="0.25">
      <c r="C97" s="5"/>
      <c r="D97" s="5"/>
      <c r="E97" s="5"/>
      <c r="F97" s="5"/>
      <c r="G97" s="5"/>
      <c r="H97" s="5"/>
      <c r="I97" s="5"/>
      <c r="J97" s="5"/>
      <c r="K97" s="5"/>
      <c r="L97" s="5"/>
      <c r="M97" s="5"/>
      <c r="N97" s="5"/>
      <c r="O97" s="5"/>
      <c r="P97" s="5"/>
      <c r="Q97" s="5"/>
    </row>
    <row r="98" spans="3:17" ht="18" customHeight="1" x14ac:dyDescent="0.25">
      <c r="C98" s="5"/>
      <c r="D98" s="5"/>
      <c r="E98" s="5"/>
      <c r="F98" s="5"/>
      <c r="G98" s="5"/>
      <c r="H98" s="5"/>
      <c r="I98" s="5"/>
      <c r="J98" s="5"/>
      <c r="K98" s="5"/>
      <c r="L98" s="5"/>
      <c r="M98" s="5"/>
      <c r="N98" s="5"/>
      <c r="O98" s="5"/>
      <c r="P98" s="5"/>
      <c r="Q98" s="5"/>
    </row>
    <row r="99" spans="3:17" ht="18" customHeight="1" x14ac:dyDescent="0.25">
      <c r="C99" s="5"/>
      <c r="D99" s="5"/>
      <c r="E99" s="5"/>
      <c r="F99" s="5"/>
      <c r="G99" s="5"/>
      <c r="H99" s="5"/>
      <c r="I99" s="5"/>
      <c r="J99" s="5"/>
      <c r="K99" s="5"/>
      <c r="L99" s="5"/>
      <c r="M99" s="5"/>
      <c r="N99" s="5"/>
      <c r="O99" s="5"/>
      <c r="P99" s="5"/>
      <c r="Q99" s="5"/>
    </row>
    <row r="100" spans="3:17" ht="18" customHeight="1" x14ac:dyDescent="0.25">
      <c r="C100" s="5"/>
      <c r="D100" s="5"/>
      <c r="E100" s="5"/>
      <c r="F100" s="5"/>
      <c r="G100" s="5"/>
      <c r="H100" s="5"/>
      <c r="I100" s="5"/>
      <c r="J100" s="5"/>
      <c r="K100" s="5"/>
      <c r="L100" s="5"/>
      <c r="M100" s="5"/>
      <c r="N100" s="5"/>
      <c r="O100" s="5"/>
      <c r="P100" s="5"/>
      <c r="Q100" s="5"/>
    </row>
    <row r="101" spans="3:17" ht="18" customHeight="1" x14ac:dyDescent="0.25">
      <c r="C101" s="5"/>
      <c r="D101" s="5"/>
      <c r="E101" s="5"/>
      <c r="F101" s="5"/>
      <c r="G101" s="5"/>
      <c r="H101" s="5"/>
      <c r="I101" s="5"/>
      <c r="J101" s="5"/>
      <c r="K101" s="5"/>
      <c r="L101" s="5"/>
      <c r="M101" s="5"/>
      <c r="N101" s="5"/>
      <c r="O101" s="5"/>
      <c r="P101" s="5"/>
      <c r="Q101" s="5"/>
    </row>
    <row r="102" spans="3:17" ht="18" customHeight="1" x14ac:dyDescent="0.25">
      <c r="C102" s="5"/>
      <c r="D102" s="5"/>
      <c r="E102" s="5"/>
      <c r="F102" s="5"/>
      <c r="G102" s="5"/>
      <c r="H102" s="5"/>
      <c r="I102" s="5"/>
      <c r="J102" s="5"/>
      <c r="K102" s="5"/>
      <c r="L102" s="5"/>
      <c r="M102" s="5"/>
      <c r="N102" s="5"/>
      <c r="O102" s="5"/>
      <c r="P102" s="5"/>
      <c r="Q102" s="5"/>
    </row>
    <row r="103" spans="3:17" ht="18" customHeight="1" x14ac:dyDescent="0.25">
      <c r="C103" s="5"/>
      <c r="D103" s="5"/>
      <c r="E103" s="5"/>
      <c r="F103" s="5"/>
      <c r="G103" s="5"/>
      <c r="H103" s="5"/>
      <c r="I103" s="5"/>
      <c r="J103" s="5"/>
      <c r="K103" s="5"/>
      <c r="L103" s="5"/>
      <c r="M103" s="5"/>
      <c r="N103" s="5"/>
      <c r="O103" s="5"/>
      <c r="P103" s="5"/>
      <c r="Q103" s="5"/>
    </row>
    <row r="104" spans="3:17" ht="18" customHeight="1" x14ac:dyDescent="0.25">
      <c r="C104" s="5"/>
      <c r="D104" s="5"/>
      <c r="E104" s="5"/>
      <c r="F104" s="5"/>
      <c r="G104" s="5"/>
      <c r="H104" s="5"/>
      <c r="I104" s="5"/>
      <c r="J104" s="5"/>
      <c r="K104" s="5"/>
      <c r="L104" s="5"/>
      <c r="M104" s="5"/>
      <c r="N104" s="5"/>
      <c r="O104" s="5"/>
      <c r="P104" s="5"/>
      <c r="Q104" s="5"/>
    </row>
    <row r="105" spans="3:17" ht="18" customHeight="1" x14ac:dyDescent="0.25">
      <c r="C105" s="5"/>
      <c r="D105" s="5"/>
      <c r="E105" s="5"/>
      <c r="F105" s="5"/>
      <c r="G105" s="5"/>
      <c r="H105" s="5"/>
      <c r="I105" s="5"/>
      <c r="J105" s="5"/>
      <c r="K105" s="5"/>
      <c r="L105" s="5"/>
      <c r="M105" s="5"/>
      <c r="N105" s="5"/>
      <c r="O105" s="5"/>
      <c r="P105" s="5"/>
      <c r="Q105" s="5"/>
    </row>
    <row r="106" spans="3:17" ht="18" customHeight="1" x14ac:dyDescent="0.25">
      <c r="C106" s="5"/>
      <c r="D106" s="5"/>
      <c r="E106" s="5"/>
      <c r="F106" s="5"/>
      <c r="G106" s="5"/>
      <c r="H106" s="5"/>
      <c r="I106" s="5"/>
      <c r="J106" s="5"/>
      <c r="K106" s="5"/>
      <c r="L106" s="5"/>
      <c r="M106" s="5"/>
      <c r="N106" s="5"/>
      <c r="O106" s="5"/>
      <c r="P106" s="5"/>
      <c r="Q106" s="5"/>
    </row>
    <row r="107" spans="3:17" ht="18" customHeight="1" x14ac:dyDescent="0.25">
      <c r="C107" s="5"/>
      <c r="D107" s="5"/>
      <c r="E107" s="5"/>
      <c r="F107" s="5"/>
      <c r="G107" s="5"/>
      <c r="H107" s="5"/>
      <c r="I107" s="5"/>
      <c r="J107" s="5"/>
      <c r="K107" s="5"/>
      <c r="L107" s="5"/>
      <c r="M107" s="5"/>
      <c r="N107" s="5"/>
      <c r="O107" s="5"/>
      <c r="P107" s="5"/>
      <c r="Q107" s="5"/>
    </row>
    <row r="108" spans="3:17" ht="18" customHeight="1" x14ac:dyDescent="0.25">
      <c r="C108" s="5"/>
      <c r="D108" s="5"/>
      <c r="E108" s="5"/>
      <c r="F108" s="5"/>
      <c r="G108" s="5"/>
      <c r="H108" s="5"/>
      <c r="I108" s="5"/>
      <c r="J108" s="5"/>
      <c r="K108" s="5"/>
      <c r="L108" s="5"/>
      <c r="M108" s="5"/>
      <c r="N108" s="5"/>
      <c r="O108" s="5"/>
      <c r="P108" s="5"/>
      <c r="Q108" s="5"/>
    </row>
    <row r="109" spans="3:17" ht="18" customHeight="1" x14ac:dyDescent="0.25">
      <c r="C109" s="5"/>
      <c r="D109" s="5"/>
      <c r="E109" s="5"/>
      <c r="F109" s="5"/>
      <c r="G109" s="5"/>
      <c r="H109" s="5"/>
      <c r="I109" s="5"/>
      <c r="J109" s="5"/>
      <c r="K109" s="5"/>
      <c r="L109" s="5"/>
      <c r="M109" s="5"/>
      <c r="N109" s="5"/>
      <c r="O109" s="5"/>
      <c r="P109" s="5"/>
      <c r="Q109" s="5"/>
    </row>
    <row r="110" spans="3:17" ht="18" customHeight="1" x14ac:dyDescent="0.25">
      <c r="C110" s="5"/>
      <c r="D110" s="5"/>
      <c r="E110" s="5"/>
      <c r="F110" s="5"/>
      <c r="G110" s="5"/>
      <c r="H110" s="5"/>
      <c r="I110" s="5"/>
      <c r="J110" s="5"/>
      <c r="K110" s="5"/>
      <c r="L110" s="5"/>
      <c r="M110" s="5"/>
      <c r="N110" s="5"/>
      <c r="O110" s="5"/>
      <c r="P110" s="5"/>
      <c r="Q110" s="5"/>
    </row>
    <row r="111" spans="3:17" ht="18" customHeight="1" x14ac:dyDescent="0.25">
      <c r="C111" s="5"/>
      <c r="D111" s="5"/>
      <c r="E111" s="5"/>
      <c r="F111" s="5"/>
      <c r="G111" s="5"/>
      <c r="H111" s="5"/>
      <c r="I111" s="5"/>
      <c r="J111" s="5"/>
      <c r="K111" s="5"/>
      <c r="L111" s="5"/>
      <c r="M111" s="5"/>
      <c r="N111" s="5"/>
      <c r="O111" s="5"/>
      <c r="P111" s="5"/>
      <c r="Q111" s="5"/>
    </row>
    <row r="112" spans="3:17" ht="18" customHeight="1" x14ac:dyDescent="0.25">
      <c r="C112" s="5"/>
      <c r="D112" s="5"/>
      <c r="E112" s="5"/>
      <c r="F112" s="5"/>
      <c r="G112" s="5"/>
      <c r="H112" s="5"/>
      <c r="I112" s="5"/>
      <c r="J112" s="5"/>
      <c r="K112" s="5"/>
      <c r="L112" s="5"/>
      <c r="M112" s="5"/>
      <c r="N112" s="5"/>
      <c r="O112" s="5"/>
      <c r="P112" s="5"/>
      <c r="Q112" s="5"/>
    </row>
    <row r="113" spans="3:17" ht="18" customHeight="1" x14ac:dyDescent="0.25">
      <c r="C113" s="5"/>
      <c r="D113" s="5"/>
      <c r="E113" s="5"/>
      <c r="F113" s="5"/>
      <c r="G113" s="5"/>
      <c r="H113" s="5"/>
      <c r="I113" s="5"/>
      <c r="J113" s="5"/>
      <c r="K113" s="5"/>
      <c r="L113" s="5"/>
      <c r="M113" s="5"/>
      <c r="N113" s="5"/>
      <c r="O113" s="5"/>
      <c r="P113" s="5"/>
      <c r="Q113" s="5"/>
    </row>
    <row r="114" spans="3:17" ht="18" customHeight="1" x14ac:dyDescent="0.25">
      <c r="C114" s="5"/>
      <c r="D114" s="5"/>
      <c r="E114" s="5"/>
      <c r="F114" s="5"/>
      <c r="G114" s="5"/>
      <c r="H114" s="5"/>
      <c r="I114" s="5"/>
      <c r="J114" s="5"/>
      <c r="K114" s="5"/>
      <c r="L114" s="5"/>
      <c r="M114" s="5"/>
      <c r="N114" s="5"/>
      <c r="O114" s="5"/>
      <c r="P114" s="5"/>
      <c r="Q114" s="5"/>
    </row>
    <row r="115" spans="3:17" ht="18" customHeight="1" x14ac:dyDescent="0.25">
      <c r="C115" s="5"/>
      <c r="D115" s="5"/>
      <c r="E115" s="5"/>
      <c r="F115" s="5"/>
      <c r="G115" s="5"/>
      <c r="H115" s="5"/>
      <c r="I115" s="5"/>
      <c r="J115" s="5"/>
      <c r="K115" s="5"/>
      <c r="L115" s="5"/>
      <c r="M115" s="5"/>
      <c r="N115" s="5"/>
      <c r="O115" s="5"/>
      <c r="P115" s="5"/>
      <c r="Q115" s="5"/>
    </row>
    <row r="116" spans="3:17" ht="18" customHeight="1" x14ac:dyDescent="0.25">
      <c r="C116" s="5"/>
      <c r="D116" s="5"/>
      <c r="E116" s="5"/>
      <c r="F116" s="5"/>
      <c r="G116" s="5"/>
      <c r="H116" s="5"/>
      <c r="I116" s="5"/>
      <c r="J116" s="5"/>
      <c r="K116" s="5"/>
      <c r="L116" s="5"/>
      <c r="M116" s="5"/>
      <c r="N116" s="5"/>
      <c r="O116" s="5"/>
      <c r="P116" s="5"/>
      <c r="Q116" s="5"/>
    </row>
    <row r="117" spans="3:17" ht="18" customHeight="1" x14ac:dyDescent="0.25">
      <c r="C117" s="5"/>
      <c r="D117" s="5"/>
      <c r="E117" s="5"/>
      <c r="F117" s="5"/>
      <c r="G117" s="5"/>
      <c r="H117" s="5"/>
      <c r="I117" s="5"/>
      <c r="J117" s="5"/>
      <c r="K117" s="5"/>
      <c r="L117" s="5"/>
      <c r="M117" s="5"/>
      <c r="N117" s="5"/>
      <c r="O117" s="5"/>
      <c r="P117" s="5"/>
      <c r="Q117" s="5"/>
    </row>
    <row r="118" spans="3:17" ht="18" customHeight="1" x14ac:dyDescent="0.25">
      <c r="C118" s="5"/>
      <c r="D118" s="5"/>
      <c r="E118" s="5"/>
      <c r="F118" s="5"/>
      <c r="G118" s="5"/>
      <c r="H118" s="5"/>
      <c r="I118" s="5"/>
      <c r="J118" s="5"/>
      <c r="K118" s="5"/>
      <c r="L118" s="5"/>
      <c r="M118" s="5"/>
      <c r="N118" s="5"/>
      <c r="O118" s="5"/>
      <c r="P118" s="5"/>
      <c r="Q118" s="5"/>
    </row>
    <row r="119" spans="3:17" ht="18" customHeight="1" x14ac:dyDescent="0.25">
      <c r="C119" s="5"/>
      <c r="D119" s="5"/>
      <c r="E119" s="5"/>
      <c r="F119" s="5"/>
      <c r="G119" s="5"/>
      <c r="H119" s="5"/>
      <c r="I119" s="5"/>
      <c r="J119" s="5"/>
      <c r="K119" s="5"/>
      <c r="L119" s="5"/>
      <c r="M119" s="5"/>
      <c r="N119" s="5"/>
      <c r="O119" s="5"/>
      <c r="P119" s="5"/>
      <c r="Q119" s="5"/>
    </row>
    <row r="120" spans="3:17" ht="18" customHeight="1" x14ac:dyDescent="0.25">
      <c r="C120" s="5"/>
      <c r="D120" s="5"/>
      <c r="E120" s="5"/>
      <c r="F120" s="5"/>
      <c r="G120" s="5"/>
      <c r="H120" s="5"/>
      <c r="I120" s="5"/>
      <c r="J120" s="5"/>
      <c r="K120" s="5"/>
      <c r="L120" s="5"/>
      <c r="M120" s="5"/>
      <c r="N120" s="5"/>
      <c r="O120" s="5"/>
      <c r="P120" s="5"/>
      <c r="Q120" s="5"/>
    </row>
    <row r="121" spans="3:17" ht="18" customHeight="1" x14ac:dyDescent="0.25">
      <c r="C121" s="5"/>
      <c r="D121" s="5"/>
      <c r="E121" s="5"/>
      <c r="F121" s="5"/>
      <c r="G121" s="5"/>
      <c r="H121" s="5"/>
      <c r="I121" s="5"/>
      <c r="J121" s="5"/>
      <c r="K121" s="5"/>
      <c r="L121" s="5"/>
      <c r="M121" s="5"/>
      <c r="N121" s="5"/>
      <c r="O121" s="5"/>
      <c r="P121" s="5"/>
      <c r="Q121" s="5"/>
    </row>
    <row r="122" spans="3:17" ht="18" customHeight="1" x14ac:dyDescent="0.25">
      <c r="C122" s="5"/>
      <c r="D122" s="5"/>
      <c r="E122" s="5"/>
      <c r="F122" s="5"/>
      <c r="G122" s="5"/>
      <c r="H122" s="5"/>
      <c r="I122" s="5"/>
      <c r="J122" s="5"/>
      <c r="K122" s="5"/>
      <c r="L122" s="5"/>
      <c r="M122" s="5"/>
      <c r="N122" s="5"/>
      <c r="O122" s="5"/>
      <c r="P122" s="5"/>
      <c r="Q122" s="5"/>
    </row>
    <row r="123" spans="3:17" ht="18" customHeight="1" x14ac:dyDescent="0.25">
      <c r="C123" s="5"/>
      <c r="D123" s="5"/>
      <c r="E123" s="5"/>
      <c r="F123" s="5"/>
      <c r="G123" s="5"/>
      <c r="H123" s="5"/>
      <c r="I123" s="5"/>
      <c r="J123" s="5"/>
      <c r="K123" s="5"/>
      <c r="L123" s="5"/>
      <c r="M123" s="5"/>
      <c r="N123" s="5"/>
      <c r="O123" s="5"/>
      <c r="P123" s="5"/>
      <c r="Q123" s="5"/>
    </row>
    <row r="124" spans="3:17" ht="18" customHeight="1" x14ac:dyDescent="0.25">
      <c r="C124" s="5"/>
      <c r="D124" s="5"/>
      <c r="E124" s="5"/>
      <c r="F124" s="5"/>
      <c r="G124" s="5"/>
      <c r="H124" s="5"/>
      <c r="I124" s="5"/>
      <c r="J124" s="5"/>
      <c r="K124" s="5"/>
      <c r="L124" s="5"/>
      <c r="M124" s="5"/>
      <c r="N124" s="5"/>
      <c r="O124" s="5"/>
      <c r="P124" s="5"/>
      <c r="Q124" s="5"/>
    </row>
    <row r="125" spans="3:17" ht="18" customHeight="1" x14ac:dyDescent="0.25">
      <c r="C125" s="5"/>
      <c r="D125" s="5"/>
      <c r="E125" s="5"/>
      <c r="F125" s="5"/>
      <c r="G125" s="5"/>
      <c r="H125" s="5"/>
      <c r="I125" s="5"/>
      <c r="J125" s="5"/>
      <c r="K125" s="5"/>
      <c r="L125" s="5"/>
      <c r="M125" s="5"/>
      <c r="N125" s="5"/>
      <c r="O125" s="5"/>
      <c r="P125" s="5"/>
      <c r="Q125" s="5"/>
    </row>
    <row r="126" spans="3:17" ht="18" customHeight="1" x14ac:dyDescent="0.25">
      <c r="C126" s="5"/>
      <c r="D126" s="5"/>
      <c r="E126" s="5"/>
      <c r="F126" s="5"/>
      <c r="G126" s="5"/>
      <c r="H126" s="5"/>
      <c r="I126" s="5"/>
      <c r="J126" s="5"/>
      <c r="K126" s="5"/>
      <c r="L126" s="5"/>
      <c r="M126" s="5"/>
      <c r="N126" s="5"/>
      <c r="O126" s="5"/>
      <c r="P126" s="5"/>
      <c r="Q126" s="5"/>
    </row>
    <row r="127" spans="3:17" ht="18" customHeight="1" x14ac:dyDescent="0.25">
      <c r="C127" s="5"/>
      <c r="D127" s="5"/>
      <c r="E127" s="5"/>
      <c r="F127" s="5"/>
      <c r="G127" s="5"/>
      <c r="H127" s="5"/>
      <c r="I127" s="5"/>
      <c r="J127" s="5"/>
      <c r="K127" s="5"/>
      <c r="L127" s="5"/>
      <c r="M127" s="5"/>
      <c r="N127" s="5"/>
      <c r="O127" s="5"/>
      <c r="P127" s="5"/>
      <c r="Q127" s="5"/>
    </row>
    <row r="128" spans="3:17" ht="18" customHeight="1" x14ac:dyDescent="0.25">
      <c r="C128" s="5"/>
      <c r="D128" s="5"/>
      <c r="E128" s="5"/>
      <c r="F128" s="5"/>
      <c r="G128" s="5"/>
      <c r="H128" s="5"/>
      <c r="I128" s="5"/>
      <c r="J128" s="5"/>
      <c r="K128" s="5"/>
      <c r="L128" s="5"/>
      <c r="M128" s="5"/>
      <c r="N128" s="5"/>
      <c r="O128" s="5"/>
      <c r="P128" s="5"/>
      <c r="Q128" s="5"/>
    </row>
    <row r="129" spans="3:17" ht="18" customHeight="1" x14ac:dyDescent="0.25">
      <c r="C129" s="5"/>
      <c r="D129" s="5"/>
      <c r="E129" s="5"/>
      <c r="F129" s="5"/>
      <c r="G129" s="5"/>
      <c r="H129" s="5"/>
      <c r="I129" s="5"/>
      <c r="J129" s="5"/>
      <c r="K129" s="5"/>
      <c r="L129" s="5"/>
      <c r="M129" s="5"/>
      <c r="N129" s="5"/>
      <c r="O129" s="5"/>
      <c r="P129" s="5"/>
      <c r="Q129" s="5"/>
    </row>
    <row r="130" spans="3:17" ht="18" customHeight="1" x14ac:dyDescent="0.25">
      <c r="C130" s="5"/>
      <c r="D130" s="5"/>
      <c r="E130" s="5"/>
      <c r="F130" s="5"/>
      <c r="G130" s="5"/>
      <c r="H130" s="5"/>
      <c r="I130" s="5"/>
      <c r="J130" s="5"/>
      <c r="K130" s="5"/>
      <c r="L130" s="5"/>
      <c r="M130" s="5"/>
      <c r="N130" s="5"/>
      <c r="O130" s="5"/>
      <c r="P130" s="5"/>
      <c r="Q130" s="5"/>
    </row>
    <row r="131" spans="3:17" ht="18" customHeight="1" x14ac:dyDescent="0.25">
      <c r="C131" s="5"/>
      <c r="D131" s="5"/>
      <c r="E131" s="5"/>
      <c r="F131" s="5"/>
      <c r="G131" s="5"/>
      <c r="H131" s="5"/>
      <c r="I131" s="5"/>
      <c r="J131" s="5"/>
      <c r="K131" s="5"/>
      <c r="L131" s="5"/>
      <c r="M131" s="5"/>
      <c r="N131" s="5"/>
      <c r="O131" s="5"/>
      <c r="P131" s="5"/>
      <c r="Q131" s="5"/>
    </row>
    <row r="132" spans="3:17" ht="18" customHeight="1" x14ac:dyDescent="0.25">
      <c r="C132" s="5"/>
      <c r="D132" s="5"/>
      <c r="E132" s="5"/>
      <c r="F132" s="5"/>
      <c r="G132" s="5"/>
      <c r="H132" s="5"/>
      <c r="I132" s="5"/>
      <c r="J132" s="5"/>
      <c r="K132" s="5"/>
      <c r="L132" s="5"/>
      <c r="M132" s="5"/>
      <c r="N132" s="5"/>
      <c r="O132" s="5"/>
      <c r="P132" s="5"/>
      <c r="Q132" s="5"/>
    </row>
    <row r="133" spans="3:17" ht="18" customHeight="1" x14ac:dyDescent="0.25">
      <c r="C133" s="5"/>
      <c r="D133" s="5"/>
      <c r="E133" s="5"/>
      <c r="F133" s="5"/>
      <c r="G133" s="5"/>
      <c r="H133" s="5"/>
      <c r="I133" s="5"/>
      <c r="J133" s="5"/>
      <c r="K133" s="5"/>
      <c r="L133" s="5"/>
      <c r="M133" s="5"/>
      <c r="N133" s="5"/>
      <c r="O133" s="5"/>
      <c r="P133" s="5"/>
      <c r="Q133" s="5"/>
    </row>
    <row r="134" spans="3:17" ht="18" customHeight="1" x14ac:dyDescent="0.25">
      <c r="C134" s="5"/>
      <c r="D134" s="5"/>
      <c r="E134" s="5"/>
      <c r="F134" s="5"/>
      <c r="G134" s="5"/>
      <c r="H134" s="5"/>
      <c r="I134" s="5"/>
      <c r="J134" s="5"/>
      <c r="K134" s="5"/>
      <c r="L134" s="5"/>
      <c r="M134" s="5"/>
      <c r="N134" s="5"/>
      <c r="O134" s="5"/>
      <c r="P134" s="5"/>
      <c r="Q134" s="5"/>
    </row>
    <row r="135" spans="3:17" ht="18" customHeight="1" x14ac:dyDescent="0.25">
      <c r="C135" s="5"/>
      <c r="D135" s="5"/>
      <c r="E135" s="5"/>
      <c r="F135" s="5"/>
      <c r="G135" s="5"/>
      <c r="H135" s="5"/>
      <c r="I135" s="5"/>
      <c r="J135" s="5"/>
      <c r="K135" s="5"/>
      <c r="L135" s="5"/>
      <c r="M135" s="5"/>
      <c r="N135" s="5"/>
      <c r="O135" s="5"/>
      <c r="P135" s="5"/>
      <c r="Q135" s="5"/>
    </row>
    <row r="136" spans="3:17" ht="18" customHeight="1" x14ac:dyDescent="0.25">
      <c r="C136" s="5"/>
      <c r="D136" s="5"/>
      <c r="E136" s="5"/>
      <c r="F136" s="5"/>
      <c r="G136" s="5"/>
      <c r="H136" s="5"/>
      <c r="I136" s="5"/>
      <c r="J136" s="5"/>
      <c r="K136" s="5"/>
      <c r="L136" s="5"/>
      <c r="M136" s="5"/>
      <c r="N136" s="5"/>
      <c r="O136" s="5"/>
      <c r="P136" s="5"/>
      <c r="Q136" s="5"/>
    </row>
    <row r="137" spans="3:17" ht="18" customHeight="1" x14ac:dyDescent="0.25">
      <c r="C137" s="5"/>
      <c r="D137" s="5"/>
      <c r="E137" s="5"/>
      <c r="F137" s="5"/>
      <c r="G137" s="5"/>
      <c r="H137" s="5"/>
      <c r="I137" s="5"/>
      <c r="J137" s="5"/>
      <c r="K137" s="5"/>
      <c r="L137" s="5"/>
      <c r="M137" s="5"/>
      <c r="N137" s="5"/>
      <c r="O137" s="5"/>
      <c r="P137" s="5"/>
      <c r="Q137" s="5"/>
    </row>
    <row r="138" spans="3:17" ht="18" customHeight="1" x14ac:dyDescent="0.25">
      <c r="C138" s="5"/>
      <c r="D138" s="5"/>
      <c r="E138" s="5"/>
      <c r="F138" s="5"/>
      <c r="G138" s="5"/>
      <c r="H138" s="5"/>
      <c r="I138" s="5"/>
      <c r="J138" s="5"/>
      <c r="K138" s="5"/>
      <c r="L138" s="5"/>
      <c r="M138" s="5"/>
      <c r="N138" s="5"/>
      <c r="O138" s="5"/>
      <c r="P138" s="5"/>
      <c r="Q138" s="5"/>
    </row>
    <row r="139" spans="3:17" ht="18" customHeight="1" x14ac:dyDescent="0.25">
      <c r="C139" s="5"/>
      <c r="D139" s="5"/>
      <c r="E139" s="5"/>
      <c r="F139" s="5"/>
      <c r="G139" s="5"/>
      <c r="H139" s="5"/>
      <c r="I139" s="5"/>
      <c r="J139" s="5"/>
      <c r="K139" s="5"/>
      <c r="L139" s="5"/>
      <c r="M139" s="5"/>
      <c r="N139" s="5"/>
      <c r="O139" s="5"/>
      <c r="P139" s="5"/>
      <c r="Q139" s="5"/>
    </row>
    <row r="140" spans="3:17" ht="18" customHeight="1" x14ac:dyDescent="0.25">
      <c r="C140" s="5"/>
      <c r="D140" s="5"/>
      <c r="E140" s="5"/>
      <c r="F140" s="5"/>
      <c r="G140" s="5"/>
      <c r="H140" s="5"/>
      <c r="I140" s="5"/>
      <c r="J140" s="5"/>
      <c r="K140" s="5"/>
      <c r="L140" s="5"/>
      <c r="M140" s="5"/>
      <c r="N140" s="5"/>
      <c r="O140" s="5"/>
      <c r="P140" s="5"/>
      <c r="Q140" s="5"/>
    </row>
    <row r="141" spans="3:17" ht="18" customHeight="1" x14ac:dyDescent="0.25">
      <c r="C141" s="5"/>
      <c r="D141" s="5"/>
      <c r="E141" s="5"/>
      <c r="F141" s="5"/>
      <c r="G141" s="5"/>
      <c r="H141" s="5"/>
      <c r="I141" s="5"/>
      <c r="J141" s="5"/>
      <c r="K141" s="5"/>
      <c r="L141" s="5"/>
      <c r="M141" s="5"/>
      <c r="N141" s="5"/>
      <c r="O141" s="5"/>
      <c r="P141" s="5"/>
      <c r="Q141" s="5"/>
    </row>
    <row r="142" spans="3:17" ht="18" customHeight="1" x14ac:dyDescent="0.25">
      <c r="C142" s="5"/>
      <c r="D142" s="5"/>
      <c r="E142" s="5"/>
      <c r="F142" s="5"/>
      <c r="G142" s="5"/>
      <c r="H142" s="5"/>
      <c r="I142" s="5"/>
      <c r="J142" s="5"/>
      <c r="K142" s="5"/>
      <c r="L142" s="5"/>
      <c r="M142" s="5"/>
      <c r="N142" s="5"/>
      <c r="O142" s="5"/>
      <c r="P142" s="5"/>
      <c r="Q142" s="5"/>
    </row>
    <row r="143" spans="3:17" ht="18" customHeight="1" x14ac:dyDescent="0.25">
      <c r="C143" s="5"/>
      <c r="D143" s="5"/>
      <c r="E143" s="5"/>
      <c r="F143" s="5"/>
      <c r="G143" s="5"/>
      <c r="H143" s="5"/>
      <c r="I143" s="5"/>
      <c r="J143" s="5"/>
      <c r="K143" s="5"/>
      <c r="L143" s="5"/>
      <c r="M143" s="5"/>
      <c r="N143" s="5"/>
      <c r="O143" s="5"/>
      <c r="P143" s="5"/>
      <c r="Q143" s="5"/>
    </row>
    <row r="144" spans="3:17" ht="18" customHeight="1" x14ac:dyDescent="0.25">
      <c r="C144" s="5"/>
      <c r="D144" s="5"/>
      <c r="E144" s="5"/>
      <c r="F144" s="5"/>
      <c r="G144" s="5"/>
      <c r="H144" s="5"/>
      <c r="I144" s="5"/>
      <c r="J144" s="5"/>
      <c r="K144" s="5"/>
      <c r="L144" s="5"/>
      <c r="M144" s="5"/>
      <c r="N144" s="5"/>
      <c r="O144" s="5"/>
      <c r="P144" s="5"/>
      <c r="Q144" s="5"/>
    </row>
    <row r="145" spans="3:17" ht="18" customHeight="1" x14ac:dyDescent="0.25">
      <c r="C145" s="5"/>
      <c r="D145" s="5"/>
      <c r="E145" s="5"/>
      <c r="F145" s="5"/>
      <c r="G145" s="5"/>
      <c r="H145" s="5"/>
      <c r="I145" s="5"/>
      <c r="J145" s="5"/>
      <c r="K145" s="5"/>
      <c r="L145" s="5"/>
      <c r="M145" s="5"/>
      <c r="N145" s="5"/>
      <c r="O145" s="5"/>
      <c r="P145" s="5"/>
      <c r="Q145" s="5"/>
    </row>
    <row r="146" spans="3:17" ht="18" customHeight="1" x14ac:dyDescent="0.25">
      <c r="C146" s="5"/>
      <c r="D146" s="5"/>
      <c r="E146" s="5"/>
      <c r="F146" s="5"/>
      <c r="G146" s="5"/>
      <c r="H146" s="5"/>
      <c r="I146" s="5"/>
      <c r="J146" s="5"/>
      <c r="K146" s="5"/>
      <c r="L146" s="5"/>
      <c r="M146" s="5"/>
      <c r="N146" s="5"/>
      <c r="O146" s="5"/>
      <c r="P146" s="5"/>
      <c r="Q146" s="5"/>
    </row>
    <row r="147" spans="3:17" ht="18" customHeight="1" x14ac:dyDescent="0.25">
      <c r="C147" s="5"/>
      <c r="D147" s="5"/>
      <c r="E147" s="5"/>
      <c r="F147" s="5"/>
      <c r="G147" s="5"/>
      <c r="H147" s="5"/>
      <c r="I147" s="5"/>
      <c r="J147" s="5"/>
      <c r="K147" s="5"/>
      <c r="L147" s="5"/>
      <c r="M147" s="5"/>
      <c r="N147" s="5"/>
      <c r="O147" s="5"/>
      <c r="P147" s="5"/>
      <c r="Q147" s="5"/>
    </row>
    <row r="148" spans="3:17" ht="18" customHeight="1" x14ac:dyDescent="0.25">
      <c r="C148" s="5"/>
      <c r="D148" s="5"/>
      <c r="E148" s="5"/>
      <c r="F148" s="5"/>
      <c r="G148" s="5"/>
      <c r="H148" s="5"/>
      <c r="I148" s="5"/>
      <c r="J148" s="5"/>
      <c r="K148" s="5"/>
      <c r="L148" s="5"/>
      <c r="M148" s="5"/>
      <c r="N148" s="5"/>
      <c r="O148" s="5"/>
      <c r="P148" s="5"/>
      <c r="Q148" s="5"/>
    </row>
    <row r="149" spans="3:17" ht="18" customHeight="1" x14ac:dyDescent="0.25">
      <c r="C149" s="5"/>
      <c r="D149" s="5"/>
      <c r="E149" s="5"/>
      <c r="F149" s="5"/>
      <c r="G149" s="5"/>
      <c r="H149" s="5"/>
      <c r="I149" s="5"/>
      <c r="J149" s="5"/>
      <c r="K149" s="5"/>
      <c r="L149" s="5"/>
      <c r="M149" s="5"/>
      <c r="N149" s="5"/>
      <c r="O149" s="5"/>
      <c r="P149" s="5"/>
      <c r="Q149" s="5"/>
    </row>
    <row r="150" spans="3:17" ht="18" customHeight="1" x14ac:dyDescent="0.25">
      <c r="C150" s="5"/>
      <c r="D150" s="5"/>
      <c r="E150" s="5"/>
      <c r="F150" s="5"/>
      <c r="G150" s="5"/>
      <c r="H150" s="5"/>
      <c r="I150" s="5"/>
      <c r="J150" s="5"/>
      <c r="K150" s="5"/>
      <c r="L150" s="5"/>
      <c r="M150" s="5"/>
      <c r="N150" s="5"/>
      <c r="O150" s="5"/>
      <c r="P150" s="5"/>
      <c r="Q150" s="5"/>
    </row>
    <row r="151" spans="3:17" ht="18" customHeight="1" x14ac:dyDescent="0.25">
      <c r="C151" s="5"/>
      <c r="D151" s="5"/>
      <c r="E151" s="5"/>
      <c r="F151" s="5"/>
      <c r="G151" s="5"/>
      <c r="H151" s="5"/>
      <c r="I151" s="5"/>
      <c r="J151" s="5"/>
      <c r="K151" s="5"/>
      <c r="L151" s="5"/>
      <c r="M151" s="5"/>
      <c r="N151" s="5"/>
      <c r="O151" s="5"/>
      <c r="P151" s="5"/>
      <c r="Q151" s="5"/>
    </row>
    <row r="152" spans="3:17" ht="18" customHeight="1" x14ac:dyDescent="0.25">
      <c r="C152" s="5"/>
      <c r="D152" s="5"/>
      <c r="E152" s="5"/>
      <c r="F152" s="5"/>
      <c r="G152" s="5"/>
      <c r="H152" s="5"/>
      <c r="I152" s="5"/>
      <c r="J152" s="5"/>
      <c r="K152" s="5"/>
      <c r="L152" s="5"/>
      <c r="M152" s="5"/>
      <c r="N152" s="5"/>
      <c r="O152" s="5"/>
      <c r="P152" s="5"/>
      <c r="Q152" s="5"/>
    </row>
    <row r="153" spans="3:17" ht="18" customHeight="1" x14ac:dyDescent="0.25">
      <c r="C153" s="5"/>
      <c r="D153" s="5"/>
      <c r="E153" s="5"/>
      <c r="F153" s="5"/>
      <c r="G153" s="5"/>
      <c r="H153" s="5"/>
      <c r="I153" s="5"/>
      <c r="J153" s="5"/>
      <c r="K153" s="5"/>
      <c r="L153" s="5"/>
      <c r="M153" s="5"/>
      <c r="N153" s="5"/>
      <c r="O153" s="5"/>
      <c r="P153" s="5"/>
      <c r="Q153" s="5"/>
    </row>
    <row r="154" spans="3:17" ht="18" customHeight="1" x14ac:dyDescent="0.25">
      <c r="C154" s="5"/>
      <c r="D154" s="5"/>
      <c r="E154" s="5"/>
      <c r="F154" s="5"/>
      <c r="G154" s="5"/>
      <c r="H154" s="5"/>
      <c r="I154" s="5"/>
      <c r="J154" s="5"/>
      <c r="K154" s="5"/>
      <c r="L154" s="5"/>
      <c r="M154" s="5"/>
      <c r="N154" s="5"/>
      <c r="O154" s="5"/>
      <c r="P154" s="5"/>
      <c r="Q154" s="5"/>
    </row>
    <row r="155" spans="3:17" ht="18" customHeight="1" x14ac:dyDescent="0.25">
      <c r="C155" s="5"/>
      <c r="D155" s="5"/>
      <c r="E155" s="5"/>
      <c r="F155" s="5"/>
      <c r="G155" s="5"/>
      <c r="H155" s="5"/>
      <c r="I155" s="5"/>
      <c r="J155" s="5"/>
      <c r="K155" s="5"/>
      <c r="L155" s="5"/>
      <c r="M155" s="5"/>
      <c r="N155" s="5"/>
      <c r="O155" s="5"/>
      <c r="P155" s="5"/>
      <c r="Q155" s="5"/>
    </row>
    <row r="156" spans="3:17" ht="18" customHeight="1" x14ac:dyDescent="0.25">
      <c r="C156" s="5"/>
      <c r="D156" s="5"/>
      <c r="E156" s="5"/>
      <c r="F156" s="5"/>
      <c r="G156" s="5"/>
      <c r="H156" s="5"/>
      <c r="I156" s="5"/>
      <c r="J156" s="5"/>
      <c r="K156" s="5"/>
      <c r="L156" s="5"/>
      <c r="M156" s="5"/>
      <c r="N156" s="5"/>
      <c r="O156" s="5"/>
      <c r="P156" s="5"/>
      <c r="Q156" s="5"/>
    </row>
    <row r="157" spans="3:17" ht="18" customHeight="1" x14ac:dyDescent="0.25">
      <c r="C157" s="5"/>
      <c r="D157" s="5"/>
      <c r="E157" s="5"/>
      <c r="F157" s="5"/>
      <c r="G157" s="5"/>
      <c r="H157" s="5"/>
      <c r="I157" s="5"/>
      <c r="J157" s="5"/>
      <c r="K157" s="5"/>
      <c r="L157" s="5"/>
      <c r="M157" s="5"/>
      <c r="N157" s="5"/>
      <c r="O157" s="5"/>
      <c r="P157" s="5"/>
      <c r="Q157" s="5"/>
    </row>
    <row r="158" spans="3:17" ht="18" customHeight="1" x14ac:dyDescent="0.25">
      <c r="C158" s="5"/>
      <c r="D158" s="5"/>
      <c r="E158" s="5"/>
      <c r="F158" s="5"/>
      <c r="G158" s="5"/>
      <c r="H158" s="5"/>
      <c r="I158" s="5"/>
      <c r="J158" s="5"/>
      <c r="K158" s="5"/>
      <c r="L158" s="5"/>
      <c r="M158" s="5"/>
      <c r="N158" s="5"/>
      <c r="O158" s="5"/>
      <c r="P158" s="5"/>
      <c r="Q158" s="5"/>
    </row>
    <row r="159" spans="3:17" ht="18" customHeight="1" x14ac:dyDescent="0.25">
      <c r="C159" s="5"/>
      <c r="D159" s="5"/>
      <c r="E159" s="5"/>
      <c r="F159" s="5"/>
      <c r="G159" s="5"/>
      <c r="H159" s="5"/>
      <c r="I159" s="5"/>
      <c r="J159" s="5"/>
      <c r="K159" s="5"/>
      <c r="L159" s="5"/>
      <c r="M159" s="5"/>
      <c r="N159" s="5"/>
      <c r="O159" s="5"/>
      <c r="P159" s="5"/>
      <c r="Q159" s="5"/>
    </row>
    <row r="160" spans="3:17" ht="18" customHeight="1" x14ac:dyDescent="0.25">
      <c r="C160" s="5"/>
      <c r="D160" s="5"/>
      <c r="E160" s="5"/>
      <c r="F160" s="5"/>
      <c r="G160" s="5"/>
      <c r="H160" s="5"/>
      <c r="I160" s="5"/>
      <c r="J160" s="5"/>
      <c r="K160" s="5"/>
      <c r="L160" s="5"/>
      <c r="M160" s="5"/>
      <c r="N160" s="5"/>
      <c r="O160" s="5"/>
      <c r="P160" s="5"/>
      <c r="Q160" s="5"/>
    </row>
    <row r="161" spans="3:17" ht="18" customHeight="1" x14ac:dyDescent="0.25">
      <c r="C161" s="5"/>
      <c r="D161" s="5"/>
      <c r="E161" s="5"/>
      <c r="F161" s="5"/>
      <c r="G161" s="5"/>
      <c r="H161" s="5"/>
      <c r="I161" s="5"/>
      <c r="J161" s="5"/>
      <c r="K161" s="5"/>
      <c r="L161" s="5"/>
      <c r="M161" s="5"/>
      <c r="N161" s="5"/>
      <c r="O161" s="5"/>
      <c r="P161" s="5"/>
      <c r="Q161" s="5"/>
    </row>
    <row r="162" spans="3:17" ht="18" customHeight="1" x14ac:dyDescent="0.25">
      <c r="C162" s="5"/>
      <c r="D162" s="5"/>
      <c r="E162" s="5"/>
      <c r="F162" s="5"/>
      <c r="G162" s="5"/>
      <c r="H162" s="5"/>
      <c r="I162" s="5"/>
      <c r="J162" s="5"/>
      <c r="K162" s="5"/>
      <c r="L162" s="5"/>
      <c r="M162" s="5"/>
      <c r="N162" s="5"/>
      <c r="O162" s="5"/>
      <c r="P162" s="5"/>
      <c r="Q162" s="5"/>
    </row>
    <row r="163" spans="3:17" ht="18" customHeight="1" x14ac:dyDescent="0.25">
      <c r="C163" s="5"/>
      <c r="D163" s="5"/>
      <c r="E163" s="5"/>
      <c r="F163" s="5"/>
      <c r="G163" s="5"/>
      <c r="H163" s="5"/>
      <c r="I163" s="5"/>
      <c r="J163" s="5"/>
      <c r="K163" s="5"/>
      <c r="L163" s="5"/>
      <c r="M163" s="5"/>
      <c r="N163" s="5"/>
      <c r="O163" s="5"/>
      <c r="P163" s="5"/>
      <c r="Q163" s="5"/>
    </row>
    <row r="164" spans="3:17" ht="18" customHeight="1" x14ac:dyDescent="0.25">
      <c r="C164" s="5"/>
      <c r="D164" s="5"/>
      <c r="E164" s="5"/>
      <c r="F164" s="5"/>
      <c r="G164" s="5"/>
      <c r="H164" s="5"/>
      <c r="I164" s="5"/>
      <c r="J164" s="5"/>
      <c r="K164" s="5"/>
      <c r="L164" s="5"/>
      <c r="M164" s="5"/>
      <c r="N164" s="5"/>
      <c r="O164" s="5"/>
      <c r="P164" s="5"/>
      <c r="Q164" s="5"/>
    </row>
    <row r="165" spans="3:17" ht="18" customHeight="1" x14ac:dyDescent="0.25">
      <c r="C165" s="5"/>
      <c r="D165" s="5"/>
      <c r="E165" s="5"/>
      <c r="F165" s="5"/>
      <c r="G165" s="5"/>
      <c r="H165" s="5"/>
      <c r="I165" s="5"/>
      <c r="J165" s="5"/>
      <c r="K165" s="5"/>
      <c r="L165" s="5"/>
      <c r="M165" s="5"/>
      <c r="N165" s="5"/>
      <c r="O165" s="5"/>
      <c r="P165" s="5"/>
      <c r="Q165" s="5"/>
    </row>
    <row r="166" spans="3:17" ht="18" customHeight="1" x14ac:dyDescent="0.25">
      <c r="C166" s="5"/>
      <c r="D166" s="5"/>
      <c r="E166" s="5"/>
      <c r="F166" s="5"/>
      <c r="G166" s="5"/>
      <c r="H166" s="5"/>
      <c r="I166" s="5"/>
      <c r="J166" s="5"/>
      <c r="K166" s="5"/>
      <c r="L166" s="5"/>
      <c r="M166" s="5"/>
      <c r="N166" s="5"/>
      <c r="O166" s="5"/>
      <c r="P166" s="5"/>
      <c r="Q166" s="5"/>
    </row>
    <row r="167" spans="3:17" ht="18" customHeight="1" x14ac:dyDescent="0.25">
      <c r="C167" s="5"/>
      <c r="D167" s="5"/>
      <c r="E167" s="5"/>
      <c r="F167" s="5"/>
      <c r="G167" s="5"/>
      <c r="H167" s="5"/>
      <c r="I167" s="5"/>
      <c r="J167" s="5"/>
      <c r="K167" s="5"/>
      <c r="L167" s="5"/>
      <c r="M167" s="5"/>
      <c r="N167" s="5"/>
      <c r="O167" s="5"/>
      <c r="P167" s="5"/>
      <c r="Q167" s="5"/>
    </row>
    <row r="168" spans="3:17" ht="18" customHeight="1" x14ac:dyDescent="0.25">
      <c r="C168" s="5"/>
      <c r="D168" s="5"/>
      <c r="E168" s="5"/>
      <c r="F168" s="5"/>
      <c r="G168" s="5"/>
      <c r="H168" s="5"/>
      <c r="I168" s="5"/>
      <c r="J168" s="5"/>
      <c r="K168" s="5"/>
      <c r="L168" s="5"/>
      <c r="M168" s="5"/>
      <c r="N168" s="5"/>
      <c r="O168" s="5"/>
      <c r="P168" s="5"/>
      <c r="Q168" s="5"/>
    </row>
    <row r="169" spans="3:17" ht="18" customHeight="1" x14ac:dyDescent="0.25">
      <c r="C169" s="5"/>
      <c r="D169" s="5"/>
      <c r="E169" s="5"/>
      <c r="F169" s="5"/>
      <c r="G169" s="5"/>
      <c r="H169" s="5"/>
      <c r="I169" s="5"/>
      <c r="J169" s="5"/>
      <c r="K169" s="5"/>
      <c r="L169" s="5"/>
      <c r="M169" s="5"/>
      <c r="N169" s="5"/>
      <c r="O169" s="5"/>
      <c r="P169" s="5"/>
      <c r="Q169" s="5"/>
    </row>
    <row r="170" spans="3:17" ht="18" customHeight="1" x14ac:dyDescent="0.25">
      <c r="C170" s="5"/>
      <c r="D170" s="5"/>
      <c r="E170" s="5"/>
      <c r="F170" s="5"/>
      <c r="G170" s="5"/>
      <c r="H170" s="5"/>
      <c r="I170" s="5"/>
      <c r="J170" s="5"/>
      <c r="K170" s="5"/>
      <c r="L170" s="5"/>
      <c r="M170" s="5"/>
      <c r="N170" s="5"/>
      <c r="O170" s="5"/>
      <c r="P170" s="5"/>
      <c r="Q170" s="5"/>
    </row>
    <row r="171" spans="3:17" ht="18" customHeight="1" x14ac:dyDescent="0.25">
      <c r="C171" s="5"/>
      <c r="D171" s="5"/>
      <c r="E171" s="5"/>
      <c r="F171" s="5"/>
      <c r="G171" s="5"/>
      <c r="H171" s="5"/>
      <c r="I171" s="5"/>
      <c r="J171" s="5"/>
      <c r="K171" s="5"/>
      <c r="L171" s="5"/>
      <c r="M171" s="5"/>
      <c r="N171" s="5"/>
      <c r="O171" s="5"/>
      <c r="P171" s="5"/>
      <c r="Q171" s="5"/>
    </row>
    <row r="172" spans="3:17" ht="18" customHeight="1" x14ac:dyDescent="0.25">
      <c r="C172" s="5"/>
      <c r="D172" s="5"/>
      <c r="E172" s="5"/>
      <c r="F172" s="5"/>
      <c r="G172" s="5"/>
      <c r="H172" s="5"/>
      <c r="I172" s="5"/>
      <c r="J172" s="5"/>
      <c r="K172" s="5"/>
      <c r="L172" s="5"/>
      <c r="M172" s="5"/>
      <c r="N172" s="5"/>
      <c r="O172" s="5"/>
      <c r="P172" s="5"/>
      <c r="Q172" s="5"/>
    </row>
    <row r="173" spans="3:17" ht="18" customHeight="1" x14ac:dyDescent="0.25">
      <c r="C173" s="5"/>
      <c r="D173" s="5"/>
      <c r="E173" s="5"/>
      <c r="F173" s="5"/>
      <c r="G173" s="5"/>
      <c r="H173" s="5"/>
      <c r="I173" s="5"/>
      <c r="J173" s="5"/>
      <c r="K173" s="5"/>
      <c r="L173" s="5"/>
      <c r="M173" s="5"/>
      <c r="N173" s="5"/>
      <c r="O173" s="5"/>
      <c r="P173" s="5"/>
      <c r="Q173" s="5"/>
    </row>
    <row r="174" spans="3:17" ht="18" customHeight="1" x14ac:dyDescent="0.25">
      <c r="C174" s="5"/>
      <c r="D174" s="5"/>
      <c r="E174" s="5"/>
      <c r="F174" s="5"/>
      <c r="G174" s="5"/>
      <c r="H174" s="5"/>
      <c r="I174" s="5"/>
      <c r="J174" s="5"/>
      <c r="K174" s="5"/>
      <c r="L174" s="5"/>
      <c r="M174" s="5"/>
      <c r="N174" s="5"/>
      <c r="O174" s="5"/>
      <c r="P174" s="5"/>
      <c r="Q174" s="5"/>
    </row>
    <row r="175" spans="3:17" ht="18" customHeight="1" x14ac:dyDescent="0.25">
      <c r="C175" s="5"/>
      <c r="D175" s="5"/>
      <c r="E175" s="5"/>
      <c r="F175" s="5"/>
      <c r="G175" s="5"/>
      <c r="H175" s="5"/>
      <c r="I175" s="5"/>
      <c r="J175" s="5"/>
      <c r="K175" s="5"/>
      <c r="L175" s="5"/>
      <c r="M175" s="5"/>
      <c r="N175" s="5"/>
      <c r="O175" s="5"/>
      <c r="P175" s="5"/>
      <c r="Q175" s="5"/>
    </row>
  </sheetData>
  <sheetProtection password="E931" sheet="1" objects="1" scenarios="1"/>
  <mergeCells count="4">
    <mergeCell ref="B3:Q3"/>
    <mergeCell ref="B33:Q33"/>
    <mergeCell ref="B38:Q38"/>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S50"/>
  <sheetViews>
    <sheetView showGridLines="0" topLeftCell="A28" zoomScale="80" zoomScaleNormal="80" workbookViewId="0">
      <selection activeCell="C43" sqref="C43"/>
    </sheetView>
  </sheetViews>
  <sheetFormatPr defaultColWidth="11.85546875" defaultRowHeight="19.5" customHeight="1" x14ac:dyDescent="0.25"/>
  <cols>
    <col min="2" max="2" width="42.28515625" style="2" bestFit="1" customWidth="1"/>
    <col min="3" max="4" width="15.42578125" customWidth="1"/>
    <col min="5" max="6" width="15.140625" bestFit="1" customWidth="1"/>
    <col min="7" max="8" width="15.42578125" customWidth="1"/>
    <col min="9" max="9" width="17.28515625" customWidth="1"/>
    <col min="10" max="10" width="14.42578125" customWidth="1"/>
    <col min="11" max="11" width="17.7109375" customWidth="1"/>
    <col min="12" max="12" width="20.5703125" bestFit="1" customWidth="1"/>
    <col min="13" max="13" width="14" customWidth="1"/>
    <col min="14" max="14" width="18.7109375" customWidth="1"/>
    <col min="15" max="15" width="17.7109375" customWidth="1"/>
    <col min="16" max="16" width="16.7109375" bestFit="1" customWidth="1"/>
    <col min="17" max="17" width="18.28515625" customWidth="1"/>
    <col min="18" max="18" width="19.42578125" bestFit="1" customWidth="1"/>
  </cols>
  <sheetData>
    <row r="2" spans="2:19" ht="19.5" customHeight="1" x14ac:dyDescent="0.25">
      <c r="B2" s="13"/>
      <c r="C2" s="10"/>
      <c r="D2" s="10"/>
      <c r="E2" s="10"/>
      <c r="F2" s="10"/>
      <c r="G2" s="10"/>
      <c r="H2" s="10"/>
      <c r="I2" s="10"/>
      <c r="J2" s="10"/>
      <c r="K2" s="10"/>
      <c r="L2" s="10"/>
      <c r="M2" s="10"/>
      <c r="N2" s="10"/>
      <c r="O2" s="10"/>
      <c r="P2" s="10"/>
      <c r="Q2" s="10"/>
      <c r="R2" s="10"/>
      <c r="S2" s="10"/>
    </row>
    <row r="3" spans="2:19" ht="22.5" customHeight="1" x14ac:dyDescent="0.25">
      <c r="B3" s="282" t="s">
        <v>273</v>
      </c>
      <c r="C3" s="283"/>
      <c r="D3" s="283"/>
      <c r="E3" s="283"/>
      <c r="F3" s="283"/>
      <c r="G3" s="283"/>
      <c r="H3" s="283"/>
      <c r="I3" s="283"/>
      <c r="J3" s="283"/>
      <c r="K3" s="283"/>
      <c r="L3" s="283"/>
      <c r="M3" s="283"/>
      <c r="N3" s="283"/>
      <c r="O3" s="283"/>
      <c r="P3" s="283"/>
      <c r="Q3" s="283"/>
      <c r="R3" s="284"/>
      <c r="S3" s="10"/>
    </row>
    <row r="4" spans="2:19" s="1" customFormat="1" ht="18.75" customHeight="1" x14ac:dyDescent="0.25">
      <c r="B4" s="290" t="s">
        <v>0</v>
      </c>
      <c r="C4" s="281" t="s">
        <v>91</v>
      </c>
      <c r="D4" s="281" t="s">
        <v>92</v>
      </c>
      <c r="E4" s="281" t="s">
        <v>93</v>
      </c>
      <c r="F4" s="281" t="s">
        <v>94</v>
      </c>
      <c r="G4" s="281" t="s">
        <v>95</v>
      </c>
      <c r="H4" s="281" t="s">
        <v>96</v>
      </c>
      <c r="I4" s="281" t="s">
        <v>97</v>
      </c>
      <c r="J4" s="281" t="s">
        <v>98</v>
      </c>
      <c r="K4" s="281" t="s">
        <v>99</v>
      </c>
      <c r="L4" s="281" t="s">
        <v>100</v>
      </c>
      <c r="M4" s="281" t="s">
        <v>101</v>
      </c>
      <c r="N4" s="281" t="s">
        <v>102</v>
      </c>
      <c r="O4" s="281" t="s">
        <v>103</v>
      </c>
      <c r="P4" s="281" t="s">
        <v>104</v>
      </c>
      <c r="Q4" s="281" t="s">
        <v>105</v>
      </c>
      <c r="R4" s="288" t="s">
        <v>88</v>
      </c>
      <c r="S4" s="12"/>
    </row>
    <row r="5" spans="2:19" s="1" customFormat="1" ht="18.75" customHeight="1" x14ac:dyDescent="0.25">
      <c r="B5" s="290"/>
      <c r="C5" s="281"/>
      <c r="D5" s="281"/>
      <c r="E5" s="281"/>
      <c r="F5" s="281"/>
      <c r="G5" s="281"/>
      <c r="H5" s="281"/>
      <c r="I5" s="281"/>
      <c r="J5" s="281"/>
      <c r="K5" s="281"/>
      <c r="L5" s="281"/>
      <c r="M5" s="281"/>
      <c r="N5" s="281"/>
      <c r="O5" s="281"/>
      <c r="P5" s="281"/>
      <c r="Q5" s="281"/>
      <c r="R5" s="288"/>
      <c r="S5" s="12"/>
    </row>
    <row r="6" spans="2:19" ht="19.5" customHeight="1" x14ac:dyDescent="0.25">
      <c r="B6" s="285" t="s">
        <v>16</v>
      </c>
      <c r="C6" s="286"/>
      <c r="D6" s="286"/>
      <c r="E6" s="286"/>
      <c r="F6" s="286"/>
      <c r="G6" s="286"/>
      <c r="H6" s="286"/>
      <c r="I6" s="286"/>
      <c r="J6" s="286"/>
      <c r="K6" s="286"/>
      <c r="L6" s="286"/>
      <c r="M6" s="286"/>
      <c r="N6" s="286"/>
      <c r="O6" s="286"/>
      <c r="P6" s="286"/>
      <c r="Q6" s="286"/>
      <c r="R6" s="287"/>
      <c r="S6" s="10"/>
    </row>
    <row r="7" spans="2:19" ht="32.25" customHeight="1" x14ac:dyDescent="0.3">
      <c r="B7" s="19" t="s">
        <v>17</v>
      </c>
      <c r="C7" s="8">
        <v>0</v>
      </c>
      <c r="D7" s="8">
        <v>0</v>
      </c>
      <c r="E7" s="8">
        <v>1820</v>
      </c>
      <c r="F7" s="8">
        <v>0</v>
      </c>
      <c r="G7" s="8">
        <v>864</v>
      </c>
      <c r="H7" s="8">
        <v>2333</v>
      </c>
      <c r="I7" s="8">
        <v>0</v>
      </c>
      <c r="J7" s="8">
        <v>0</v>
      </c>
      <c r="K7" s="8">
        <v>0</v>
      </c>
      <c r="L7" s="8">
        <v>36228</v>
      </c>
      <c r="M7" s="8">
        <v>924</v>
      </c>
      <c r="N7" s="8">
        <v>39873</v>
      </c>
      <c r="O7" s="8">
        <v>4559409</v>
      </c>
      <c r="P7" s="8">
        <v>46385</v>
      </c>
      <c r="Q7" s="7">
        <v>4687835</v>
      </c>
      <c r="R7" s="20">
        <f>(Q7/$Q$44)*100</f>
        <v>4.6994385075902789</v>
      </c>
      <c r="S7" s="10"/>
    </row>
    <row r="8" spans="2:19" ht="32.25" customHeight="1" x14ac:dyDescent="0.3">
      <c r="B8" s="21" t="s">
        <v>18</v>
      </c>
      <c r="C8" s="8">
        <v>0</v>
      </c>
      <c r="D8" s="8">
        <v>212509</v>
      </c>
      <c r="E8" s="8">
        <v>3031</v>
      </c>
      <c r="F8" s="8">
        <v>360383</v>
      </c>
      <c r="G8" s="8">
        <v>13255</v>
      </c>
      <c r="H8" s="8">
        <v>8471</v>
      </c>
      <c r="I8" s="8">
        <v>656447</v>
      </c>
      <c r="J8" s="8">
        <v>547824</v>
      </c>
      <c r="K8" s="8">
        <v>0</v>
      </c>
      <c r="L8" s="8">
        <v>44199</v>
      </c>
      <c r="M8" s="8">
        <v>32476</v>
      </c>
      <c r="N8" s="8">
        <v>75818</v>
      </c>
      <c r="O8" s="8">
        <v>0</v>
      </c>
      <c r="P8" s="8">
        <v>69554</v>
      </c>
      <c r="Q8" s="7">
        <v>2023967</v>
      </c>
      <c r="R8" s="20">
        <f t="shared" ref="R8:R43" si="0">(Q8/$Q$44)*100</f>
        <v>2.0289768001416375</v>
      </c>
      <c r="S8" s="10"/>
    </row>
    <row r="9" spans="2:19" ht="32.25" customHeight="1" x14ac:dyDescent="0.3">
      <c r="B9" s="21" t="s">
        <v>19</v>
      </c>
      <c r="C9" s="8">
        <v>-254</v>
      </c>
      <c r="D9" s="8">
        <v>34106</v>
      </c>
      <c r="E9" s="8">
        <v>100742</v>
      </c>
      <c r="F9" s="8">
        <v>629732</v>
      </c>
      <c r="G9" s="8">
        <v>640372</v>
      </c>
      <c r="H9" s="8">
        <v>61454</v>
      </c>
      <c r="I9" s="8">
        <v>736315</v>
      </c>
      <c r="J9" s="8">
        <v>187854</v>
      </c>
      <c r="K9" s="8">
        <v>0</v>
      </c>
      <c r="L9" s="8">
        <v>129670</v>
      </c>
      <c r="M9" s="8">
        <v>310557</v>
      </c>
      <c r="N9" s="8">
        <v>153608</v>
      </c>
      <c r="O9" s="8">
        <v>0</v>
      </c>
      <c r="P9" s="8">
        <v>0</v>
      </c>
      <c r="Q9" s="7">
        <v>2984156</v>
      </c>
      <c r="R9" s="20">
        <f t="shared" si="0"/>
        <v>2.9915424964949864</v>
      </c>
      <c r="S9" s="10"/>
    </row>
    <row r="10" spans="2:19" ht="32.25" customHeight="1" x14ac:dyDescent="0.3">
      <c r="B10" s="21" t="s">
        <v>202</v>
      </c>
      <c r="C10" s="8">
        <v>20023</v>
      </c>
      <c r="D10" s="8">
        <v>2442</v>
      </c>
      <c r="E10" s="8">
        <v>13872</v>
      </c>
      <c r="F10" s="8">
        <v>62660</v>
      </c>
      <c r="G10" s="8">
        <v>17658</v>
      </c>
      <c r="H10" s="8">
        <v>33319</v>
      </c>
      <c r="I10" s="8">
        <v>44002</v>
      </c>
      <c r="J10" s="8">
        <v>35027</v>
      </c>
      <c r="K10" s="8">
        <v>0</v>
      </c>
      <c r="L10" s="8">
        <v>1578</v>
      </c>
      <c r="M10" s="8">
        <v>6170</v>
      </c>
      <c r="N10" s="8">
        <v>31716</v>
      </c>
      <c r="O10" s="8">
        <v>0</v>
      </c>
      <c r="P10" s="8">
        <v>8083</v>
      </c>
      <c r="Q10" s="7">
        <v>276550</v>
      </c>
      <c r="R10" s="20">
        <f t="shared" si="0"/>
        <v>0.2772345270842706</v>
      </c>
      <c r="S10" s="10"/>
    </row>
    <row r="11" spans="2:19" ht="32.25" customHeight="1" x14ac:dyDescent="0.3">
      <c r="B11" s="21" t="s">
        <v>20</v>
      </c>
      <c r="C11" s="8">
        <v>28903</v>
      </c>
      <c r="D11" s="8">
        <v>143727</v>
      </c>
      <c r="E11" s="8">
        <v>57383</v>
      </c>
      <c r="F11" s="8">
        <v>614662</v>
      </c>
      <c r="G11" s="8">
        <v>127332</v>
      </c>
      <c r="H11" s="8">
        <v>170019</v>
      </c>
      <c r="I11" s="8">
        <v>858512</v>
      </c>
      <c r="J11" s="8">
        <v>943996</v>
      </c>
      <c r="K11" s="8">
        <v>0</v>
      </c>
      <c r="L11" s="8">
        <v>155216</v>
      </c>
      <c r="M11" s="8">
        <v>127450</v>
      </c>
      <c r="N11" s="8">
        <v>535073</v>
      </c>
      <c r="O11" s="8">
        <v>2714166</v>
      </c>
      <c r="P11" s="8">
        <v>223760</v>
      </c>
      <c r="Q11" s="7">
        <v>6700199</v>
      </c>
      <c r="R11" s="20">
        <f t="shared" si="0"/>
        <v>6.7167835875447572</v>
      </c>
      <c r="S11" s="10"/>
    </row>
    <row r="12" spans="2:19" ht="32.25" customHeight="1" x14ac:dyDescent="0.3">
      <c r="B12" s="21" t="s">
        <v>194</v>
      </c>
      <c r="C12" s="8">
        <v>0</v>
      </c>
      <c r="D12" s="8">
        <v>225416</v>
      </c>
      <c r="E12" s="8">
        <v>94059</v>
      </c>
      <c r="F12" s="8">
        <v>343948</v>
      </c>
      <c r="G12" s="8">
        <v>87072</v>
      </c>
      <c r="H12" s="8">
        <v>317098</v>
      </c>
      <c r="I12" s="8">
        <v>1027984</v>
      </c>
      <c r="J12" s="8">
        <v>1018659</v>
      </c>
      <c r="K12" s="8">
        <v>0</v>
      </c>
      <c r="L12" s="8">
        <v>489295</v>
      </c>
      <c r="M12" s="8">
        <v>160001</v>
      </c>
      <c r="N12" s="8">
        <v>189221</v>
      </c>
      <c r="O12" s="8">
        <v>1916473</v>
      </c>
      <c r="P12" s="8">
        <v>492796</v>
      </c>
      <c r="Q12" s="7">
        <v>6362023</v>
      </c>
      <c r="R12" s="20">
        <f t="shared" si="0"/>
        <v>6.3777705214400733</v>
      </c>
      <c r="S12" s="10"/>
    </row>
    <row r="13" spans="2:19" ht="32.25" customHeight="1" x14ac:dyDescent="0.3">
      <c r="B13" s="21" t="s">
        <v>21</v>
      </c>
      <c r="C13" s="8">
        <v>0</v>
      </c>
      <c r="D13" s="8">
        <v>166112</v>
      </c>
      <c r="E13" s="8">
        <v>12590</v>
      </c>
      <c r="F13" s="8">
        <v>52646</v>
      </c>
      <c r="G13" s="8">
        <v>9284</v>
      </c>
      <c r="H13" s="8">
        <v>34136</v>
      </c>
      <c r="I13" s="8">
        <v>267875</v>
      </c>
      <c r="J13" s="8">
        <v>290841</v>
      </c>
      <c r="K13" s="8">
        <v>0</v>
      </c>
      <c r="L13" s="8">
        <v>59152</v>
      </c>
      <c r="M13" s="8">
        <v>41187</v>
      </c>
      <c r="N13" s="8">
        <v>72143</v>
      </c>
      <c r="O13" s="8">
        <v>0</v>
      </c>
      <c r="P13" s="8">
        <v>69827</v>
      </c>
      <c r="Q13" s="7">
        <v>1075794</v>
      </c>
      <c r="R13" s="20">
        <f t="shared" si="0"/>
        <v>1.0784568462487643</v>
      </c>
      <c r="S13" s="10"/>
    </row>
    <row r="14" spans="2:19" ht="32.25" customHeight="1" x14ac:dyDescent="0.3">
      <c r="B14" s="21" t="s">
        <v>22</v>
      </c>
      <c r="C14" s="8">
        <v>0</v>
      </c>
      <c r="D14" s="8">
        <v>304837</v>
      </c>
      <c r="E14" s="8">
        <v>76707</v>
      </c>
      <c r="F14" s="8">
        <v>615200</v>
      </c>
      <c r="G14" s="8">
        <v>198603</v>
      </c>
      <c r="H14" s="8">
        <v>104303</v>
      </c>
      <c r="I14" s="8">
        <v>1738177</v>
      </c>
      <c r="J14" s="8">
        <v>1987878</v>
      </c>
      <c r="K14" s="8">
        <v>0</v>
      </c>
      <c r="L14" s="8">
        <v>306779</v>
      </c>
      <c r="M14" s="8">
        <v>389043</v>
      </c>
      <c r="N14" s="8">
        <v>302944</v>
      </c>
      <c r="O14" s="8">
        <v>1863589</v>
      </c>
      <c r="P14" s="8">
        <v>226128</v>
      </c>
      <c r="Q14" s="7">
        <v>8114187</v>
      </c>
      <c r="R14" s="20">
        <f t="shared" si="0"/>
        <v>8.134271544452492</v>
      </c>
      <c r="S14" s="10"/>
    </row>
    <row r="15" spans="2:19" ht="32.25" customHeight="1" x14ac:dyDescent="0.3">
      <c r="B15" s="21" t="s">
        <v>23</v>
      </c>
      <c r="C15" s="8">
        <v>0</v>
      </c>
      <c r="D15" s="8">
        <v>13779</v>
      </c>
      <c r="E15" s="8">
        <v>3648</v>
      </c>
      <c r="F15" s="8">
        <v>30815</v>
      </c>
      <c r="G15" s="8">
        <v>6998</v>
      </c>
      <c r="H15" s="8">
        <v>48750</v>
      </c>
      <c r="I15" s="8">
        <v>63697</v>
      </c>
      <c r="J15" s="8">
        <v>33356</v>
      </c>
      <c r="K15" s="8">
        <v>0</v>
      </c>
      <c r="L15" s="8">
        <v>2109</v>
      </c>
      <c r="M15" s="8">
        <v>6271</v>
      </c>
      <c r="N15" s="8">
        <v>4339</v>
      </c>
      <c r="O15" s="8">
        <v>0</v>
      </c>
      <c r="P15" s="8">
        <v>26528</v>
      </c>
      <c r="Q15" s="7">
        <v>240290</v>
      </c>
      <c r="R15" s="20">
        <f t="shared" si="0"/>
        <v>0.24088477495237526</v>
      </c>
      <c r="S15" s="10"/>
    </row>
    <row r="16" spans="2:19" ht="32.25" customHeight="1" x14ac:dyDescent="0.3">
      <c r="B16" s="21" t="s">
        <v>24</v>
      </c>
      <c r="C16" s="8">
        <v>0</v>
      </c>
      <c r="D16" s="8">
        <v>0</v>
      </c>
      <c r="E16" s="8">
        <v>0</v>
      </c>
      <c r="F16" s="8">
        <v>0</v>
      </c>
      <c r="G16" s="8">
        <v>0</v>
      </c>
      <c r="H16" s="8">
        <v>0</v>
      </c>
      <c r="I16" s="8">
        <v>103439</v>
      </c>
      <c r="J16" s="8">
        <v>29161</v>
      </c>
      <c r="K16" s="8">
        <v>2163488</v>
      </c>
      <c r="L16" s="8">
        <v>0</v>
      </c>
      <c r="M16" s="8">
        <v>0</v>
      </c>
      <c r="N16" s="8">
        <v>0</v>
      </c>
      <c r="O16" s="8">
        <v>0</v>
      </c>
      <c r="P16" s="8">
        <v>0</v>
      </c>
      <c r="Q16" s="7">
        <v>2296088</v>
      </c>
      <c r="R16" s="20">
        <f t="shared" si="0"/>
        <v>2.30177136439656</v>
      </c>
      <c r="S16" s="10"/>
    </row>
    <row r="17" spans="2:19" ht="32.25" customHeight="1" x14ac:dyDescent="0.3">
      <c r="B17" s="21" t="s">
        <v>25</v>
      </c>
      <c r="C17" s="8">
        <v>139501</v>
      </c>
      <c r="D17" s="8">
        <v>65990</v>
      </c>
      <c r="E17" s="8">
        <v>25160</v>
      </c>
      <c r="F17" s="8">
        <v>190802</v>
      </c>
      <c r="G17" s="8">
        <v>13620</v>
      </c>
      <c r="H17" s="8">
        <v>83636</v>
      </c>
      <c r="I17" s="8">
        <v>390572</v>
      </c>
      <c r="J17" s="8">
        <v>690104</v>
      </c>
      <c r="K17" s="8">
        <v>39627</v>
      </c>
      <c r="L17" s="8">
        <v>15491</v>
      </c>
      <c r="M17" s="8">
        <v>108293</v>
      </c>
      <c r="N17" s="8">
        <v>169690</v>
      </c>
      <c r="O17" s="8">
        <v>0</v>
      </c>
      <c r="P17" s="8">
        <v>34824</v>
      </c>
      <c r="Q17" s="7">
        <v>1967309</v>
      </c>
      <c r="R17" s="20">
        <f t="shared" si="0"/>
        <v>1.9721785581038849</v>
      </c>
      <c r="S17" s="10"/>
    </row>
    <row r="18" spans="2:19" ht="32.25" customHeight="1" x14ac:dyDescent="0.3">
      <c r="B18" s="21" t="s">
        <v>26</v>
      </c>
      <c r="C18" s="8">
        <v>0</v>
      </c>
      <c r="D18" s="8">
        <v>187699</v>
      </c>
      <c r="E18" s="8">
        <v>25095</v>
      </c>
      <c r="F18" s="8">
        <v>311945</v>
      </c>
      <c r="G18" s="8">
        <v>63585</v>
      </c>
      <c r="H18" s="8">
        <v>81858</v>
      </c>
      <c r="I18" s="8">
        <v>396883</v>
      </c>
      <c r="J18" s="8">
        <v>319856</v>
      </c>
      <c r="K18" s="8">
        <v>0</v>
      </c>
      <c r="L18" s="8">
        <v>85710</v>
      </c>
      <c r="M18" s="8">
        <v>65102</v>
      </c>
      <c r="N18" s="8">
        <v>95608</v>
      </c>
      <c r="O18" s="8">
        <v>738687</v>
      </c>
      <c r="P18" s="8">
        <v>117048</v>
      </c>
      <c r="Q18" s="7">
        <v>2489077</v>
      </c>
      <c r="R18" s="20">
        <f t="shared" si="0"/>
        <v>2.4952380581136682</v>
      </c>
      <c r="S18" s="10"/>
    </row>
    <row r="19" spans="2:19" ht="32.25" customHeight="1" x14ac:dyDescent="0.3">
      <c r="B19" s="21" t="s">
        <v>27</v>
      </c>
      <c r="C19" s="8">
        <v>47739</v>
      </c>
      <c r="D19" s="8">
        <v>267669</v>
      </c>
      <c r="E19" s="8">
        <v>74315</v>
      </c>
      <c r="F19" s="8">
        <v>1028237</v>
      </c>
      <c r="G19" s="8">
        <v>72296</v>
      </c>
      <c r="H19" s="8">
        <v>222840</v>
      </c>
      <c r="I19" s="8">
        <v>435252</v>
      </c>
      <c r="J19" s="8">
        <v>453038</v>
      </c>
      <c r="K19" s="8">
        <v>75191</v>
      </c>
      <c r="L19" s="8">
        <v>69593</v>
      </c>
      <c r="M19" s="8">
        <v>303535</v>
      </c>
      <c r="N19" s="8">
        <v>436289</v>
      </c>
      <c r="O19" s="8">
        <v>1074055</v>
      </c>
      <c r="P19" s="8">
        <v>102576</v>
      </c>
      <c r="Q19" s="7">
        <v>4662625</v>
      </c>
      <c r="R19" s="20">
        <f t="shared" si="0"/>
        <v>4.6741661068388982</v>
      </c>
      <c r="S19" s="10"/>
    </row>
    <row r="20" spans="2:19" ht="32.25" customHeight="1" x14ac:dyDescent="0.3">
      <c r="B20" s="21" t="s">
        <v>28</v>
      </c>
      <c r="C20" s="8">
        <v>0</v>
      </c>
      <c r="D20" s="8">
        <v>173042</v>
      </c>
      <c r="E20" s="8">
        <v>47795</v>
      </c>
      <c r="F20" s="8">
        <v>287960</v>
      </c>
      <c r="G20" s="8">
        <v>32215</v>
      </c>
      <c r="H20" s="8">
        <v>180650</v>
      </c>
      <c r="I20" s="8">
        <v>655873</v>
      </c>
      <c r="J20" s="8">
        <v>689356</v>
      </c>
      <c r="K20" s="8">
        <v>0</v>
      </c>
      <c r="L20" s="8">
        <v>34929</v>
      </c>
      <c r="M20" s="8">
        <v>154084</v>
      </c>
      <c r="N20" s="8">
        <v>300762</v>
      </c>
      <c r="O20" s="8">
        <v>0</v>
      </c>
      <c r="P20" s="8">
        <v>63787</v>
      </c>
      <c r="Q20" s="7">
        <v>2620452</v>
      </c>
      <c r="R20" s="20">
        <f t="shared" si="0"/>
        <v>2.6269382425132202</v>
      </c>
      <c r="S20" s="10"/>
    </row>
    <row r="21" spans="2:19" ht="32.25" customHeight="1" x14ac:dyDescent="0.3">
      <c r="B21" s="21" t="s">
        <v>29</v>
      </c>
      <c r="C21" s="8">
        <v>58881</v>
      </c>
      <c r="D21" s="8">
        <v>362157</v>
      </c>
      <c r="E21" s="8">
        <v>132545</v>
      </c>
      <c r="F21" s="8">
        <v>438627</v>
      </c>
      <c r="G21" s="8">
        <v>163408</v>
      </c>
      <c r="H21" s="8">
        <v>86334</v>
      </c>
      <c r="I21" s="8">
        <v>643212</v>
      </c>
      <c r="J21" s="8">
        <v>473112</v>
      </c>
      <c r="K21" s="8">
        <v>5302</v>
      </c>
      <c r="L21" s="8">
        <v>181947</v>
      </c>
      <c r="M21" s="8">
        <v>114890</v>
      </c>
      <c r="N21" s="8">
        <v>297157</v>
      </c>
      <c r="O21" s="8">
        <v>1823496</v>
      </c>
      <c r="P21" s="8">
        <v>218957</v>
      </c>
      <c r="Q21" s="7">
        <v>5000026</v>
      </c>
      <c r="R21" s="20">
        <f t="shared" si="0"/>
        <v>5.0124022546340887</v>
      </c>
      <c r="S21" s="10"/>
    </row>
    <row r="22" spans="2:19" ht="32.25" customHeight="1" x14ac:dyDescent="0.3">
      <c r="B22" s="21" t="s">
        <v>30</v>
      </c>
      <c r="C22" s="8">
        <v>724811</v>
      </c>
      <c r="D22" s="8">
        <v>132652</v>
      </c>
      <c r="E22" s="8">
        <v>94500</v>
      </c>
      <c r="F22" s="8">
        <v>767337</v>
      </c>
      <c r="G22" s="8">
        <v>128933</v>
      </c>
      <c r="H22" s="8">
        <v>208559</v>
      </c>
      <c r="I22" s="8">
        <v>979335</v>
      </c>
      <c r="J22" s="8">
        <v>495989</v>
      </c>
      <c r="K22" s="8">
        <v>0</v>
      </c>
      <c r="L22" s="8">
        <v>200986</v>
      </c>
      <c r="M22" s="8">
        <v>205385</v>
      </c>
      <c r="N22" s="8">
        <v>389253</v>
      </c>
      <c r="O22" s="8">
        <v>459248</v>
      </c>
      <c r="P22" s="8">
        <v>65611</v>
      </c>
      <c r="Q22" s="7">
        <v>4852598</v>
      </c>
      <c r="R22" s="20">
        <f t="shared" si="0"/>
        <v>4.86460933523803</v>
      </c>
      <c r="S22" s="10"/>
    </row>
    <row r="23" spans="2:19" ht="32.25" customHeight="1" x14ac:dyDescent="0.3">
      <c r="B23" s="21" t="s">
        <v>31</v>
      </c>
      <c r="C23" s="8">
        <v>0</v>
      </c>
      <c r="D23" s="8">
        <v>40006</v>
      </c>
      <c r="E23" s="8">
        <v>20921</v>
      </c>
      <c r="F23" s="8">
        <v>71782</v>
      </c>
      <c r="G23" s="8">
        <v>6621</v>
      </c>
      <c r="H23" s="8">
        <v>69428</v>
      </c>
      <c r="I23" s="8">
        <v>219311</v>
      </c>
      <c r="J23" s="8">
        <v>167398</v>
      </c>
      <c r="K23" s="8">
        <v>0</v>
      </c>
      <c r="L23" s="8">
        <v>18546</v>
      </c>
      <c r="M23" s="8">
        <v>46447</v>
      </c>
      <c r="N23" s="8">
        <v>116193</v>
      </c>
      <c r="O23" s="8">
        <v>0</v>
      </c>
      <c r="P23" s="8">
        <v>47551</v>
      </c>
      <c r="Q23" s="7">
        <v>824205</v>
      </c>
      <c r="R23" s="20">
        <f t="shared" si="0"/>
        <v>0.82624510358159908</v>
      </c>
      <c r="S23" s="10"/>
    </row>
    <row r="24" spans="2:19" ht="32.25" customHeight="1" x14ac:dyDescent="0.3">
      <c r="B24" s="21" t="s">
        <v>32</v>
      </c>
      <c r="C24" s="8">
        <v>0</v>
      </c>
      <c r="D24" s="8">
        <v>-103</v>
      </c>
      <c r="E24" s="8">
        <v>-752</v>
      </c>
      <c r="F24" s="8">
        <v>103</v>
      </c>
      <c r="G24" s="8">
        <v>21</v>
      </c>
      <c r="H24" s="8">
        <v>426</v>
      </c>
      <c r="I24" s="8">
        <v>139659</v>
      </c>
      <c r="J24" s="8">
        <v>62497</v>
      </c>
      <c r="K24" s="8">
        <v>1401055</v>
      </c>
      <c r="L24" s="8">
        <v>40</v>
      </c>
      <c r="M24" s="8">
        <v>1247</v>
      </c>
      <c r="N24" s="8">
        <v>50</v>
      </c>
      <c r="O24" s="8">
        <v>0</v>
      </c>
      <c r="P24" s="8">
        <v>600</v>
      </c>
      <c r="Q24" s="7">
        <v>1604843</v>
      </c>
      <c r="R24" s="20">
        <f t="shared" si="0"/>
        <v>1.6088153684668309</v>
      </c>
      <c r="S24" s="10"/>
    </row>
    <row r="25" spans="2:19" ht="32.25" customHeight="1" x14ac:dyDescent="0.3">
      <c r="B25" s="21" t="s">
        <v>33</v>
      </c>
      <c r="C25" s="8">
        <v>62674</v>
      </c>
      <c r="D25" s="8">
        <v>145126</v>
      </c>
      <c r="E25" s="8">
        <v>52317</v>
      </c>
      <c r="F25" s="8">
        <v>724853</v>
      </c>
      <c r="G25" s="8">
        <v>255621</v>
      </c>
      <c r="H25" s="8">
        <v>195032</v>
      </c>
      <c r="I25" s="8">
        <v>973306</v>
      </c>
      <c r="J25" s="8">
        <v>593128</v>
      </c>
      <c r="K25" s="8">
        <v>0</v>
      </c>
      <c r="L25" s="8">
        <v>546157</v>
      </c>
      <c r="M25" s="8">
        <v>129755</v>
      </c>
      <c r="N25" s="8">
        <v>107304</v>
      </c>
      <c r="O25" s="8">
        <v>5451998</v>
      </c>
      <c r="P25" s="8">
        <v>55739</v>
      </c>
      <c r="Q25" s="7">
        <v>9293011</v>
      </c>
      <c r="R25" s="20">
        <f t="shared" si="0"/>
        <v>9.3160134144781228</v>
      </c>
      <c r="S25" s="10"/>
    </row>
    <row r="26" spans="2:19" ht="32.25" customHeight="1" x14ac:dyDescent="0.3">
      <c r="B26" s="21" t="s">
        <v>34</v>
      </c>
      <c r="C26" s="8">
        <v>32</v>
      </c>
      <c r="D26" s="8">
        <v>146318</v>
      </c>
      <c r="E26" s="8">
        <v>46728</v>
      </c>
      <c r="F26" s="8">
        <v>692827</v>
      </c>
      <c r="G26" s="8">
        <v>40149</v>
      </c>
      <c r="H26" s="8">
        <v>231687</v>
      </c>
      <c r="I26" s="8">
        <v>269151</v>
      </c>
      <c r="J26" s="8">
        <v>475006</v>
      </c>
      <c r="K26" s="8">
        <v>0</v>
      </c>
      <c r="L26" s="8">
        <v>40278</v>
      </c>
      <c r="M26" s="8">
        <v>221721</v>
      </c>
      <c r="N26" s="8">
        <v>359790</v>
      </c>
      <c r="O26" s="8">
        <v>113306</v>
      </c>
      <c r="P26" s="8">
        <v>16197</v>
      </c>
      <c r="Q26" s="7">
        <v>2653191</v>
      </c>
      <c r="R26" s="20">
        <f t="shared" si="0"/>
        <v>2.6597582793319217</v>
      </c>
      <c r="S26" s="10"/>
    </row>
    <row r="27" spans="2:19" ht="32.25" customHeight="1" x14ac:dyDescent="0.3">
      <c r="B27" s="21" t="s">
        <v>35</v>
      </c>
      <c r="C27" s="8">
        <v>0</v>
      </c>
      <c r="D27" s="8">
        <v>69138</v>
      </c>
      <c r="E27" s="8">
        <v>20737</v>
      </c>
      <c r="F27" s="8">
        <v>69837</v>
      </c>
      <c r="G27" s="8">
        <v>29323</v>
      </c>
      <c r="H27" s="8">
        <v>13934</v>
      </c>
      <c r="I27" s="8">
        <v>538490</v>
      </c>
      <c r="J27" s="8">
        <v>606632</v>
      </c>
      <c r="K27" s="8">
        <v>16197</v>
      </c>
      <c r="L27" s="8">
        <v>7626</v>
      </c>
      <c r="M27" s="8">
        <v>36370</v>
      </c>
      <c r="N27" s="8">
        <v>75494</v>
      </c>
      <c r="O27" s="8">
        <v>0</v>
      </c>
      <c r="P27" s="8">
        <v>63686</v>
      </c>
      <c r="Q27" s="7">
        <v>1547463</v>
      </c>
      <c r="R27" s="20">
        <f t="shared" si="0"/>
        <v>1.5512933393072017</v>
      </c>
      <c r="S27" s="10"/>
    </row>
    <row r="28" spans="2:19" ht="32.25" customHeight="1" x14ac:dyDescent="0.3">
      <c r="B28" s="21" t="s">
        <v>36</v>
      </c>
      <c r="C28" s="8">
        <v>0</v>
      </c>
      <c r="D28" s="8">
        <v>21100</v>
      </c>
      <c r="E28" s="8">
        <v>38125</v>
      </c>
      <c r="F28" s="8">
        <v>43430</v>
      </c>
      <c r="G28" s="8">
        <v>113256</v>
      </c>
      <c r="H28" s="8">
        <v>4702</v>
      </c>
      <c r="I28" s="8">
        <v>513175</v>
      </c>
      <c r="J28" s="8">
        <v>823921</v>
      </c>
      <c r="K28" s="8">
        <v>0</v>
      </c>
      <c r="L28" s="8">
        <v>25642</v>
      </c>
      <c r="M28" s="8">
        <v>24603</v>
      </c>
      <c r="N28" s="8">
        <v>32992</v>
      </c>
      <c r="O28" s="8">
        <v>1676571</v>
      </c>
      <c r="P28" s="8">
        <v>48219</v>
      </c>
      <c r="Q28" s="7">
        <v>3365734</v>
      </c>
      <c r="R28" s="20">
        <f t="shared" si="0"/>
        <v>3.3740649928817588</v>
      </c>
      <c r="S28" s="10"/>
    </row>
    <row r="29" spans="2:19" ht="32.25" customHeight="1" x14ac:dyDescent="0.3">
      <c r="B29" s="21" t="s">
        <v>37</v>
      </c>
      <c r="C29" s="8">
        <v>10674</v>
      </c>
      <c r="D29" s="8">
        <v>180794</v>
      </c>
      <c r="E29" s="8">
        <v>49733</v>
      </c>
      <c r="F29" s="8">
        <v>474577</v>
      </c>
      <c r="G29" s="8">
        <v>33332</v>
      </c>
      <c r="H29" s="8">
        <v>117147</v>
      </c>
      <c r="I29" s="8">
        <v>247181</v>
      </c>
      <c r="J29" s="8">
        <v>223167</v>
      </c>
      <c r="K29" s="8">
        <v>0</v>
      </c>
      <c r="L29" s="8">
        <v>34615</v>
      </c>
      <c r="M29" s="8">
        <v>107269</v>
      </c>
      <c r="N29" s="8">
        <v>285307</v>
      </c>
      <c r="O29" s="8">
        <v>0</v>
      </c>
      <c r="P29" s="8">
        <v>72684</v>
      </c>
      <c r="Q29" s="7">
        <v>1836480</v>
      </c>
      <c r="R29" s="20">
        <f t="shared" si="0"/>
        <v>1.8410257251843112</v>
      </c>
      <c r="S29" s="10"/>
    </row>
    <row r="30" spans="2:19" ht="32.25" customHeight="1" x14ac:dyDescent="0.3">
      <c r="B30" s="21" t="s">
        <v>38</v>
      </c>
      <c r="C30" s="8">
        <v>0</v>
      </c>
      <c r="D30" s="8">
        <v>85553</v>
      </c>
      <c r="E30" s="8">
        <v>49518</v>
      </c>
      <c r="F30" s="8">
        <v>299197</v>
      </c>
      <c r="G30" s="8">
        <v>9598</v>
      </c>
      <c r="H30" s="8">
        <v>137180</v>
      </c>
      <c r="I30" s="8">
        <v>462692</v>
      </c>
      <c r="J30" s="8">
        <v>454971</v>
      </c>
      <c r="K30" s="8">
        <v>0</v>
      </c>
      <c r="L30" s="8">
        <v>39725</v>
      </c>
      <c r="M30" s="8">
        <v>115396</v>
      </c>
      <c r="N30" s="8">
        <v>262903</v>
      </c>
      <c r="O30" s="8">
        <v>0</v>
      </c>
      <c r="P30" s="8">
        <v>25379</v>
      </c>
      <c r="Q30" s="7">
        <v>1942112</v>
      </c>
      <c r="R30" s="20">
        <f t="shared" si="0"/>
        <v>1.9469191895305982</v>
      </c>
      <c r="S30" s="10"/>
    </row>
    <row r="31" spans="2:19" ht="32.25" customHeight="1" x14ac:dyDescent="0.3">
      <c r="B31" s="21" t="s">
        <v>196</v>
      </c>
      <c r="C31" s="8">
        <v>0</v>
      </c>
      <c r="D31" s="8">
        <v>7777</v>
      </c>
      <c r="E31" s="8">
        <v>9797</v>
      </c>
      <c r="F31" s="8">
        <v>88774</v>
      </c>
      <c r="G31" s="8">
        <v>15510</v>
      </c>
      <c r="H31" s="8">
        <v>1401</v>
      </c>
      <c r="I31" s="8">
        <v>225902</v>
      </c>
      <c r="J31" s="8">
        <v>224340</v>
      </c>
      <c r="K31" s="8">
        <v>0</v>
      </c>
      <c r="L31" s="8">
        <v>104153</v>
      </c>
      <c r="M31" s="8">
        <v>30635</v>
      </c>
      <c r="N31" s="8">
        <v>66084</v>
      </c>
      <c r="O31" s="8">
        <v>223863</v>
      </c>
      <c r="P31" s="8">
        <v>1364</v>
      </c>
      <c r="Q31" s="7">
        <v>999601</v>
      </c>
      <c r="R31" s="20">
        <f t="shared" si="0"/>
        <v>1.0020752504355956</v>
      </c>
      <c r="S31" s="10"/>
    </row>
    <row r="32" spans="2:19" ht="32.25" customHeight="1" x14ac:dyDescent="0.3">
      <c r="B32" s="21" t="s">
        <v>197</v>
      </c>
      <c r="C32" s="8">
        <v>108377.967</v>
      </c>
      <c r="D32" s="8">
        <v>84108.721000000005</v>
      </c>
      <c r="E32" s="8">
        <v>5644.9129999999996</v>
      </c>
      <c r="F32" s="8">
        <v>125424.122</v>
      </c>
      <c r="G32" s="8">
        <v>36784.809000000001</v>
      </c>
      <c r="H32" s="8">
        <v>6088.2860000000001</v>
      </c>
      <c r="I32" s="8">
        <v>108579.492</v>
      </c>
      <c r="J32" s="8">
        <v>52905.750999999997</v>
      </c>
      <c r="K32" s="8">
        <v>0</v>
      </c>
      <c r="L32" s="8">
        <v>8277.3940000000002</v>
      </c>
      <c r="M32" s="8">
        <v>14473.342000000001</v>
      </c>
      <c r="N32" s="8">
        <v>11632.819</v>
      </c>
      <c r="O32" s="8">
        <v>0</v>
      </c>
      <c r="P32" s="8">
        <v>15922.745000000001</v>
      </c>
      <c r="Q32" s="7">
        <v>578220.36199999996</v>
      </c>
      <c r="R32" s="20">
        <f t="shared" si="0"/>
        <v>0.57965159504453345</v>
      </c>
      <c r="S32" s="10"/>
    </row>
    <row r="33" spans="2:19" ht="32.25" customHeight="1" x14ac:dyDescent="0.3">
      <c r="B33" s="21" t="s">
        <v>214</v>
      </c>
      <c r="C33" s="8">
        <v>0</v>
      </c>
      <c r="D33" s="8">
        <v>13158</v>
      </c>
      <c r="E33" s="8">
        <v>1352</v>
      </c>
      <c r="F33" s="8">
        <v>30172</v>
      </c>
      <c r="G33" s="8">
        <v>5395</v>
      </c>
      <c r="H33" s="8">
        <v>46950</v>
      </c>
      <c r="I33" s="8">
        <v>30704</v>
      </c>
      <c r="J33" s="8">
        <v>23463</v>
      </c>
      <c r="K33" s="8">
        <v>0</v>
      </c>
      <c r="L33" s="8">
        <v>13312</v>
      </c>
      <c r="M33" s="8">
        <v>2541</v>
      </c>
      <c r="N33" s="8">
        <v>14946</v>
      </c>
      <c r="O33" s="8">
        <v>0</v>
      </c>
      <c r="P33" s="8">
        <v>49550</v>
      </c>
      <c r="Q33" s="7">
        <v>231543</v>
      </c>
      <c r="R33" s="20">
        <f t="shared" si="0"/>
        <v>0.23211612404510309</v>
      </c>
      <c r="S33" s="10"/>
    </row>
    <row r="34" spans="2:19" ht="32.25" customHeight="1" x14ac:dyDescent="0.3">
      <c r="B34" s="21" t="s">
        <v>198</v>
      </c>
      <c r="C34" s="8">
        <v>0</v>
      </c>
      <c r="D34" s="8">
        <v>10868</v>
      </c>
      <c r="E34" s="8">
        <v>3205</v>
      </c>
      <c r="F34" s="8">
        <v>15500</v>
      </c>
      <c r="G34" s="8">
        <v>34628</v>
      </c>
      <c r="H34" s="8">
        <v>10346</v>
      </c>
      <c r="I34" s="8">
        <v>189681</v>
      </c>
      <c r="J34" s="8">
        <v>137003</v>
      </c>
      <c r="K34" s="8">
        <v>0</v>
      </c>
      <c r="L34" s="8">
        <v>57989</v>
      </c>
      <c r="M34" s="8">
        <v>10662</v>
      </c>
      <c r="N34" s="8">
        <v>38553</v>
      </c>
      <c r="O34" s="8">
        <v>2776710</v>
      </c>
      <c r="P34" s="8">
        <v>13866</v>
      </c>
      <c r="Q34" s="7">
        <v>3299011</v>
      </c>
      <c r="R34" s="20">
        <f t="shared" si="0"/>
        <v>3.307176837572976</v>
      </c>
      <c r="S34" s="10"/>
    </row>
    <row r="35" spans="2:19" ht="32.25" customHeight="1" x14ac:dyDescent="0.3">
      <c r="B35" s="21" t="s">
        <v>199</v>
      </c>
      <c r="C35" s="8">
        <v>0</v>
      </c>
      <c r="D35" s="8">
        <v>134461</v>
      </c>
      <c r="E35" s="8">
        <v>15104</v>
      </c>
      <c r="F35" s="8">
        <v>170867</v>
      </c>
      <c r="G35" s="8">
        <v>28074</v>
      </c>
      <c r="H35" s="8">
        <v>21690</v>
      </c>
      <c r="I35" s="8">
        <v>274115</v>
      </c>
      <c r="J35" s="8">
        <v>140971</v>
      </c>
      <c r="K35" s="8">
        <v>0</v>
      </c>
      <c r="L35" s="8">
        <v>11356</v>
      </c>
      <c r="M35" s="8">
        <v>34627</v>
      </c>
      <c r="N35" s="8">
        <v>80151</v>
      </c>
      <c r="O35" s="8">
        <v>359235</v>
      </c>
      <c r="P35" s="8">
        <v>268832</v>
      </c>
      <c r="Q35" s="7">
        <v>1539482</v>
      </c>
      <c r="R35" s="20">
        <f t="shared" si="0"/>
        <v>1.54329258443228</v>
      </c>
      <c r="S35" s="10"/>
    </row>
    <row r="36" spans="2:19" ht="32.25" customHeight="1" x14ac:dyDescent="0.3">
      <c r="B36" s="21" t="s">
        <v>215</v>
      </c>
      <c r="C36" s="8">
        <v>0</v>
      </c>
      <c r="D36" s="8">
        <v>7153</v>
      </c>
      <c r="E36" s="8">
        <v>12123</v>
      </c>
      <c r="F36" s="8">
        <v>76059</v>
      </c>
      <c r="G36" s="8">
        <v>53091</v>
      </c>
      <c r="H36" s="8">
        <v>28412</v>
      </c>
      <c r="I36" s="8">
        <v>346079</v>
      </c>
      <c r="J36" s="8">
        <v>252268</v>
      </c>
      <c r="K36" s="8">
        <v>112398</v>
      </c>
      <c r="L36" s="8">
        <v>12145</v>
      </c>
      <c r="M36" s="8">
        <v>60274</v>
      </c>
      <c r="N36" s="8">
        <v>57770</v>
      </c>
      <c r="O36" s="8">
        <v>772238</v>
      </c>
      <c r="P36" s="8">
        <v>21421</v>
      </c>
      <c r="Q36" s="7">
        <v>1811431</v>
      </c>
      <c r="R36" s="20">
        <f t="shared" si="0"/>
        <v>1.8159147229462571</v>
      </c>
      <c r="S36" s="10"/>
    </row>
    <row r="37" spans="2:19" ht="32.25" customHeight="1" x14ac:dyDescent="0.3">
      <c r="B37" s="21" t="s">
        <v>40</v>
      </c>
      <c r="C37" s="8">
        <v>0</v>
      </c>
      <c r="D37" s="8">
        <v>12895</v>
      </c>
      <c r="E37" s="8">
        <v>21762</v>
      </c>
      <c r="F37" s="8">
        <v>5444</v>
      </c>
      <c r="G37" s="8">
        <v>11564</v>
      </c>
      <c r="H37" s="8">
        <v>10945</v>
      </c>
      <c r="I37" s="8">
        <v>134484</v>
      </c>
      <c r="J37" s="8">
        <v>162178</v>
      </c>
      <c r="K37" s="8">
        <v>0</v>
      </c>
      <c r="L37" s="8">
        <v>15064</v>
      </c>
      <c r="M37" s="8">
        <v>34024</v>
      </c>
      <c r="N37" s="8">
        <v>30231</v>
      </c>
      <c r="O37" s="8">
        <v>22394</v>
      </c>
      <c r="P37" s="8">
        <v>6618</v>
      </c>
      <c r="Q37" s="7">
        <v>467602</v>
      </c>
      <c r="R37" s="20">
        <f t="shared" si="0"/>
        <v>0.46875942626526518</v>
      </c>
      <c r="S37" s="10"/>
    </row>
    <row r="38" spans="2:19" ht="32.25" customHeight="1" x14ac:dyDescent="0.3">
      <c r="B38" s="21" t="s">
        <v>41</v>
      </c>
      <c r="C38" s="8">
        <v>0</v>
      </c>
      <c r="D38" s="8">
        <v>39552</v>
      </c>
      <c r="E38" s="8">
        <v>36792</v>
      </c>
      <c r="F38" s="8">
        <v>243405</v>
      </c>
      <c r="G38" s="8">
        <v>12903</v>
      </c>
      <c r="H38" s="8">
        <v>99668</v>
      </c>
      <c r="I38" s="8">
        <v>130919</v>
      </c>
      <c r="J38" s="8">
        <v>80803</v>
      </c>
      <c r="K38" s="8">
        <v>0</v>
      </c>
      <c r="L38" s="8">
        <v>10803</v>
      </c>
      <c r="M38" s="8">
        <v>94085</v>
      </c>
      <c r="N38" s="8">
        <v>149241</v>
      </c>
      <c r="O38" s="8">
        <v>0</v>
      </c>
      <c r="P38" s="8">
        <v>22810</v>
      </c>
      <c r="Q38" s="7">
        <v>920979</v>
      </c>
      <c r="R38" s="20">
        <f t="shared" si="0"/>
        <v>0.92325864226918986</v>
      </c>
      <c r="S38" s="10"/>
    </row>
    <row r="39" spans="2:19" ht="32.25" customHeight="1" x14ac:dyDescent="0.3">
      <c r="B39" s="21" t="s">
        <v>42</v>
      </c>
      <c r="C39" s="8">
        <v>0</v>
      </c>
      <c r="D39" s="8">
        <v>0</v>
      </c>
      <c r="E39" s="8">
        <v>0</v>
      </c>
      <c r="F39" s="8">
        <v>0</v>
      </c>
      <c r="G39" s="8">
        <v>0</v>
      </c>
      <c r="H39" s="8">
        <v>0</v>
      </c>
      <c r="I39" s="8">
        <v>0</v>
      </c>
      <c r="J39" s="8">
        <v>0</v>
      </c>
      <c r="K39" s="8">
        <v>0</v>
      </c>
      <c r="L39" s="8">
        <v>0</v>
      </c>
      <c r="M39" s="8">
        <v>0</v>
      </c>
      <c r="N39" s="8">
        <v>0</v>
      </c>
      <c r="O39" s="8">
        <v>0</v>
      </c>
      <c r="P39" s="8">
        <v>0</v>
      </c>
      <c r="Q39" s="7">
        <v>0</v>
      </c>
      <c r="R39" s="20">
        <f t="shared" si="0"/>
        <v>0</v>
      </c>
      <c r="S39" s="10"/>
    </row>
    <row r="40" spans="2:19" ht="32.25" customHeight="1" x14ac:dyDescent="0.3">
      <c r="B40" s="21" t="s">
        <v>43</v>
      </c>
      <c r="C40" s="8">
        <v>0</v>
      </c>
      <c r="D40" s="8">
        <v>11303</v>
      </c>
      <c r="E40" s="8">
        <v>5318</v>
      </c>
      <c r="F40" s="8">
        <v>47381</v>
      </c>
      <c r="G40" s="8">
        <v>2754</v>
      </c>
      <c r="H40" s="8">
        <v>2085</v>
      </c>
      <c r="I40" s="8">
        <v>442605</v>
      </c>
      <c r="J40" s="8">
        <v>295367</v>
      </c>
      <c r="K40" s="8">
        <v>0</v>
      </c>
      <c r="L40" s="8">
        <v>52838</v>
      </c>
      <c r="M40" s="8">
        <v>4212</v>
      </c>
      <c r="N40" s="8">
        <v>17068</v>
      </c>
      <c r="O40" s="8">
        <v>0</v>
      </c>
      <c r="P40" s="8">
        <v>43552</v>
      </c>
      <c r="Q40" s="7">
        <v>924483</v>
      </c>
      <c r="R40" s="20">
        <f t="shared" si="0"/>
        <v>0.92677131550333647</v>
      </c>
      <c r="S40" s="10"/>
    </row>
    <row r="41" spans="2:19" ht="32.25" customHeight="1" x14ac:dyDescent="0.3">
      <c r="B41" s="21" t="s">
        <v>44</v>
      </c>
      <c r="C41" s="8">
        <v>16535</v>
      </c>
      <c r="D41" s="8">
        <v>60884</v>
      </c>
      <c r="E41" s="8">
        <v>4770</v>
      </c>
      <c r="F41" s="8">
        <v>111450</v>
      </c>
      <c r="G41" s="8">
        <v>5820</v>
      </c>
      <c r="H41" s="8">
        <v>17338</v>
      </c>
      <c r="I41" s="8">
        <v>184158</v>
      </c>
      <c r="J41" s="8">
        <v>155307</v>
      </c>
      <c r="K41" s="8">
        <v>1011</v>
      </c>
      <c r="L41" s="8">
        <v>11988</v>
      </c>
      <c r="M41" s="8">
        <v>27566</v>
      </c>
      <c r="N41" s="8">
        <v>44332</v>
      </c>
      <c r="O41" s="8">
        <v>510730</v>
      </c>
      <c r="P41" s="8">
        <v>23268</v>
      </c>
      <c r="Q41" s="7">
        <v>1175159</v>
      </c>
      <c r="R41" s="20">
        <f t="shared" si="0"/>
        <v>1.1780677982781571</v>
      </c>
      <c r="S41" s="10"/>
    </row>
    <row r="42" spans="2:19" ht="32.25" customHeight="1" x14ac:dyDescent="0.3">
      <c r="B42" s="21" t="s">
        <v>45</v>
      </c>
      <c r="C42" s="8">
        <v>0</v>
      </c>
      <c r="D42" s="8">
        <v>240769</v>
      </c>
      <c r="E42" s="8">
        <v>99315</v>
      </c>
      <c r="F42" s="8">
        <v>570163</v>
      </c>
      <c r="G42" s="8">
        <v>100123</v>
      </c>
      <c r="H42" s="8">
        <v>127901</v>
      </c>
      <c r="I42" s="8">
        <v>1310485</v>
      </c>
      <c r="J42" s="8">
        <v>897055</v>
      </c>
      <c r="K42" s="8">
        <v>0</v>
      </c>
      <c r="L42" s="8">
        <v>84472</v>
      </c>
      <c r="M42" s="8">
        <v>229497</v>
      </c>
      <c r="N42" s="8">
        <v>216862</v>
      </c>
      <c r="O42" s="8">
        <v>3779977</v>
      </c>
      <c r="P42" s="8">
        <v>198221</v>
      </c>
      <c r="Q42" s="7">
        <v>7854843</v>
      </c>
      <c r="R42" s="20">
        <f t="shared" si="0"/>
        <v>7.8742856063142046</v>
      </c>
      <c r="S42" s="10"/>
    </row>
    <row r="43" spans="2:19" ht="32.25" customHeight="1" x14ac:dyDescent="0.3">
      <c r="B43" s="21" t="s">
        <v>46</v>
      </c>
      <c r="C43" s="8">
        <v>0</v>
      </c>
      <c r="D43" s="8">
        <v>5741</v>
      </c>
      <c r="E43" s="8">
        <v>11</v>
      </c>
      <c r="F43" s="8">
        <v>69</v>
      </c>
      <c r="G43" s="8">
        <v>250</v>
      </c>
      <c r="H43" s="8">
        <v>1225</v>
      </c>
      <c r="I43" s="8">
        <v>237712</v>
      </c>
      <c r="J43" s="8">
        <v>77917</v>
      </c>
      <c r="K43" s="8">
        <v>200640</v>
      </c>
      <c r="L43" s="8">
        <v>56</v>
      </c>
      <c r="M43" s="8">
        <v>36</v>
      </c>
      <c r="N43" s="8">
        <v>323</v>
      </c>
      <c r="O43" s="8">
        <v>0</v>
      </c>
      <c r="P43" s="8">
        <v>6539</v>
      </c>
      <c r="Q43" s="7">
        <v>530518</v>
      </c>
      <c r="R43" s="20">
        <f t="shared" si="0"/>
        <v>0.53183115834277006</v>
      </c>
      <c r="S43" s="10"/>
    </row>
    <row r="44" spans="2:19" ht="32.25" customHeight="1" x14ac:dyDescent="0.25">
      <c r="B44" s="115" t="s">
        <v>47</v>
      </c>
      <c r="C44" s="114">
        <f>SUM(C7:C43)</f>
        <v>1217896.9669999999</v>
      </c>
      <c r="D44" s="114">
        <f t="shared" ref="D44:R44" si="1">SUM(D7:D43)</f>
        <v>3608738.7209999999</v>
      </c>
      <c r="E44" s="114">
        <f t="shared" si="1"/>
        <v>1255782.9129999999</v>
      </c>
      <c r="F44" s="114">
        <f t="shared" si="1"/>
        <v>9596268.1220000014</v>
      </c>
      <c r="G44" s="114">
        <f t="shared" si="1"/>
        <v>2370312.8089999999</v>
      </c>
      <c r="H44" s="114">
        <f t="shared" si="1"/>
        <v>2787345.2859999998</v>
      </c>
      <c r="I44" s="114">
        <f t="shared" si="1"/>
        <v>15975963.492000001</v>
      </c>
      <c r="J44" s="114">
        <f t="shared" si="1"/>
        <v>14102348.751</v>
      </c>
      <c r="K44" s="114">
        <f t="shared" si="1"/>
        <v>4014909</v>
      </c>
      <c r="L44" s="114">
        <f t="shared" si="1"/>
        <v>2907964.3939999999</v>
      </c>
      <c r="M44" s="114">
        <f t="shared" si="1"/>
        <v>3250808.3420000002</v>
      </c>
      <c r="N44" s="114">
        <f t="shared" si="1"/>
        <v>5060720.8190000001</v>
      </c>
      <c r="O44" s="114">
        <f t="shared" si="1"/>
        <v>30836145</v>
      </c>
      <c r="P44" s="114">
        <f t="shared" si="1"/>
        <v>2767882.7450000001</v>
      </c>
      <c r="Q44" s="114">
        <f t="shared" si="1"/>
        <v>99753087.362000003</v>
      </c>
      <c r="R44" s="114">
        <f t="shared" si="1"/>
        <v>100.00000000000001</v>
      </c>
      <c r="S44" s="10"/>
    </row>
    <row r="45" spans="2:19" ht="32.25" customHeight="1" x14ac:dyDescent="0.25">
      <c r="B45" s="285" t="s">
        <v>48</v>
      </c>
      <c r="C45" s="286"/>
      <c r="D45" s="286"/>
      <c r="E45" s="286"/>
      <c r="F45" s="286"/>
      <c r="G45" s="286"/>
      <c r="H45" s="286"/>
      <c r="I45" s="286"/>
      <c r="J45" s="286"/>
      <c r="K45" s="286"/>
      <c r="L45" s="286"/>
      <c r="M45" s="286"/>
      <c r="N45" s="286"/>
      <c r="O45" s="286"/>
      <c r="P45" s="286"/>
      <c r="Q45" s="286"/>
      <c r="R45" s="287"/>
      <c r="S45" s="10"/>
    </row>
    <row r="46" spans="2:19" ht="32.25" customHeight="1" x14ac:dyDescent="0.3">
      <c r="B46" s="21" t="s">
        <v>49</v>
      </c>
      <c r="C46" s="8">
        <v>7447</v>
      </c>
      <c r="D46" s="8">
        <v>124185</v>
      </c>
      <c r="E46" s="8">
        <v>0</v>
      </c>
      <c r="F46" s="8">
        <v>338508</v>
      </c>
      <c r="G46" s="8">
        <v>18440</v>
      </c>
      <c r="H46" s="8">
        <v>39350</v>
      </c>
      <c r="I46" s="8">
        <v>76</v>
      </c>
      <c r="J46" s="8">
        <v>71537</v>
      </c>
      <c r="K46" s="8">
        <v>0</v>
      </c>
      <c r="L46" s="8">
        <v>20155</v>
      </c>
      <c r="M46" s="8">
        <v>1751</v>
      </c>
      <c r="N46" s="8">
        <v>128</v>
      </c>
      <c r="O46" s="8">
        <v>415305</v>
      </c>
      <c r="P46" s="8">
        <v>141674</v>
      </c>
      <c r="Q46" s="8">
        <v>1178558</v>
      </c>
      <c r="R46" s="22">
        <f>Q46/$Q$49*100</f>
        <v>9.5971793417302269</v>
      </c>
      <c r="S46" s="10"/>
    </row>
    <row r="47" spans="2:19" ht="32.25" customHeight="1" x14ac:dyDescent="0.3">
      <c r="B47" s="21" t="s">
        <v>82</v>
      </c>
      <c r="C47" s="8">
        <v>-1307</v>
      </c>
      <c r="D47" s="8">
        <v>199838</v>
      </c>
      <c r="E47" s="8">
        <v>0</v>
      </c>
      <c r="F47" s="8">
        <v>1117512</v>
      </c>
      <c r="G47" s="8">
        <v>6875</v>
      </c>
      <c r="H47" s="8">
        <v>158235</v>
      </c>
      <c r="I47" s="8">
        <v>0</v>
      </c>
      <c r="J47" s="8">
        <v>270079</v>
      </c>
      <c r="K47" s="8">
        <v>0</v>
      </c>
      <c r="L47" s="8">
        <v>12520</v>
      </c>
      <c r="M47" s="8">
        <v>0</v>
      </c>
      <c r="N47" s="8">
        <v>0</v>
      </c>
      <c r="O47" s="8">
        <v>319009</v>
      </c>
      <c r="P47" s="8">
        <v>341536</v>
      </c>
      <c r="Q47" s="8">
        <v>2424296</v>
      </c>
      <c r="R47" s="22">
        <f t="shared" ref="R47:R48" si="2">Q47/$Q$49*100</f>
        <v>19.741415772019046</v>
      </c>
      <c r="S47" s="10"/>
    </row>
    <row r="48" spans="2:19" ht="32.25" customHeight="1" x14ac:dyDescent="0.3">
      <c r="B48" s="21" t="s">
        <v>50</v>
      </c>
      <c r="C48" s="8">
        <v>18468</v>
      </c>
      <c r="D48" s="8">
        <v>598473</v>
      </c>
      <c r="E48" s="8">
        <v>10265</v>
      </c>
      <c r="F48" s="8">
        <v>2877986</v>
      </c>
      <c r="G48" s="8">
        <v>177211</v>
      </c>
      <c r="H48" s="8">
        <v>455593</v>
      </c>
      <c r="I48" s="8">
        <v>28816</v>
      </c>
      <c r="J48" s="8">
        <v>545019</v>
      </c>
      <c r="K48" s="8">
        <v>0</v>
      </c>
      <c r="L48" s="8">
        <v>483415</v>
      </c>
      <c r="M48" s="8">
        <v>372368</v>
      </c>
      <c r="N48" s="8">
        <v>9795</v>
      </c>
      <c r="O48" s="8">
        <v>1967719</v>
      </c>
      <c r="P48" s="8">
        <v>1132272</v>
      </c>
      <c r="Q48" s="8">
        <v>8677400</v>
      </c>
      <c r="R48" s="22">
        <f t="shared" si="2"/>
        <v>70.661404886250722</v>
      </c>
      <c r="S48" s="10"/>
    </row>
    <row r="49" spans="1:19" ht="32.25" customHeight="1" x14ac:dyDescent="0.25">
      <c r="B49" s="115" t="s">
        <v>201</v>
      </c>
      <c r="C49" s="114">
        <f>SUM(C46:C48)</f>
        <v>24608</v>
      </c>
      <c r="D49" s="114">
        <f t="shared" ref="D49:R49" si="3">SUM(D46:D48)</f>
        <v>922496</v>
      </c>
      <c r="E49" s="114">
        <f t="shared" si="3"/>
        <v>10265</v>
      </c>
      <c r="F49" s="114">
        <f t="shared" si="3"/>
        <v>4334006</v>
      </c>
      <c r="G49" s="114">
        <f t="shared" si="3"/>
        <v>202526</v>
      </c>
      <c r="H49" s="114">
        <f t="shared" si="3"/>
        <v>653178</v>
      </c>
      <c r="I49" s="114">
        <f t="shared" si="3"/>
        <v>28892</v>
      </c>
      <c r="J49" s="114">
        <f t="shared" si="3"/>
        <v>886635</v>
      </c>
      <c r="K49" s="114">
        <f t="shared" si="3"/>
        <v>0</v>
      </c>
      <c r="L49" s="114">
        <f t="shared" si="3"/>
        <v>516090</v>
      </c>
      <c r="M49" s="114">
        <f t="shared" si="3"/>
        <v>374119</v>
      </c>
      <c r="N49" s="114">
        <f t="shared" si="3"/>
        <v>9923</v>
      </c>
      <c r="O49" s="114">
        <f t="shared" si="3"/>
        <v>2702033</v>
      </c>
      <c r="P49" s="114">
        <f t="shared" si="3"/>
        <v>1615482</v>
      </c>
      <c r="Q49" s="114">
        <f t="shared" si="3"/>
        <v>12280254</v>
      </c>
      <c r="R49" s="194">
        <f t="shared" si="3"/>
        <v>100</v>
      </c>
      <c r="S49" s="10"/>
    </row>
    <row r="50" spans="1:19" s="1" customFormat="1" ht="19.5" customHeight="1" x14ac:dyDescent="0.3">
      <c r="A50"/>
      <c r="B50" s="289" t="s">
        <v>52</v>
      </c>
      <c r="C50" s="289"/>
      <c r="D50" s="289"/>
      <c r="E50" s="289"/>
      <c r="F50" s="289"/>
      <c r="G50" s="289"/>
      <c r="H50" s="289"/>
      <c r="I50" s="289"/>
      <c r="J50" s="289"/>
      <c r="K50" s="289"/>
      <c r="L50" s="289"/>
      <c r="M50" s="289"/>
      <c r="N50" s="289"/>
      <c r="O50" s="289"/>
      <c r="P50" s="289"/>
      <c r="Q50" s="289"/>
      <c r="R50" s="289"/>
      <c r="S50" s="12"/>
    </row>
  </sheetData>
  <sheetProtection password="E931" sheet="1" objects="1" scenarios="1"/>
  <sortState ref="B7:R42">
    <sortCondition ref="B7:B42"/>
  </sortState>
  <mergeCells count="21">
    <mergeCell ref="B3:R3"/>
    <mergeCell ref="B6:R6"/>
    <mergeCell ref="Q4:Q5"/>
    <mergeCell ref="R4:R5"/>
    <mergeCell ref="B50:R50"/>
    <mergeCell ref="B45:R45"/>
    <mergeCell ref="H4:H5"/>
    <mergeCell ref="I4:I5"/>
    <mergeCell ref="J4:J5"/>
    <mergeCell ref="K4:K5"/>
    <mergeCell ref="L4:L5"/>
    <mergeCell ref="M4:M5"/>
    <mergeCell ref="B4:B5"/>
    <mergeCell ref="C4:C5"/>
    <mergeCell ref="D4:D5"/>
    <mergeCell ref="E4:E5"/>
    <mergeCell ref="F4:F5"/>
    <mergeCell ref="G4:G5"/>
    <mergeCell ref="N4:N5"/>
    <mergeCell ref="O4:O5"/>
    <mergeCell ref="P4:P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B2:S50"/>
  <sheetViews>
    <sheetView showGridLines="0" topLeftCell="A28" zoomScale="80" zoomScaleNormal="80" workbookViewId="0">
      <selection activeCell="C41" sqref="C41"/>
    </sheetView>
  </sheetViews>
  <sheetFormatPr defaultRowHeight="18" customHeight="1" x14ac:dyDescent="0.25"/>
  <cols>
    <col min="1" max="1" width="12.5703125" style="1" customWidth="1"/>
    <col min="2" max="2" width="43.28515625" style="116" customWidth="1"/>
    <col min="3" max="17" width="17.140625" style="1" customWidth="1"/>
    <col min="18" max="18" width="2" style="1" customWidth="1"/>
    <col min="19" max="19" width="9.140625" customWidth="1"/>
    <col min="20" max="16384" width="9.140625" style="1"/>
  </cols>
  <sheetData>
    <row r="2" spans="2:18" ht="18" customHeight="1" x14ac:dyDescent="0.25">
      <c r="B2" s="28"/>
      <c r="C2" s="12"/>
      <c r="D2" s="12"/>
      <c r="E2" s="12"/>
      <c r="F2" s="12"/>
      <c r="G2" s="12"/>
      <c r="H2" s="12"/>
      <c r="I2" s="12"/>
      <c r="J2" s="12"/>
      <c r="K2" s="12"/>
      <c r="L2" s="12"/>
      <c r="M2" s="12"/>
      <c r="N2" s="12"/>
      <c r="O2" s="12"/>
      <c r="P2" s="12"/>
      <c r="Q2" s="12"/>
      <c r="R2" s="12"/>
    </row>
    <row r="3" spans="2:18" ht="21.75" customHeight="1" x14ac:dyDescent="0.25">
      <c r="B3" s="292" t="s">
        <v>274</v>
      </c>
      <c r="C3" s="293"/>
      <c r="D3" s="293"/>
      <c r="E3" s="293"/>
      <c r="F3" s="293"/>
      <c r="G3" s="293"/>
      <c r="H3" s="293"/>
      <c r="I3" s="293"/>
      <c r="J3" s="293"/>
      <c r="K3" s="293"/>
      <c r="L3" s="293"/>
      <c r="M3" s="293"/>
      <c r="N3" s="293"/>
      <c r="O3" s="293"/>
      <c r="P3" s="293"/>
      <c r="Q3" s="294"/>
      <c r="R3" s="12"/>
    </row>
    <row r="4" spans="2:18" ht="18" customHeight="1" x14ac:dyDescent="0.25">
      <c r="B4" s="290" t="s">
        <v>0</v>
      </c>
      <c r="C4" s="291" t="s">
        <v>91</v>
      </c>
      <c r="D4" s="291" t="s">
        <v>92</v>
      </c>
      <c r="E4" s="291" t="s">
        <v>93</v>
      </c>
      <c r="F4" s="291" t="s">
        <v>94</v>
      </c>
      <c r="G4" s="291" t="s">
        <v>95</v>
      </c>
      <c r="H4" s="291" t="s">
        <v>96</v>
      </c>
      <c r="I4" s="291" t="s">
        <v>97</v>
      </c>
      <c r="J4" s="291" t="s">
        <v>98</v>
      </c>
      <c r="K4" s="281" t="s">
        <v>99</v>
      </c>
      <c r="L4" s="281" t="s">
        <v>100</v>
      </c>
      <c r="M4" s="281" t="s">
        <v>101</v>
      </c>
      <c r="N4" s="281" t="s">
        <v>102</v>
      </c>
      <c r="O4" s="281" t="s">
        <v>103</v>
      </c>
      <c r="P4" s="291" t="s">
        <v>104</v>
      </c>
      <c r="Q4" s="281" t="s">
        <v>105</v>
      </c>
      <c r="R4" s="12"/>
    </row>
    <row r="5" spans="2:18" ht="18" customHeight="1" x14ac:dyDescent="0.25">
      <c r="B5" s="290"/>
      <c r="C5" s="291"/>
      <c r="D5" s="291"/>
      <c r="E5" s="291"/>
      <c r="F5" s="291"/>
      <c r="G5" s="291"/>
      <c r="H5" s="291"/>
      <c r="I5" s="291"/>
      <c r="J5" s="291"/>
      <c r="K5" s="281"/>
      <c r="L5" s="281"/>
      <c r="M5" s="281"/>
      <c r="N5" s="281"/>
      <c r="O5" s="281"/>
      <c r="P5" s="291"/>
      <c r="Q5" s="281"/>
      <c r="R5" s="12"/>
    </row>
    <row r="6" spans="2:18" ht="25.5" customHeight="1" x14ac:dyDescent="0.25">
      <c r="B6" s="285" t="s">
        <v>16</v>
      </c>
      <c r="C6" s="286"/>
      <c r="D6" s="286"/>
      <c r="E6" s="286"/>
      <c r="F6" s="286"/>
      <c r="G6" s="286"/>
      <c r="H6" s="286"/>
      <c r="I6" s="286"/>
      <c r="J6" s="286"/>
      <c r="K6" s="286"/>
      <c r="L6" s="286"/>
      <c r="M6" s="286"/>
      <c r="N6" s="286"/>
      <c r="O6" s="286"/>
      <c r="P6" s="286"/>
      <c r="Q6" s="287"/>
      <c r="R6" s="12"/>
    </row>
    <row r="7" spans="2:18" ht="25.5" customHeight="1" x14ac:dyDescent="0.3">
      <c r="B7" s="117" t="s">
        <v>33</v>
      </c>
      <c r="C7" s="118">
        <f>IFERROR('APPENDIX 13'!C25/'APPENDIX 13'!C$44*100,"")</f>
        <v>5.1460839215637852</v>
      </c>
      <c r="D7" s="118">
        <f>IFERROR('APPENDIX 13'!D25/'APPENDIX 13'!D$44*100,"")</f>
        <v>4.021515859695846</v>
      </c>
      <c r="E7" s="118">
        <f>IFERROR('APPENDIX 13'!E25/'APPENDIX 13'!E$44*100,"")</f>
        <v>4.1660863082630586</v>
      </c>
      <c r="F7" s="118">
        <f>IFERROR('APPENDIX 13'!F25/'APPENDIX 13'!F$44*100,"")</f>
        <v>7.5534884059589</v>
      </c>
      <c r="G7" s="118">
        <f>IFERROR('APPENDIX 13'!G25/'APPENDIX 13'!G$44*100,"")</f>
        <v>10.78427281957957</v>
      </c>
      <c r="H7" s="118">
        <f>IFERROR('APPENDIX 13'!H25/'APPENDIX 13'!H$44*100,"")</f>
        <v>6.9970520329715624</v>
      </c>
      <c r="I7" s="118">
        <f>IFERROR('APPENDIX 13'!I25/'APPENDIX 13'!I$44*100,"")</f>
        <v>6.0923148734496371</v>
      </c>
      <c r="J7" s="118">
        <f>IFERROR('APPENDIX 13'!J25/'APPENDIX 13'!J$44*100,"")</f>
        <v>4.2058809526884042</v>
      </c>
      <c r="K7" s="118">
        <f>IFERROR('APPENDIX 13'!K25/'APPENDIX 13'!K$44*100,"")</f>
        <v>0</v>
      </c>
      <c r="L7" s="118">
        <f>IFERROR('APPENDIX 13'!L25/'APPENDIX 13'!L$44*100,"")</f>
        <v>18.781419783780201</v>
      </c>
      <c r="M7" s="118">
        <f>IFERROR('APPENDIX 13'!M25/'APPENDIX 13'!M$44*100,"")</f>
        <v>3.9914687778908129</v>
      </c>
      <c r="N7" s="118">
        <f>IFERROR('APPENDIX 13'!N25/'APPENDIX 13'!N$44*100,"")</f>
        <v>2.1203303607884716</v>
      </c>
      <c r="O7" s="118">
        <f>IFERROR('APPENDIX 13'!O25/'APPENDIX 13'!O$44*100,"")</f>
        <v>17.680543401258493</v>
      </c>
      <c r="P7" s="118">
        <f>IFERROR('APPENDIX 13'!P25/'APPENDIX 13'!P$44*100,"")</f>
        <v>2.0137775019801283</v>
      </c>
      <c r="Q7" s="119">
        <f>IFERROR('APPENDIX 13'!Q25/'APPENDIX 13'!Q$44*100,"")</f>
        <v>9.3160134144781228</v>
      </c>
      <c r="R7" s="12"/>
    </row>
    <row r="8" spans="2:18" ht="25.5" customHeight="1" x14ac:dyDescent="0.3">
      <c r="B8" s="89" t="s">
        <v>22</v>
      </c>
      <c r="C8" s="118">
        <f>IFERROR('APPENDIX 13'!C14/'APPENDIX 13'!C$44*100,"")</f>
        <v>0</v>
      </c>
      <c r="D8" s="118">
        <f>IFERROR('APPENDIX 13'!D14/'APPENDIX 13'!D$44*100,"")</f>
        <v>8.4471895464775599</v>
      </c>
      <c r="E8" s="118">
        <f>IFERROR('APPENDIX 13'!E14/'APPENDIX 13'!E$44*100,"")</f>
        <v>6.1083009814770435</v>
      </c>
      <c r="F8" s="118">
        <f>IFERROR('APPENDIX 13'!F14/'APPENDIX 13'!F$44*100,"")</f>
        <v>6.4108254602601011</v>
      </c>
      <c r="G8" s="118">
        <f>IFERROR('APPENDIX 13'!G14/'APPENDIX 13'!G$44*100,"")</f>
        <v>8.3787675300032518</v>
      </c>
      <c r="H8" s="118">
        <f>IFERROR('APPENDIX 13'!H14/'APPENDIX 13'!H$44*100,"")</f>
        <v>3.7420193516706632</v>
      </c>
      <c r="I8" s="118">
        <f>IFERROR('APPENDIX 13'!I14/'APPENDIX 13'!I$44*100,"")</f>
        <v>10.879951001830944</v>
      </c>
      <c r="J8" s="118">
        <f>IFERROR('APPENDIX 13'!J14/'APPENDIX 13'!J$44*100,"")</f>
        <v>14.096077434328372</v>
      </c>
      <c r="K8" s="118">
        <f>IFERROR('APPENDIX 13'!K14/'APPENDIX 13'!K$44*100,"")</f>
        <v>0</v>
      </c>
      <c r="L8" s="118">
        <f>IFERROR('APPENDIX 13'!L14/'APPENDIX 13'!L$44*100,"")</f>
        <v>10.549613352659229</v>
      </c>
      <c r="M8" s="118">
        <f>IFERROR('APPENDIX 13'!M14/'APPENDIX 13'!M$44*100,"")</f>
        <v>11.967577262972336</v>
      </c>
      <c r="N8" s="118">
        <f>IFERROR('APPENDIX 13'!N14/'APPENDIX 13'!N$44*100,"")</f>
        <v>5.9861828153536001</v>
      </c>
      <c r="O8" s="118">
        <f>IFERROR('APPENDIX 13'!O14/'APPENDIX 13'!O$44*100,"")</f>
        <v>6.0435213286226279</v>
      </c>
      <c r="P8" s="118">
        <f>IFERROR('APPENDIX 13'!P14/'APPENDIX 13'!P$44*100,"")</f>
        <v>8.1697102382131437</v>
      </c>
      <c r="Q8" s="119">
        <f>IFERROR('APPENDIX 13'!Q14/'APPENDIX 13'!Q$44*100,"")</f>
        <v>8.134271544452492</v>
      </c>
      <c r="R8" s="12"/>
    </row>
    <row r="9" spans="2:18" ht="25.5" customHeight="1" x14ac:dyDescent="0.3">
      <c r="B9" s="89" t="s">
        <v>45</v>
      </c>
      <c r="C9" s="118">
        <f>IFERROR('APPENDIX 13'!C42/'APPENDIX 13'!C$44*100,"")</f>
        <v>0</v>
      </c>
      <c r="D9" s="118">
        <f>IFERROR('APPENDIX 13'!D42/'APPENDIX 13'!D$44*100,"")</f>
        <v>6.6718324216412563</v>
      </c>
      <c r="E9" s="118">
        <f>IFERROR('APPENDIX 13'!E42/'APPENDIX 13'!E$44*100,"")</f>
        <v>7.908612147201592</v>
      </c>
      <c r="F9" s="118">
        <f>IFERROR('APPENDIX 13'!F42/'APPENDIX 13'!F$44*100,"")</f>
        <v>5.9415076022403781</v>
      </c>
      <c r="G9" s="118">
        <f>IFERROR('APPENDIX 13'!G42/'APPENDIX 13'!G$44*100,"")</f>
        <v>4.224041637873122</v>
      </c>
      <c r="H9" s="118">
        <f>IFERROR('APPENDIX 13'!H42/'APPENDIX 13'!H$44*100,"")</f>
        <v>4.5886313634126497</v>
      </c>
      <c r="I9" s="118">
        <f>IFERROR('APPENDIX 13'!I42/'APPENDIX 13'!I$44*100,"")</f>
        <v>8.2028542482350328</v>
      </c>
      <c r="J9" s="118">
        <f>IFERROR('APPENDIX 13'!J42/'APPENDIX 13'!J$44*100,"")</f>
        <v>6.3610325899534264</v>
      </c>
      <c r="K9" s="118">
        <f>IFERROR('APPENDIX 13'!K42/'APPENDIX 13'!K$44*100,"")</f>
        <v>0</v>
      </c>
      <c r="L9" s="118">
        <f>IFERROR('APPENDIX 13'!L42/'APPENDIX 13'!L$44*100,"")</f>
        <v>2.9048498727938692</v>
      </c>
      <c r="M9" s="118">
        <f>IFERROR('APPENDIX 13'!M42/'APPENDIX 13'!M$44*100,"")</f>
        <v>7.0596902633394309</v>
      </c>
      <c r="N9" s="118">
        <f>IFERROR('APPENDIX 13'!N42/'APPENDIX 13'!N$44*100,"")</f>
        <v>4.2851998313325641</v>
      </c>
      <c r="O9" s="118">
        <f>IFERROR('APPENDIX 13'!O42/'APPENDIX 13'!O$44*100,"")</f>
        <v>12.25826704343231</v>
      </c>
      <c r="P9" s="118">
        <f>IFERROR('APPENDIX 13'!P42/'APPENDIX 13'!P$44*100,"")</f>
        <v>7.1614666610452824</v>
      </c>
      <c r="Q9" s="119">
        <f>IFERROR('APPENDIX 13'!Q42/'APPENDIX 13'!Q$44*100,"")</f>
        <v>7.8742856063142046</v>
      </c>
      <c r="R9" s="12"/>
    </row>
    <row r="10" spans="2:18" ht="25.5" customHeight="1" x14ac:dyDescent="0.3">
      <c r="B10" s="89" t="s">
        <v>20</v>
      </c>
      <c r="C10" s="118">
        <f>IFERROR('APPENDIX 13'!C11/'APPENDIX 13'!C$44*100,"")</f>
        <v>2.3731892584637664</v>
      </c>
      <c r="D10" s="118">
        <f>IFERROR('APPENDIX 13'!D11/'APPENDIX 13'!D$44*100,"")</f>
        <v>3.9827488524902823</v>
      </c>
      <c r="E10" s="118">
        <f>IFERROR('APPENDIX 13'!E11/'APPENDIX 13'!E$44*100,"")</f>
        <v>4.5694999833143939</v>
      </c>
      <c r="F10" s="118">
        <f>IFERROR('APPENDIX 13'!F11/'APPENDIX 13'!F$44*100,"")</f>
        <v>6.4052191141976511</v>
      </c>
      <c r="G10" s="118">
        <f>IFERROR('APPENDIX 13'!G11/'APPENDIX 13'!G$44*100,"")</f>
        <v>5.3719492008195955</v>
      </c>
      <c r="H10" s="118">
        <f>IFERROR('APPENDIX 13'!H11/'APPENDIX 13'!H$44*100,"")</f>
        <v>6.0996748717840772</v>
      </c>
      <c r="I10" s="118">
        <f>IFERROR('APPENDIX 13'!I11/'APPENDIX 13'!I$44*100,"")</f>
        <v>5.373772920987844</v>
      </c>
      <c r="J10" s="118">
        <f>IFERROR('APPENDIX 13'!J11/'APPENDIX 13'!J$44*100,"")</f>
        <v>6.6938920364812358</v>
      </c>
      <c r="K10" s="118">
        <f>IFERROR('APPENDIX 13'!K11/'APPENDIX 13'!K$44*100,"")</f>
        <v>0</v>
      </c>
      <c r="L10" s="118">
        <f>IFERROR('APPENDIX 13'!L11/'APPENDIX 13'!L$44*100,"")</f>
        <v>5.3376169364472625</v>
      </c>
      <c r="M10" s="118">
        <f>IFERROR('APPENDIX 13'!M11/'APPENDIX 13'!M$44*100,"")</f>
        <v>3.9205633366127244</v>
      </c>
      <c r="N10" s="118">
        <f>IFERROR('APPENDIX 13'!N11/'APPENDIX 13'!N$44*100,"")</f>
        <v>10.573059039161354</v>
      </c>
      <c r="O10" s="118">
        <f>IFERROR('APPENDIX 13'!O11/'APPENDIX 13'!O$44*100,"")</f>
        <v>8.8018979026074753</v>
      </c>
      <c r="P10" s="118">
        <f>IFERROR('APPENDIX 13'!P11/'APPENDIX 13'!P$44*100,"")</f>
        <v>8.0841574811724914</v>
      </c>
      <c r="Q10" s="119">
        <f>IFERROR('APPENDIX 13'!Q11/'APPENDIX 13'!Q$44*100,"")</f>
        <v>6.7167835875447572</v>
      </c>
      <c r="R10" s="12"/>
    </row>
    <row r="11" spans="2:18" ht="25.5" customHeight="1" x14ac:dyDescent="0.3">
      <c r="B11" s="89" t="s">
        <v>194</v>
      </c>
      <c r="C11" s="118">
        <f>IFERROR('APPENDIX 13'!C12/'APPENDIX 13'!C$44*100,"")</f>
        <v>0</v>
      </c>
      <c r="D11" s="118">
        <f>IFERROR('APPENDIX 13'!D12/'APPENDIX 13'!D$44*100,"")</f>
        <v>6.2463929208356781</v>
      </c>
      <c r="E11" s="118">
        <f>IFERROR('APPENDIX 13'!E12/'APPENDIX 13'!E$44*100,"")</f>
        <v>7.4900684685458856</v>
      </c>
      <c r="F11" s="118">
        <f>IFERROR('APPENDIX 13'!F12/'APPENDIX 13'!F$44*100,"")</f>
        <v>3.5841849730259128</v>
      </c>
      <c r="G11" s="118">
        <f>IFERROR('APPENDIX 13'!G12/'APPENDIX 13'!G$44*100,"")</f>
        <v>3.673439204707095</v>
      </c>
      <c r="H11" s="118">
        <f>IFERROR('APPENDIX 13'!H12/'APPENDIX 13'!H$44*100,"")</f>
        <v>11.376344423229092</v>
      </c>
      <c r="I11" s="118">
        <f>IFERROR('APPENDIX 13'!I12/'APPENDIX 13'!I$44*100,"")</f>
        <v>6.4345665318699883</v>
      </c>
      <c r="J11" s="118">
        <f>IFERROR('APPENDIX 13'!J12/'APPENDIX 13'!J$44*100,"")</f>
        <v>7.2233286666362346</v>
      </c>
      <c r="K11" s="118">
        <f>IFERROR('APPENDIX 13'!K12/'APPENDIX 13'!K$44*100,"")</f>
        <v>0</v>
      </c>
      <c r="L11" s="118">
        <f>IFERROR('APPENDIX 13'!L12/'APPENDIX 13'!L$44*100,"")</f>
        <v>16.826031330010846</v>
      </c>
      <c r="M11" s="118">
        <f>IFERROR('APPENDIX 13'!M12/'APPENDIX 13'!M$44*100,"")</f>
        <v>4.9218835184101417</v>
      </c>
      <c r="N11" s="118">
        <f>IFERROR('APPENDIX 13'!N12/'APPENDIX 13'!N$44*100,"")</f>
        <v>3.7390128159132501</v>
      </c>
      <c r="O11" s="118">
        <f>IFERROR('APPENDIX 13'!O12/'APPENDIX 13'!O$44*100,"")</f>
        <v>6.2150213653490081</v>
      </c>
      <c r="P11" s="118">
        <f>IFERROR('APPENDIX 13'!P12/'APPENDIX 13'!P$44*100,"")</f>
        <v>17.804077896370572</v>
      </c>
      <c r="Q11" s="119">
        <f>IFERROR('APPENDIX 13'!Q12/'APPENDIX 13'!Q$44*100,"")</f>
        <v>6.3777705214400733</v>
      </c>
      <c r="R11" s="12"/>
    </row>
    <row r="12" spans="2:18" ht="25.5" customHeight="1" x14ac:dyDescent="0.3">
      <c r="B12" s="89" t="s">
        <v>29</v>
      </c>
      <c r="C12" s="118">
        <f>IFERROR('APPENDIX 13'!C21/'APPENDIX 13'!C$44*100,"")</f>
        <v>4.8346454253055056</v>
      </c>
      <c r="D12" s="118">
        <f>IFERROR('APPENDIX 13'!D21/'APPENDIX 13'!D$44*100,"")</f>
        <v>10.035556131912051</v>
      </c>
      <c r="E12" s="118">
        <f>IFERROR('APPENDIX 13'!E21/'APPENDIX 13'!E$44*100,"")</f>
        <v>10.55477014600851</v>
      </c>
      <c r="F12" s="118">
        <f>IFERROR('APPENDIX 13'!F21/'APPENDIX 13'!F$44*100,"")</f>
        <v>4.570808093559017</v>
      </c>
      <c r="G12" s="118">
        <f>IFERROR('APPENDIX 13'!G21/'APPENDIX 13'!G$44*100,"")</f>
        <v>6.8939424104508564</v>
      </c>
      <c r="H12" s="118">
        <f>IFERROR('APPENDIX 13'!H21/'APPENDIX 13'!H$44*100,"")</f>
        <v>3.0973557683588688</v>
      </c>
      <c r="I12" s="118">
        <f>IFERROR('APPENDIX 13'!I21/'APPENDIX 13'!I$44*100,"")</f>
        <v>4.0261233716645002</v>
      </c>
      <c r="J12" s="118">
        <f>IFERROR('APPENDIX 13'!J21/'APPENDIX 13'!J$44*100,"")</f>
        <v>3.3548454115946575</v>
      </c>
      <c r="K12" s="118">
        <f>IFERROR('APPENDIX 13'!K21/'APPENDIX 13'!K$44*100,"")</f>
        <v>0.13205778761112644</v>
      </c>
      <c r="L12" s="118">
        <f>IFERROR('APPENDIX 13'!L21/'APPENDIX 13'!L$44*100,"")</f>
        <v>6.2568510252536473</v>
      </c>
      <c r="M12" s="118">
        <f>IFERROR('APPENDIX 13'!M21/'APPENDIX 13'!M$44*100,"")</f>
        <v>3.5341978952015372</v>
      </c>
      <c r="N12" s="118">
        <f>IFERROR('APPENDIX 13'!N21/'APPENDIX 13'!N$44*100,"")</f>
        <v>5.8718315162605297</v>
      </c>
      <c r="O12" s="118">
        <f>IFERROR('APPENDIX 13'!O21/'APPENDIX 13'!O$44*100,"")</f>
        <v>5.9135018336436023</v>
      </c>
      <c r="P12" s="118">
        <f>IFERROR('APPENDIX 13'!P21/'APPENDIX 13'!P$44*100,"")</f>
        <v>7.9106313443201879</v>
      </c>
      <c r="Q12" s="119">
        <f>IFERROR('APPENDIX 13'!Q21/'APPENDIX 13'!Q$44*100,"")</f>
        <v>5.0124022546340887</v>
      </c>
      <c r="R12" s="12"/>
    </row>
    <row r="13" spans="2:18" ht="25.5" customHeight="1" x14ac:dyDescent="0.3">
      <c r="B13" s="89" t="s">
        <v>30</v>
      </c>
      <c r="C13" s="118">
        <f>IFERROR('APPENDIX 13'!C22/'APPENDIX 13'!C$44*100,"")</f>
        <v>59.513326631020348</v>
      </c>
      <c r="D13" s="118">
        <f>IFERROR('APPENDIX 13'!D22/'APPENDIX 13'!D$44*100,"")</f>
        <v>3.6758549248265182</v>
      </c>
      <c r="E13" s="118">
        <f>IFERROR('APPENDIX 13'!E22/'APPENDIX 13'!E$44*100,"")</f>
        <v>7.5251860032276143</v>
      </c>
      <c r="F13" s="118">
        <f>IFERROR('APPENDIX 13'!F22/'APPENDIX 13'!F$44*100,"")</f>
        <v>7.996202171975952</v>
      </c>
      <c r="G13" s="118">
        <f>IFERROR('APPENDIX 13'!G22/'APPENDIX 13'!G$44*100,"")</f>
        <v>5.4394930285338559</v>
      </c>
      <c r="H13" s="118">
        <f>IFERROR('APPENDIX 13'!H22/'APPENDIX 13'!H$44*100,"")</f>
        <v>7.4823525110982612</v>
      </c>
      <c r="I13" s="118">
        <f>IFERROR('APPENDIX 13'!I22/'APPENDIX 13'!I$44*100,"")</f>
        <v>6.1300528164727233</v>
      </c>
      <c r="J13" s="118">
        <f>IFERROR('APPENDIX 13'!J22/'APPENDIX 13'!J$44*100,"")</f>
        <v>3.5170666160474111</v>
      </c>
      <c r="K13" s="118">
        <f>IFERROR('APPENDIX 13'!K22/'APPENDIX 13'!K$44*100,"")</f>
        <v>0</v>
      </c>
      <c r="L13" s="118">
        <f>IFERROR('APPENDIX 13'!L22/'APPENDIX 13'!L$44*100,"")</f>
        <v>6.9115701834140131</v>
      </c>
      <c r="M13" s="118">
        <f>IFERROR('APPENDIX 13'!M22/'APPENDIX 13'!M$44*100,"")</f>
        <v>6.3179670528850878</v>
      </c>
      <c r="N13" s="118">
        <f>IFERROR('APPENDIX 13'!N22/'APPENDIX 13'!N$44*100,"")</f>
        <v>7.6916513263997146</v>
      </c>
      <c r="O13" s="118">
        <f>IFERROR('APPENDIX 13'!O22/'APPENDIX 13'!O$44*100,"")</f>
        <v>1.4893171633484017</v>
      </c>
      <c r="P13" s="118">
        <f>IFERROR('APPENDIX 13'!P22/'APPENDIX 13'!P$44*100,"")</f>
        <v>2.370440009372579</v>
      </c>
      <c r="Q13" s="119">
        <f>IFERROR('APPENDIX 13'!Q22/'APPENDIX 13'!Q$44*100,"")</f>
        <v>4.86460933523803</v>
      </c>
      <c r="R13" s="12"/>
    </row>
    <row r="14" spans="2:18" ht="25.5" customHeight="1" x14ac:dyDescent="0.3">
      <c r="B14" s="89" t="s">
        <v>17</v>
      </c>
      <c r="C14" s="118">
        <f>IFERROR('APPENDIX 13'!C7/'APPENDIX 13'!C$44*100,"")</f>
        <v>0</v>
      </c>
      <c r="D14" s="118">
        <f>IFERROR('APPENDIX 13'!D7/'APPENDIX 13'!D$44*100,"")</f>
        <v>0</v>
      </c>
      <c r="E14" s="118">
        <f>IFERROR('APPENDIX 13'!E7/'APPENDIX 13'!E$44*100,"")</f>
        <v>0.14492950821030959</v>
      </c>
      <c r="F14" s="118">
        <f>IFERROR('APPENDIX 13'!F7/'APPENDIX 13'!F$44*100,"")</f>
        <v>0</v>
      </c>
      <c r="G14" s="118">
        <f>IFERROR('APPENDIX 13'!G7/'APPENDIX 13'!G$44*100,"")</f>
        <v>3.6450885162473932E-2</v>
      </c>
      <c r="H14" s="118">
        <f>IFERROR('APPENDIX 13'!H7/'APPENDIX 13'!H$44*100,"")</f>
        <v>8.369971283134385E-2</v>
      </c>
      <c r="I14" s="118">
        <f>IFERROR('APPENDIX 13'!I7/'APPENDIX 13'!I$44*100,"")</f>
        <v>0</v>
      </c>
      <c r="J14" s="118">
        <f>IFERROR('APPENDIX 13'!J7/'APPENDIX 13'!J$44*100,"")</f>
        <v>0</v>
      </c>
      <c r="K14" s="118">
        <f>IFERROR('APPENDIX 13'!K7/'APPENDIX 13'!K$44*100,"")</f>
        <v>0</v>
      </c>
      <c r="L14" s="118">
        <f>IFERROR('APPENDIX 13'!L7/'APPENDIX 13'!L$44*100,"")</f>
        <v>1.2458199307649434</v>
      </c>
      <c r="M14" s="118">
        <f>IFERROR('APPENDIX 13'!M7/'APPENDIX 13'!M$44*100,"")</f>
        <v>2.8423699670695628E-2</v>
      </c>
      <c r="N14" s="118">
        <f>IFERROR('APPENDIX 13'!N7/'APPENDIX 13'!N$44*100,"")</f>
        <v>0.7878917139688989</v>
      </c>
      <c r="O14" s="118">
        <f>IFERROR('APPENDIX 13'!O7/'APPENDIX 13'!O$44*100,"")</f>
        <v>14.785924116000881</v>
      </c>
      <c r="P14" s="118">
        <f>IFERROR('APPENDIX 13'!P7/'APPENDIX 13'!P$44*100,"")</f>
        <v>1.67582966019032</v>
      </c>
      <c r="Q14" s="119">
        <f>IFERROR('APPENDIX 13'!Q7/'APPENDIX 13'!Q$44*100,"")</f>
        <v>4.6994385075902789</v>
      </c>
      <c r="R14" s="12"/>
    </row>
    <row r="15" spans="2:18" ht="25.5" customHeight="1" x14ac:dyDescent="0.3">
      <c r="B15" s="89" t="s">
        <v>27</v>
      </c>
      <c r="C15" s="118">
        <f>IFERROR('APPENDIX 13'!C19/'APPENDIX 13'!C$44*100,"")</f>
        <v>3.9197897107498094</v>
      </c>
      <c r="D15" s="118">
        <f>IFERROR('APPENDIX 13'!D19/'APPENDIX 13'!D$44*100,"")</f>
        <v>7.4172452120841701</v>
      </c>
      <c r="E15" s="118">
        <f>IFERROR('APPENDIX 13'!E19/'APPENDIX 13'!E$44*100,"")</f>
        <v>5.9178221992577793</v>
      </c>
      <c r="F15" s="118">
        <f>IFERROR('APPENDIX 13'!F19/'APPENDIX 13'!F$44*100,"")</f>
        <v>10.714967390737105</v>
      </c>
      <c r="G15" s="118">
        <f>IFERROR('APPENDIX 13'!G19/'APPENDIX 13'!G$44*100,"")</f>
        <v>3.0500615667896009</v>
      </c>
      <c r="H15" s="118">
        <f>IFERROR('APPENDIX 13'!H19/'APPENDIX 13'!H$44*100,"")</f>
        <v>7.9947038179754237</v>
      </c>
      <c r="I15" s="118">
        <f>IFERROR('APPENDIX 13'!I19/'APPENDIX 13'!I$44*100,"")</f>
        <v>2.7244178432052215</v>
      </c>
      <c r="J15" s="118">
        <f>IFERROR('APPENDIX 13'!J19/'APPENDIX 13'!J$44*100,"")</f>
        <v>3.2125003288397265</v>
      </c>
      <c r="K15" s="118">
        <f>IFERROR('APPENDIX 13'!K19/'APPENDIX 13'!K$44*100,"")</f>
        <v>1.8727946262293866</v>
      </c>
      <c r="L15" s="118">
        <f>IFERROR('APPENDIX 13'!L19/'APPENDIX 13'!L$44*100,"")</f>
        <v>2.3931861113427373</v>
      </c>
      <c r="M15" s="118">
        <f>IFERROR('APPENDIX 13'!M19/'APPENDIX 13'!M$44*100,"")</f>
        <v>9.337216103403243</v>
      </c>
      <c r="N15" s="118">
        <f>IFERROR('APPENDIX 13'!N19/'APPENDIX 13'!N$44*100,"")</f>
        <v>8.6210841420454187</v>
      </c>
      <c r="O15" s="118">
        <f>IFERROR('APPENDIX 13'!O19/'APPENDIX 13'!O$44*100,"")</f>
        <v>3.4831040001919824</v>
      </c>
      <c r="P15" s="118">
        <f>IFERROR('APPENDIX 13'!P19/'APPENDIX 13'!P$44*100,"")</f>
        <v>3.7059373337001671</v>
      </c>
      <c r="Q15" s="119">
        <f>IFERROR('APPENDIX 13'!Q19/'APPENDIX 13'!Q$44*100,"")</f>
        <v>4.6741661068388982</v>
      </c>
      <c r="R15" s="12"/>
    </row>
    <row r="16" spans="2:18" ht="25.5" customHeight="1" x14ac:dyDescent="0.3">
      <c r="B16" s="89" t="s">
        <v>36</v>
      </c>
      <c r="C16" s="118">
        <f>IFERROR('APPENDIX 13'!C28/'APPENDIX 13'!C$44*100,"")</f>
        <v>0</v>
      </c>
      <c r="D16" s="118">
        <f>IFERROR('APPENDIX 13'!D28/'APPENDIX 13'!D$44*100,"")</f>
        <v>0.58469181703886508</v>
      </c>
      <c r="E16" s="118">
        <f>IFERROR('APPENDIX 13'!E28/'APPENDIX 13'!E$44*100,"")</f>
        <v>3.035954670614315</v>
      </c>
      <c r="F16" s="118">
        <f>IFERROR('APPENDIX 13'!F28/'APPENDIX 13'!F$44*100,"")</f>
        <v>0.452571764855488</v>
      </c>
      <c r="G16" s="118">
        <f>IFERROR('APPENDIX 13'!G28/'APPENDIX 13'!G$44*100,"")</f>
        <v>4.7781035300476251</v>
      </c>
      <c r="H16" s="118">
        <f>IFERROR('APPENDIX 13'!H28/'APPENDIX 13'!H$44*100,"")</f>
        <v>0.16869097716801493</v>
      </c>
      <c r="I16" s="118">
        <f>IFERROR('APPENDIX 13'!I28/'APPENDIX 13'!I$44*100,"")</f>
        <v>3.2121693333674277</v>
      </c>
      <c r="J16" s="118">
        <f>IFERROR('APPENDIX 13'!J28/'APPENDIX 13'!J$44*100,"")</f>
        <v>5.8424381253624551</v>
      </c>
      <c r="K16" s="118">
        <f>IFERROR('APPENDIX 13'!K28/'APPENDIX 13'!K$44*100,"")</f>
        <v>0</v>
      </c>
      <c r="L16" s="118">
        <f>IFERROR('APPENDIX 13'!L28/'APPENDIX 13'!L$44*100,"")</f>
        <v>0.88178521211976035</v>
      </c>
      <c r="M16" s="118">
        <f>IFERROR('APPENDIX 13'!M28/'APPENDIX 13'!M$44*100,"")</f>
        <v>0.7568271461018663</v>
      </c>
      <c r="N16" s="118">
        <f>IFERROR('APPENDIX 13'!N28/'APPENDIX 13'!N$44*100,"")</f>
        <v>0.65192294101928405</v>
      </c>
      <c r="O16" s="118">
        <f>IFERROR('APPENDIX 13'!O28/'APPENDIX 13'!O$44*100,"")</f>
        <v>5.4370317690489518</v>
      </c>
      <c r="P16" s="118">
        <f>IFERROR('APPENDIX 13'!P28/'APPENDIX 13'!P$44*100,"")</f>
        <v>1.7420896924591363</v>
      </c>
      <c r="Q16" s="119">
        <f>IFERROR('APPENDIX 13'!Q28/'APPENDIX 13'!Q$44*100,"")</f>
        <v>3.3740649928817588</v>
      </c>
      <c r="R16" s="12"/>
    </row>
    <row r="17" spans="2:18" ht="25.5" customHeight="1" x14ac:dyDescent="0.3">
      <c r="B17" s="89" t="s">
        <v>198</v>
      </c>
      <c r="C17" s="118">
        <f>IFERROR('APPENDIX 13'!C34/'APPENDIX 13'!C$44*100,"")</f>
        <v>0</v>
      </c>
      <c r="D17" s="118">
        <f>IFERROR('APPENDIX 13'!D34/'APPENDIX 13'!D$44*100,"")</f>
        <v>0.30115785154399932</v>
      </c>
      <c r="E17" s="118">
        <f>IFERROR('APPENDIX 13'!E34/'APPENDIX 13'!E$44*100,"")</f>
        <v>0.25521927132639688</v>
      </c>
      <c r="F17" s="118">
        <f>IFERROR('APPENDIX 13'!F34/'APPENDIX 13'!F$44*100,"")</f>
        <v>0.16152112261708645</v>
      </c>
      <c r="G17" s="118">
        <f>IFERROR('APPENDIX 13'!G34/'APPENDIX 13'!G$44*100,"")</f>
        <v>1.4609042261645224</v>
      </c>
      <c r="H17" s="118">
        <f>IFERROR('APPENDIX 13'!H34/'APPENDIX 13'!H$44*100,"")</f>
        <v>0.37117755205875846</v>
      </c>
      <c r="I17" s="118">
        <f>IFERROR('APPENDIX 13'!I34/'APPENDIX 13'!I$44*100,"")</f>
        <v>1.1872898939396248</v>
      </c>
      <c r="J17" s="118">
        <f>IFERROR('APPENDIX 13'!J34/'APPENDIX 13'!J$44*100,"")</f>
        <v>0.97149065321679196</v>
      </c>
      <c r="K17" s="118">
        <f>IFERROR('APPENDIX 13'!K34/'APPENDIX 13'!K$44*100,"")</f>
        <v>0</v>
      </c>
      <c r="L17" s="118">
        <f>IFERROR('APPENDIX 13'!L34/'APPENDIX 13'!L$44*100,"")</f>
        <v>1.994144086483612</v>
      </c>
      <c r="M17" s="118">
        <f>IFERROR('APPENDIX 13'!M34/'APPENDIX 13'!M$44*100,"")</f>
        <v>0.32797996308328653</v>
      </c>
      <c r="N17" s="118">
        <f>IFERROR('APPENDIX 13'!N34/'APPENDIX 13'!N$44*100,"")</f>
        <v>0.76180847311822442</v>
      </c>
      <c r="O17" s="118">
        <f>IFERROR('APPENDIX 13'!O34/'APPENDIX 13'!O$44*100,"")</f>
        <v>9.0047248123914319</v>
      </c>
      <c r="P17" s="118">
        <f>IFERROR('APPENDIX 13'!P34/'APPENDIX 13'!P$44*100,"")</f>
        <v>0.50096052750240327</v>
      </c>
      <c r="Q17" s="119">
        <f>IFERROR('APPENDIX 13'!Q34/'APPENDIX 13'!Q$44*100,"")</f>
        <v>3.307176837572976</v>
      </c>
      <c r="R17" s="12"/>
    </row>
    <row r="18" spans="2:18" ht="25.5" customHeight="1" x14ac:dyDescent="0.3">
      <c r="B18" s="89" t="s">
        <v>19</v>
      </c>
      <c r="C18" s="118">
        <f>IFERROR('APPENDIX 13'!C9/'APPENDIX 13'!C$44*100,"")</f>
        <v>-2.0855623002795441E-2</v>
      </c>
      <c r="D18" s="118">
        <f>IFERROR('APPENDIX 13'!D9/'APPENDIX 13'!D$44*100,"")</f>
        <v>0.9450947446411152</v>
      </c>
      <c r="E18" s="118">
        <f>IFERROR('APPENDIX 13'!E9/'APPENDIX 13'!E$44*100,"")</f>
        <v>8.0222464374302245</v>
      </c>
      <c r="F18" s="118">
        <f>IFERROR('APPENDIX 13'!F9/'APPENDIX 13'!F$44*100,"")</f>
        <v>6.5622593282518116</v>
      </c>
      <c r="G18" s="118">
        <f>IFERROR('APPENDIX 13'!G9/'APPENDIX 13'!G$44*100,"")</f>
        <v>27.016349807018237</v>
      </c>
      <c r="H18" s="118">
        <f>IFERROR('APPENDIX 13'!H9/'APPENDIX 13'!H$44*100,"")</f>
        <v>2.2047501724549528</v>
      </c>
      <c r="I18" s="118">
        <f>IFERROR('APPENDIX 13'!I9/'APPENDIX 13'!I$44*100,"")</f>
        <v>4.6088926052485748</v>
      </c>
      <c r="J18" s="118">
        <f>IFERROR('APPENDIX 13'!J9/'APPENDIX 13'!J$44*100,"")</f>
        <v>1.3320759776748483</v>
      </c>
      <c r="K18" s="118">
        <f>IFERROR('APPENDIX 13'!K9/'APPENDIX 13'!K$44*100,"")</f>
        <v>0</v>
      </c>
      <c r="L18" s="118">
        <f>IFERROR('APPENDIX 13'!L9/'APPENDIX 13'!L$44*100,"")</f>
        <v>4.4591330027131004</v>
      </c>
      <c r="M18" s="118">
        <f>IFERROR('APPENDIX 13'!M9/'APPENDIX 13'!M$44*100,"")</f>
        <v>9.5532239162686388</v>
      </c>
      <c r="N18" s="118">
        <f>IFERROR('APPENDIX 13'!N9/'APPENDIX 13'!N$44*100,"")</f>
        <v>3.0352988337806188</v>
      </c>
      <c r="O18" s="118">
        <f>IFERROR('APPENDIX 13'!O9/'APPENDIX 13'!O$44*100,"")</f>
        <v>0</v>
      </c>
      <c r="P18" s="118">
        <f>IFERROR('APPENDIX 13'!P9/'APPENDIX 13'!P$44*100,"")</f>
        <v>0</v>
      </c>
      <c r="Q18" s="119">
        <f>IFERROR('APPENDIX 13'!Q9/'APPENDIX 13'!Q$44*100,"")</f>
        <v>2.9915424964949864</v>
      </c>
      <c r="R18" s="12"/>
    </row>
    <row r="19" spans="2:18" ht="25.5" customHeight="1" x14ac:dyDescent="0.3">
      <c r="B19" s="89" t="s">
        <v>34</v>
      </c>
      <c r="C19" s="118">
        <f>IFERROR('APPENDIX 13'!C26/'APPENDIX 13'!C$44*100,"")</f>
        <v>2.6274800633443078E-3</v>
      </c>
      <c r="D19" s="118">
        <f>IFERROR('APPENDIX 13'!D26/'APPENDIX 13'!D$44*100,"")</f>
        <v>4.054546790781643</v>
      </c>
      <c r="E19" s="118">
        <f>IFERROR('APPENDIX 13'!E26/'APPENDIX 13'!E$44*100,"")</f>
        <v>3.72102530750074</v>
      </c>
      <c r="F19" s="118">
        <f>IFERROR('APPENDIX 13'!F26/'APPENDIX 13'!F$44*100,"")</f>
        <v>7.2197545044792353</v>
      </c>
      <c r="G19" s="118">
        <f>IFERROR('APPENDIX 13'!G26/'APPENDIX 13'!G$44*100,"")</f>
        <v>1.6938270698937103</v>
      </c>
      <c r="H19" s="118">
        <f>IFERROR('APPENDIX 13'!H26/'APPENDIX 13'!H$44*100,"")</f>
        <v>8.3121026004095864</v>
      </c>
      <c r="I19" s="118">
        <f>IFERROR('APPENDIX 13'!I26/'APPENDIX 13'!I$44*100,"")</f>
        <v>1.6847246811422543</v>
      </c>
      <c r="J19" s="118">
        <f>IFERROR('APPENDIX 13'!J26/'APPENDIX 13'!J$44*100,"")</f>
        <v>3.3682757985</v>
      </c>
      <c r="K19" s="118">
        <f>IFERROR('APPENDIX 13'!K26/'APPENDIX 13'!K$44*100,"")</f>
        <v>0</v>
      </c>
      <c r="L19" s="118">
        <f>IFERROR('APPENDIX 13'!L26/'APPENDIX 13'!L$44*100,"")</f>
        <v>1.3850926126573475</v>
      </c>
      <c r="M19" s="118">
        <f>IFERROR('APPENDIX 13'!M26/'APPENDIX 13'!M$44*100,"")</f>
        <v>6.8204882193574736</v>
      </c>
      <c r="N19" s="118">
        <f>IFERROR('APPENDIX 13'!N26/'APPENDIX 13'!N$44*100,"")</f>
        <v>7.1094615345940904</v>
      </c>
      <c r="O19" s="118">
        <f>IFERROR('APPENDIX 13'!O26/'APPENDIX 13'!O$44*100,"")</f>
        <v>0.36744541186973922</v>
      </c>
      <c r="P19" s="118">
        <f>IFERROR('APPENDIX 13'!P26/'APPENDIX 13'!P$44*100,"")</f>
        <v>0.58517652271429577</v>
      </c>
      <c r="Q19" s="119">
        <f>IFERROR('APPENDIX 13'!Q26/'APPENDIX 13'!Q$44*100,"")</f>
        <v>2.6597582793319217</v>
      </c>
      <c r="R19" s="12"/>
    </row>
    <row r="20" spans="2:18" ht="25.5" customHeight="1" x14ac:dyDescent="0.3">
      <c r="B20" s="89" t="s">
        <v>28</v>
      </c>
      <c r="C20" s="118">
        <f>IFERROR('APPENDIX 13'!C20/'APPENDIX 13'!C$44*100,"")</f>
        <v>0</v>
      </c>
      <c r="D20" s="118">
        <f>IFERROR('APPENDIX 13'!D20/'APPENDIX 13'!D$44*100,"")</f>
        <v>4.7950825309971234</v>
      </c>
      <c r="E20" s="118">
        <f>IFERROR('APPENDIX 13'!E20/'APPENDIX 13'!E$44*100,"")</f>
        <v>3.8059922224789822</v>
      </c>
      <c r="F20" s="118">
        <f>IFERROR('APPENDIX 13'!F20/'APPENDIX 13'!F$44*100,"")</f>
        <v>3.0007498366978202</v>
      </c>
      <c r="G20" s="118">
        <f>IFERROR('APPENDIX 13'!G20/'APPENDIX 13'!G$44*100,"")</f>
        <v>1.3591033165614557</v>
      </c>
      <c r="H20" s="118">
        <f>IFERROR('APPENDIX 13'!H20/'APPENDIX 13'!H$44*100,"")</f>
        <v>6.4810772065933424</v>
      </c>
      <c r="I20" s="118">
        <f>IFERROR('APPENDIX 13'!I20/'APPENDIX 13'!I$44*100,"")</f>
        <v>4.1053736779533194</v>
      </c>
      <c r="J20" s="118">
        <f>IFERROR('APPENDIX 13'!J20/'APPENDIX 13'!J$44*100,"")</f>
        <v>4.8882353725021694</v>
      </c>
      <c r="K20" s="118">
        <f>IFERROR('APPENDIX 13'!K20/'APPENDIX 13'!K$44*100,"")</f>
        <v>0</v>
      </c>
      <c r="L20" s="118">
        <f>IFERROR('APPENDIX 13'!L20/'APPENDIX 13'!L$44*100,"")</f>
        <v>1.201149507609824</v>
      </c>
      <c r="M20" s="118">
        <f>IFERROR('APPENDIX 13'!M20/'APPENDIX 13'!M$44*100,"")</f>
        <v>4.7398672511466069</v>
      </c>
      <c r="N20" s="118">
        <f>IFERROR('APPENDIX 13'!N20/'APPENDIX 13'!N$44*100,"")</f>
        <v>5.9430664278261975</v>
      </c>
      <c r="O20" s="118">
        <f>IFERROR('APPENDIX 13'!O20/'APPENDIX 13'!O$44*100,"")</f>
        <v>0</v>
      </c>
      <c r="P20" s="118">
        <f>IFERROR('APPENDIX 13'!P20/'APPENDIX 13'!P$44*100,"")</f>
        <v>2.3045412640845084</v>
      </c>
      <c r="Q20" s="119">
        <f>IFERROR('APPENDIX 13'!Q20/'APPENDIX 13'!Q$44*100,"")</f>
        <v>2.6269382425132202</v>
      </c>
      <c r="R20" s="12"/>
    </row>
    <row r="21" spans="2:18" ht="25.5" customHeight="1" x14ac:dyDescent="0.3">
      <c r="B21" s="89" t="s">
        <v>26</v>
      </c>
      <c r="C21" s="118">
        <f>IFERROR('APPENDIX 13'!C18/'APPENDIX 13'!C$44*100,"")</f>
        <v>0</v>
      </c>
      <c r="D21" s="118">
        <f>IFERROR('APPENDIX 13'!D18/'APPENDIX 13'!D$44*100,"")</f>
        <v>5.2012355149942149</v>
      </c>
      <c r="E21" s="118">
        <f>IFERROR('APPENDIX 13'!E18/'APPENDIX 13'!E$44*100,"")</f>
        <v>1.9983549497459996</v>
      </c>
      <c r="F21" s="118">
        <f>IFERROR('APPENDIX 13'!F18/'APPENDIX 13'!F$44*100,"")</f>
        <v>3.2506907480507761</v>
      </c>
      <c r="G21" s="118">
        <f>IFERROR('APPENDIX 13'!G18/'APPENDIX 13'!G$44*100,"")</f>
        <v>2.6825573299258156</v>
      </c>
      <c r="H21" s="118">
        <f>IFERROR('APPENDIX 13'!H18/'APPENDIX 13'!H$44*100,"")</f>
        <v>2.9367728645298521</v>
      </c>
      <c r="I21" s="118">
        <f>IFERROR('APPENDIX 13'!I18/'APPENDIX 13'!I$44*100,"")</f>
        <v>2.4842507946311971</v>
      </c>
      <c r="J21" s="118">
        <f>IFERROR('APPENDIX 13'!J18/'APPENDIX 13'!J$44*100,"")</f>
        <v>2.2681044530069432</v>
      </c>
      <c r="K21" s="118">
        <f>IFERROR('APPENDIX 13'!K18/'APPENDIX 13'!K$44*100,"")</f>
        <v>0</v>
      </c>
      <c r="L21" s="118">
        <f>IFERROR('APPENDIX 13'!L18/'APPENDIX 13'!L$44*100,"")</f>
        <v>2.9474226086414732</v>
      </c>
      <c r="M21" s="118">
        <f>IFERROR('APPENDIX 13'!M18/'APPENDIX 13'!M$44*100,"")</f>
        <v>2.0026403635948342</v>
      </c>
      <c r="N21" s="118">
        <f>IFERROR('APPENDIX 13'!N18/'APPENDIX 13'!N$44*100,"")</f>
        <v>1.8892170388267369</v>
      </c>
      <c r="O21" s="118">
        <f>IFERROR('APPENDIX 13'!O18/'APPENDIX 13'!O$44*100,"")</f>
        <v>2.3955231758055358</v>
      </c>
      <c r="P21" s="118">
        <f>IFERROR('APPENDIX 13'!P18/'APPENDIX 13'!P$44*100,"")</f>
        <v>4.2287918522357781</v>
      </c>
      <c r="Q21" s="119">
        <f>IFERROR('APPENDIX 13'!Q18/'APPENDIX 13'!Q$44*100,"")</f>
        <v>2.4952380581136682</v>
      </c>
      <c r="R21" s="12"/>
    </row>
    <row r="22" spans="2:18" ht="25.5" customHeight="1" x14ac:dyDescent="0.3">
      <c r="B22" s="89" t="s">
        <v>24</v>
      </c>
      <c r="C22" s="118">
        <f>IFERROR('APPENDIX 13'!C16/'APPENDIX 13'!C$44*100,"")</f>
        <v>0</v>
      </c>
      <c r="D22" s="118">
        <f>IFERROR('APPENDIX 13'!D16/'APPENDIX 13'!D$44*100,"")</f>
        <v>0</v>
      </c>
      <c r="E22" s="118">
        <f>IFERROR('APPENDIX 13'!E16/'APPENDIX 13'!E$44*100,"")</f>
        <v>0</v>
      </c>
      <c r="F22" s="118">
        <f>IFERROR('APPENDIX 13'!F16/'APPENDIX 13'!F$44*100,"")</f>
        <v>0</v>
      </c>
      <c r="G22" s="118">
        <f>IFERROR('APPENDIX 13'!G16/'APPENDIX 13'!G$44*100,"")</f>
        <v>0</v>
      </c>
      <c r="H22" s="118">
        <f>IFERROR('APPENDIX 13'!H16/'APPENDIX 13'!H$44*100,"")</f>
        <v>0</v>
      </c>
      <c r="I22" s="118">
        <f>IFERROR('APPENDIX 13'!I16/'APPENDIX 13'!I$44*100,"")</f>
        <v>0.64746642699701529</v>
      </c>
      <c r="J22" s="118">
        <f>IFERROR('APPENDIX 13'!J16/'APPENDIX 13'!J$44*100,"")</f>
        <v>0.20678115762760574</v>
      </c>
      <c r="K22" s="118">
        <f>IFERROR('APPENDIX 13'!K16/'APPENDIX 13'!K$44*100,"")</f>
        <v>53.886352094157054</v>
      </c>
      <c r="L22" s="118">
        <f>IFERROR('APPENDIX 13'!L16/'APPENDIX 13'!L$44*100,"")</f>
        <v>0</v>
      </c>
      <c r="M22" s="118">
        <f>IFERROR('APPENDIX 13'!M16/'APPENDIX 13'!M$44*100,"")</f>
        <v>0</v>
      </c>
      <c r="N22" s="118">
        <f>IFERROR('APPENDIX 13'!N16/'APPENDIX 13'!N$44*100,"")</f>
        <v>0</v>
      </c>
      <c r="O22" s="118">
        <f>IFERROR('APPENDIX 13'!O16/'APPENDIX 13'!O$44*100,"")</f>
        <v>0</v>
      </c>
      <c r="P22" s="118">
        <f>IFERROR('APPENDIX 13'!P16/'APPENDIX 13'!P$44*100,"")</f>
        <v>0</v>
      </c>
      <c r="Q22" s="119">
        <f>IFERROR('APPENDIX 13'!Q16/'APPENDIX 13'!Q$44*100,"")</f>
        <v>2.30177136439656</v>
      </c>
      <c r="R22" s="12"/>
    </row>
    <row r="23" spans="2:18" ht="25.5" customHeight="1" x14ac:dyDescent="0.3">
      <c r="B23" s="89" t="s">
        <v>18</v>
      </c>
      <c r="C23" s="118">
        <f>IFERROR('APPENDIX 13'!C8/'APPENDIX 13'!C$44*100,"")</f>
        <v>0</v>
      </c>
      <c r="D23" s="118">
        <f>IFERROR('APPENDIX 13'!D8/'APPENDIX 13'!D$44*100,"")</f>
        <v>5.8887333339863597</v>
      </c>
      <c r="E23" s="118">
        <f>IFERROR('APPENDIX 13'!E8/'APPENDIX 13'!E$44*100,"")</f>
        <v>0.24136337328870794</v>
      </c>
      <c r="F23" s="118">
        <f>IFERROR('APPENDIX 13'!F8/'APPENDIX 13'!F$44*100,"")</f>
        <v>3.7554494665879652</v>
      </c>
      <c r="G23" s="118">
        <f>IFERROR('APPENDIX 13'!G8/'APPENDIX 13'!G$44*100,"")</f>
        <v>0.55920889216272218</v>
      </c>
      <c r="H23" s="118">
        <f>IFERROR('APPENDIX 13'!H8/'APPENDIX 13'!H$44*100,"")</f>
        <v>0.30390924448963302</v>
      </c>
      <c r="I23" s="118">
        <f>IFERROR('APPENDIX 13'!I8/'APPENDIX 13'!I$44*100,"")</f>
        <v>4.10896657549773</v>
      </c>
      <c r="J23" s="118">
        <f>IFERROR('APPENDIX 13'!J8/'APPENDIX 13'!J$44*100,"")</f>
        <v>3.8846295016009567</v>
      </c>
      <c r="K23" s="118">
        <f>IFERROR('APPENDIX 13'!K8/'APPENDIX 13'!K$44*100,"")</f>
        <v>0</v>
      </c>
      <c r="L23" s="118">
        <f>IFERROR('APPENDIX 13'!L8/'APPENDIX 13'!L$44*100,"")</f>
        <v>1.5199292017191046</v>
      </c>
      <c r="M23" s="118">
        <f>IFERROR('APPENDIX 13'!M8/'APPENDIX 13'!M$44*100,"")</f>
        <v>0.99901306331765283</v>
      </c>
      <c r="N23" s="118">
        <f>IFERROR('APPENDIX 13'!N8/'APPENDIX 13'!N$44*100,"")</f>
        <v>1.4981660263760936</v>
      </c>
      <c r="O23" s="118">
        <f>IFERROR('APPENDIX 13'!O8/'APPENDIX 13'!O$44*100,"")</f>
        <v>0</v>
      </c>
      <c r="P23" s="118">
        <f>IFERROR('APPENDIX 13'!P8/'APPENDIX 13'!P$44*100,"")</f>
        <v>2.5128954658807268</v>
      </c>
      <c r="Q23" s="119">
        <f>IFERROR('APPENDIX 13'!Q8/'APPENDIX 13'!Q$44*100,"")</f>
        <v>2.0289768001416375</v>
      </c>
      <c r="R23" s="12"/>
    </row>
    <row r="24" spans="2:18" ht="25.5" customHeight="1" x14ac:dyDescent="0.3">
      <c r="B24" s="89" t="s">
        <v>25</v>
      </c>
      <c r="C24" s="118">
        <f>IFERROR('APPENDIX 13'!C17/'APPENDIX 13'!C$44*100,"")</f>
        <v>11.454253009893572</v>
      </c>
      <c r="D24" s="118">
        <f>IFERROR('APPENDIX 13'!D17/'APPENDIX 13'!D$44*100,"")</f>
        <v>1.8286167301608864</v>
      </c>
      <c r="E24" s="118">
        <f>IFERROR('APPENDIX 13'!E17/'APPENDIX 13'!E$44*100,"")</f>
        <v>2.0035310036106537</v>
      </c>
      <c r="F24" s="118">
        <f>IFERROR('APPENDIX 13'!F17/'APPENDIX 13'!F$44*100,"")</f>
        <v>1.9882937572635695</v>
      </c>
      <c r="G24" s="118">
        <f>IFERROR('APPENDIX 13'!G17/'APPENDIX 13'!G$44*100,"")</f>
        <v>0.5746077036028876</v>
      </c>
      <c r="H24" s="118">
        <f>IFERROR('APPENDIX 13'!H17/'APPENDIX 13'!H$44*100,"")</f>
        <v>3.000561158320735</v>
      </c>
      <c r="I24" s="118">
        <f>IFERROR('APPENDIX 13'!I17/'APPENDIX 13'!I$44*100,"")</f>
        <v>2.4447476998528432</v>
      </c>
      <c r="J24" s="118">
        <f>IFERROR('APPENDIX 13'!J17/'APPENDIX 13'!J$44*100,"")</f>
        <v>4.8935394534975218</v>
      </c>
      <c r="K24" s="118">
        <f>IFERROR('APPENDIX 13'!K17/'APPENDIX 13'!K$44*100,"")</f>
        <v>0.98699621834517293</v>
      </c>
      <c r="L24" s="118">
        <f>IFERROR('APPENDIX 13'!L17/'APPENDIX 13'!L$44*100,"")</f>
        <v>0.53270941115931691</v>
      </c>
      <c r="M24" s="118">
        <f>IFERROR('APPENDIX 13'!M17/'APPENDIX 13'!M$44*100,"")</f>
        <v>3.3312637537214735</v>
      </c>
      <c r="N24" s="118">
        <f>IFERROR('APPENDIX 13'!N17/'APPENDIX 13'!N$44*100,"")</f>
        <v>3.3530796514780041</v>
      </c>
      <c r="O24" s="118">
        <f>IFERROR('APPENDIX 13'!O17/'APPENDIX 13'!O$44*100,"")</f>
        <v>0</v>
      </c>
      <c r="P24" s="118">
        <f>IFERROR('APPENDIX 13'!P17/'APPENDIX 13'!P$44*100,"")</f>
        <v>1.2581457817498696</v>
      </c>
      <c r="Q24" s="119">
        <f>IFERROR('APPENDIX 13'!Q17/'APPENDIX 13'!Q$44*100,"")</f>
        <v>1.9721785581038849</v>
      </c>
      <c r="R24" s="12"/>
    </row>
    <row r="25" spans="2:18" ht="25.5" customHeight="1" x14ac:dyDescent="0.3">
      <c r="B25" s="89" t="s">
        <v>38</v>
      </c>
      <c r="C25" s="118">
        <f>IFERROR('APPENDIX 13'!C30/'APPENDIX 13'!C$44*100,"")</f>
        <v>0</v>
      </c>
      <c r="D25" s="118">
        <f>IFERROR('APPENDIX 13'!D30/'APPENDIX 13'!D$44*100,"")</f>
        <v>2.3707174892476788</v>
      </c>
      <c r="E25" s="118">
        <f>IFERROR('APPENDIX 13'!E30/'APPENDIX 13'!E$44*100,"")</f>
        <v>3.9431974656912701</v>
      </c>
      <c r="F25" s="118">
        <f>IFERROR('APPENDIX 13'!F30/'APPENDIX 13'!F$44*100,"")</f>
        <v>3.1178474402364138</v>
      </c>
      <c r="G25" s="118">
        <f>IFERROR('APPENDIX 13'!G30/'APPENDIX 13'!G$44*100,"")</f>
        <v>0.404925458089612</v>
      </c>
      <c r="H25" s="118">
        <f>IFERROR('APPENDIX 13'!H30/'APPENDIX 13'!H$44*100,"")</f>
        <v>4.9215287639107377</v>
      </c>
      <c r="I25" s="118">
        <f>IFERROR('APPENDIX 13'!I30/'APPENDIX 13'!I$44*100,"")</f>
        <v>2.8961758721575324</v>
      </c>
      <c r="J25" s="118">
        <f>IFERROR('APPENDIX 13'!J30/'APPENDIX 13'!J$44*100,"")</f>
        <v>3.2262072654226337</v>
      </c>
      <c r="K25" s="118">
        <f>IFERROR('APPENDIX 13'!K30/'APPENDIX 13'!K$44*100,"")</f>
        <v>0</v>
      </c>
      <c r="L25" s="118">
        <f>IFERROR('APPENDIX 13'!L30/'APPENDIX 13'!L$44*100,"")</f>
        <v>1.3660758736236438</v>
      </c>
      <c r="M25" s="118">
        <f>IFERROR('APPENDIX 13'!M30/'APPENDIX 13'!M$44*100,"")</f>
        <v>3.549763254545014</v>
      </c>
      <c r="N25" s="118">
        <f>IFERROR('APPENDIX 13'!N30/'APPENDIX 13'!N$44*100,"")</f>
        <v>5.1949714161855249</v>
      </c>
      <c r="O25" s="118">
        <f>IFERROR('APPENDIX 13'!O30/'APPENDIX 13'!O$44*100,"")</f>
        <v>0</v>
      </c>
      <c r="P25" s="118">
        <f>IFERROR('APPENDIX 13'!P30/'APPENDIX 13'!P$44*100,"")</f>
        <v>0.9169102284352727</v>
      </c>
      <c r="Q25" s="119">
        <f>IFERROR('APPENDIX 13'!Q30/'APPENDIX 13'!Q$44*100,"")</f>
        <v>1.9469191895305982</v>
      </c>
      <c r="R25" s="12"/>
    </row>
    <row r="26" spans="2:18" ht="25.5" customHeight="1" x14ac:dyDescent="0.3">
      <c r="B26" s="89" t="s">
        <v>37</v>
      </c>
      <c r="C26" s="118">
        <f>IFERROR('APPENDIX 13'!C29/'APPENDIX 13'!C$44*100,"")</f>
        <v>0.87642881862928568</v>
      </c>
      <c r="D26" s="118">
        <f>IFERROR('APPENDIX 13'!D29/'APPENDIX 13'!D$44*100,"")</f>
        <v>5.00989442510543</v>
      </c>
      <c r="E26" s="118">
        <f>IFERROR('APPENDIX 13'!E29/'APPENDIX 13'!E$44*100,"")</f>
        <v>3.9603182592435866</v>
      </c>
      <c r="F26" s="118">
        <f>IFERROR('APPENDIX 13'!F29/'APPENDIX 13'!F$44*100,"")</f>
        <v>4.945432890854776</v>
      </c>
      <c r="G26" s="118">
        <f>IFERROR('APPENDIX 13'!G29/'APPENDIX 13'!G$44*100,"")</f>
        <v>1.4062278984208114</v>
      </c>
      <c r="H26" s="118">
        <f>IFERROR('APPENDIX 13'!H29/'APPENDIX 13'!H$44*100,"")</f>
        <v>4.2028162276268493</v>
      </c>
      <c r="I26" s="118">
        <f>IFERROR('APPENDIX 13'!I29/'APPENDIX 13'!I$44*100,"")</f>
        <v>1.5472055887194311</v>
      </c>
      <c r="J26" s="118">
        <f>IFERROR('APPENDIX 13'!J29/'APPENDIX 13'!J$44*100,"")</f>
        <v>1.5824810741840092</v>
      </c>
      <c r="K26" s="118">
        <f>IFERROR('APPENDIX 13'!K29/'APPENDIX 13'!K$44*100,"")</f>
        <v>0</v>
      </c>
      <c r="L26" s="118">
        <f>IFERROR('APPENDIX 13'!L29/'APPENDIX 13'!L$44*100,"")</f>
        <v>1.1903515762235981</v>
      </c>
      <c r="M26" s="118">
        <f>IFERROR('APPENDIX 13'!M29/'APPENDIX 13'!M$44*100,"")</f>
        <v>3.2997638960777587</v>
      </c>
      <c r="N26" s="118">
        <f>IFERROR('APPENDIX 13'!N29/'APPENDIX 13'!N$44*100,"")</f>
        <v>5.6376751495328827</v>
      </c>
      <c r="O26" s="118">
        <f>IFERROR('APPENDIX 13'!O29/'APPENDIX 13'!O$44*100,"")</f>
        <v>0</v>
      </c>
      <c r="P26" s="118">
        <f>IFERROR('APPENDIX 13'!P29/'APPENDIX 13'!P$44*100,"")</f>
        <v>2.6259782908542246</v>
      </c>
      <c r="Q26" s="119">
        <f>IFERROR('APPENDIX 13'!Q29/'APPENDIX 13'!Q$44*100,"")</f>
        <v>1.8410257251843112</v>
      </c>
      <c r="R26" s="12"/>
    </row>
    <row r="27" spans="2:18" ht="25.5" customHeight="1" x14ac:dyDescent="0.3">
      <c r="B27" s="89" t="s">
        <v>215</v>
      </c>
      <c r="C27" s="118">
        <f>IFERROR('APPENDIX 13'!C36/'APPENDIX 13'!C$44*100,"")</f>
        <v>0</v>
      </c>
      <c r="D27" s="118">
        <f>IFERROR('APPENDIX 13'!D36/'APPENDIX 13'!D$44*100,"")</f>
        <v>0.19821329702744087</v>
      </c>
      <c r="E27" s="118">
        <f>IFERROR('APPENDIX 13'!E36/'APPENDIX 13'!E$44*100,"")</f>
        <v>0.96537386155691396</v>
      </c>
      <c r="F27" s="118">
        <f>IFERROR('APPENDIX 13'!F36/'APPENDIX 13'!F$44*100,"")</f>
        <v>0.79258935904083727</v>
      </c>
      <c r="G27" s="118">
        <f>IFERROR('APPENDIX 13'!G36/'APPENDIX 13'!G$44*100,"")</f>
        <v>2.2398309538899346</v>
      </c>
      <c r="H27" s="118">
        <f>IFERROR('APPENDIX 13'!H36/'APPENDIX 13'!H$44*100,"")</f>
        <v>1.0193211491487961</v>
      </c>
      <c r="I27" s="118">
        <f>IFERROR('APPENDIX 13'!I36/'APPENDIX 13'!I$44*100,"")</f>
        <v>2.1662480649339231</v>
      </c>
      <c r="J27" s="118">
        <f>IFERROR('APPENDIX 13'!J36/'APPENDIX 13'!J$44*100,"")</f>
        <v>1.788836770769207</v>
      </c>
      <c r="K27" s="118">
        <f>IFERROR('APPENDIX 13'!K36/'APPENDIX 13'!K$44*100,"")</f>
        <v>2.7995155058308918</v>
      </c>
      <c r="L27" s="118">
        <f>IFERROR('APPENDIX 13'!L36/'APPENDIX 13'!L$44*100,"")</f>
        <v>0.41764610409462943</v>
      </c>
      <c r="M27" s="118">
        <f>IFERROR('APPENDIX 13'!M36/'APPENDIX 13'!M$44*100,"")</f>
        <v>1.8541234566574762</v>
      </c>
      <c r="N27" s="118">
        <f>IFERROR('APPENDIX 13'!N36/'APPENDIX 13'!N$44*100,"")</f>
        <v>1.1415369878359614</v>
      </c>
      <c r="O27" s="118">
        <f>IFERROR('APPENDIX 13'!O36/'APPENDIX 13'!O$44*100,"")</f>
        <v>2.5043273080989858</v>
      </c>
      <c r="P27" s="118">
        <f>IFERROR('APPENDIX 13'!P36/'APPENDIX 13'!P$44*100,"")</f>
        <v>0.77391284145600614</v>
      </c>
      <c r="Q27" s="119">
        <f>IFERROR('APPENDIX 13'!Q36/'APPENDIX 13'!Q$44*100,"")</f>
        <v>1.8159147229462571</v>
      </c>
      <c r="R27" s="12"/>
    </row>
    <row r="28" spans="2:18" ht="25.5" customHeight="1" x14ac:dyDescent="0.3">
      <c r="B28" s="89" t="s">
        <v>32</v>
      </c>
      <c r="C28" s="118">
        <f>IFERROR('APPENDIX 13'!C24/'APPENDIX 13'!C$44*100,"")</f>
        <v>0</v>
      </c>
      <c r="D28" s="118">
        <f>IFERROR('APPENDIX 13'!D24/'APPENDIX 13'!D$44*100,"")</f>
        <v>-2.8541828035546493E-3</v>
      </c>
      <c r="E28" s="118">
        <f>IFERROR('APPENDIX 13'!E24/'APPENDIX 13'!E$44*100,"")</f>
        <v>-5.9882961634149905E-2</v>
      </c>
      <c r="F28" s="118">
        <f>IFERROR('APPENDIX 13'!F24/'APPENDIX 13'!F$44*100,"")</f>
        <v>1.0733339115845098E-3</v>
      </c>
      <c r="G28" s="118">
        <f>IFERROR('APPENDIX 13'!G24/'APPENDIX 13'!G$44*100,"")</f>
        <v>8.8595901436568569E-4</v>
      </c>
      <c r="H28" s="118">
        <f>IFERROR('APPENDIX 13'!H24/'APPENDIX 13'!H$44*100,"")</f>
        <v>1.5283359479705308E-2</v>
      </c>
      <c r="I28" s="118">
        <f>IFERROR('APPENDIX 13'!I24/'APPENDIX 13'!I$44*100,"")</f>
        <v>0.87418201769135595</v>
      </c>
      <c r="J28" s="118">
        <f>IFERROR('APPENDIX 13'!J24/'APPENDIX 13'!J$44*100,"")</f>
        <v>0.44316731278942689</v>
      </c>
      <c r="K28" s="118">
        <f>IFERROR('APPENDIX 13'!K24/'APPENDIX 13'!K$44*100,"")</f>
        <v>34.896307736987318</v>
      </c>
      <c r="L28" s="118">
        <f>IFERROR('APPENDIX 13'!L24/'APPENDIX 13'!L$44*100,"")</f>
        <v>1.3755326606657208E-3</v>
      </c>
      <c r="M28" s="118">
        <f>IFERROR('APPENDIX 13'!M24/'APPENDIX 13'!M$44*100,"")</f>
        <v>3.8359689923547019E-2</v>
      </c>
      <c r="N28" s="118">
        <f>IFERROR('APPENDIX 13'!N24/'APPENDIX 13'!N$44*100,"")</f>
        <v>9.8800154737403614E-4</v>
      </c>
      <c r="O28" s="118">
        <f>IFERROR('APPENDIX 13'!O24/'APPENDIX 13'!O$44*100,"")</f>
        <v>0</v>
      </c>
      <c r="P28" s="118">
        <f>IFERROR('APPENDIX 13'!P24/'APPENDIX 13'!P$44*100,"")</f>
        <v>2.1677218844759986E-2</v>
      </c>
      <c r="Q28" s="119">
        <f>IFERROR('APPENDIX 13'!Q24/'APPENDIX 13'!Q$44*100,"")</f>
        <v>1.6088153684668309</v>
      </c>
      <c r="R28" s="12"/>
    </row>
    <row r="29" spans="2:18" ht="25.5" customHeight="1" x14ac:dyDescent="0.3">
      <c r="B29" s="89" t="s">
        <v>35</v>
      </c>
      <c r="C29" s="118">
        <f>IFERROR('APPENDIX 13'!C27/'APPENDIX 13'!C$44*100,"")</f>
        <v>0</v>
      </c>
      <c r="D29" s="118">
        <f>IFERROR('APPENDIX 13'!D27/'APPENDIX 13'!D$44*100,"")</f>
        <v>1.9158494240015664</v>
      </c>
      <c r="E29" s="118">
        <f>IFERROR('APPENDIX 13'!E27/'APPENDIX 13'!E$44*100,"")</f>
        <v>1.6513204460204343</v>
      </c>
      <c r="F29" s="118">
        <f>IFERROR('APPENDIX 13'!F27/'APPENDIX 13'!F$44*100,"")</f>
        <v>0.72775165420706234</v>
      </c>
      <c r="G29" s="118">
        <f>IFERROR('APPENDIX 13'!G27/'APPENDIX 13'!G$44*100,"")</f>
        <v>1.2370941037259526</v>
      </c>
      <c r="H29" s="118">
        <f>IFERROR('APPENDIX 13'!H27/'APPENDIX 13'!H$44*100,"")</f>
        <v>0.49990218542303699</v>
      </c>
      <c r="I29" s="118">
        <f>IFERROR('APPENDIX 13'!I27/'APPENDIX 13'!I$44*100,"")</f>
        <v>3.3706261301213543</v>
      </c>
      <c r="J29" s="118">
        <f>IFERROR('APPENDIX 13'!J27/'APPENDIX 13'!J$44*100,"")</f>
        <v>4.3016380512996717</v>
      </c>
      <c r="K29" s="118">
        <f>IFERROR('APPENDIX 13'!K27/'APPENDIX 13'!K$44*100,"")</f>
        <v>0.40342134778148148</v>
      </c>
      <c r="L29" s="118">
        <f>IFERROR('APPENDIX 13'!L27/'APPENDIX 13'!L$44*100,"")</f>
        <v>0.26224530175591965</v>
      </c>
      <c r="M29" s="118">
        <f>IFERROR('APPENDIX 13'!M27/'APPENDIX 13'!M$44*100,"")</f>
        <v>1.118798654787013</v>
      </c>
      <c r="N29" s="118">
        <f>IFERROR('APPENDIX 13'!N27/'APPENDIX 13'!N$44*100,"")</f>
        <v>1.4917637763491098</v>
      </c>
      <c r="O29" s="118">
        <f>IFERROR('APPENDIX 13'!O27/'APPENDIX 13'!O$44*100,"")</f>
        <v>0</v>
      </c>
      <c r="P29" s="118">
        <f>IFERROR('APPENDIX 13'!P27/'APPENDIX 13'!P$44*100,"")</f>
        <v>2.3008922655789741</v>
      </c>
      <c r="Q29" s="119">
        <f>IFERROR('APPENDIX 13'!Q27/'APPENDIX 13'!Q$44*100,"")</f>
        <v>1.5512933393072017</v>
      </c>
      <c r="R29" s="12"/>
    </row>
    <row r="30" spans="2:18" ht="25.5" customHeight="1" x14ac:dyDescent="0.3">
      <c r="B30" s="89" t="s">
        <v>199</v>
      </c>
      <c r="C30" s="118">
        <f>IFERROR('APPENDIX 13'!C35/'APPENDIX 13'!C$44*100,"")</f>
        <v>0</v>
      </c>
      <c r="D30" s="118">
        <f>IFERROR('APPENDIX 13'!D35/'APPENDIX 13'!D$44*100,"")</f>
        <v>3.725983242220988</v>
      </c>
      <c r="E30" s="118">
        <f>IFERROR('APPENDIX 13'!E35/'APPENDIX 13'!E$44*100,"")</f>
        <v>1.2027556549497342</v>
      </c>
      <c r="F30" s="118">
        <f>IFERROR('APPENDIX 13'!F35/'APPENDIX 13'!F$44*100,"")</f>
        <v>1.7805567521428196</v>
      </c>
      <c r="G30" s="118">
        <f>IFERROR('APPENDIX 13'!G35/'APPENDIX 13'!G$44*100,"")</f>
        <v>1.1844006366334412</v>
      </c>
      <c r="H30" s="118">
        <f>IFERROR('APPENDIX 13'!H35/'APPENDIX 13'!H$44*100,"")</f>
        <v>0.77815978195964342</v>
      </c>
      <c r="I30" s="118">
        <f>IFERROR('APPENDIX 13'!I35/'APPENDIX 13'!I$44*100,"")</f>
        <v>1.7157963595576797</v>
      </c>
      <c r="J30" s="118">
        <f>IFERROR('APPENDIX 13'!J35/'APPENDIX 13'!J$44*100,"")</f>
        <v>0.99962781015470004</v>
      </c>
      <c r="K30" s="118">
        <f>IFERROR('APPENDIX 13'!K35/'APPENDIX 13'!K$44*100,"")</f>
        <v>0</v>
      </c>
      <c r="L30" s="118">
        <f>IFERROR('APPENDIX 13'!L35/'APPENDIX 13'!L$44*100,"")</f>
        <v>0.39051372236299814</v>
      </c>
      <c r="M30" s="118">
        <f>IFERROR('APPENDIX 13'!M35/'APPENDIX 13'!M$44*100,"")</f>
        <v>1.0651812213172918</v>
      </c>
      <c r="N30" s="118">
        <f>IFERROR('APPENDIX 13'!N35/'APPENDIX 13'!N$44*100,"")</f>
        <v>1.5837862404715277</v>
      </c>
      <c r="O30" s="118">
        <f>IFERROR('APPENDIX 13'!O35/'APPENDIX 13'!O$44*100,"")</f>
        <v>1.1649802528818047</v>
      </c>
      <c r="P30" s="118">
        <f>IFERROR('APPENDIX 13'!P35/'APPENDIX 13'!P$44*100,"")</f>
        <v>9.71255016079086</v>
      </c>
      <c r="Q30" s="119">
        <f>IFERROR('APPENDIX 13'!Q35/'APPENDIX 13'!Q$44*100,"")</f>
        <v>1.54329258443228</v>
      </c>
      <c r="R30" s="12"/>
    </row>
    <row r="31" spans="2:18" ht="25.5" customHeight="1" x14ac:dyDescent="0.3">
      <c r="B31" s="89" t="s">
        <v>44</v>
      </c>
      <c r="C31" s="118">
        <f>IFERROR('APPENDIX 13'!C41/'APPENDIX 13'!C$44*100,"")</f>
        <v>1.3576682139811915</v>
      </c>
      <c r="D31" s="118">
        <f>IFERROR('APPENDIX 13'!D41/'APPENDIX 13'!D$44*100,"")</f>
        <v>1.6871268525400125</v>
      </c>
      <c r="E31" s="118">
        <f>IFERROR('APPENDIX 13'!E41/'APPENDIX 13'!E$44*100,"")</f>
        <v>0.37984272206767955</v>
      </c>
      <c r="F31" s="118">
        <f>IFERROR('APPENDIX 13'!F41/'APPENDIX 13'!F$44*100,"")</f>
        <v>1.1613889752047923</v>
      </c>
      <c r="G31" s="118">
        <f>IFERROR('APPENDIX 13'!G41/'APPENDIX 13'!G$44*100,"")</f>
        <v>0.24553721255277577</v>
      </c>
      <c r="H31" s="118">
        <f>IFERROR('APPENDIX 13'!H41/'APPENDIX 13'!H$44*100,"")</f>
        <v>0.62202555553786532</v>
      </c>
      <c r="I31" s="118">
        <f>IFERROR('APPENDIX 13'!I41/'APPENDIX 13'!I$44*100,"")</f>
        <v>1.1527192090306011</v>
      </c>
      <c r="J31" s="118">
        <f>IFERROR('APPENDIX 13'!J41/'APPENDIX 13'!J$44*100,"")</f>
        <v>1.1012846352206906</v>
      </c>
      <c r="K31" s="118">
        <f>IFERROR('APPENDIX 13'!K41/'APPENDIX 13'!K$44*100,"")</f>
        <v>2.5181143582581819E-2</v>
      </c>
      <c r="L31" s="118">
        <f>IFERROR('APPENDIX 13'!L41/'APPENDIX 13'!L$44*100,"")</f>
        <v>0.4122471384015165</v>
      </c>
      <c r="M31" s="118">
        <f>IFERROR('APPENDIX 13'!M41/'APPENDIX 13'!M$44*100,"")</f>
        <v>0.84797370684241946</v>
      </c>
      <c r="N31" s="118">
        <f>IFERROR('APPENDIX 13'!N41/'APPENDIX 13'!N$44*100,"")</f>
        <v>0.87600169196371558</v>
      </c>
      <c r="O31" s="118">
        <f>IFERROR('APPENDIX 13'!O41/'APPENDIX 13'!O$44*100,"")</f>
        <v>1.656270587649656</v>
      </c>
      <c r="P31" s="118">
        <f>IFERROR('APPENDIX 13'!P41/'APPENDIX 13'!P$44*100,"")</f>
        <v>0.84064254679979222</v>
      </c>
      <c r="Q31" s="119">
        <f>IFERROR('APPENDIX 13'!Q41/'APPENDIX 13'!Q$44*100,"")</f>
        <v>1.1780677982781571</v>
      </c>
      <c r="R31" s="12"/>
    </row>
    <row r="32" spans="2:18" ht="25.5" customHeight="1" x14ac:dyDescent="0.3">
      <c r="B32" s="89" t="s">
        <v>21</v>
      </c>
      <c r="C32" s="118">
        <f>IFERROR('APPENDIX 13'!C13/'APPENDIX 13'!C$44*100,"")</f>
        <v>0</v>
      </c>
      <c r="D32" s="118">
        <f>IFERROR('APPENDIX 13'!D13/'APPENDIX 13'!D$44*100,"")</f>
        <v>4.6030486782919411</v>
      </c>
      <c r="E32" s="118">
        <f>IFERROR('APPENDIX 13'!E13/'APPENDIX 13'!E$44*100,"")</f>
        <v>1.0025618177845042</v>
      </c>
      <c r="F32" s="118">
        <f>IFERROR('APPENDIX 13'!F13/'APPENDIX 13'!F$44*100,"")</f>
        <v>0.54860909814833114</v>
      </c>
      <c r="G32" s="118">
        <f>IFERROR('APPENDIX 13'!G13/'APPENDIX 13'!G$44*100,"")</f>
        <v>0.39167826139862039</v>
      </c>
      <c r="H32" s="118">
        <f>IFERROR('APPENDIX 13'!H13/'APPENDIX 13'!H$44*100,"")</f>
        <v>1.2246778384958226</v>
      </c>
      <c r="I32" s="118">
        <f>IFERROR('APPENDIX 13'!I13/'APPENDIX 13'!I$44*100,"")</f>
        <v>1.6767376824198366</v>
      </c>
      <c r="J32" s="118">
        <f>IFERROR('APPENDIX 13'!J13/'APPENDIX 13'!J$44*100,"")</f>
        <v>2.0623585839158629</v>
      </c>
      <c r="K32" s="118">
        <f>IFERROR('APPENDIX 13'!K13/'APPENDIX 13'!K$44*100,"")</f>
        <v>0</v>
      </c>
      <c r="L32" s="118">
        <f>IFERROR('APPENDIX 13'!L13/'APPENDIX 13'!L$44*100,"")</f>
        <v>2.0341376985924677</v>
      </c>
      <c r="M32" s="118">
        <f>IFERROR('APPENDIX 13'!M13/'APPENDIX 13'!M$44*100,"")</f>
        <v>1.2669771843473385</v>
      </c>
      <c r="N32" s="118">
        <f>IFERROR('APPENDIX 13'!N13/'APPENDIX 13'!N$44*100,"")</f>
        <v>1.425547912644102</v>
      </c>
      <c r="O32" s="118">
        <f>IFERROR('APPENDIX 13'!O13/'APPENDIX 13'!O$44*100,"")</f>
        <v>0</v>
      </c>
      <c r="P32" s="118">
        <f>IFERROR('APPENDIX 13'!P13/'APPENDIX 13'!P$44*100,"")</f>
        <v>2.5227586004550924</v>
      </c>
      <c r="Q32" s="119">
        <f>IFERROR('APPENDIX 13'!Q13/'APPENDIX 13'!Q$44*100,"")</f>
        <v>1.0784568462487643</v>
      </c>
      <c r="R32" s="12"/>
    </row>
    <row r="33" spans="2:18" ht="25.5" customHeight="1" x14ac:dyDescent="0.3">
      <c r="B33" s="89" t="s">
        <v>196</v>
      </c>
      <c r="C33" s="118">
        <f>IFERROR('APPENDIX 13'!C31/'APPENDIX 13'!C$44*100,"")</f>
        <v>0</v>
      </c>
      <c r="D33" s="118">
        <f>IFERROR('APPENDIX 13'!D31/'APPENDIX 13'!D$44*100,"")</f>
        <v>0.21550465692470397</v>
      </c>
      <c r="E33" s="118">
        <f>IFERROR('APPENDIX 13'!E31/'APPENDIX 13'!E$44*100,"")</f>
        <v>0.7801507648002215</v>
      </c>
      <c r="F33" s="118">
        <f>IFERROR('APPENDIX 13'!F31/'APPENDIX 13'!F$44*100,"")</f>
        <v>0.92508878317478904</v>
      </c>
      <c r="G33" s="118">
        <f>IFERROR('APPENDIX 13'!G31/'APPENDIX 13'!G$44*100,"")</f>
        <v>0.65434401489579941</v>
      </c>
      <c r="H33" s="118">
        <f>IFERROR('APPENDIX 13'!H31/'APPENDIX 13'!H$44*100,"")</f>
        <v>5.0262879415650552E-2</v>
      </c>
      <c r="I33" s="118">
        <f>IFERROR('APPENDIX 13'!I31/'APPENDIX 13'!I$44*100,"")</f>
        <v>1.414011744037353</v>
      </c>
      <c r="J33" s="118">
        <f>IFERROR('APPENDIX 13'!J31/'APPENDIX 13'!J$44*100,"")</f>
        <v>1.5907988375630833</v>
      </c>
      <c r="K33" s="118">
        <f>IFERROR('APPENDIX 13'!K31/'APPENDIX 13'!K$44*100,"")</f>
        <v>0</v>
      </c>
      <c r="L33" s="118">
        <f>IFERROR('APPENDIX 13'!L31/'APPENDIX 13'!L$44*100,"")</f>
        <v>3.5816463301579207</v>
      </c>
      <c r="M33" s="118">
        <f>IFERROR('APPENDIX 13'!M31/'APPENDIX 13'!M$44*100,"")</f>
        <v>0.94238099503437289</v>
      </c>
      <c r="N33" s="118">
        <f>IFERROR('APPENDIX 13'!N31/'APPENDIX 13'!N$44*100,"")</f>
        <v>1.3058218851333161</v>
      </c>
      <c r="O33" s="118">
        <f>IFERROR('APPENDIX 13'!O31/'APPENDIX 13'!O$44*100,"")</f>
        <v>0.7259759610029074</v>
      </c>
      <c r="P33" s="118">
        <f>IFERROR('APPENDIX 13'!P31/'APPENDIX 13'!P$44*100,"")</f>
        <v>4.9279544173754367E-2</v>
      </c>
      <c r="Q33" s="119">
        <f>IFERROR('APPENDIX 13'!Q31/'APPENDIX 13'!Q$44*100,"")</f>
        <v>1.0020752504355956</v>
      </c>
      <c r="R33" s="12"/>
    </row>
    <row r="34" spans="2:18" ht="25.5" customHeight="1" x14ac:dyDescent="0.3">
      <c r="B34" s="89" t="s">
        <v>43</v>
      </c>
      <c r="C34" s="118">
        <f>IFERROR('APPENDIX 13'!C40/'APPENDIX 13'!C$44*100,"")</f>
        <v>0</v>
      </c>
      <c r="D34" s="118">
        <f>IFERROR('APPENDIX 13'!D40/'APPENDIX 13'!D$44*100,"")</f>
        <v>0.31321192454930297</v>
      </c>
      <c r="E34" s="118">
        <f>IFERROR('APPENDIX 13'!E40/'APPENDIX 13'!E$44*100,"")</f>
        <v>0.42348083772660794</v>
      </c>
      <c r="F34" s="118">
        <f>IFERROR('APPENDIX 13'!F40/'APPENDIX 13'!F$44*100,"")</f>
        <v>0.49374402004646273</v>
      </c>
      <c r="G34" s="118">
        <f>IFERROR('APPENDIX 13'!G40/'APPENDIX 13'!G$44*100,"")</f>
        <v>0.11618719645538565</v>
      </c>
      <c r="H34" s="118">
        <f>IFERROR('APPENDIX 13'!H40/'APPENDIX 13'!H$44*100,"")</f>
        <v>7.4802358016867521E-2</v>
      </c>
      <c r="I34" s="118">
        <f>IFERROR('APPENDIX 13'!I40/'APPENDIX 13'!I$44*100,"")</f>
        <v>2.7704432363133242</v>
      </c>
      <c r="J34" s="118">
        <f>IFERROR('APPENDIX 13'!J40/'APPENDIX 13'!J$44*100,"")</f>
        <v>2.0944525285481643</v>
      </c>
      <c r="K34" s="118">
        <f>IFERROR('APPENDIX 13'!K40/'APPENDIX 13'!K$44*100,"")</f>
        <v>0</v>
      </c>
      <c r="L34" s="118">
        <f>IFERROR('APPENDIX 13'!L40/'APPENDIX 13'!L$44*100,"")</f>
        <v>1.8170098681063835</v>
      </c>
      <c r="M34" s="118">
        <f>IFERROR('APPENDIX 13'!M40/'APPENDIX 13'!M$44*100,"")</f>
        <v>0.12956777382356058</v>
      </c>
      <c r="N34" s="118">
        <f>IFERROR('APPENDIX 13'!N40/'APPENDIX 13'!N$44*100,"")</f>
        <v>0.33726420821160102</v>
      </c>
      <c r="O34" s="118">
        <f>IFERROR('APPENDIX 13'!O40/'APPENDIX 13'!O$44*100,"")</f>
        <v>0</v>
      </c>
      <c r="P34" s="118">
        <f>IFERROR('APPENDIX 13'!P40/'APPENDIX 13'!P$44*100,"")</f>
        <v>1.5734770585449782</v>
      </c>
      <c r="Q34" s="119">
        <f>IFERROR('APPENDIX 13'!Q40/'APPENDIX 13'!Q$44*100,"")</f>
        <v>0.92677131550333647</v>
      </c>
      <c r="R34" s="12"/>
    </row>
    <row r="35" spans="2:18" ht="25.5" customHeight="1" x14ac:dyDescent="0.3">
      <c r="B35" s="89" t="s">
        <v>41</v>
      </c>
      <c r="C35" s="118">
        <f>IFERROR('APPENDIX 13'!C38/'APPENDIX 13'!C$44*100,"")</f>
        <v>0</v>
      </c>
      <c r="D35" s="118">
        <f>IFERROR('APPENDIX 13'!D38/'APPENDIX 13'!D$44*100,"")</f>
        <v>1.0960061965649854</v>
      </c>
      <c r="E35" s="118">
        <f>IFERROR('APPENDIX 13'!E38/'APPENDIX 13'!E$44*100,"")</f>
        <v>2.9298057505899511</v>
      </c>
      <c r="F35" s="118">
        <f>IFERROR('APPENDIX 13'!F38/'APPENDIX 13'!F$44*100,"")</f>
        <v>2.5364547645556077</v>
      </c>
      <c r="G35" s="118">
        <f>IFERROR('APPENDIX 13'!G38/'APPENDIX 13'!G$44*100,"")</f>
        <v>0.54435853154097358</v>
      </c>
      <c r="H35" s="118">
        <f>IFERROR('APPENDIX 13'!H38/'APPENDIX 13'!H$44*100,"")</f>
        <v>3.5757320953597858</v>
      </c>
      <c r="I35" s="118">
        <f>IFERROR('APPENDIX 13'!I38/'APPENDIX 13'!I$44*100,"")</f>
        <v>0.8194748320848253</v>
      </c>
      <c r="J35" s="118">
        <f>IFERROR('APPENDIX 13'!J38/'APPENDIX 13'!J$44*100,"")</f>
        <v>0.57297547682807259</v>
      </c>
      <c r="K35" s="118">
        <f>IFERROR('APPENDIX 13'!K38/'APPENDIX 13'!K$44*100,"")</f>
        <v>0</v>
      </c>
      <c r="L35" s="118">
        <f>IFERROR('APPENDIX 13'!L38/'APPENDIX 13'!L$44*100,"")</f>
        <v>0.37149698332929454</v>
      </c>
      <c r="M35" s="118">
        <f>IFERROR('APPENDIX 13'!M38/'APPENDIX 13'!M$44*100,"")</f>
        <v>2.8942032289149329</v>
      </c>
      <c r="N35" s="118">
        <f>IFERROR('APPENDIX 13'!N38/'APPENDIX 13'!N$44*100,"")</f>
        <v>2.9490067786329708</v>
      </c>
      <c r="O35" s="118">
        <f>IFERROR('APPENDIX 13'!O38/'APPENDIX 13'!O$44*100,"")</f>
        <v>0</v>
      </c>
      <c r="P35" s="118">
        <f>IFERROR('APPENDIX 13'!P38/'APPENDIX 13'!P$44*100,"")</f>
        <v>0.82409560308162544</v>
      </c>
      <c r="Q35" s="119">
        <f>IFERROR('APPENDIX 13'!Q38/'APPENDIX 13'!Q$44*100,"")</f>
        <v>0.92325864226918986</v>
      </c>
      <c r="R35" s="12"/>
    </row>
    <row r="36" spans="2:18" ht="25.5" customHeight="1" x14ac:dyDescent="0.3">
      <c r="B36" s="89" t="s">
        <v>31</v>
      </c>
      <c r="C36" s="118">
        <f>IFERROR('APPENDIX 13'!C23/'APPENDIX 13'!C$44*100,"")</f>
        <v>0</v>
      </c>
      <c r="D36" s="118">
        <f>IFERROR('APPENDIX 13'!D23/'APPENDIX 13'!D$44*100,"")</f>
        <v>1.1085867693107507</v>
      </c>
      <c r="E36" s="118">
        <f>IFERROR('APPENDIX 13'!E23/'APPENDIX 13'!E$44*100,"")</f>
        <v>1.6659726600373008</v>
      </c>
      <c r="F36" s="118">
        <f>IFERROR('APPENDIX 13'!F23/'APPENDIX 13'!F$44*100,"")</f>
        <v>0.74801994991610965</v>
      </c>
      <c r="G36" s="118">
        <f>IFERROR('APPENDIX 13'!G23/'APPENDIX 13'!G$44*100,"")</f>
        <v>0.27933022067215268</v>
      </c>
      <c r="H36" s="118">
        <f>IFERROR('APPENDIX 13'!H23/'APPENDIX 13'!H$44*100,"")</f>
        <v>2.4908288308849298</v>
      </c>
      <c r="I36" s="118">
        <f>IFERROR('APPENDIX 13'!I23/'APPENDIX 13'!I$44*100,"")</f>
        <v>1.3727560163105059</v>
      </c>
      <c r="J36" s="118">
        <f>IFERROR('APPENDIX 13'!J23/'APPENDIX 13'!J$44*100,"")</f>
        <v>1.1870221262832532</v>
      </c>
      <c r="K36" s="118">
        <f>IFERROR('APPENDIX 13'!K23/'APPENDIX 13'!K$44*100,"")</f>
        <v>0</v>
      </c>
      <c r="L36" s="118">
        <f>IFERROR('APPENDIX 13'!L23/'APPENDIX 13'!L$44*100,"")</f>
        <v>0.63776571811766136</v>
      </c>
      <c r="M36" s="118">
        <f>IFERROR('APPENDIX 13'!M23/'APPENDIX 13'!M$44*100,"")</f>
        <v>1.4287830937281383</v>
      </c>
      <c r="N36" s="118">
        <f>IFERROR('APPENDIX 13'!N23/'APPENDIX 13'!N$44*100,"")</f>
        <v>2.2959772758806278</v>
      </c>
      <c r="O36" s="118">
        <f>IFERROR('APPENDIX 13'!O23/'APPENDIX 13'!O$44*100,"")</f>
        <v>0</v>
      </c>
      <c r="P36" s="118">
        <f>IFERROR('APPENDIX 13'!P23/'APPENDIX 13'!P$44*100,"")</f>
        <v>1.7179557221453035</v>
      </c>
      <c r="Q36" s="119">
        <f>IFERROR('APPENDIX 13'!Q23/'APPENDIX 13'!Q$44*100,"")</f>
        <v>0.82624510358159908</v>
      </c>
      <c r="R36" s="12"/>
    </row>
    <row r="37" spans="2:18" ht="25.5" customHeight="1" x14ac:dyDescent="0.3">
      <c r="B37" s="89" t="s">
        <v>197</v>
      </c>
      <c r="C37" s="118">
        <f>IFERROR('APPENDIX 13'!C32/'APPENDIX 13'!C$44*100,"")</f>
        <v>8.8987796124464786</v>
      </c>
      <c r="D37" s="118">
        <f>IFERROR('APPENDIX 13'!D32/'APPENDIX 13'!D$44*100,"")</f>
        <v>2.3306957777395714</v>
      </c>
      <c r="E37" s="118">
        <f>IFERROR('APPENDIX 13'!E32/'APPENDIX 13'!E$44*100,"")</f>
        <v>0.44951344229669415</v>
      </c>
      <c r="F37" s="118">
        <f>IFERROR('APPENDIX 13'!F32/'APPENDIX 13'!F$44*100,"")</f>
        <v>1.3070093541098329</v>
      </c>
      <c r="G37" s="118">
        <f>IFERROR('APPENDIX 13'!G32/'APPENDIX 13'!G$44*100,"")</f>
        <v>1.5518968154890482</v>
      </c>
      <c r="H37" s="118">
        <f>IFERROR('APPENDIX 13'!H32/'APPENDIX 13'!H$44*100,"")</f>
        <v>0.2184259707822937</v>
      </c>
      <c r="I37" s="118">
        <f>IFERROR('APPENDIX 13'!I32/'APPENDIX 13'!I$44*100,"")</f>
        <v>0.67964284003510289</v>
      </c>
      <c r="J37" s="118">
        <f>IFERROR('APPENDIX 13'!J32/'APPENDIX 13'!J$44*100,"")</f>
        <v>0.37515559949720034</v>
      </c>
      <c r="K37" s="118">
        <f>IFERROR('APPENDIX 13'!K32/'APPENDIX 13'!K$44*100,"")</f>
        <v>0</v>
      </c>
      <c r="L37" s="118">
        <f>IFERROR('APPENDIX 13'!L32/'APPENDIX 13'!L$44*100,"")</f>
        <v>0.28464564480496179</v>
      </c>
      <c r="M37" s="118">
        <f>IFERROR('APPENDIX 13'!M32/'APPENDIX 13'!M$44*100,"")</f>
        <v>0.44522286389530863</v>
      </c>
      <c r="N37" s="118">
        <f>IFERROR('APPENDIX 13'!N32/'APPENDIX 13'!N$44*100,"")</f>
        <v>0.22986486344644175</v>
      </c>
      <c r="O37" s="118">
        <f>IFERROR('APPENDIX 13'!O32/'APPENDIX 13'!O$44*100,"")</f>
        <v>0</v>
      </c>
      <c r="P37" s="118">
        <f>IFERROR('APPENDIX 13'!P32/'APPENDIX 13'!P$44*100,"")</f>
        <v>0.57526804662384645</v>
      </c>
      <c r="Q37" s="119">
        <f>IFERROR('APPENDIX 13'!Q32/'APPENDIX 13'!Q$44*100,"")</f>
        <v>0.57965159504453345</v>
      </c>
      <c r="R37" s="12"/>
    </row>
    <row r="38" spans="2:18" ht="25.5" customHeight="1" x14ac:dyDescent="0.3">
      <c r="B38" s="89" t="s">
        <v>46</v>
      </c>
      <c r="C38" s="118">
        <f>IFERROR('APPENDIX 13'!C43/'APPENDIX 13'!C$44*100,"")</f>
        <v>0</v>
      </c>
      <c r="D38" s="118">
        <f>IFERROR('APPENDIX 13'!D43/'APPENDIX 13'!D$44*100,"")</f>
        <v>0.15908605315735186</v>
      </c>
      <c r="E38" s="118">
        <f>IFERROR('APPENDIX 13'!E43/'APPENDIX 13'!E$44*100,"")</f>
        <v>8.7594757709527778E-4</v>
      </c>
      <c r="F38" s="118">
        <f>IFERROR('APPENDIX 13'!F43/'APPENDIX 13'!F$44*100,"")</f>
        <v>7.1902951358573963E-4</v>
      </c>
      <c r="G38" s="118">
        <f>IFERROR('APPENDIX 13'!G43/'APPENDIX 13'!G$44*100,"")</f>
        <v>1.0547131123401022E-2</v>
      </c>
      <c r="H38" s="118">
        <f>IFERROR('APPENDIX 13'!H43/'APPENDIX 13'!H$44*100,"")</f>
        <v>4.3948627611828647E-2</v>
      </c>
      <c r="I38" s="118">
        <f>IFERROR('APPENDIX 13'!I43/'APPENDIX 13'!I$44*100,"")</f>
        <v>1.4879352980434313</v>
      </c>
      <c r="J38" s="118">
        <f>IFERROR('APPENDIX 13'!J43/'APPENDIX 13'!J$44*100,"")</f>
        <v>0.55251080068825331</v>
      </c>
      <c r="K38" s="118">
        <f>IFERROR('APPENDIX 13'!K43/'APPENDIX 13'!K$44*100,"")</f>
        <v>4.9973735394749923</v>
      </c>
      <c r="L38" s="118">
        <f>IFERROR('APPENDIX 13'!L43/'APPENDIX 13'!L$44*100,"")</f>
        <v>1.9257457249320091E-3</v>
      </c>
      <c r="M38" s="118">
        <f>IFERROR('APPENDIX 13'!M43/'APPENDIX 13'!M$44*100,"")</f>
        <v>1.1074168702868425E-3</v>
      </c>
      <c r="N38" s="118">
        <f>IFERROR('APPENDIX 13'!N43/'APPENDIX 13'!N$44*100,"")</f>
        <v>6.3824899960362733E-3</v>
      </c>
      <c r="O38" s="118">
        <f>IFERROR('APPENDIX 13'!O43/'APPENDIX 13'!O$44*100,"")</f>
        <v>0</v>
      </c>
      <c r="P38" s="118">
        <f>IFERROR('APPENDIX 13'!P43/'APPENDIX 13'!P$44*100,"")</f>
        <v>0.23624555670980923</v>
      </c>
      <c r="Q38" s="119">
        <f>IFERROR('APPENDIX 13'!Q43/'APPENDIX 13'!Q$44*100,"")</f>
        <v>0.53183115834277006</v>
      </c>
      <c r="R38" s="12"/>
    </row>
    <row r="39" spans="2:18" ht="25.5" customHeight="1" x14ac:dyDescent="0.3">
      <c r="B39" s="89" t="s">
        <v>40</v>
      </c>
      <c r="C39" s="118">
        <f>IFERROR('APPENDIX 13'!C37/'APPENDIX 13'!C$44*100,"")</f>
        <v>0</v>
      </c>
      <c r="D39" s="118">
        <f>IFERROR('APPENDIX 13'!D37/'APPENDIX 13'!D$44*100,"")</f>
        <v>0.35732706069744863</v>
      </c>
      <c r="E39" s="118">
        <f>IFERROR('APPENDIX 13'!E37/'APPENDIX 13'!E$44*100,"")</f>
        <v>1.7329428338861304</v>
      </c>
      <c r="F39" s="118">
        <f>IFERROR('APPENDIX 13'!F37/'APPENDIX 13'!F$44*100,"")</f>
        <v>5.6730386550156039E-2</v>
      </c>
      <c r="G39" s="118">
        <f>IFERROR('APPENDIX 13'!G37/'APPENDIX 13'!G$44*100,"")</f>
        <v>0.48786809724403762</v>
      </c>
      <c r="H39" s="118">
        <f>IFERROR('APPENDIX 13'!H37/'APPENDIX 13'!H$44*100,"")</f>
        <v>0.39266753405017513</v>
      </c>
      <c r="I39" s="118">
        <f>IFERROR('APPENDIX 13'!I37/'APPENDIX 13'!I$44*100,"")</f>
        <v>0.84178960516117329</v>
      </c>
      <c r="J39" s="118">
        <f>IFERROR('APPENDIX 13'!J37/'APPENDIX 13'!J$44*100,"")</f>
        <v>1.1500070155937672</v>
      </c>
      <c r="K39" s="118">
        <f>IFERROR('APPENDIX 13'!K37/'APPENDIX 13'!K$44*100,"")</f>
        <v>0</v>
      </c>
      <c r="L39" s="118">
        <f>IFERROR('APPENDIX 13'!L37/'APPENDIX 13'!L$44*100,"")</f>
        <v>0.5180256000067105</v>
      </c>
      <c r="M39" s="118">
        <f>IFERROR('APPENDIX 13'!M37/'APPENDIX 13'!M$44*100,"")</f>
        <v>1.0466319887399871</v>
      </c>
      <c r="N39" s="118">
        <f>IFERROR('APPENDIX 13'!N37/'APPENDIX 13'!N$44*100,"")</f>
        <v>0.59736549557328977</v>
      </c>
      <c r="O39" s="118">
        <f>IFERROR('APPENDIX 13'!O37/'APPENDIX 13'!O$44*100,"")</f>
        <v>7.2622566796206198E-2</v>
      </c>
      <c r="P39" s="118">
        <f>IFERROR('APPENDIX 13'!P37/'APPENDIX 13'!P$44*100,"")</f>
        <v>0.23909972385770265</v>
      </c>
      <c r="Q39" s="119">
        <f>IFERROR('APPENDIX 13'!Q37/'APPENDIX 13'!Q$44*100,"")</f>
        <v>0.46875942626526518</v>
      </c>
      <c r="R39" s="12"/>
    </row>
    <row r="40" spans="2:18" ht="25.5" customHeight="1" x14ac:dyDescent="0.3">
      <c r="B40" s="89" t="s">
        <v>202</v>
      </c>
      <c r="C40" s="118">
        <f>IFERROR('APPENDIX 13'!C10/'APPENDIX 13'!C$44*100,"")</f>
        <v>1.6440635408857212</v>
      </c>
      <c r="D40" s="118">
        <f>IFERROR('APPENDIX 13'!D10/'APPENDIX 13'!D$44*100,"")</f>
        <v>6.7669071905635481E-2</v>
      </c>
      <c r="E40" s="118">
        <f>IFERROR('APPENDIX 13'!E10/'APPENDIX 13'!E$44*100,"")</f>
        <v>1.1046495263150631</v>
      </c>
      <c r="F40" s="118">
        <f>IFERROR('APPENDIX 13'!F10/'APPENDIX 13'!F$44*100,"")</f>
        <v>0.65296216407655716</v>
      </c>
      <c r="G40" s="118">
        <f>IFERROR('APPENDIX 13'!G10/'APPENDIX 13'!G$44*100,"")</f>
        <v>0.74496496550806091</v>
      </c>
      <c r="H40" s="118">
        <f>IFERROR('APPENDIX 13'!H10/'APPENDIX 13'!H$44*100,"")</f>
        <v>1.1953667946110356</v>
      </c>
      <c r="I40" s="118">
        <f>IFERROR('APPENDIX 13'!I10/'APPENDIX 13'!I$44*100,"")</f>
        <v>0.27542626785567015</v>
      </c>
      <c r="J40" s="118">
        <f>IFERROR('APPENDIX 13'!J10/'APPENDIX 13'!J$44*100,"")</f>
        <v>0.24837706554034999</v>
      </c>
      <c r="K40" s="118">
        <f>IFERROR('APPENDIX 13'!K10/'APPENDIX 13'!K$44*100,"")</f>
        <v>0</v>
      </c>
      <c r="L40" s="118">
        <f>IFERROR('APPENDIX 13'!L10/'APPENDIX 13'!L$44*100,"")</f>
        <v>5.4264763463262679E-2</v>
      </c>
      <c r="M40" s="118">
        <f>IFERROR('APPENDIX 13'!M10/'APPENDIX 13'!M$44*100,"")</f>
        <v>0.18979894693527274</v>
      </c>
      <c r="N40" s="118">
        <f>IFERROR('APPENDIX 13'!N10/'APPENDIX 13'!N$44*100,"")</f>
        <v>0.62670914153029866</v>
      </c>
      <c r="O40" s="118">
        <f>IFERROR('APPENDIX 13'!O10/'APPENDIX 13'!O$44*100,"")</f>
        <v>0</v>
      </c>
      <c r="P40" s="118">
        <f>IFERROR('APPENDIX 13'!P10/'APPENDIX 13'!P$44*100,"")</f>
        <v>0.2920282665369916</v>
      </c>
      <c r="Q40" s="119">
        <f>IFERROR('APPENDIX 13'!Q10/'APPENDIX 13'!Q$44*100,"")</f>
        <v>0.2772345270842706</v>
      </c>
      <c r="R40" s="12"/>
    </row>
    <row r="41" spans="2:18" ht="25.5" customHeight="1" x14ac:dyDescent="0.3">
      <c r="B41" s="89" t="s">
        <v>23</v>
      </c>
      <c r="C41" s="118">
        <f>IFERROR('APPENDIX 13'!C15/'APPENDIX 13'!C$44*100,"")</f>
        <v>0</v>
      </c>
      <c r="D41" s="118">
        <f>IFERROR('APPENDIX 13'!D15/'APPENDIX 13'!D$44*100,"")</f>
        <v>0.38182315388523802</v>
      </c>
      <c r="E41" s="118">
        <f>IFERROR('APPENDIX 13'!E15/'APPENDIX 13'!E$44*100,"")</f>
        <v>0.2904960692039612</v>
      </c>
      <c r="F41" s="118">
        <f>IFERROR('APPENDIX 13'!F15/'APPENDIX 13'!F$44*100,"")</f>
        <v>0.32111441248035605</v>
      </c>
      <c r="G41" s="118">
        <f>IFERROR('APPENDIX 13'!G15/'APPENDIX 13'!G$44*100,"")</f>
        <v>0.29523529440624141</v>
      </c>
      <c r="H41" s="118">
        <f>IFERROR('APPENDIX 13'!H15/'APPENDIX 13'!H$44*100,"")</f>
        <v>1.7489759967972622</v>
      </c>
      <c r="I41" s="118">
        <f>IFERROR('APPENDIX 13'!I15/'APPENDIX 13'!I$44*100,"")</f>
        <v>0.39870521757198818</v>
      </c>
      <c r="J41" s="118">
        <f>IFERROR('APPENDIX 13'!J15/'APPENDIX 13'!J$44*100,"")</f>
        <v>0.23652797550929042</v>
      </c>
      <c r="K41" s="118">
        <f>IFERROR('APPENDIX 13'!K15/'APPENDIX 13'!K$44*100,"")</f>
        <v>0</v>
      </c>
      <c r="L41" s="118">
        <f>IFERROR('APPENDIX 13'!L15/'APPENDIX 13'!L$44*100,"")</f>
        <v>7.2524959533600122E-2</v>
      </c>
      <c r="M41" s="118">
        <f>IFERROR('APPENDIX 13'!M15/'APPENDIX 13'!M$44*100,"")</f>
        <v>0.19290586648802194</v>
      </c>
      <c r="N41" s="118">
        <f>IFERROR('APPENDIX 13'!N15/'APPENDIX 13'!N$44*100,"")</f>
        <v>8.5738774281118868E-2</v>
      </c>
      <c r="O41" s="118">
        <f>IFERROR('APPENDIX 13'!O15/'APPENDIX 13'!O$44*100,"")</f>
        <v>0</v>
      </c>
      <c r="P41" s="118">
        <f>IFERROR('APPENDIX 13'!P15/'APPENDIX 13'!P$44*100,"")</f>
        <v>0.9584221025229881</v>
      </c>
      <c r="Q41" s="119">
        <f>IFERROR('APPENDIX 13'!Q15/'APPENDIX 13'!Q$44*100,"")</f>
        <v>0.24088477495237526</v>
      </c>
      <c r="R41" s="12"/>
    </row>
    <row r="42" spans="2:18" ht="25.5" customHeight="1" x14ac:dyDescent="0.3">
      <c r="B42" s="89" t="s">
        <v>214</v>
      </c>
      <c r="C42" s="118">
        <f>IFERROR('APPENDIX 13'!C33/'APPENDIX 13'!C$44*100,"")</f>
        <v>0</v>
      </c>
      <c r="D42" s="118">
        <f>IFERROR('APPENDIX 13'!D33/'APPENDIX 13'!D$44*100,"")</f>
        <v>0.36461492552594249</v>
      </c>
      <c r="E42" s="118">
        <f>IFERROR('APPENDIX 13'!E33/'APPENDIX 13'!E$44*100,"")</f>
        <v>0.10766192038480142</v>
      </c>
      <c r="F42" s="118">
        <f>IFERROR('APPENDIX 13'!F33/'APPENDIX 13'!F$44*100,"")</f>
        <v>0.31441389107114404</v>
      </c>
      <c r="G42" s="118">
        <f>IFERROR('APPENDIX 13'!G33/'APPENDIX 13'!G$44*100,"")</f>
        <v>0.22760708964299406</v>
      </c>
      <c r="H42" s="118">
        <f>IFERROR('APPENDIX 13'!H33/'APPENDIX 13'!H$44*100,"")</f>
        <v>1.684398421530902</v>
      </c>
      <c r="I42" s="118">
        <f>IFERROR('APPENDIX 13'!I33/'APPENDIX 13'!I$44*100,"")</f>
        <v>0.19218872160902908</v>
      </c>
      <c r="J42" s="118">
        <f>IFERROR('APPENDIX 13'!J33/'APPENDIX 13'!J$44*100,"")</f>
        <v>0.16637654063360355</v>
      </c>
      <c r="K42" s="118">
        <f>IFERROR('APPENDIX 13'!K33/'APPENDIX 13'!K$44*100,"")</f>
        <v>0</v>
      </c>
      <c r="L42" s="118">
        <f>IFERROR('APPENDIX 13'!L33/'APPENDIX 13'!L$44*100,"")</f>
        <v>0.45777726946955188</v>
      </c>
      <c r="M42" s="118">
        <f>IFERROR('APPENDIX 13'!M33/'APPENDIX 13'!M$44*100,"")</f>
        <v>7.8165174094412967E-2</v>
      </c>
      <c r="N42" s="118">
        <f>IFERROR('APPENDIX 13'!N33/'APPENDIX 13'!N$44*100,"")</f>
        <v>0.29533342254104689</v>
      </c>
      <c r="O42" s="118">
        <f>IFERROR('APPENDIX 13'!O33/'APPENDIX 13'!O$44*100,"")</f>
        <v>0</v>
      </c>
      <c r="P42" s="118">
        <f>IFERROR('APPENDIX 13'!P33/'APPENDIX 13'!P$44*100,"")</f>
        <v>1.7901769895964286</v>
      </c>
      <c r="Q42" s="119">
        <f>IFERROR('APPENDIX 13'!Q33/'APPENDIX 13'!Q$44*100,"")</f>
        <v>0.23211612404510309</v>
      </c>
      <c r="R42" s="12"/>
    </row>
    <row r="43" spans="2:18" ht="25.5" customHeight="1" x14ac:dyDescent="0.3">
      <c r="B43" s="89" t="s">
        <v>42</v>
      </c>
      <c r="C43" s="118">
        <f>IFERROR('APPENDIX 13'!C39/'APPENDIX 13'!C$44*100,"")</f>
        <v>0</v>
      </c>
      <c r="D43" s="118">
        <f>IFERROR('APPENDIX 13'!D39/'APPENDIX 13'!D$44*100,"")</f>
        <v>0</v>
      </c>
      <c r="E43" s="118">
        <f>IFERROR('APPENDIX 13'!E39/'APPENDIX 13'!E$44*100,"")</f>
        <v>0</v>
      </c>
      <c r="F43" s="118">
        <f>IFERROR('APPENDIX 13'!F39/'APPENDIX 13'!F$44*100,"")</f>
        <v>0</v>
      </c>
      <c r="G43" s="118">
        <f>IFERROR('APPENDIX 13'!G39/'APPENDIX 13'!G$44*100,"")</f>
        <v>0</v>
      </c>
      <c r="H43" s="118">
        <f>IFERROR('APPENDIX 13'!H39/'APPENDIX 13'!H$44*100,"")</f>
        <v>0</v>
      </c>
      <c r="I43" s="118">
        <f>IFERROR('APPENDIX 13'!I39/'APPENDIX 13'!I$44*100,"")</f>
        <v>0</v>
      </c>
      <c r="J43" s="118">
        <f>IFERROR('APPENDIX 13'!J39/'APPENDIX 13'!J$44*100,"")</f>
        <v>0</v>
      </c>
      <c r="K43" s="118">
        <f>IFERROR('APPENDIX 13'!K39/'APPENDIX 13'!K$44*100,"")</f>
        <v>0</v>
      </c>
      <c r="L43" s="118">
        <f>IFERROR('APPENDIX 13'!L39/'APPENDIX 13'!L$44*100,"")</f>
        <v>0</v>
      </c>
      <c r="M43" s="118">
        <f>IFERROR('APPENDIX 13'!M39/'APPENDIX 13'!M$44*100,"")</f>
        <v>0</v>
      </c>
      <c r="N43" s="118">
        <f>IFERROR('APPENDIX 13'!N39/'APPENDIX 13'!N$44*100,"")</f>
        <v>0</v>
      </c>
      <c r="O43" s="118">
        <f>IFERROR('APPENDIX 13'!O39/'APPENDIX 13'!O$44*100,"")</f>
        <v>0</v>
      </c>
      <c r="P43" s="118">
        <f>IFERROR('APPENDIX 13'!P39/'APPENDIX 13'!P$44*100,"")</f>
        <v>0</v>
      </c>
      <c r="Q43" s="119">
        <f>IFERROR('APPENDIX 13'!Q39/'APPENDIX 13'!Q$44*100,"")</f>
        <v>0</v>
      </c>
      <c r="R43" s="12"/>
    </row>
    <row r="44" spans="2:18" ht="25.5" customHeight="1" x14ac:dyDescent="0.25">
      <c r="B44" s="121" t="s">
        <v>47</v>
      </c>
      <c r="C44" s="122">
        <f>IFERROR('APPENDIX 13'!C44/'APPENDIX 13'!C$44*100,"")</f>
        <v>100</v>
      </c>
      <c r="D44" s="122">
        <f>IFERROR('APPENDIX 13'!D44/'APPENDIX 13'!D$44*100,"")</f>
        <v>100</v>
      </c>
      <c r="E44" s="122">
        <f>IFERROR('APPENDIX 13'!E44/'APPENDIX 13'!E$44*100,"")</f>
        <v>100</v>
      </c>
      <c r="F44" s="122">
        <f>IFERROR('APPENDIX 13'!F44/'APPENDIX 13'!F$44*100,"")</f>
        <v>100</v>
      </c>
      <c r="G44" s="122">
        <f>IFERROR('APPENDIX 13'!G44/'APPENDIX 13'!G$44*100,"")</f>
        <v>100</v>
      </c>
      <c r="H44" s="122">
        <f>IFERROR('APPENDIX 13'!H44/'APPENDIX 13'!H$44*100,"")</f>
        <v>100</v>
      </c>
      <c r="I44" s="122">
        <f>IFERROR('APPENDIX 13'!I44/'APPENDIX 13'!I$44*100,"")</f>
        <v>100</v>
      </c>
      <c r="J44" s="122">
        <f>IFERROR('APPENDIX 13'!J44/'APPENDIX 13'!J$44*100,"")</f>
        <v>100</v>
      </c>
      <c r="K44" s="122">
        <f>IFERROR('APPENDIX 13'!K44/'APPENDIX 13'!K$44*100,"")</f>
        <v>100</v>
      </c>
      <c r="L44" s="122">
        <f>IFERROR('APPENDIX 13'!L44/'APPENDIX 13'!L$44*100,"")</f>
        <v>100</v>
      </c>
      <c r="M44" s="122">
        <f>IFERROR('APPENDIX 13'!M44/'APPENDIX 13'!M$44*100,"")</f>
        <v>100</v>
      </c>
      <c r="N44" s="122">
        <f>IFERROR('APPENDIX 13'!N44/'APPENDIX 13'!N$44*100,"")</f>
        <v>100</v>
      </c>
      <c r="O44" s="122">
        <f>IFERROR('APPENDIX 13'!O44/'APPENDIX 13'!O$44*100,"")</f>
        <v>100</v>
      </c>
      <c r="P44" s="122">
        <f>IFERROR('APPENDIX 13'!P44/'APPENDIX 13'!P$44*100,"")</f>
        <v>100</v>
      </c>
      <c r="Q44" s="122">
        <f>IFERROR('APPENDIX 13'!Q44/'APPENDIX 13'!Q$44*100,"")</f>
        <v>100</v>
      </c>
      <c r="R44" s="12"/>
    </row>
    <row r="45" spans="2:18" ht="25.5" customHeight="1" x14ac:dyDescent="0.25">
      <c r="B45" s="285" t="s">
        <v>48</v>
      </c>
      <c r="C45" s="286"/>
      <c r="D45" s="286"/>
      <c r="E45" s="286"/>
      <c r="F45" s="286"/>
      <c r="G45" s="286"/>
      <c r="H45" s="286"/>
      <c r="I45" s="286"/>
      <c r="J45" s="286"/>
      <c r="K45" s="286"/>
      <c r="L45" s="286"/>
      <c r="M45" s="286"/>
      <c r="N45" s="286"/>
      <c r="O45" s="286"/>
      <c r="P45" s="286"/>
      <c r="Q45" s="287"/>
      <c r="R45" s="12"/>
    </row>
    <row r="46" spans="2:18" ht="25.5" customHeight="1" x14ac:dyDescent="0.3">
      <c r="B46" s="89" t="s">
        <v>50</v>
      </c>
      <c r="C46" s="222">
        <f>IFERROR('APPENDIX 13'!C48/'APPENDIX 13'!C$49*100,"")</f>
        <v>75.048764629388813</v>
      </c>
      <c r="D46" s="222">
        <f>IFERROR('APPENDIX 13'!D48/'APPENDIX 13'!D$49*100,"")</f>
        <v>64.875403253781045</v>
      </c>
      <c r="E46" s="222">
        <f>IFERROR('APPENDIX 13'!E48/'APPENDIX 13'!E$49*100,"")</f>
        <v>100</v>
      </c>
      <c r="F46" s="222">
        <f>IFERROR('APPENDIX 13'!F48/'APPENDIX 13'!F$49*100,"")</f>
        <v>66.404753477498645</v>
      </c>
      <c r="G46" s="222">
        <f>IFERROR('APPENDIX 13'!G48/'APPENDIX 13'!G$49*100,"")</f>
        <v>87.500370322822747</v>
      </c>
      <c r="H46" s="222">
        <f>IFERROR('APPENDIX 13'!H48/'APPENDIX 13'!H$49*100,"")</f>
        <v>69.75020591630458</v>
      </c>
      <c r="I46" s="222">
        <f>IFERROR('APPENDIX 13'!I48/'APPENDIX 13'!I$49*100,"")</f>
        <v>99.736951405233285</v>
      </c>
      <c r="J46" s="222">
        <f>IFERROR('APPENDIX 13'!J48/'APPENDIX 13'!J$49*100,"")</f>
        <v>61.470503645806893</v>
      </c>
      <c r="K46" s="222" t="str">
        <f>IFERROR('APPENDIX 13'!K48/'APPENDIX 13'!K$49*100,"")</f>
        <v/>
      </c>
      <c r="L46" s="222">
        <f>IFERROR('APPENDIX 13'!L48/'APPENDIX 13'!L$49*100,"")</f>
        <v>93.668739948458608</v>
      </c>
      <c r="M46" s="222">
        <f>IFERROR('APPENDIX 13'!M48/'APPENDIX 13'!M$49*100,"")</f>
        <v>99.531967101376836</v>
      </c>
      <c r="N46" s="222">
        <f>IFERROR('APPENDIX 13'!N48/'APPENDIX 13'!N$49*100,"")</f>
        <v>98.710067519903248</v>
      </c>
      <c r="O46" s="222">
        <f>IFERROR('APPENDIX 13'!O48/'APPENDIX 13'!O$49*100,"")</f>
        <v>72.823647971730921</v>
      </c>
      <c r="P46" s="222">
        <f>IFERROR('APPENDIX 13'!P48/'APPENDIX 13'!P$49*100,"")</f>
        <v>70.088803217863145</v>
      </c>
      <c r="Q46" s="223">
        <f>IFERROR('APPENDIX 13'!Q48/'APPENDIX 13'!Q$49*100,"")</f>
        <v>70.661404886250722</v>
      </c>
      <c r="R46" s="12"/>
    </row>
    <row r="47" spans="2:18" ht="25.5" customHeight="1" x14ac:dyDescent="0.3">
      <c r="B47" s="89" t="s">
        <v>82</v>
      </c>
      <c r="C47" s="222">
        <f>IFERROR('APPENDIX 13'!C47/'APPENDIX 13'!C$49*100,"")</f>
        <v>-5.3112808842652797</v>
      </c>
      <c r="D47" s="222">
        <f>IFERROR('APPENDIX 13'!D47/'APPENDIX 13'!D$49*100,"")</f>
        <v>21.662749757180517</v>
      </c>
      <c r="E47" s="222">
        <f>IFERROR('APPENDIX 13'!E47/'APPENDIX 13'!E$49*100,"")</f>
        <v>0</v>
      </c>
      <c r="F47" s="222">
        <f>IFERROR('APPENDIX 13'!F47/'APPENDIX 13'!F$49*100,"")</f>
        <v>25.784735877153835</v>
      </c>
      <c r="G47" s="222">
        <f>IFERROR('APPENDIX 13'!G47/'APPENDIX 13'!G$49*100,"")</f>
        <v>3.3946258751962715</v>
      </c>
      <c r="H47" s="222">
        <f>IFERROR('APPENDIX 13'!H47/'APPENDIX 13'!H$49*100,"")</f>
        <v>24.225402570202917</v>
      </c>
      <c r="I47" s="222">
        <f>IFERROR('APPENDIX 13'!I47/'APPENDIX 13'!I$49*100,"")</f>
        <v>0</v>
      </c>
      <c r="J47" s="222">
        <f>IFERROR('APPENDIX 13'!J47/'APPENDIX 13'!J$49*100,"")</f>
        <v>30.461125491323937</v>
      </c>
      <c r="K47" s="222" t="str">
        <f>IFERROR('APPENDIX 13'!K47/'APPENDIX 13'!K$49*100,"")</f>
        <v/>
      </c>
      <c r="L47" s="222">
        <f>IFERROR('APPENDIX 13'!L47/'APPENDIX 13'!L$49*100,"")</f>
        <v>2.4259334612180048</v>
      </c>
      <c r="M47" s="222">
        <f>IFERROR('APPENDIX 13'!M47/'APPENDIX 13'!M$49*100,"")</f>
        <v>0</v>
      </c>
      <c r="N47" s="222">
        <f>IFERROR('APPENDIX 13'!N47/'APPENDIX 13'!N$49*100,"")</f>
        <v>0</v>
      </c>
      <c r="O47" s="222">
        <f>IFERROR('APPENDIX 13'!O47/'APPENDIX 13'!O$49*100,"")</f>
        <v>11.806258472786972</v>
      </c>
      <c r="P47" s="222">
        <f>IFERROR('APPENDIX 13'!P47/'APPENDIX 13'!P$49*100,"")</f>
        <v>21.141430235681984</v>
      </c>
      <c r="Q47" s="223">
        <f>IFERROR('APPENDIX 13'!Q47/'APPENDIX 13'!Q$49*100,"")</f>
        <v>19.741415772019046</v>
      </c>
      <c r="R47" s="12"/>
    </row>
    <row r="48" spans="2:18" ht="25.5" customHeight="1" x14ac:dyDescent="0.3">
      <c r="B48" s="89" t="s">
        <v>49</v>
      </c>
      <c r="C48" s="222">
        <f>IFERROR('APPENDIX 13'!C46/'APPENDIX 13'!C$49*100,"")</f>
        <v>30.262516254876466</v>
      </c>
      <c r="D48" s="222">
        <f>IFERROR('APPENDIX 13'!D46/'APPENDIX 13'!D$49*100,"")</f>
        <v>13.461846989038435</v>
      </c>
      <c r="E48" s="222">
        <f>IFERROR('APPENDIX 13'!E46/'APPENDIX 13'!E$49*100,"")</f>
        <v>0</v>
      </c>
      <c r="F48" s="222">
        <f>IFERROR('APPENDIX 13'!F46/'APPENDIX 13'!F$49*100,"")</f>
        <v>7.8105106453475139</v>
      </c>
      <c r="G48" s="222">
        <f>IFERROR('APPENDIX 13'!G46/'APPENDIX 13'!G$49*100,"")</f>
        <v>9.1050038019809811</v>
      </c>
      <c r="H48" s="222">
        <f>IFERROR('APPENDIX 13'!H46/'APPENDIX 13'!H$49*100,"")</f>
        <v>6.0243915134924935</v>
      </c>
      <c r="I48" s="222">
        <f>IFERROR('APPENDIX 13'!I46/'APPENDIX 13'!I$49*100,"")</f>
        <v>0.26304859476671744</v>
      </c>
      <c r="J48" s="222">
        <f>IFERROR('APPENDIX 13'!J46/'APPENDIX 13'!J$49*100,"")</f>
        <v>8.0683708628691626</v>
      </c>
      <c r="K48" s="222" t="str">
        <f>IFERROR('APPENDIX 13'!K46/'APPENDIX 13'!K$49*100,"")</f>
        <v/>
      </c>
      <c r="L48" s="222">
        <f>IFERROR('APPENDIX 13'!L46/'APPENDIX 13'!L$49*100,"")</f>
        <v>3.9053265903233929</v>
      </c>
      <c r="M48" s="222">
        <f>IFERROR('APPENDIX 13'!M46/'APPENDIX 13'!M$49*100,"")</f>
        <v>0.46803289862316538</v>
      </c>
      <c r="N48" s="222">
        <f>IFERROR('APPENDIX 13'!N46/'APPENDIX 13'!N$49*100,"")</f>
        <v>1.2899324800967449</v>
      </c>
      <c r="O48" s="222">
        <f>IFERROR('APPENDIX 13'!O46/'APPENDIX 13'!O$49*100,"")</f>
        <v>15.370093555482111</v>
      </c>
      <c r="P48" s="222">
        <f>IFERROR('APPENDIX 13'!P46/'APPENDIX 13'!P$49*100,"")</f>
        <v>8.769766546454866</v>
      </c>
      <c r="Q48" s="223">
        <f>IFERROR('APPENDIX 13'!Q46/'APPENDIX 13'!Q$49*100,"")</f>
        <v>9.5971793417302269</v>
      </c>
      <c r="R48" s="12"/>
    </row>
    <row r="49" spans="2:18" ht="25.5" customHeight="1" x14ac:dyDescent="0.25">
      <c r="B49" s="121" t="s">
        <v>201</v>
      </c>
      <c r="C49" s="122">
        <f>IFERROR('APPENDIX 13'!C49/'APPENDIX 13'!C$49*100,"")</f>
        <v>100</v>
      </c>
      <c r="D49" s="122">
        <f>IFERROR('APPENDIX 13'!D49/'APPENDIX 13'!D$49*100,"")</f>
        <v>100</v>
      </c>
      <c r="E49" s="224">
        <f>IFERROR('APPENDIX 13'!E49/'APPENDIX 13'!E$49*100,"")</f>
        <v>100</v>
      </c>
      <c r="F49" s="122">
        <f>IFERROR('APPENDIX 13'!F49/'APPENDIX 13'!F$49*100,"")</f>
        <v>100</v>
      </c>
      <c r="G49" s="122">
        <f>IFERROR('APPENDIX 13'!G49/'APPENDIX 13'!G$49*100,"")</f>
        <v>100</v>
      </c>
      <c r="H49" s="122">
        <f>IFERROR('APPENDIX 13'!H49/'APPENDIX 13'!H$49*100,"")</f>
        <v>100</v>
      </c>
      <c r="I49" s="122">
        <f>IFERROR('APPENDIX 13'!I49/'APPENDIX 13'!I$49*100,"")</f>
        <v>100</v>
      </c>
      <c r="J49" s="122">
        <f>IFERROR('APPENDIX 13'!J49/'APPENDIX 13'!J$49*100,"")</f>
        <v>100</v>
      </c>
      <c r="K49" s="224" t="str">
        <f>IFERROR('APPENDIX 13'!K49/'APPENDIX 13'!K$49*100,"")</f>
        <v/>
      </c>
      <c r="L49" s="122">
        <f>IFERROR('APPENDIX 13'!L49/'APPENDIX 13'!L$49*100,"")</f>
        <v>100</v>
      </c>
      <c r="M49" s="122">
        <f>IFERROR('APPENDIX 13'!M49/'APPENDIX 13'!M$49*100,"")</f>
        <v>100</v>
      </c>
      <c r="N49" s="122">
        <f>IFERROR('APPENDIX 13'!N49/'APPENDIX 13'!N$49*100,"")</f>
        <v>100</v>
      </c>
      <c r="O49" s="122">
        <f>IFERROR('APPENDIX 13'!O49/'APPENDIX 13'!O$49*100,"")</f>
        <v>100</v>
      </c>
      <c r="P49" s="122">
        <f>IFERROR('APPENDIX 13'!P49/'APPENDIX 13'!P$49*100,"")</f>
        <v>100</v>
      </c>
      <c r="Q49" s="122">
        <f>IFERROR('APPENDIX 13'!Q49/'APPENDIX 13'!Q$49*100,"")</f>
        <v>100</v>
      </c>
      <c r="R49" s="12"/>
    </row>
    <row r="50" spans="2:18" ht="18" customHeight="1" x14ac:dyDescent="0.25">
      <c r="O50" s="120">
        <v>0</v>
      </c>
    </row>
  </sheetData>
  <sheetProtection password="E931" sheet="1" objects="1" scenarios="1"/>
  <sortState ref="B34:Q43">
    <sortCondition descending="1" ref="Q34:Q43"/>
  </sortState>
  <mergeCells count="19">
    <mergeCell ref="B3:Q3"/>
    <mergeCell ref="B4:B5"/>
    <mergeCell ref="C4:C5"/>
    <mergeCell ref="D4:D5"/>
    <mergeCell ref="E4:E5"/>
    <mergeCell ref="F4:F5"/>
    <mergeCell ref="G4:G5"/>
    <mergeCell ref="H4:H5"/>
    <mergeCell ref="I4:I5"/>
    <mergeCell ref="J4:J5"/>
    <mergeCell ref="Q4:Q5"/>
    <mergeCell ref="B6:Q6"/>
    <mergeCell ref="B45:Q45"/>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B1:Q50"/>
  <sheetViews>
    <sheetView showGridLines="0" topLeftCell="A25" zoomScale="80" zoomScaleNormal="80" workbookViewId="0">
      <selection activeCell="C47" sqref="C47"/>
    </sheetView>
  </sheetViews>
  <sheetFormatPr defaultRowHeight="19.5" customHeight="1" x14ac:dyDescent="0.25"/>
  <cols>
    <col min="1" max="1" width="12" style="12" customWidth="1"/>
    <col min="2" max="2" width="45.140625" style="28" bestFit="1" customWidth="1"/>
    <col min="3" max="17" width="19.5703125" style="12" customWidth="1"/>
    <col min="18" max="18" width="11.5703125" style="12" customWidth="1"/>
    <col min="19" max="19" width="16.140625" style="12" customWidth="1"/>
    <col min="20" max="16384" width="9.140625" style="12"/>
  </cols>
  <sheetData>
    <row r="1" spans="2:17" ht="24.75" customHeight="1" x14ac:dyDescent="0.25"/>
    <row r="3" spans="2:17" ht="24.75" customHeight="1" x14ac:dyDescent="0.25">
      <c r="B3" s="295" t="s">
        <v>275</v>
      </c>
      <c r="C3" s="295"/>
      <c r="D3" s="295"/>
      <c r="E3" s="295"/>
      <c r="F3" s="295"/>
      <c r="G3" s="295"/>
      <c r="H3" s="295"/>
      <c r="I3" s="295"/>
      <c r="J3" s="295"/>
      <c r="K3" s="295"/>
      <c r="L3" s="295"/>
      <c r="M3" s="295"/>
      <c r="N3" s="295"/>
      <c r="O3" s="295"/>
      <c r="P3" s="295"/>
      <c r="Q3" s="295"/>
    </row>
    <row r="4" spans="2:17" ht="30" x14ac:dyDescent="0.25">
      <c r="B4" s="109" t="s">
        <v>0</v>
      </c>
      <c r="C4" s="112" t="s">
        <v>91</v>
      </c>
      <c r="D4" s="112" t="s">
        <v>92</v>
      </c>
      <c r="E4" s="112" t="s">
        <v>93</v>
      </c>
      <c r="F4" s="112" t="s">
        <v>94</v>
      </c>
      <c r="G4" s="112" t="s">
        <v>95</v>
      </c>
      <c r="H4" s="112" t="s">
        <v>96</v>
      </c>
      <c r="I4" s="112" t="s">
        <v>97</v>
      </c>
      <c r="J4" s="112" t="s">
        <v>98</v>
      </c>
      <c r="K4" s="112" t="s">
        <v>99</v>
      </c>
      <c r="L4" s="112" t="s">
        <v>100</v>
      </c>
      <c r="M4" s="112" t="s">
        <v>101</v>
      </c>
      <c r="N4" s="112" t="s">
        <v>102</v>
      </c>
      <c r="O4" s="112" t="s">
        <v>103</v>
      </c>
      <c r="P4" s="112" t="s">
        <v>104</v>
      </c>
      <c r="Q4" s="112" t="s">
        <v>105</v>
      </c>
    </row>
    <row r="5" spans="2:17" ht="28.5" customHeight="1" x14ac:dyDescent="0.25">
      <c r="B5" s="296" t="s">
        <v>16</v>
      </c>
      <c r="C5" s="296"/>
      <c r="D5" s="296"/>
      <c r="E5" s="296"/>
      <c r="F5" s="296"/>
      <c r="G5" s="296"/>
      <c r="H5" s="296"/>
      <c r="I5" s="296"/>
      <c r="J5" s="296"/>
      <c r="K5" s="296"/>
      <c r="L5" s="296"/>
      <c r="M5" s="296"/>
      <c r="N5" s="296"/>
      <c r="O5" s="296"/>
      <c r="P5" s="296"/>
      <c r="Q5" s="296"/>
    </row>
    <row r="6" spans="2:17" ht="28.5" customHeight="1" x14ac:dyDescent="0.25">
      <c r="B6" s="127" t="s">
        <v>17</v>
      </c>
      <c r="C6" s="128">
        <v>0</v>
      </c>
      <c r="D6" s="128">
        <v>0</v>
      </c>
      <c r="E6" s="128">
        <v>208</v>
      </c>
      <c r="F6" s="128">
        <v>0</v>
      </c>
      <c r="G6" s="128">
        <v>0</v>
      </c>
      <c r="H6" s="128">
        <v>0</v>
      </c>
      <c r="I6" s="128">
        <v>0</v>
      </c>
      <c r="J6" s="128">
        <v>0</v>
      </c>
      <c r="K6" s="128">
        <v>0</v>
      </c>
      <c r="L6" s="128">
        <v>8840</v>
      </c>
      <c r="M6" s="128">
        <v>21</v>
      </c>
      <c r="N6" s="128">
        <v>14056</v>
      </c>
      <c r="O6" s="128">
        <v>2443262</v>
      </c>
      <c r="P6" s="128">
        <v>474</v>
      </c>
      <c r="Q6" s="129">
        <v>2466861</v>
      </c>
    </row>
    <row r="7" spans="2:17" ht="28.5" customHeight="1" x14ac:dyDescent="0.25">
      <c r="B7" s="127" t="s">
        <v>18</v>
      </c>
      <c r="C7" s="128">
        <v>0</v>
      </c>
      <c r="D7" s="128">
        <v>885</v>
      </c>
      <c r="E7" s="128">
        <v>28</v>
      </c>
      <c r="F7" s="128">
        <v>19798</v>
      </c>
      <c r="G7" s="128">
        <v>2443</v>
      </c>
      <c r="H7" s="128">
        <v>214</v>
      </c>
      <c r="I7" s="128">
        <v>408338</v>
      </c>
      <c r="J7" s="128">
        <v>180304</v>
      </c>
      <c r="K7" s="128">
        <v>229165</v>
      </c>
      <c r="L7" s="128">
        <v>31345</v>
      </c>
      <c r="M7" s="128">
        <v>13734</v>
      </c>
      <c r="N7" s="128">
        <v>25838</v>
      </c>
      <c r="O7" s="128">
        <v>0</v>
      </c>
      <c r="P7" s="128">
        <v>948</v>
      </c>
      <c r="Q7" s="129">
        <v>913039</v>
      </c>
    </row>
    <row r="8" spans="2:17" ht="28.5" customHeight="1" x14ac:dyDescent="0.25">
      <c r="B8" s="127" t="s">
        <v>19</v>
      </c>
      <c r="C8" s="130">
        <v>2491</v>
      </c>
      <c r="D8" s="130">
        <v>554</v>
      </c>
      <c r="E8" s="130">
        <v>23512</v>
      </c>
      <c r="F8" s="130">
        <v>26245</v>
      </c>
      <c r="G8" s="130">
        <v>68687</v>
      </c>
      <c r="H8" s="130">
        <v>1988</v>
      </c>
      <c r="I8" s="130">
        <v>397701</v>
      </c>
      <c r="J8" s="130">
        <v>119747</v>
      </c>
      <c r="K8" s="130">
        <v>0</v>
      </c>
      <c r="L8" s="130">
        <v>73066</v>
      </c>
      <c r="M8" s="130">
        <v>6558</v>
      </c>
      <c r="N8" s="130">
        <v>14080</v>
      </c>
      <c r="O8" s="130">
        <v>0</v>
      </c>
      <c r="P8" s="130">
        <v>0</v>
      </c>
      <c r="Q8" s="129">
        <v>734628</v>
      </c>
    </row>
    <row r="9" spans="2:17" ht="28.5" customHeight="1" x14ac:dyDescent="0.25">
      <c r="B9" s="127" t="s">
        <v>202</v>
      </c>
      <c r="C9" s="130">
        <v>0</v>
      </c>
      <c r="D9" s="130">
        <v>0</v>
      </c>
      <c r="E9" s="130">
        <v>8402</v>
      </c>
      <c r="F9" s="130">
        <v>649</v>
      </c>
      <c r="G9" s="130">
        <v>140</v>
      </c>
      <c r="H9" s="130">
        <v>0</v>
      </c>
      <c r="I9" s="130">
        <v>4677</v>
      </c>
      <c r="J9" s="130">
        <v>603</v>
      </c>
      <c r="K9" s="130">
        <v>0</v>
      </c>
      <c r="L9" s="130">
        <v>-172</v>
      </c>
      <c r="M9" s="130">
        <v>252</v>
      </c>
      <c r="N9" s="130">
        <v>140</v>
      </c>
      <c r="O9" s="130">
        <v>0</v>
      </c>
      <c r="P9" s="130">
        <v>0</v>
      </c>
      <c r="Q9" s="129">
        <v>14692</v>
      </c>
    </row>
    <row r="10" spans="2:17" ht="28.5" customHeight="1" x14ac:dyDescent="0.25">
      <c r="B10" s="127" t="s">
        <v>20</v>
      </c>
      <c r="C10" s="130">
        <v>0</v>
      </c>
      <c r="D10" s="130">
        <v>16375</v>
      </c>
      <c r="E10" s="130">
        <v>7070</v>
      </c>
      <c r="F10" s="130">
        <v>16545</v>
      </c>
      <c r="G10" s="130">
        <v>38727</v>
      </c>
      <c r="H10" s="130">
        <v>38376</v>
      </c>
      <c r="I10" s="130">
        <v>832575</v>
      </c>
      <c r="J10" s="130">
        <v>739893</v>
      </c>
      <c r="K10" s="130">
        <v>0</v>
      </c>
      <c r="L10" s="130">
        <v>42208</v>
      </c>
      <c r="M10" s="130">
        <v>49593</v>
      </c>
      <c r="N10" s="130">
        <v>181339</v>
      </c>
      <c r="O10" s="130">
        <v>1161795</v>
      </c>
      <c r="P10" s="130">
        <v>29712</v>
      </c>
      <c r="Q10" s="129">
        <v>3154208</v>
      </c>
    </row>
    <row r="11" spans="2:17" ht="28.5" customHeight="1" x14ac:dyDescent="0.25">
      <c r="B11" s="127" t="s">
        <v>194</v>
      </c>
      <c r="C11" s="130">
        <v>0</v>
      </c>
      <c r="D11" s="130">
        <v>5054</v>
      </c>
      <c r="E11" s="130">
        <v>8863</v>
      </c>
      <c r="F11" s="130">
        <v>41104</v>
      </c>
      <c r="G11" s="130">
        <v>1469</v>
      </c>
      <c r="H11" s="130">
        <v>10620</v>
      </c>
      <c r="I11" s="130">
        <v>640336</v>
      </c>
      <c r="J11" s="130">
        <v>485308</v>
      </c>
      <c r="K11" s="130">
        <v>0</v>
      </c>
      <c r="L11" s="130">
        <v>38706</v>
      </c>
      <c r="M11" s="130">
        <v>35814</v>
      </c>
      <c r="N11" s="130">
        <v>41841</v>
      </c>
      <c r="O11" s="130">
        <v>1345121</v>
      </c>
      <c r="P11" s="130">
        <v>239850</v>
      </c>
      <c r="Q11" s="129">
        <v>2894084</v>
      </c>
    </row>
    <row r="12" spans="2:17" ht="28.5" customHeight="1" x14ac:dyDescent="0.25">
      <c r="B12" s="127" t="s">
        <v>21</v>
      </c>
      <c r="C12" s="130">
        <v>0</v>
      </c>
      <c r="D12" s="130">
        <v>31576</v>
      </c>
      <c r="E12" s="130">
        <v>18655</v>
      </c>
      <c r="F12" s="130">
        <v>-3634</v>
      </c>
      <c r="G12" s="130">
        <v>2065</v>
      </c>
      <c r="H12" s="130">
        <v>25296</v>
      </c>
      <c r="I12" s="130">
        <v>338111</v>
      </c>
      <c r="J12" s="130">
        <v>281128</v>
      </c>
      <c r="K12" s="130">
        <v>0</v>
      </c>
      <c r="L12" s="130">
        <v>10029</v>
      </c>
      <c r="M12" s="130">
        <v>7205</v>
      </c>
      <c r="N12" s="130">
        <v>47871</v>
      </c>
      <c r="O12" s="130">
        <v>0</v>
      </c>
      <c r="P12" s="130">
        <v>-4465</v>
      </c>
      <c r="Q12" s="129">
        <v>753838</v>
      </c>
    </row>
    <row r="13" spans="2:17" ht="28.5" customHeight="1" x14ac:dyDescent="0.25">
      <c r="B13" s="127" t="s">
        <v>22</v>
      </c>
      <c r="C13" s="130">
        <v>0</v>
      </c>
      <c r="D13" s="130">
        <v>-5918</v>
      </c>
      <c r="E13" s="130">
        <v>12485</v>
      </c>
      <c r="F13" s="130">
        <v>63300</v>
      </c>
      <c r="G13" s="130">
        <v>43345</v>
      </c>
      <c r="H13" s="130">
        <v>45034</v>
      </c>
      <c r="I13" s="130">
        <v>1273616</v>
      </c>
      <c r="J13" s="130">
        <v>905496</v>
      </c>
      <c r="K13" s="130">
        <v>0</v>
      </c>
      <c r="L13" s="130">
        <v>27176</v>
      </c>
      <c r="M13" s="130">
        <v>103106</v>
      </c>
      <c r="N13" s="130">
        <v>-16520</v>
      </c>
      <c r="O13" s="130">
        <v>867897</v>
      </c>
      <c r="P13" s="130">
        <v>-198493</v>
      </c>
      <c r="Q13" s="129">
        <v>3120524</v>
      </c>
    </row>
    <row r="14" spans="2:17" ht="28.5" customHeight="1" x14ac:dyDescent="0.25">
      <c r="B14" s="127" t="s">
        <v>23</v>
      </c>
      <c r="C14" s="130">
        <v>20</v>
      </c>
      <c r="D14" s="130">
        <v>4852</v>
      </c>
      <c r="E14" s="130">
        <v>0</v>
      </c>
      <c r="F14" s="130">
        <v>3877</v>
      </c>
      <c r="G14" s="130">
        <v>1177</v>
      </c>
      <c r="H14" s="130">
        <v>5601</v>
      </c>
      <c r="I14" s="130">
        <v>36077</v>
      </c>
      <c r="J14" s="130">
        <v>21862</v>
      </c>
      <c r="K14" s="130">
        <v>0</v>
      </c>
      <c r="L14" s="130">
        <v>0</v>
      </c>
      <c r="M14" s="130">
        <v>85</v>
      </c>
      <c r="N14" s="130">
        <v>0</v>
      </c>
      <c r="O14" s="130">
        <v>0</v>
      </c>
      <c r="P14" s="130">
        <v>5973</v>
      </c>
      <c r="Q14" s="129">
        <v>79524</v>
      </c>
    </row>
    <row r="15" spans="2:17" ht="28.5" customHeight="1" x14ac:dyDescent="0.25">
      <c r="B15" s="127" t="s">
        <v>24</v>
      </c>
      <c r="C15" s="130">
        <v>0</v>
      </c>
      <c r="D15" s="130">
        <v>0</v>
      </c>
      <c r="E15" s="130">
        <v>0</v>
      </c>
      <c r="F15" s="130">
        <v>0</v>
      </c>
      <c r="G15" s="130">
        <v>0</v>
      </c>
      <c r="H15" s="130">
        <v>0</v>
      </c>
      <c r="I15" s="130">
        <v>7714</v>
      </c>
      <c r="J15" s="130">
        <v>3579</v>
      </c>
      <c r="K15" s="130">
        <v>1072636</v>
      </c>
      <c r="L15" s="130">
        <v>0</v>
      </c>
      <c r="M15" s="130">
        <v>0</v>
      </c>
      <c r="N15" s="130">
        <v>0</v>
      </c>
      <c r="O15" s="130">
        <v>0</v>
      </c>
      <c r="P15" s="130">
        <v>0</v>
      </c>
      <c r="Q15" s="129">
        <v>1083930</v>
      </c>
    </row>
    <row r="16" spans="2:17" ht="28.5" customHeight="1" x14ac:dyDescent="0.25">
      <c r="B16" s="127" t="s">
        <v>25</v>
      </c>
      <c r="C16" s="130">
        <v>0</v>
      </c>
      <c r="D16" s="130">
        <v>2903</v>
      </c>
      <c r="E16" s="130">
        <v>6983</v>
      </c>
      <c r="F16" s="130">
        <v>24551</v>
      </c>
      <c r="G16" s="130">
        <v>7924</v>
      </c>
      <c r="H16" s="130">
        <v>13360</v>
      </c>
      <c r="I16" s="130">
        <v>173992</v>
      </c>
      <c r="J16" s="130">
        <v>247609</v>
      </c>
      <c r="K16" s="130">
        <v>26213</v>
      </c>
      <c r="L16" s="130">
        <v>2982</v>
      </c>
      <c r="M16" s="130">
        <v>23218</v>
      </c>
      <c r="N16" s="130">
        <v>63674</v>
      </c>
      <c r="O16" s="130">
        <v>0</v>
      </c>
      <c r="P16" s="130">
        <v>514</v>
      </c>
      <c r="Q16" s="129">
        <v>593922</v>
      </c>
    </row>
    <row r="17" spans="2:17" ht="28.5" customHeight="1" x14ac:dyDescent="0.25">
      <c r="B17" s="127" t="s">
        <v>26</v>
      </c>
      <c r="C17" s="130">
        <v>0</v>
      </c>
      <c r="D17" s="130">
        <v>17425</v>
      </c>
      <c r="E17" s="130">
        <v>12640</v>
      </c>
      <c r="F17" s="130">
        <v>34818</v>
      </c>
      <c r="G17" s="130">
        <v>34523</v>
      </c>
      <c r="H17" s="130">
        <v>33933</v>
      </c>
      <c r="I17" s="130">
        <v>280088</v>
      </c>
      <c r="J17" s="130">
        <v>226386</v>
      </c>
      <c r="K17" s="130">
        <v>0</v>
      </c>
      <c r="L17" s="130">
        <v>11399</v>
      </c>
      <c r="M17" s="130">
        <v>28600</v>
      </c>
      <c r="N17" s="130">
        <v>60274</v>
      </c>
      <c r="O17" s="130">
        <v>239476</v>
      </c>
      <c r="P17" s="130">
        <v>1076</v>
      </c>
      <c r="Q17" s="129">
        <v>980638</v>
      </c>
    </row>
    <row r="18" spans="2:17" ht="28.5" customHeight="1" x14ac:dyDescent="0.25">
      <c r="B18" s="127" t="s">
        <v>27</v>
      </c>
      <c r="C18" s="130">
        <v>37</v>
      </c>
      <c r="D18" s="130">
        <v>19174</v>
      </c>
      <c r="E18" s="130">
        <v>19686</v>
      </c>
      <c r="F18" s="130">
        <v>47738</v>
      </c>
      <c r="G18" s="130">
        <v>7579</v>
      </c>
      <c r="H18" s="130">
        <v>39646</v>
      </c>
      <c r="I18" s="130">
        <v>219709</v>
      </c>
      <c r="J18" s="130">
        <v>196158</v>
      </c>
      <c r="K18" s="130">
        <v>-24119</v>
      </c>
      <c r="L18" s="130">
        <v>15427</v>
      </c>
      <c r="M18" s="130">
        <v>113795</v>
      </c>
      <c r="N18" s="130">
        <v>264399</v>
      </c>
      <c r="O18" s="130">
        <v>159414</v>
      </c>
      <c r="P18" s="130">
        <v>-124</v>
      </c>
      <c r="Q18" s="129">
        <v>1078520</v>
      </c>
    </row>
    <row r="19" spans="2:17" ht="28.5" customHeight="1" x14ac:dyDescent="0.25">
      <c r="B19" s="127" t="s">
        <v>28</v>
      </c>
      <c r="C19" s="130">
        <v>0</v>
      </c>
      <c r="D19" s="130">
        <v>5533</v>
      </c>
      <c r="E19" s="130">
        <v>13702</v>
      </c>
      <c r="F19" s="130">
        <v>50047</v>
      </c>
      <c r="G19" s="130">
        <v>4800</v>
      </c>
      <c r="H19" s="130">
        <v>41582</v>
      </c>
      <c r="I19" s="130">
        <v>330301</v>
      </c>
      <c r="J19" s="130">
        <v>228655</v>
      </c>
      <c r="K19" s="130">
        <v>0</v>
      </c>
      <c r="L19" s="130">
        <v>6515</v>
      </c>
      <c r="M19" s="130">
        <v>48262</v>
      </c>
      <c r="N19" s="130">
        <v>97986</v>
      </c>
      <c r="O19" s="130">
        <v>0</v>
      </c>
      <c r="P19" s="130">
        <v>5</v>
      </c>
      <c r="Q19" s="129">
        <v>827388</v>
      </c>
    </row>
    <row r="20" spans="2:17" ht="28.5" customHeight="1" x14ac:dyDescent="0.25">
      <c r="B20" s="127" t="s">
        <v>29</v>
      </c>
      <c r="C20" s="130">
        <v>0</v>
      </c>
      <c r="D20" s="130">
        <v>29743</v>
      </c>
      <c r="E20" s="130">
        <v>35606</v>
      </c>
      <c r="F20" s="130">
        <v>8019</v>
      </c>
      <c r="G20" s="130">
        <v>1210</v>
      </c>
      <c r="H20" s="130">
        <v>6826</v>
      </c>
      <c r="I20" s="130">
        <v>345272</v>
      </c>
      <c r="J20" s="130">
        <v>199622</v>
      </c>
      <c r="K20" s="130">
        <v>0</v>
      </c>
      <c r="L20" s="130">
        <v>51138</v>
      </c>
      <c r="M20" s="130">
        <v>32550</v>
      </c>
      <c r="N20" s="130">
        <v>58641</v>
      </c>
      <c r="O20" s="130">
        <v>220586</v>
      </c>
      <c r="P20" s="130">
        <v>24879</v>
      </c>
      <c r="Q20" s="129">
        <v>1014092</v>
      </c>
    </row>
    <row r="21" spans="2:17" ht="28.5" customHeight="1" x14ac:dyDescent="0.25">
      <c r="B21" s="127" t="s">
        <v>30</v>
      </c>
      <c r="C21" s="130">
        <v>5430</v>
      </c>
      <c r="D21" s="130">
        <v>6308</v>
      </c>
      <c r="E21" s="130">
        <v>17590</v>
      </c>
      <c r="F21" s="130">
        <v>37422</v>
      </c>
      <c r="G21" s="130">
        <v>5653</v>
      </c>
      <c r="H21" s="130">
        <v>66686</v>
      </c>
      <c r="I21" s="130">
        <v>689151</v>
      </c>
      <c r="J21" s="130">
        <v>294739</v>
      </c>
      <c r="K21" s="130">
        <v>0</v>
      </c>
      <c r="L21" s="130">
        <v>59415</v>
      </c>
      <c r="M21" s="130">
        <v>72948</v>
      </c>
      <c r="N21" s="130">
        <v>136319</v>
      </c>
      <c r="O21" s="130">
        <v>169424</v>
      </c>
      <c r="P21" s="130">
        <v>770</v>
      </c>
      <c r="Q21" s="129">
        <v>1561855</v>
      </c>
    </row>
    <row r="22" spans="2:17" ht="28.5" customHeight="1" x14ac:dyDescent="0.25">
      <c r="B22" s="127" t="s">
        <v>31</v>
      </c>
      <c r="C22" s="130">
        <v>0</v>
      </c>
      <c r="D22" s="130">
        <v>1987</v>
      </c>
      <c r="E22" s="130">
        <v>12753</v>
      </c>
      <c r="F22" s="130">
        <v>16518</v>
      </c>
      <c r="G22" s="130">
        <v>708</v>
      </c>
      <c r="H22" s="130">
        <v>24161</v>
      </c>
      <c r="I22" s="130">
        <v>124313</v>
      </c>
      <c r="J22" s="130">
        <v>81938</v>
      </c>
      <c r="K22" s="130">
        <v>0</v>
      </c>
      <c r="L22" s="130">
        <v>3513</v>
      </c>
      <c r="M22" s="130">
        <v>12686</v>
      </c>
      <c r="N22" s="130">
        <v>34931</v>
      </c>
      <c r="O22" s="130">
        <v>0</v>
      </c>
      <c r="P22" s="130">
        <v>3958</v>
      </c>
      <c r="Q22" s="129">
        <v>317466</v>
      </c>
    </row>
    <row r="23" spans="2:17" ht="28.5" customHeight="1" x14ac:dyDescent="0.25">
      <c r="B23" s="127" t="s">
        <v>32</v>
      </c>
      <c r="C23" s="130">
        <v>0</v>
      </c>
      <c r="D23" s="130">
        <v>0</v>
      </c>
      <c r="E23" s="130">
        <v>130</v>
      </c>
      <c r="F23" s="130">
        <v>470</v>
      </c>
      <c r="G23" s="130">
        <v>0</v>
      </c>
      <c r="H23" s="130">
        <v>0</v>
      </c>
      <c r="I23" s="130">
        <v>60254</v>
      </c>
      <c r="J23" s="130">
        <v>35707</v>
      </c>
      <c r="K23" s="130">
        <v>764267</v>
      </c>
      <c r="L23" s="130">
        <v>1437</v>
      </c>
      <c r="M23" s="130">
        <v>1167</v>
      </c>
      <c r="N23" s="130">
        <v>67</v>
      </c>
      <c r="O23" s="130">
        <v>0</v>
      </c>
      <c r="P23" s="130">
        <v>0</v>
      </c>
      <c r="Q23" s="129">
        <v>863498</v>
      </c>
    </row>
    <row r="24" spans="2:17" ht="28.5" customHeight="1" x14ac:dyDescent="0.25">
      <c r="B24" s="127" t="s">
        <v>33</v>
      </c>
      <c r="C24" s="130">
        <v>0</v>
      </c>
      <c r="D24" s="130">
        <v>27241</v>
      </c>
      <c r="E24" s="130">
        <v>17293</v>
      </c>
      <c r="F24" s="130">
        <v>72474</v>
      </c>
      <c r="G24" s="130">
        <v>54313</v>
      </c>
      <c r="H24" s="130">
        <v>20321</v>
      </c>
      <c r="I24" s="130">
        <v>673370</v>
      </c>
      <c r="J24" s="130">
        <v>264945</v>
      </c>
      <c r="K24" s="130">
        <v>0</v>
      </c>
      <c r="L24" s="130">
        <v>230820</v>
      </c>
      <c r="M24" s="130">
        <v>43689</v>
      </c>
      <c r="N24" s="130">
        <v>15103</v>
      </c>
      <c r="O24" s="130">
        <v>3479013</v>
      </c>
      <c r="P24" s="130">
        <v>13486</v>
      </c>
      <c r="Q24" s="129">
        <v>4912068</v>
      </c>
    </row>
    <row r="25" spans="2:17" ht="28.5" customHeight="1" x14ac:dyDescent="0.25">
      <c r="B25" s="127" t="s">
        <v>34</v>
      </c>
      <c r="C25" s="130">
        <v>0</v>
      </c>
      <c r="D25" s="130">
        <v>34165</v>
      </c>
      <c r="E25" s="130">
        <v>26982</v>
      </c>
      <c r="F25" s="130">
        <v>43502</v>
      </c>
      <c r="G25" s="130">
        <v>4613</v>
      </c>
      <c r="H25" s="130">
        <v>71152</v>
      </c>
      <c r="I25" s="130">
        <v>133518</v>
      </c>
      <c r="J25" s="130">
        <v>231335</v>
      </c>
      <c r="K25" s="130">
        <v>0</v>
      </c>
      <c r="L25" s="130">
        <v>4747</v>
      </c>
      <c r="M25" s="130">
        <v>40062</v>
      </c>
      <c r="N25" s="130">
        <v>226524</v>
      </c>
      <c r="O25" s="130">
        <v>81534</v>
      </c>
      <c r="P25" s="130">
        <v>61</v>
      </c>
      <c r="Q25" s="129">
        <v>898194</v>
      </c>
    </row>
    <row r="26" spans="2:17" ht="28.5" customHeight="1" x14ac:dyDescent="0.25">
      <c r="B26" s="127" t="s">
        <v>35</v>
      </c>
      <c r="C26" s="130">
        <v>0</v>
      </c>
      <c r="D26" s="130">
        <v>895</v>
      </c>
      <c r="E26" s="130">
        <v>2113</v>
      </c>
      <c r="F26" s="130">
        <v>3110</v>
      </c>
      <c r="G26" s="130">
        <v>11541</v>
      </c>
      <c r="H26" s="130">
        <v>1961</v>
      </c>
      <c r="I26" s="130">
        <v>440125</v>
      </c>
      <c r="J26" s="130">
        <v>341227</v>
      </c>
      <c r="K26" s="130">
        <v>0</v>
      </c>
      <c r="L26" s="130">
        <v>606</v>
      </c>
      <c r="M26" s="130">
        <v>4268</v>
      </c>
      <c r="N26" s="130">
        <v>7354</v>
      </c>
      <c r="O26" s="130">
        <v>0</v>
      </c>
      <c r="P26" s="130">
        <v>13989</v>
      </c>
      <c r="Q26" s="129">
        <v>827189</v>
      </c>
    </row>
    <row r="27" spans="2:17" ht="28.5" customHeight="1" x14ac:dyDescent="0.25">
      <c r="B27" s="127" t="s">
        <v>36</v>
      </c>
      <c r="C27" s="130">
        <v>0</v>
      </c>
      <c r="D27" s="130">
        <v>7729</v>
      </c>
      <c r="E27" s="130">
        <v>788</v>
      </c>
      <c r="F27" s="130">
        <v>6507</v>
      </c>
      <c r="G27" s="130">
        <v>9231</v>
      </c>
      <c r="H27" s="130">
        <v>0</v>
      </c>
      <c r="I27" s="130">
        <v>366202</v>
      </c>
      <c r="J27" s="130">
        <v>369586</v>
      </c>
      <c r="K27" s="130">
        <v>0</v>
      </c>
      <c r="L27" s="130">
        <v>11350</v>
      </c>
      <c r="M27" s="130">
        <v>3294</v>
      </c>
      <c r="N27" s="130">
        <v>14228</v>
      </c>
      <c r="O27" s="130">
        <v>772451</v>
      </c>
      <c r="P27" s="130">
        <v>15765</v>
      </c>
      <c r="Q27" s="129">
        <v>1577130</v>
      </c>
    </row>
    <row r="28" spans="2:17" ht="28.5" customHeight="1" x14ac:dyDescent="0.25">
      <c r="B28" s="127" t="s">
        <v>37</v>
      </c>
      <c r="C28" s="130">
        <v>0</v>
      </c>
      <c r="D28" s="130">
        <v>33348</v>
      </c>
      <c r="E28" s="130">
        <v>9700</v>
      </c>
      <c r="F28" s="130">
        <v>19238</v>
      </c>
      <c r="G28" s="130">
        <v>950</v>
      </c>
      <c r="H28" s="130">
        <v>20177</v>
      </c>
      <c r="I28" s="130">
        <v>95671</v>
      </c>
      <c r="J28" s="130">
        <v>71912</v>
      </c>
      <c r="K28" s="130">
        <v>0</v>
      </c>
      <c r="L28" s="130">
        <v>2321</v>
      </c>
      <c r="M28" s="130">
        <v>12209</v>
      </c>
      <c r="N28" s="130">
        <v>63136</v>
      </c>
      <c r="O28" s="130">
        <v>0</v>
      </c>
      <c r="P28" s="130">
        <v>222</v>
      </c>
      <c r="Q28" s="129">
        <v>328883</v>
      </c>
    </row>
    <row r="29" spans="2:17" ht="28.5" customHeight="1" x14ac:dyDescent="0.25">
      <c r="B29" s="127" t="s">
        <v>38</v>
      </c>
      <c r="C29" s="130">
        <v>0</v>
      </c>
      <c r="D29" s="130">
        <v>20134</v>
      </c>
      <c r="E29" s="130">
        <v>15141</v>
      </c>
      <c r="F29" s="130">
        <v>27543</v>
      </c>
      <c r="G29" s="130">
        <v>1104</v>
      </c>
      <c r="H29" s="130">
        <v>36808</v>
      </c>
      <c r="I29" s="130">
        <v>172702</v>
      </c>
      <c r="J29" s="130">
        <v>262569</v>
      </c>
      <c r="K29" s="130">
        <v>0</v>
      </c>
      <c r="L29" s="130">
        <v>5262</v>
      </c>
      <c r="M29" s="130">
        <v>17713</v>
      </c>
      <c r="N29" s="130">
        <v>154998</v>
      </c>
      <c r="O29" s="130">
        <v>0</v>
      </c>
      <c r="P29" s="130">
        <v>8254</v>
      </c>
      <c r="Q29" s="129">
        <v>722228</v>
      </c>
    </row>
    <row r="30" spans="2:17" ht="28.5" customHeight="1" x14ac:dyDescent="0.25">
      <c r="B30" s="127" t="s">
        <v>196</v>
      </c>
      <c r="C30" s="130">
        <v>0</v>
      </c>
      <c r="D30" s="130">
        <v>596</v>
      </c>
      <c r="E30" s="130">
        <v>1836</v>
      </c>
      <c r="F30" s="130">
        <v>10969</v>
      </c>
      <c r="G30" s="130">
        <v>10758</v>
      </c>
      <c r="H30" s="130">
        <v>0</v>
      </c>
      <c r="I30" s="130">
        <v>162944</v>
      </c>
      <c r="J30" s="130">
        <v>91184</v>
      </c>
      <c r="K30" s="130">
        <v>0</v>
      </c>
      <c r="L30" s="130">
        <v>1701</v>
      </c>
      <c r="M30" s="130">
        <v>15859</v>
      </c>
      <c r="N30" s="130">
        <v>15443</v>
      </c>
      <c r="O30" s="130">
        <v>27905</v>
      </c>
      <c r="P30" s="130">
        <v>48</v>
      </c>
      <c r="Q30" s="129">
        <v>339243</v>
      </c>
    </row>
    <row r="31" spans="2:17" ht="28.5" customHeight="1" x14ac:dyDescent="0.25">
      <c r="B31" s="127" t="s">
        <v>197</v>
      </c>
      <c r="C31" s="130">
        <v>804.995</v>
      </c>
      <c r="D31" s="130">
        <v>3309.3939999999998</v>
      </c>
      <c r="E31" s="130">
        <v>574.52300000000002</v>
      </c>
      <c r="F31" s="130">
        <v>3637.5659999999998</v>
      </c>
      <c r="G31" s="130">
        <v>11534.841</v>
      </c>
      <c r="H31" s="130">
        <v>1784.3340000000001</v>
      </c>
      <c r="I31" s="130">
        <v>72616.2</v>
      </c>
      <c r="J31" s="130">
        <v>41264.345999999998</v>
      </c>
      <c r="K31" s="130">
        <v>0</v>
      </c>
      <c r="L31" s="130">
        <v>2014.1020000000001</v>
      </c>
      <c r="M31" s="130">
        <v>5229.4690000000001</v>
      </c>
      <c r="N31" s="130">
        <v>2796.8020000000001</v>
      </c>
      <c r="O31" s="130">
        <v>0</v>
      </c>
      <c r="P31" s="130">
        <v>184.43199999999999</v>
      </c>
      <c r="Q31" s="129">
        <v>145751.003</v>
      </c>
    </row>
    <row r="32" spans="2:17" ht="28.5" customHeight="1" x14ac:dyDescent="0.25">
      <c r="B32" s="127" t="s">
        <v>214</v>
      </c>
      <c r="C32" s="130">
        <v>0</v>
      </c>
      <c r="D32" s="130">
        <v>479</v>
      </c>
      <c r="E32" s="130">
        <v>165</v>
      </c>
      <c r="F32" s="130">
        <v>52</v>
      </c>
      <c r="G32" s="130">
        <v>2410</v>
      </c>
      <c r="H32" s="130">
        <v>-646</v>
      </c>
      <c r="I32" s="130">
        <v>7892</v>
      </c>
      <c r="J32" s="130">
        <v>5619</v>
      </c>
      <c r="K32" s="130">
        <v>0</v>
      </c>
      <c r="L32" s="130">
        <v>710</v>
      </c>
      <c r="M32" s="130">
        <v>2102</v>
      </c>
      <c r="N32" s="130">
        <v>771</v>
      </c>
      <c r="O32" s="130">
        <v>0</v>
      </c>
      <c r="P32" s="130">
        <v>4865</v>
      </c>
      <c r="Q32" s="129">
        <v>24421</v>
      </c>
    </row>
    <row r="33" spans="2:17" ht="28.5" customHeight="1" x14ac:dyDescent="0.25">
      <c r="B33" s="127" t="s">
        <v>198</v>
      </c>
      <c r="C33" s="130">
        <v>0</v>
      </c>
      <c r="D33" s="130">
        <v>0</v>
      </c>
      <c r="E33" s="130">
        <v>692</v>
      </c>
      <c r="F33" s="130">
        <v>3395</v>
      </c>
      <c r="G33" s="130">
        <v>0</v>
      </c>
      <c r="H33" s="130">
        <v>287</v>
      </c>
      <c r="I33" s="130">
        <v>43239</v>
      </c>
      <c r="J33" s="130">
        <v>13131</v>
      </c>
      <c r="K33" s="130">
        <v>0</v>
      </c>
      <c r="L33" s="130">
        <v>1144</v>
      </c>
      <c r="M33" s="130">
        <v>0</v>
      </c>
      <c r="N33" s="130">
        <v>1570</v>
      </c>
      <c r="O33" s="130">
        <v>636802</v>
      </c>
      <c r="P33" s="130">
        <v>0</v>
      </c>
      <c r="Q33" s="129">
        <v>700260</v>
      </c>
    </row>
    <row r="34" spans="2:17" ht="28.5" customHeight="1" x14ac:dyDescent="0.25">
      <c r="B34" s="127" t="s">
        <v>199</v>
      </c>
      <c r="C34" s="130">
        <v>0</v>
      </c>
      <c r="D34" s="130">
        <v>14144</v>
      </c>
      <c r="E34" s="130">
        <v>1935</v>
      </c>
      <c r="F34" s="130">
        <v>4961</v>
      </c>
      <c r="G34" s="130">
        <v>995</v>
      </c>
      <c r="H34" s="130">
        <v>1942</v>
      </c>
      <c r="I34" s="130">
        <v>93993</v>
      </c>
      <c r="J34" s="130">
        <v>22958</v>
      </c>
      <c r="K34" s="130">
        <v>0</v>
      </c>
      <c r="L34" s="130">
        <v>2630</v>
      </c>
      <c r="M34" s="130">
        <v>2222</v>
      </c>
      <c r="N34" s="130">
        <v>7190</v>
      </c>
      <c r="O34" s="130">
        <v>60312</v>
      </c>
      <c r="P34" s="130">
        <v>-1571</v>
      </c>
      <c r="Q34" s="129">
        <v>211710</v>
      </c>
    </row>
    <row r="35" spans="2:17" ht="28.5" customHeight="1" x14ac:dyDescent="0.25">
      <c r="B35" s="127" t="s">
        <v>215</v>
      </c>
      <c r="C35" s="130">
        <v>0</v>
      </c>
      <c r="D35" s="130">
        <v>7764</v>
      </c>
      <c r="E35" s="130">
        <v>1509</v>
      </c>
      <c r="F35" s="130">
        <v>4313</v>
      </c>
      <c r="G35" s="130">
        <v>17</v>
      </c>
      <c r="H35" s="130">
        <v>6602</v>
      </c>
      <c r="I35" s="130">
        <v>185239</v>
      </c>
      <c r="J35" s="130">
        <v>65719</v>
      </c>
      <c r="K35" s="130">
        <v>63506</v>
      </c>
      <c r="L35" s="130">
        <v>50</v>
      </c>
      <c r="M35" s="130">
        <v>1553</v>
      </c>
      <c r="N35" s="130">
        <v>465</v>
      </c>
      <c r="O35" s="130">
        <v>291910</v>
      </c>
      <c r="P35" s="130">
        <v>898</v>
      </c>
      <c r="Q35" s="129">
        <v>629547</v>
      </c>
    </row>
    <row r="36" spans="2:17" ht="28.5" customHeight="1" x14ac:dyDescent="0.25">
      <c r="B36" s="127" t="s">
        <v>40</v>
      </c>
      <c r="C36" s="130">
        <v>0</v>
      </c>
      <c r="D36" s="130">
        <v>3</v>
      </c>
      <c r="E36" s="130">
        <v>461</v>
      </c>
      <c r="F36" s="130">
        <v>2046</v>
      </c>
      <c r="G36" s="130">
        <v>963</v>
      </c>
      <c r="H36" s="130">
        <v>297</v>
      </c>
      <c r="I36" s="130">
        <v>33293</v>
      </c>
      <c r="J36" s="130">
        <v>69506</v>
      </c>
      <c r="K36" s="130">
        <v>0</v>
      </c>
      <c r="L36" s="130">
        <v>-219</v>
      </c>
      <c r="M36" s="130">
        <v>4989</v>
      </c>
      <c r="N36" s="130">
        <v>10646</v>
      </c>
      <c r="O36" s="130">
        <v>27298</v>
      </c>
      <c r="P36" s="130">
        <v>17819</v>
      </c>
      <c r="Q36" s="129">
        <v>167103</v>
      </c>
    </row>
    <row r="37" spans="2:17" ht="28.5" customHeight="1" x14ac:dyDescent="0.25">
      <c r="B37" s="127" t="s">
        <v>41</v>
      </c>
      <c r="C37" s="130">
        <v>0</v>
      </c>
      <c r="D37" s="130">
        <v>3197</v>
      </c>
      <c r="E37" s="130">
        <v>6056</v>
      </c>
      <c r="F37" s="130">
        <v>4737</v>
      </c>
      <c r="G37" s="130">
        <v>1389</v>
      </c>
      <c r="H37" s="130">
        <v>24794</v>
      </c>
      <c r="I37" s="130">
        <v>47772</v>
      </c>
      <c r="J37" s="130">
        <v>25460</v>
      </c>
      <c r="K37" s="130">
        <v>0</v>
      </c>
      <c r="L37" s="130">
        <v>614</v>
      </c>
      <c r="M37" s="130">
        <v>22378</v>
      </c>
      <c r="N37" s="130">
        <v>46848</v>
      </c>
      <c r="O37" s="130">
        <v>0</v>
      </c>
      <c r="P37" s="130">
        <v>998</v>
      </c>
      <c r="Q37" s="129">
        <v>184243</v>
      </c>
    </row>
    <row r="38" spans="2:17" ht="28.5" customHeight="1" x14ac:dyDescent="0.25">
      <c r="B38" s="127" t="s">
        <v>42</v>
      </c>
      <c r="C38" s="130">
        <v>0</v>
      </c>
      <c r="D38" s="130">
        <v>0</v>
      </c>
      <c r="E38" s="130">
        <v>0</v>
      </c>
      <c r="F38" s="130">
        <v>0</v>
      </c>
      <c r="G38" s="130">
        <v>0</v>
      </c>
      <c r="H38" s="130">
        <v>0</v>
      </c>
      <c r="I38" s="130">
        <v>0</v>
      </c>
      <c r="J38" s="130">
        <v>0</v>
      </c>
      <c r="K38" s="130">
        <v>0</v>
      </c>
      <c r="L38" s="130">
        <v>0</v>
      </c>
      <c r="M38" s="130">
        <v>0</v>
      </c>
      <c r="N38" s="130">
        <v>0</v>
      </c>
      <c r="O38" s="130">
        <v>0</v>
      </c>
      <c r="P38" s="130">
        <v>0</v>
      </c>
      <c r="Q38" s="129">
        <v>0</v>
      </c>
    </row>
    <row r="39" spans="2:17" ht="28.5" customHeight="1" x14ac:dyDescent="0.25">
      <c r="B39" s="127" t="s">
        <v>43</v>
      </c>
      <c r="C39" s="130">
        <v>0</v>
      </c>
      <c r="D39" s="130">
        <v>271</v>
      </c>
      <c r="E39" s="130">
        <v>395</v>
      </c>
      <c r="F39" s="130">
        <v>3338</v>
      </c>
      <c r="G39" s="130">
        <v>34</v>
      </c>
      <c r="H39" s="130">
        <v>41</v>
      </c>
      <c r="I39" s="130">
        <v>153383</v>
      </c>
      <c r="J39" s="130">
        <v>75057</v>
      </c>
      <c r="K39" s="130">
        <v>0</v>
      </c>
      <c r="L39" s="130">
        <v>769</v>
      </c>
      <c r="M39" s="130">
        <v>184</v>
      </c>
      <c r="N39" s="130">
        <v>2889</v>
      </c>
      <c r="O39" s="130">
        <v>0</v>
      </c>
      <c r="P39" s="130">
        <v>6057</v>
      </c>
      <c r="Q39" s="129">
        <v>242418</v>
      </c>
    </row>
    <row r="40" spans="2:17" ht="28.5" customHeight="1" x14ac:dyDescent="0.25">
      <c r="B40" s="127" t="s">
        <v>44</v>
      </c>
      <c r="C40" s="130">
        <v>0</v>
      </c>
      <c r="D40" s="130">
        <v>11089</v>
      </c>
      <c r="E40" s="130">
        <v>2023</v>
      </c>
      <c r="F40" s="130">
        <v>1105</v>
      </c>
      <c r="G40" s="130">
        <v>2513</v>
      </c>
      <c r="H40" s="130">
        <v>1270</v>
      </c>
      <c r="I40" s="130">
        <v>70279</v>
      </c>
      <c r="J40" s="130">
        <v>62370</v>
      </c>
      <c r="K40" s="130">
        <v>0</v>
      </c>
      <c r="L40" s="130">
        <v>18</v>
      </c>
      <c r="M40" s="130">
        <v>3473</v>
      </c>
      <c r="N40" s="130">
        <v>27292</v>
      </c>
      <c r="O40" s="130">
        <v>192556</v>
      </c>
      <c r="P40" s="130">
        <v>0</v>
      </c>
      <c r="Q40" s="129">
        <v>373990</v>
      </c>
    </row>
    <row r="41" spans="2:17" ht="28.5" customHeight="1" x14ac:dyDescent="0.25">
      <c r="B41" s="127" t="s">
        <v>45</v>
      </c>
      <c r="C41" s="130">
        <v>0</v>
      </c>
      <c r="D41" s="130">
        <v>11308</v>
      </c>
      <c r="E41" s="130">
        <v>8082</v>
      </c>
      <c r="F41" s="130">
        <v>44632</v>
      </c>
      <c r="G41" s="130">
        <v>6311</v>
      </c>
      <c r="H41" s="130">
        <v>20650</v>
      </c>
      <c r="I41" s="130">
        <v>761253</v>
      </c>
      <c r="J41" s="130">
        <v>511347</v>
      </c>
      <c r="K41" s="130">
        <v>0</v>
      </c>
      <c r="L41" s="130">
        <v>13543</v>
      </c>
      <c r="M41" s="130">
        <v>37487</v>
      </c>
      <c r="N41" s="130">
        <v>57155</v>
      </c>
      <c r="O41" s="130">
        <v>2108182</v>
      </c>
      <c r="P41" s="130">
        <v>17530</v>
      </c>
      <c r="Q41" s="129">
        <v>3597480</v>
      </c>
    </row>
    <row r="42" spans="2:17" ht="28.5" customHeight="1" x14ac:dyDescent="0.25">
      <c r="B42" s="127" t="s">
        <v>46</v>
      </c>
      <c r="C42" s="130">
        <v>0</v>
      </c>
      <c r="D42" s="130">
        <v>268</v>
      </c>
      <c r="E42" s="130">
        <v>183</v>
      </c>
      <c r="F42" s="130">
        <v>0</v>
      </c>
      <c r="G42" s="130">
        <v>0</v>
      </c>
      <c r="H42" s="130">
        <v>1763</v>
      </c>
      <c r="I42" s="130">
        <v>89137</v>
      </c>
      <c r="J42" s="130">
        <v>68686</v>
      </c>
      <c r="K42" s="130">
        <v>57785</v>
      </c>
      <c r="L42" s="130">
        <v>12</v>
      </c>
      <c r="M42" s="130">
        <v>632</v>
      </c>
      <c r="N42" s="130">
        <v>1618</v>
      </c>
      <c r="O42" s="130">
        <v>111098</v>
      </c>
      <c r="P42" s="130">
        <v>0</v>
      </c>
      <c r="Q42" s="129">
        <v>331181</v>
      </c>
    </row>
    <row r="43" spans="2:17" ht="28.5" customHeight="1" x14ac:dyDescent="0.25">
      <c r="B43" s="131" t="s">
        <v>47</v>
      </c>
      <c r="C43" s="132">
        <f>SUM(C6:C42)</f>
        <v>8782.9950000000008</v>
      </c>
      <c r="D43" s="132">
        <f t="shared" ref="D43:Q43" si="0">SUM(D6:D42)</f>
        <v>312391.39399999997</v>
      </c>
      <c r="E43" s="132">
        <f t="shared" si="0"/>
        <v>294241.52299999999</v>
      </c>
      <c r="F43" s="132">
        <f t="shared" si="0"/>
        <v>643026.56599999999</v>
      </c>
      <c r="G43" s="132">
        <f t="shared" si="0"/>
        <v>339126.84100000001</v>
      </c>
      <c r="H43" s="132">
        <f t="shared" si="0"/>
        <v>562526.33400000003</v>
      </c>
      <c r="I43" s="132">
        <f t="shared" si="0"/>
        <v>9764853.1999999993</v>
      </c>
      <c r="J43" s="132">
        <f t="shared" si="0"/>
        <v>6842609.3459999999</v>
      </c>
      <c r="K43" s="132">
        <f t="shared" si="0"/>
        <v>2189453</v>
      </c>
      <c r="L43" s="132">
        <f t="shared" si="0"/>
        <v>661116.10199999996</v>
      </c>
      <c r="M43" s="132">
        <f t="shared" si="0"/>
        <v>766937.46900000004</v>
      </c>
      <c r="N43" s="132">
        <f t="shared" si="0"/>
        <v>1680962.8019999999</v>
      </c>
      <c r="O43" s="132">
        <f t="shared" si="0"/>
        <v>14396036</v>
      </c>
      <c r="P43" s="132">
        <f t="shared" si="0"/>
        <v>203682.432</v>
      </c>
      <c r="Q43" s="132">
        <f t="shared" si="0"/>
        <v>38665746.002999999</v>
      </c>
    </row>
    <row r="44" spans="2:17" ht="28.5" customHeight="1" x14ac:dyDescent="0.25">
      <c r="B44" s="297" t="s">
        <v>48</v>
      </c>
      <c r="C44" s="297"/>
      <c r="D44" s="297"/>
      <c r="E44" s="297"/>
      <c r="F44" s="297"/>
      <c r="G44" s="297"/>
      <c r="H44" s="297"/>
      <c r="I44" s="297"/>
      <c r="J44" s="297"/>
      <c r="K44" s="297"/>
      <c r="L44" s="297"/>
      <c r="M44" s="297"/>
      <c r="N44" s="297"/>
      <c r="O44" s="297"/>
      <c r="P44" s="297"/>
      <c r="Q44" s="297"/>
    </row>
    <row r="45" spans="2:17" ht="28.5" customHeight="1" x14ac:dyDescent="0.25">
      <c r="B45" s="127" t="s">
        <v>49</v>
      </c>
      <c r="C45" s="130">
        <v>6281</v>
      </c>
      <c r="D45" s="130">
        <v>5621</v>
      </c>
      <c r="E45" s="130">
        <v>0</v>
      </c>
      <c r="F45" s="130">
        <v>70020</v>
      </c>
      <c r="G45" s="130">
        <v>8103</v>
      </c>
      <c r="H45" s="130">
        <v>11419</v>
      </c>
      <c r="I45" s="130">
        <v>0</v>
      </c>
      <c r="J45" s="130">
        <v>44738</v>
      </c>
      <c r="K45" s="130">
        <v>0</v>
      </c>
      <c r="L45" s="130">
        <v>-1350</v>
      </c>
      <c r="M45" s="130">
        <v>-7294</v>
      </c>
      <c r="N45" s="130">
        <v>0</v>
      </c>
      <c r="O45" s="130">
        <v>260758</v>
      </c>
      <c r="P45" s="130">
        <v>15691</v>
      </c>
      <c r="Q45" s="133">
        <v>413986</v>
      </c>
    </row>
    <row r="46" spans="2:17" ht="28.5" customHeight="1" x14ac:dyDescent="0.25">
      <c r="B46" s="127" t="s">
        <v>68</v>
      </c>
      <c r="C46" s="130">
        <v>-138</v>
      </c>
      <c r="D46" s="130">
        <v>76335</v>
      </c>
      <c r="E46" s="130">
        <v>0</v>
      </c>
      <c r="F46" s="130">
        <v>455102</v>
      </c>
      <c r="G46" s="130">
        <v>166</v>
      </c>
      <c r="H46" s="130">
        <v>69907</v>
      </c>
      <c r="I46" s="130">
        <v>0</v>
      </c>
      <c r="J46" s="130">
        <v>113508</v>
      </c>
      <c r="K46" s="130">
        <v>0</v>
      </c>
      <c r="L46" s="130">
        <v>7353</v>
      </c>
      <c r="M46" s="130">
        <v>0</v>
      </c>
      <c r="N46" s="130">
        <v>0</v>
      </c>
      <c r="O46" s="130">
        <v>163813</v>
      </c>
      <c r="P46" s="130">
        <v>97576</v>
      </c>
      <c r="Q46" s="133">
        <v>983621</v>
      </c>
    </row>
    <row r="47" spans="2:17" ht="28.5" customHeight="1" x14ac:dyDescent="0.25">
      <c r="B47" s="127" t="s">
        <v>50</v>
      </c>
      <c r="C47" s="130">
        <v>3860</v>
      </c>
      <c r="D47" s="130">
        <v>210101</v>
      </c>
      <c r="E47" s="130">
        <v>488</v>
      </c>
      <c r="F47" s="130">
        <v>1426752</v>
      </c>
      <c r="G47" s="130">
        <v>25532</v>
      </c>
      <c r="H47" s="130">
        <v>251948</v>
      </c>
      <c r="I47" s="130">
        <v>1084</v>
      </c>
      <c r="J47" s="130">
        <v>238549</v>
      </c>
      <c r="K47" s="130">
        <v>0</v>
      </c>
      <c r="L47" s="130">
        <v>361860</v>
      </c>
      <c r="M47" s="130">
        <v>124117</v>
      </c>
      <c r="N47" s="130">
        <v>477</v>
      </c>
      <c r="O47" s="130">
        <v>1558169</v>
      </c>
      <c r="P47" s="130">
        <v>330455</v>
      </c>
      <c r="Q47" s="133">
        <v>4533391</v>
      </c>
    </row>
    <row r="48" spans="2:17" ht="28.5" customHeight="1" x14ac:dyDescent="0.25">
      <c r="B48" s="131" t="s">
        <v>47</v>
      </c>
      <c r="C48" s="132">
        <f>SUM(C45:C47)</f>
        <v>10003</v>
      </c>
      <c r="D48" s="132">
        <f t="shared" ref="D48:O48" si="1">SUM(D45:D47)</f>
        <v>292057</v>
      </c>
      <c r="E48" s="132">
        <f t="shared" si="1"/>
        <v>488</v>
      </c>
      <c r="F48" s="132">
        <f t="shared" si="1"/>
        <v>1951874</v>
      </c>
      <c r="G48" s="132">
        <f t="shared" si="1"/>
        <v>33801</v>
      </c>
      <c r="H48" s="132">
        <f t="shared" si="1"/>
        <v>333274</v>
      </c>
      <c r="I48" s="132">
        <f t="shared" si="1"/>
        <v>1084</v>
      </c>
      <c r="J48" s="132">
        <f t="shared" si="1"/>
        <v>396795</v>
      </c>
      <c r="K48" s="132">
        <f t="shared" si="1"/>
        <v>0</v>
      </c>
      <c r="L48" s="132">
        <f t="shared" si="1"/>
        <v>367863</v>
      </c>
      <c r="M48" s="132">
        <f t="shared" si="1"/>
        <v>116823</v>
      </c>
      <c r="N48" s="132">
        <f t="shared" si="1"/>
        <v>477</v>
      </c>
      <c r="O48" s="132">
        <f t="shared" si="1"/>
        <v>1982740</v>
      </c>
      <c r="P48" s="132">
        <f>SUM(P45:P47)</f>
        <v>443722</v>
      </c>
      <c r="Q48" s="132">
        <f>SUM(Q45:Q47)</f>
        <v>5930998</v>
      </c>
    </row>
    <row r="49" spans="2:17" s="32" customFormat="1" ht="19.5" customHeight="1" x14ac:dyDescent="0.25">
      <c r="B49" s="298" t="s">
        <v>52</v>
      </c>
      <c r="C49" s="298"/>
      <c r="D49" s="298"/>
      <c r="E49" s="298"/>
      <c r="F49" s="298"/>
      <c r="G49" s="298"/>
      <c r="H49" s="298"/>
      <c r="I49" s="298"/>
      <c r="J49" s="298"/>
      <c r="K49" s="298"/>
      <c r="L49" s="298"/>
      <c r="M49" s="298"/>
      <c r="N49" s="298"/>
      <c r="O49" s="298"/>
      <c r="P49" s="298"/>
      <c r="Q49" s="298"/>
    </row>
    <row r="50" spans="2:17" ht="19.5" customHeight="1" x14ac:dyDescent="0.25">
      <c r="B50" s="12"/>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2:S54"/>
  <sheetViews>
    <sheetView showGridLines="0" zoomScale="80" zoomScaleNormal="80" workbookViewId="0">
      <selection activeCell="C43" sqref="C43:Q43"/>
    </sheetView>
  </sheetViews>
  <sheetFormatPr defaultRowHeight="15" x14ac:dyDescent="0.25"/>
  <cols>
    <col min="1" max="1" width="8" style="12" customWidth="1"/>
    <col min="2" max="2" width="49.28515625" style="28" customWidth="1"/>
    <col min="3" max="17" width="19.5703125" style="12" customWidth="1"/>
    <col min="18" max="18" width="21.7109375" style="12" customWidth="1"/>
    <col min="19" max="19" width="14.5703125" style="12" bestFit="1" customWidth="1"/>
    <col min="20" max="16384" width="9.140625" style="12"/>
  </cols>
  <sheetData>
    <row r="2" spans="2:18" ht="15.75" customHeight="1" x14ac:dyDescent="0.25"/>
    <row r="3" spans="2:18" ht="15.75" customHeight="1" x14ac:dyDescent="0.25"/>
    <row r="4" spans="2:18" ht="19.5" customHeight="1" x14ac:dyDescent="0.25">
      <c r="B4" s="295" t="s">
        <v>276</v>
      </c>
      <c r="C4" s="295"/>
      <c r="D4" s="295"/>
      <c r="E4" s="295"/>
      <c r="F4" s="295"/>
      <c r="G4" s="295"/>
      <c r="H4" s="295"/>
      <c r="I4" s="295"/>
      <c r="J4" s="295"/>
      <c r="K4" s="295"/>
      <c r="L4" s="295"/>
      <c r="M4" s="295"/>
      <c r="N4" s="295"/>
      <c r="O4" s="295"/>
      <c r="P4" s="295"/>
      <c r="Q4" s="295"/>
      <c r="R4" s="14"/>
    </row>
    <row r="5" spans="2:18" s="136" customFormat="1" ht="45" x14ac:dyDescent="0.25">
      <c r="B5" s="201" t="s">
        <v>0</v>
      </c>
      <c r="C5" s="201" t="s">
        <v>91</v>
      </c>
      <c r="D5" s="201" t="s">
        <v>92</v>
      </c>
      <c r="E5" s="201" t="s">
        <v>93</v>
      </c>
      <c r="F5" s="201" t="s">
        <v>94</v>
      </c>
      <c r="G5" s="201" t="s">
        <v>95</v>
      </c>
      <c r="H5" s="201" t="s">
        <v>96</v>
      </c>
      <c r="I5" s="201" t="s">
        <v>97</v>
      </c>
      <c r="J5" s="201" t="s">
        <v>98</v>
      </c>
      <c r="K5" s="201" t="s">
        <v>99</v>
      </c>
      <c r="L5" s="201" t="s">
        <v>100</v>
      </c>
      <c r="M5" s="201" t="s">
        <v>101</v>
      </c>
      <c r="N5" s="201" t="s">
        <v>102</v>
      </c>
      <c r="O5" s="201" t="s">
        <v>103</v>
      </c>
      <c r="P5" s="201" t="s">
        <v>104</v>
      </c>
      <c r="Q5" s="201" t="s">
        <v>105</v>
      </c>
      <c r="R5" s="135"/>
    </row>
    <row r="6" spans="2:18" ht="28.5" customHeight="1" x14ac:dyDescent="0.25">
      <c r="B6" s="296" t="s">
        <v>16</v>
      </c>
      <c r="C6" s="296"/>
      <c r="D6" s="296"/>
      <c r="E6" s="296"/>
      <c r="F6" s="296"/>
      <c r="G6" s="296"/>
      <c r="H6" s="296"/>
      <c r="I6" s="296"/>
      <c r="J6" s="296"/>
      <c r="K6" s="296"/>
      <c r="L6" s="296"/>
      <c r="M6" s="296"/>
      <c r="N6" s="296"/>
      <c r="O6" s="296"/>
      <c r="P6" s="296"/>
      <c r="Q6" s="296"/>
      <c r="R6" s="14"/>
    </row>
    <row r="7" spans="2:18" ht="28.5" customHeight="1" x14ac:dyDescent="0.25">
      <c r="B7" s="127" t="s">
        <v>17</v>
      </c>
      <c r="C7" s="128">
        <v>0</v>
      </c>
      <c r="D7" s="128">
        <v>0</v>
      </c>
      <c r="E7" s="128">
        <v>149</v>
      </c>
      <c r="F7" s="128">
        <v>0</v>
      </c>
      <c r="G7" s="128">
        <v>0</v>
      </c>
      <c r="H7" s="128">
        <v>0</v>
      </c>
      <c r="I7" s="128">
        <v>0</v>
      </c>
      <c r="J7" s="128">
        <v>0</v>
      </c>
      <c r="K7" s="128">
        <v>0</v>
      </c>
      <c r="L7" s="128">
        <v>7837</v>
      </c>
      <c r="M7" s="128">
        <v>21</v>
      </c>
      <c r="N7" s="128">
        <v>13938</v>
      </c>
      <c r="O7" s="128">
        <v>2715917</v>
      </c>
      <c r="P7" s="128">
        <v>1536</v>
      </c>
      <c r="Q7" s="129">
        <v>2739399</v>
      </c>
      <c r="R7" s="14"/>
    </row>
    <row r="8" spans="2:18" ht="28.5" customHeight="1" x14ac:dyDescent="0.25">
      <c r="B8" s="127" t="s">
        <v>18</v>
      </c>
      <c r="C8" s="128">
        <v>0</v>
      </c>
      <c r="D8" s="128">
        <v>-17200</v>
      </c>
      <c r="E8" s="128">
        <v>556</v>
      </c>
      <c r="F8" s="128">
        <v>421</v>
      </c>
      <c r="G8" s="128">
        <v>3585</v>
      </c>
      <c r="H8" s="128">
        <v>1163</v>
      </c>
      <c r="I8" s="128">
        <v>630875</v>
      </c>
      <c r="J8" s="128">
        <v>258556</v>
      </c>
      <c r="K8" s="128">
        <v>172387</v>
      </c>
      <c r="L8" s="128">
        <v>120600</v>
      </c>
      <c r="M8" s="128">
        <v>8374</v>
      </c>
      <c r="N8" s="128">
        <v>46562</v>
      </c>
      <c r="O8" s="128">
        <v>0</v>
      </c>
      <c r="P8" s="128">
        <v>9097</v>
      </c>
      <c r="Q8" s="129">
        <v>1234976</v>
      </c>
      <c r="R8" s="14"/>
    </row>
    <row r="9" spans="2:18" ht="28.5" customHeight="1" x14ac:dyDescent="0.25">
      <c r="B9" s="127" t="s">
        <v>19</v>
      </c>
      <c r="C9" s="130">
        <v>2519</v>
      </c>
      <c r="D9" s="130">
        <v>42</v>
      </c>
      <c r="E9" s="130">
        <v>19018</v>
      </c>
      <c r="F9" s="130">
        <v>11685</v>
      </c>
      <c r="G9" s="130">
        <v>56590</v>
      </c>
      <c r="H9" s="130">
        <v>185</v>
      </c>
      <c r="I9" s="130">
        <v>357603</v>
      </c>
      <c r="J9" s="130">
        <v>103380</v>
      </c>
      <c r="K9" s="130">
        <v>0</v>
      </c>
      <c r="L9" s="130">
        <v>44523</v>
      </c>
      <c r="M9" s="130">
        <v>8425</v>
      </c>
      <c r="N9" s="130">
        <v>15778</v>
      </c>
      <c r="O9" s="130">
        <v>0</v>
      </c>
      <c r="P9" s="130">
        <v>0</v>
      </c>
      <c r="Q9" s="129">
        <v>619749</v>
      </c>
      <c r="R9" s="14"/>
    </row>
    <row r="10" spans="2:18" ht="28.5" customHeight="1" x14ac:dyDescent="0.25">
      <c r="B10" s="127" t="s">
        <v>202</v>
      </c>
      <c r="C10" s="130">
        <v>-2</v>
      </c>
      <c r="D10" s="130">
        <v>601</v>
      </c>
      <c r="E10" s="130">
        <v>35235</v>
      </c>
      <c r="F10" s="130">
        <v>1603</v>
      </c>
      <c r="G10" s="130">
        <v>-1774</v>
      </c>
      <c r="H10" s="130">
        <v>555</v>
      </c>
      <c r="I10" s="130">
        <v>11973</v>
      </c>
      <c r="J10" s="130">
        <v>5391</v>
      </c>
      <c r="K10" s="130">
        <v>0</v>
      </c>
      <c r="L10" s="130">
        <v>-105</v>
      </c>
      <c r="M10" s="130">
        <v>1503</v>
      </c>
      <c r="N10" s="130">
        <v>3600</v>
      </c>
      <c r="O10" s="130">
        <v>0</v>
      </c>
      <c r="P10" s="130">
        <v>24</v>
      </c>
      <c r="Q10" s="129">
        <v>58605</v>
      </c>
      <c r="R10" s="14"/>
    </row>
    <row r="11" spans="2:18" ht="28.5" customHeight="1" x14ac:dyDescent="0.25">
      <c r="B11" s="127" t="s">
        <v>20</v>
      </c>
      <c r="C11" s="130">
        <v>-245</v>
      </c>
      <c r="D11" s="130">
        <v>16827</v>
      </c>
      <c r="E11" s="130">
        <v>12766</v>
      </c>
      <c r="F11" s="130">
        <v>62551</v>
      </c>
      <c r="G11" s="130">
        <v>26085</v>
      </c>
      <c r="H11" s="130">
        <v>39099</v>
      </c>
      <c r="I11" s="130">
        <v>816125</v>
      </c>
      <c r="J11" s="130">
        <v>460279</v>
      </c>
      <c r="K11" s="130">
        <v>0</v>
      </c>
      <c r="L11" s="130">
        <v>54325</v>
      </c>
      <c r="M11" s="130">
        <v>43827</v>
      </c>
      <c r="N11" s="130">
        <v>332746</v>
      </c>
      <c r="O11" s="130">
        <v>1168403</v>
      </c>
      <c r="P11" s="130">
        <v>62314</v>
      </c>
      <c r="Q11" s="129">
        <v>3095101</v>
      </c>
      <c r="R11" s="14"/>
    </row>
    <row r="12" spans="2:18" ht="28.5" customHeight="1" x14ac:dyDescent="0.25">
      <c r="B12" s="127" t="s">
        <v>194</v>
      </c>
      <c r="C12" s="130">
        <v>0</v>
      </c>
      <c r="D12" s="130">
        <v>8491</v>
      </c>
      <c r="E12" s="130">
        <v>6221</v>
      </c>
      <c r="F12" s="130">
        <v>91681</v>
      </c>
      <c r="G12" s="130">
        <v>-6469</v>
      </c>
      <c r="H12" s="130">
        <v>23551</v>
      </c>
      <c r="I12" s="130">
        <v>639838</v>
      </c>
      <c r="J12" s="130">
        <v>448628</v>
      </c>
      <c r="K12" s="130">
        <v>0</v>
      </c>
      <c r="L12" s="130">
        <v>39361</v>
      </c>
      <c r="M12" s="130">
        <v>13143</v>
      </c>
      <c r="N12" s="130">
        <v>53563</v>
      </c>
      <c r="O12" s="130">
        <v>1532895</v>
      </c>
      <c r="P12" s="130">
        <v>274117</v>
      </c>
      <c r="Q12" s="129">
        <v>3125020</v>
      </c>
      <c r="R12" s="14"/>
    </row>
    <row r="13" spans="2:18" ht="28.5" customHeight="1" x14ac:dyDescent="0.25">
      <c r="B13" s="127" t="s">
        <v>21</v>
      </c>
      <c r="C13" s="130">
        <v>0</v>
      </c>
      <c r="D13" s="130">
        <v>6702</v>
      </c>
      <c r="E13" s="130">
        <v>4629</v>
      </c>
      <c r="F13" s="130">
        <v>2740</v>
      </c>
      <c r="G13" s="130">
        <v>-8243</v>
      </c>
      <c r="H13" s="130">
        <v>16800</v>
      </c>
      <c r="I13" s="130">
        <v>299119</v>
      </c>
      <c r="J13" s="130">
        <v>236446</v>
      </c>
      <c r="K13" s="130">
        <v>0</v>
      </c>
      <c r="L13" s="130">
        <v>2337</v>
      </c>
      <c r="M13" s="130">
        <v>374</v>
      </c>
      <c r="N13" s="130">
        <v>93563</v>
      </c>
      <c r="O13" s="130">
        <v>0</v>
      </c>
      <c r="P13" s="130">
        <v>4031</v>
      </c>
      <c r="Q13" s="129">
        <v>658498</v>
      </c>
      <c r="R13" s="14"/>
    </row>
    <row r="14" spans="2:18" ht="28.5" customHeight="1" x14ac:dyDescent="0.25">
      <c r="B14" s="127" t="s">
        <v>22</v>
      </c>
      <c r="C14" s="130">
        <v>0</v>
      </c>
      <c r="D14" s="130">
        <v>20720</v>
      </c>
      <c r="E14" s="130">
        <v>2019</v>
      </c>
      <c r="F14" s="130">
        <v>78770</v>
      </c>
      <c r="G14" s="130">
        <v>86447</v>
      </c>
      <c r="H14" s="130">
        <v>33975</v>
      </c>
      <c r="I14" s="130">
        <v>1484683</v>
      </c>
      <c r="J14" s="130">
        <v>1143514</v>
      </c>
      <c r="K14" s="130">
        <v>0</v>
      </c>
      <c r="L14" s="130">
        <v>94657</v>
      </c>
      <c r="M14" s="130">
        <v>95635</v>
      </c>
      <c r="N14" s="130">
        <v>146034</v>
      </c>
      <c r="O14" s="130">
        <v>957689</v>
      </c>
      <c r="P14" s="130">
        <v>27564</v>
      </c>
      <c r="Q14" s="129">
        <v>4171706</v>
      </c>
      <c r="R14" s="14"/>
    </row>
    <row r="15" spans="2:18" ht="28.5" customHeight="1" x14ac:dyDescent="0.25">
      <c r="B15" s="127" t="s">
        <v>23</v>
      </c>
      <c r="C15" s="130">
        <v>20</v>
      </c>
      <c r="D15" s="130">
        <v>5893</v>
      </c>
      <c r="E15" s="130">
        <v>-34</v>
      </c>
      <c r="F15" s="130">
        <v>4458</v>
      </c>
      <c r="G15" s="130">
        <v>1214</v>
      </c>
      <c r="H15" s="130">
        <v>1808</v>
      </c>
      <c r="I15" s="130">
        <v>29743</v>
      </c>
      <c r="J15" s="130">
        <v>24893</v>
      </c>
      <c r="K15" s="130">
        <v>0</v>
      </c>
      <c r="L15" s="130">
        <v>-161</v>
      </c>
      <c r="M15" s="130">
        <v>221</v>
      </c>
      <c r="N15" s="130">
        <v>-4085</v>
      </c>
      <c r="O15" s="130">
        <v>0</v>
      </c>
      <c r="P15" s="130">
        <v>6084</v>
      </c>
      <c r="Q15" s="129">
        <v>70054</v>
      </c>
      <c r="R15" s="14"/>
    </row>
    <row r="16" spans="2:18" ht="28.5" customHeight="1" x14ac:dyDescent="0.25">
      <c r="B16" s="127" t="s">
        <v>24</v>
      </c>
      <c r="C16" s="130">
        <v>0</v>
      </c>
      <c r="D16" s="130">
        <v>0</v>
      </c>
      <c r="E16" s="130">
        <v>0</v>
      </c>
      <c r="F16" s="130">
        <v>0</v>
      </c>
      <c r="G16" s="130">
        <v>0</v>
      </c>
      <c r="H16" s="130">
        <v>0</v>
      </c>
      <c r="I16" s="130">
        <v>51389</v>
      </c>
      <c r="J16" s="130">
        <v>18519</v>
      </c>
      <c r="K16" s="130">
        <v>1322833</v>
      </c>
      <c r="L16" s="130">
        <v>0</v>
      </c>
      <c r="M16" s="130">
        <v>0</v>
      </c>
      <c r="N16" s="130">
        <v>0</v>
      </c>
      <c r="O16" s="130">
        <v>0</v>
      </c>
      <c r="P16" s="130">
        <v>0</v>
      </c>
      <c r="Q16" s="129">
        <v>1392741</v>
      </c>
      <c r="R16" s="14"/>
    </row>
    <row r="17" spans="2:18" ht="28.5" customHeight="1" x14ac:dyDescent="0.25">
      <c r="B17" s="127" t="s">
        <v>25</v>
      </c>
      <c r="C17" s="130">
        <v>264</v>
      </c>
      <c r="D17" s="130">
        <v>7027</v>
      </c>
      <c r="E17" s="130">
        <v>7205</v>
      </c>
      <c r="F17" s="130">
        <v>33965</v>
      </c>
      <c r="G17" s="130">
        <v>4997</v>
      </c>
      <c r="H17" s="130">
        <v>37202</v>
      </c>
      <c r="I17" s="130">
        <v>190524</v>
      </c>
      <c r="J17" s="130">
        <v>424591</v>
      </c>
      <c r="K17" s="130">
        <v>38544</v>
      </c>
      <c r="L17" s="130">
        <v>3677</v>
      </c>
      <c r="M17" s="130">
        <v>26381</v>
      </c>
      <c r="N17" s="130">
        <v>80503</v>
      </c>
      <c r="O17" s="130">
        <v>0</v>
      </c>
      <c r="P17" s="130">
        <v>2312</v>
      </c>
      <c r="Q17" s="129">
        <v>857193</v>
      </c>
      <c r="R17" s="14"/>
    </row>
    <row r="18" spans="2:18" ht="28.5" customHeight="1" x14ac:dyDescent="0.25">
      <c r="B18" s="127" t="s">
        <v>26</v>
      </c>
      <c r="C18" s="130">
        <v>-345</v>
      </c>
      <c r="D18" s="130">
        <v>392</v>
      </c>
      <c r="E18" s="130">
        <v>16398</v>
      </c>
      <c r="F18" s="130">
        <v>41197</v>
      </c>
      <c r="G18" s="130">
        <v>38153</v>
      </c>
      <c r="H18" s="130">
        <v>26053</v>
      </c>
      <c r="I18" s="130">
        <v>276585</v>
      </c>
      <c r="J18" s="130">
        <v>206058</v>
      </c>
      <c r="K18" s="130">
        <v>0</v>
      </c>
      <c r="L18" s="130">
        <v>15083</v>
      </c>
      <c r="M18" s="130">
        <v>39241</v>
      </c>
      <c r="N18" s="130">
        <v>71121</v>
      </c>
      <c r="O18" s="130">
        <v>193238</v>
      </c>
      <c r="P18" s="130">
        <v>4016</v>
      </c>
      <c r="Q18" s="129">
        <v>927190</v>
      </c>
      <c r="R18" s="14"/>
    </row>
    <row r="19" spans="2:18" ht="28.5" customHeight="1" x14ac:dyDescent="0.25">
      <c r="B19" s="127" t="s">
        <v>27</v>
      </c>
      <c r="C19" s="130">
        <v>496</v>
      </c>
      <c r="D19" s="130">
        <v>17939</v>
      </c>
      <c r="E19" s="130">
        <v>2041</v>
      </c>
      <c r="F19" s="130">
        <v>13628</v>
      </c>
      <c r="G19" s="130">
        <v>10029</v>
      </c>
      <c r="H19" s="130">
        <v>45197</v>
      </c>
      <c r="I19" s="130">
        <v>251498</v>
      </c>
      <c r="J19" s="130">
        <v>298818</v>
      </c>
      <c r="K19" s="130">
        <v>-24287</v>
      </c>
      <c r="L19" s="130">
        <v>13365</v>
      </c>
      <c r="M19" s="130">
        <v>77847</v>
      </c>
      <c r="N19" s="130">
        <v>400457</v>
      </c>
      <c r="O19" s="130">
        <v>160248</v>
      </c>
      <c r="P19" s="130">
        <v>-3286</v>
      </c>
      <c r="Q19" s="129">
        <v>1263990</v>
      </c>
      <c r="R19" s="14"/>
    </row>
    <row r="20" spans="2:18" ht="28.5" customHeight="1" x14ac:dyDescent="0.25">
      <c r="B20" s="127" t="s">
        <v>28</v>
      </c>
      <c r="C20" s="130">
        <v>0</v>
      </c>
      <c r="D20" s="130">
        <v>12526</v>
      </c>
      <c r="E20" s="130">
        <v>11128</v>
      </c>
      <c r="F20" s="130">
        <v>82209</v>
      </c>
      <c r="G20" s="130">
        <v>7332</v>
      </c>
      <c r="H20" s="130">
        <v>96884</v>
      </c>
      <c r="I20" s="130">
        <v>409939</v>
      </c>
      <c r="J20" s="130">
        <v>387576</v>
      </c>
      <c r="K20" s="130">
        <v>0</v>
      </c>
      <c r="L20" s="130">
        <v>8432</v>
      </c>
      <c r="M20" s="130">
        <v>52322</v>
      </c>
      <c r="N20" s="130">
        <v>167164</v>
      </c>
      <c r="O20" s="130">
        <v>0</v>
      </c>
      <c r="P20" s="130">
        <v>97</v>
      </c>
      <c r="Q20" s="129">
        <v>1235610</v>
      </c>
      <c r="R20" s="14"/>
    </row>
    <row r="21" spans="2:18" ht="28.5" customHeight="1" x14ac:dyDescent="0.25">
      <c r="B21" s="127" t="s">
        <v>29</v>
      </c>
      <c r="C21" s="130">
        <v>-1546</v>
      </c>
      <c r="D21" s="130">
        <v>37902</v>
      </c>
      <c r="E21" s="130">
        <v>19722</v>
      </c>
      <c r="F21" s="130">
        <v>15814</v>
      </c>
      <c r="G21" s="130">
        <v>15607</v>
      </c>
      <c r="H21" s="130">
        <v>11804</v>
      </c>
      <c r="I21" s="130">
        <v>438151</v>
      </c>
      <c r="J21" s="130">
        <v>221348</v>
      </c>
      <c r="K21" s="130">
        <v>-2434</v>
      </c>
      <c r="L21" s="130">
        <v>35376</v>
      </c>
      <c r="M21" s="130">
        <v>38129</v>
      </c>
      <c r="N21" s="130">
        <v>55541</v>
      </c>
      <c r="O21" s="130">
        <v>222791</v>
      </c>
      <c r="P21" s="130">
        <v>30677</v>
      </c>
      <c r="Q21" s="129">
        <v>1138882</v>
      </c>
      <c r="R21" s="14"/>
    </row>
    <row r="22" spans="2:18" ht="28.5" customHeight="1" x14ac:dyDescent="0.25">
      <c r="B22" s="127" t="s">
        <v>30</v>
      </c>
      <c r="C22" s="130">
        <v>10904</v>
      </c>
      <c r="D22" s="130">
        <v>13935</v>
      </c>
      <c r="E22" s="130">
        <v>15782</v>
      </c>
      <c r="F22" s="130">
        <v>92343</v>
      </c>
      <c r="G22" s="130">
        <v>28561</v>
      </c>
      <c r="H22" s="130">
        <v>46590</v>
      </c>
      <c r="I22" s="130">
        <v>801560</v>
      </c>
      <c r="J22" s="130">
        <v>342879</v>
      </c>
      <c r="K22" s="130">
        <v>0</v>
      </c>
      <c r="L22" s="130">
        <v>38427</v>
      </c>
      <c r="M22" s="130">
        <v>106884</v>
      </c>
      <c r="N22" s="130">
        <v>186554</v>
      </c>
      <c r="O22" s="130">
        <v>167077</v>
      </c>
      <c r="P22" s="130">
        <v>2387</v>
      </c>
      <c r="Q22" s="129">
        <v>1853882</v>
      </c>
      <c r="R22" s="14"/>
    </row>
    <row r="23" spans="2:18" ht="28.5" customHeight="1" x14ac:dyDescent="0.25">
      <c r="B23" s="127" t="s">
        <v>31</v>
      </c>
      <c r="C23" s="130">
        <v>0</v>
      </c>
      <c r="D23" s="130">
        <v>35829</v>
      </c>
      <c r="E23" s="130">
        <v>8330</v>
      </c>
      <c r="F23" s="130">
        <v>9547</v>
      </c>
      <c r="G23" s="130">
        <v>37727</v>
      </c>
      <c r="H23" s="130">
        <v>86335</v>
      </c>
      <c r="I23" s="130">
        <v>93029</v>
      </c>
      <c r="J23" s="130">
        <v>-7027</v>
      </c>
      <c r="K23" s="130">
        <v>0</v>
      </c>
      <c r="L23" s="130">
        <v>2115</v>
      </c>
      <c r="M23" s="130">
        <v>15975</v>
      </c>
      <c r="N23" s="130">
        <v>29267</v>
      </c>
      <c r="O23" s="130">
        <v>0</v>
      </c>
      <c r="P23" s="130">
        <v>22273</v>
      </c>
      <c r="Q23" s="129">
        <v>333400</v>
      </c>
      <c r="R23" s="14"/>
    </row>
    <row r="24" spans="2:18" ht="28.5" customHeight="1" x14ac:dyDescent="0.25">
      <c r="B24" s="127" t="s">
        <v>32</v>
      </c>
      <c r="C24" s="130">
        <v>0</v>
      </c>
      <c r="D24" s="130">
        <v>-5</v>
      </c>
      <c r="E24" s="130">
        <v>5</v>
      </c>
      <c r="F24" s="130">
        <v>-2030</v>
      </c>
      <c r="G24" s="130">
        <v>2</v>
      </c>
      <c r="H24" s="130">
        <v>10</v>
      </c>
      <c r="I24" s="130">
        <v>100101</v>
      </c>
      <c r="J24" s="130">
        <v>63574</v>
      </c>
      <c r="K24" s="130">
        <v>937705</v>
      </c>
      <c r="L24" s="130">
        <v>750</v>
      </c>
      <c r="M24" s="130">
        <v>2453</v>
      </c>
      <c r="N24" s="130">
        <v>339</v>
      </c>
      <c r="O24" s="130">
        <v>0</v>
      </c>
      <c r="P24" s="130">
        <v>0</v>
      </c>
      <c r="Q24" s="129">
        <v>1102905</v>
      </c>
      <c r="R24" s="14"/>
    </row>
    <row r="25" spans="2:18" ht="28.5" customHeight="1" x14ac:dyDescent="0.25">
      <c r="B25" s="127" t="s">
        <v>33</v>
      </c>
      <c r="C25" s="130">
        <v>-439</v>
      </c>
      <c r="D25" s="130">
        <v>26295</v>
      </c>
      <c r="E25" s="130">
        <v>15217</v>
      </c>
      <c r="F25" s="130">
        <v>75855</v>
      </c>
      <c r="G25" s="130">
        <v>105671</v>
      </c>
      <c r="H25" s="130">
        <v>14390</v>
      </c>
      <c r="I25" s="130">
        <v>660240</v>
      </c>
      <c r="J25" s="130">
        <v>296796</v>
      </c>
      <c r="K25" s="130">
        <v>0</v>
      </c>
      <c r="L25" s="130">
        <v>208057</v>
      </c>
      <c r="M25" s="130">
        <v>40497</v>
      </c>
      <c r="N25" s="130">
        <v>-87683</v>
      </c>
      <c r="O25" s="130">
        <v>3362725</v>
      </c>
      <c r="P25" s="130">
        <v>4067</v>
      </c>
      <c r="Q25" s="129">
        <v>4721688</v>
      </c>
      <c r="R25" s="14"/>
    </row>
    <row r="26" spans="2:18" ht="28.5" customHeight="1" x14ac:dyDescent="0.25">
      <c r="B26" s="127" t="s">
        <v>34</v>
      </c>
      <c r="C26" s="130">
        <v>0</v>
      </c>
      <c r="D26" s="130">
        <v>31743</v>
      </c>
      <c r="E26" s="130">
        <v>24569</v>
      </c>
      <c r="F26" s="130">
        <v>28394</v>
      </c>
      <c r="G26" s="130">
        <v>9987</v>
      </c>
      <c r="H26" s="130">
        <v>71592</v>
      </c>
      <c r="I26" s="130">
        <v>151796</v>
      </c>
      <c r="J26" s="130">
        <v>277152</v>
      </c>
      <c r="K26" s="130">
        <v>0</v>
      </c>
      <c r="L26" s="130">
        <v>4736</v>
      </c>
      <c r="M26" s="130">
        <v>82510</v>
      </c>
      <c r="N26" s="130">
        <v>254343</v>
      </c>
      <c r="O26" s="130">
        <v>89501</v>
      </c>
      <c r="P26" s="130">
        <v>492</v>
      </c>
      <c r="Q26" s="129">
        <v>1026814</v>
      </c>
      <c r="R26" s="14"/>
    </row>
    <row r="27" spans="2:18" ht="28.5" customHeight="1" x14ac:dyDescent="0.25">
      <c r="B27" s="127" t="s">
        <v>35</v>
      </c>
      <c r="C27" s="130">
        <v>0</v>
      </c>
      <c r="D27" s="130">
        <v>3676</v>
      </c>
      <c r="E27" s="130">
        <v>6513</v>
      </c>
      <c r="F27" s="130">
        <v>11279</v>
      </c>
      <c r="G27" s="130">
        <v>2150</v>
      </c>
      <c r="H27" s="130">
        <v>56530</v>
      </c>
      <c r="I27" s="130">
        <v>607003</v>
      </c>
      <c r="J27" s="130">
        <v>190797</v>
      </c>
      <c r="K27" s="130">
        <v>148</v>
      </c>
      <c r="L27" s="130">
        <v>857</v>
      </c>
      <c r="M27" s="130">
        <v>22673</v>
      </c>
      <c r="N27" s="130">
        <v>12976</v>
      </c>
      <c r="O27" s="130">
        <v>0</v>
      </c>
      <c r="P27" s="130">
        <v>29938</v>
      </c>
      <c r="Q27" s="129">
        <v>944540</v>
      </c>
      <c r="R27" s="14"/>
    </row>
    <row r="28" spans="2:18" ht="28.5" customHeight="1" x14ac:dyDescent="0.25">
      <c r="B28" s="127" t="s">
        <v>36</v>
      </c>
      <c r="C28" s="130">
        <v>0</v>
      </c>
      <c r="D28" s="130">
        <v>7444</v>
      </c>
      <c r="E28" s="130">
        <v>136</v>
      </c>
      <c r="F28" s="130">
        <v>5684</v>
      </c>
      <c r="G28" s="130">
        <v>13364</v>
      </c>
      <c r="H28" s="130">
        <v>-269</v>
      </c>
      <c r="I28" s="130">
        <v>343280</v>
      </c>
      <c r="J28" s="130">
        <v>411924</v>
      </c>
      <c r="K28" s="130">
        <v>0</v>
      </c>
      <c r="L28" s="130">
        <v>8563</v>
      </c>
      <c r="M28" s="130">
        <v>2948</v>
      </c>
      <c r="N28" s="130">
        <v>23087</v>
      </c>
      <c r="O28" s="130">
        <v>759343</v>
      </c>
      <c r="P28" s="130">
        <v>6248</v>
      </c>
      <c r="Q28" s="129">
        <v>1581752</v>
      </c>
      <c r="R28" s="14"/>
    </row>
    <row r="29" spans="2:18" ht="28.5" customHeight="1" x14ac:dyDescent="0.25">
      <c r="B29" s="127" t="s">
        <v>37</v>
      </c>
      <c r="C29" s="130">
        <v>0</v>
      </c>
      <c r="D29" s="130">
        <v>31714</v>
      </c>
      <c r="E29" s="130">
        <v>11823</v>
      </c>
      <c r="F29" s="130">
        <v>49045</v>
      </c>
      <c r="G29" s="130">
        <v>16383</v>
      </c>
      <c r="H29" s="130">
        <v>25767</v>
      </c>
      <c r="I29" s="130">
        <v>111657</v>
      </c>
      <c r="J29" s="130">
        <v>76369</v>
      </c>
      <c r="K29" s="130">
        <v>0</v>
      </c>
      <c r="L29" s="130">
        <v>3669</v>
      </c>
      <c r="M29" s="130">
        <v>11207</v>
      </c>
      <c r="N29" s="130">
        <v>136245</v>
      </c>
      <c r="O29" s="130">
        <v>0</v>
      </c>
      <c r="P29" s="130">
        <v>95</v>
      </c>
      <c r="Q29" s="129">
        <v>473974</v>
      </c>
      <c r="R29" s="14"/>
    </row>
    <row r="30" spans="2:18" ht="28.5" customHeight="1" x14ac:dyDescent="0.25">
      <c r="B30" s="127" t="s">
        <v>38</v>
      </c>
      <c r="C30" s="130">
        <v>0</v>
      </c>
      <c r="D30" s="130">
        <v>20661</v>
      </c>
      <c r="E30" s="130">
        <v>5476</v>
      </c>
      <c r="F30" s="130">
        <v>34303</v>
      </c>
      <c r="G30" s="130">
        <v>1610</v>
      </c>
      <c r="H30" s="130">
        <v>44754</v>
      </c>
      <c r="I30" s="130">
        <v>237472</v>
      </c>
      <c r="J30" s="130">
        <v>327735</v>
      </c>
      <c r="K30" s="130">
        <v>-604</v>
      </c>
      <c r="L30" s="130">
        <v>3819</v>
      </c>
      <c r="M30" s="130">
        <v>16469</v>
      </c>
      <c r="N30" s="130">
        <v>167043</v>
      </c>
      <c r="O30" s="130">
        <v>0</v>
      </c>
      <c r="P30" s="130">
        <v>26750</v>
      </c>
      <c r="Q30" s="129">
        <v>885490</v>
      </c>
      <c r="R30" s="14"/>
    </row>
    <row r="31" spans="2:18" ht="28.5" customHeight="1" x14ac:dyDescent="0.25">
      <c r="B31" s="127" t="s">
        <v>196</v>
      </c>
      <c r="C31" s="130">
        <v>0</v>
      </c>
      <c r="D31" s="130">
        <v>2252</v>
      </c>
      <c r="E31" s="130">
        <v>1623</v>
      </c>
      <c r="F31" s="130">
        <v>-511</v>
      </c>
      <c r="G31" s="130">
        <v>11701</v>
      </c>
      <c r="H31" s="130">
        <v>-248</v>
      </c>
      <c r="I31" s="130">
        <v>136394</v>
      </c>
      <c r="J31" s="130">
        <v>45864</v>
      </c>
      <c r="K31" s="130">
        <v>0</v>
      </c>
      <c r="L31" s="130">
        <v>2622</v>
      </c>
      <c r="M31" s="130">
        <v>7487</v>
      </c>
      <c r="N31" s="130">
        <v>15180</v>
      </c>
      <c r="O31" s="130">
        <v>20399</v>
      </c>
      <c r="P31" s="130">
        <v>51</v>
      </c>
      <c r="Q31" s="129">
        <v>242814</v>
      </c>
      <c r="R31" s="14"/>
    </row>
    <row r="32" spans="2:18" ht="28.5" customHeight="1" x14ac:dyDescent="0.25">
      <c r="B32" s="127" t="s">
        <v>197</v>
      </c>
      <c r="C32" s="130">
        <v>1035.6880000000001</v>
      </c>
      <c r="D32" s="130">
        <v>1968.7270000000001</v>
      </c>
      <c r="E32" s="130">
        <v>-1480.857</v>
      </c>
      <c r="F32" s="130">
        <v>9721.1830000000009</v>
      </c>
      <c r="G32" s="130">
        <v>15056.36</v>
      </c>
      <c r="H32" s="130">
        <v>3619.5520000000001</v>
      </c>
      <c r="I32" s="130">
        <v>157424.783</v>
      </c>
      <c r="J32" s="130">
        <v>-36379.529000000002</v>
      </c>
      <c r="K32" s="130">
        <v>0</v>
      </c>
      <c r="L32" s="130">
        <v>-995.96600000000001</v>
      </c>
      <c r="M32" s="130">
        <v>20981.3</v>
      </c>
      <c r="N32" s="130">
        <v>8166.9639999999999</v>
      </c>
      <c r="O32" s="130">
        <v>0</v>
      </c>
      <c r="P32" s="130">
        <v>19512.330999999998</v>
      </c>
      <c r="Q32" s="129">
        <v>198630.53400000001</v>
      </c>
      <c r="R32" s="14"/>
    </row>
    <row r="33" spans="2:18" ht="28.5" customHeight="1" x14ac:dyDescent="0.25">
      <c r="B33" s="127" t="s">
        <v>214</v>
      </c>
      <c r="C33" s="130">
        <v>0</v>
      </c>
      <c r="D33" s="130">
        <v>479</v>
      </c>
      <c r="E33" s="130">
        <v>165</v>
      </c>
      <c r="F33" s="130">
        <v>52</v>
      </c>
      <c r="G33" s="130">
        <v>2410</v>
      </c>
      <c r="H33" s="130">
        <v>-646</v>
      </c>
      <c r="I33" s="130">
        <v>7892</v>
      </c>
      <c r="J33" s="130">
        <v>5619</v>
      </c>
      <c r="K33" s="130">
        <v>0</v>
      </c>
      <c r="L33" s="130">
        <v>710</v>
      </c>
      <c r="M33" s="130">
        <v>2102</v>
      </c>
      <c r="N33" s="130">
        <v>771</v>
      </c>
      <c r="O33" s="130">
        <v>0</v>
      </c>
      <c r="P33" s="130">
        <v>4865</v>
      </c>
      <c r="Q33" s="129">
        <v>24421</v>
      </c>
      <c r="R33" s="14"/>
    </row>
    <row r="34" spans="2:18" ht="28.5" customHeight="1" x14ac:dyDescent="0.25">
      <c r="B34" s="127" t="s">
        <v>198</v>
      </c>
      <c r="C34" s="130">
        <v>0</v>
      </c>
      <c r="D34" s="130">
        <v>77</v>
      </c>
      <c r="E34" s="130">
        <v>1225</v>
      </c>
      <c r="F34" s="130">
        <v>-109</v>
      </c>
      <c r="G34" s="130">
        <v>874</v>
      </c>
      <c r="H34" s="130">
        <v>363</v>
      </c>
      <c r="I34" s="130">
        <v>70497</v>
      </c>
      <c r="J34" s="130">
        <v>20419</v>
      </c>
      <c r="K34" s="130">
        <v>0</v>
      </c>
      <c r="L34" s="130">
        <v>3350</v>
      </c>
      <c r="M34" s="130">
        <v>4679</v>
      </c>
      <c r="N34" s="130">
        <v>4361</v>
      </c>
      <c r="O34" s="130">
        <v>680595</v>
      </c>
      <c r="P34" s="130">
        <v>1251</v>
      </c>
      <c r="Q34" s="129">
        <v>787581</v>
      </c>
      <c r="R34" s="14"/>
    </row>
    <row r="35" spans="2:18" ht="28.5" customHeight="1" x14ac:dyDescent="0.25">
      <c r="B35" s="127" t="s">
        <v>199</v>
      </c>
      <c r="C35" s="130">
        <v>0</v>
      </c>
      <c r="D35" s="130">
        <v>25043</v>
      </c>
      <c r="E35" s="130">
        <v>4767</v>
      </c>
      <c r="F35" s="130">
        <v>13806</v>
      </c>
      <c r="G35" s="130">
        <v>-5549</v>
      </c>
      <c r="H35" s="130">
        <v>1806</v>
      </c>
      <c r="I35" s="130">
        <v>143366</v>
      </c>
      <c r="J35" s="130">
        <v>-39545</v>
      </c>
      <c r="K35" s="130">
        <v>110974</v>
      </c>
      <c r="L35" s="130">
        <v>169</v>
      </c>
      <c r="M35" s="130">
        <v>6629</v>
      </c>
      <c r="N35" s="130">
        <v>20588</v>
      </c>
      <c r="O35" s="130">
        <v>55796</v>
      </c>
      <c r="P35" s="130">
        <v>-1061</v>
      </c>
      <c r="Q35" s="129">
        <v>336792</v>
      </c>
      <c r="R35" s="14"/>
    </row>
    <row r="36" spans="2:18" ht="28.5" customHeight="1" x14ac:dyDescent="0.25">
      <c r="B36" s="127" t="s">
        <v>215</v>
      </c>
      <c r="C36" s="130">
        <v>0</v>
      </c>
      <c r="D36" s="130">
        <v>4577</v>
      </c>
      <c r="E36" s="130">
        <v>-2300</v>
      </c>
      <c r="F36" s="130">
        <v>5700</v>
      </c>
      <c r="G36" s="130">
        <v>-6890</v>
      </c>
      <c r="H36" s="130">
        <v>7885</v>
      </c>
      <c r="I36" s="130">
        <v>219706</v>
      </c>
      <c r="J36" s="130">
        <v>74746</v>
      </c>
      <c r="K36" s="130">
        <v>11925</v>
      </c>
      <c r="L36" s="130">
        <v>564</v>
      </c>
      <c r="M36" s="130">
        <v>3020</v>
      </c>
      <c r="N36" s="130">
        <v>4413</v>
      </c>
      <c r="O36" s="130">
        <v>273960</v>
      </c>
      <c r="P36" s="130">
        <v>-442</v>
      </c>
      <c r="Q36" s="129">
        <v>596865</v>
      </c>
      <c r="R36" s="14"/>
    </row>
    <row r="37" spans="2:18" ht="28.5" customHeight="1" x14ac:dyDescent="0.25">
      <c r="B37" s="127" t="s">
        <v>40</v>
      </c>
      <c r="C37" s="130">
        <v>0</v>
      </c>
      <c r="D37" s="130">
        <v>-636</v>
      </c>
      <c r="E37" s="130">
        <v>704</v>
      </c>
      <c r="F37" s="130">
        <v>2317</v>
      </c>
      <c r="G37" s="130">
        <v>554</v>
      </c>
      <c r="H37" s="130">
        <v>816</v>
      </c>
      <c r="I37" s="130">
        <v>53176</v>
      </c>
      <c r="J37" s="130">
        <v>37309</v>
      </c>
      <c r="K37" s="130">
        <v>0</v>
      </c>
      <c r="L37" s="130">
        <v>-510</v>
      </c>
      <c r="M37" s="130">
        <v>-39865</v>
      </c>
      <c r="N37" s="130">
        <v>11617</v>
      </c>
      <c r="O37" s="130">
        <v>72302</v>
      </c>
      <c r="P37" s="130">
        <v>18162</v>
      </c>
      <c r="Q37" s="129">
        <v>155946</v>
      </c>
      <c r="R37" s="14"/>
    </row>
    <row r="38" spans="2:18" ht="28.5" customHeight="1" x14ac:dyDescent="0.25">
      <c r="B38" s="127" t="s">
        <v>41</v>
      </c>
      <c r="C38" s="130">
        <v>0</v>
      </c>
      <c r="D38" s="130">
        <v>2208</v>
      </c>
      <c r="E38" s="130">
        <v>4149</v>
      </c>
      <c r="F38" s="130">
        <v>23348</v>
      </c>
      <c r="G38" s="130">
        <v>1520</v>
      </c>
      <c r="H38" s="130">
        <v>26179</v>
      </c>
      <c r="I38" s="130">
        <v>45722</v>
      </c>
      <c r="J38" s="130">
        <v>29053</v>
      </c>
      <c r="K38" s="130">
        <v>0</v>
      </c>
      <c r="L38" s="130">
        <v>-336</v>
      </c>
      <c r="M38" s="130">
        <v>19124</v>
      </c>
      <c r="N38" s="130">
        <v>45859</v>
      </c>
      <c r="O38" s="130">
        <v>-6</v>
      </c>
      <c r="P38" s="130">
        <v>1010</v>
      </c>
      <c r="Q38" s="129">
        <v>197831</v>
      </c>
      <c r="R38" s="14"/>
    </row>
    <row r="39" spans="2:18" ht="28.5" customHeight="1" x14ac:dyDescent="0.25">
      <c r="B39" s="127" t="s">
        <v>42</v>
      </c>
      <c r="C39" s="130">
        <v>0</v>
      </c>
      <c r="D39" s="130">
        <v>0</v>
      </c>
      <c r="E39" s="130">
        <v>0</v>
      </c>
      <c r="F39" s="130">
        <v>0</v>
      </c>
      <c r="G39" s="130">
        <v>0</v>
      </c>
      <c r="H39" s="130">
        <v>0</v>
      </c>
      <c r="I39" s="130">
        <v>0</v>
      </c>
      <c r="J39" s="130">
        <v>0</v>
      </c>
      <c r="K39" s="130">
        <v>0</v>
      </c>
      <c r="L39" s="130">
        <v>0</v>
      </c>
      <c r="M39" s="130">
        <v>0</v>
      </c>
      <c r="N39" s="130">
        <v>0</v>
      </c>
      <c r="O39" s="130">
        <v>0</v>
      </c>
      <c r="P39" s="130">
        <v>0</v>
      </c>
      <c r="Q39" s="129">
        <v>0</v>
      </c>
      <c r="R39" s="14"/>
    </row>
    <row r="40" spans="2:18" ht="28.5" customHeight="1" x14ac:dyDescent="0.25">
      <c r="B40" s="127" t="s">
        <v>43</v>
      </c>
      <c r="C40" s="130">
        <v>0</v>
      </c>
      <c r="D40" s="130">
        <v>884</v>
      </c>
      <c r="E40" s="130">
        <v>541</v>
      </c>
      <c r="F40" s="130">
        <v>4151</v>
      </c>
      <c r="G40" s="130">
        <v>210</v>
      </c>
      <c r="H40" s="130">
        <v>715</v>
      </c>
      <c r="I40" s="130">
        <v>210491</v>
      </c>
      <c r="J40" s="130">
        <v>98391</v>
      </c>
      <c r="K40" s="130">
        <v>0</v>
      </c>
      <c r="L40" s="130">
        <v>1417</v>
      </c>
      <c r="M40" s="130">
        <v>-201</v>
      </c>
      <c r="N40" s="130">
        <v>4293</v>
      </c>
      <c r="O40" s="130">
        <v>0</v>
      </c>
      <c r="P40" s="130">
        <v>6014</v>
      </c>
      <c r="Q40" s="129">
        <v>326907</v>
      </c>
      <c r="R40" s="14"/>
    </row>
    <row r="41" spans="2:18" ht="28.5" customHeight="1" x14ac:dyDescent="0.25">
      <c r="B41" s="127" t="s">
        <v>44</v>
      </c>
      <c r="C41" s="130">
        <v>0</v>
      </c>
      <c r="D41" s="130">
        <v>6071</v>
      </c>
      <c r="E41" s="130">
        <v>1416</v>
      </c>
      <c r="F41" s="130">
        <v>-373</v>
      </c>
      <c r="G41" s="130">
        <v>-209</v>
      </c>
      <c r="H41" s="130">
        <v>-3692</v>
      </c>
      <c r="I41" s="130">
        <v>30803</v>
      </c>
      <c r="J41" s="130">
        <v>-26216</v>
      </c>
      <c r="K41" s="130">
        <v>0</v>
      </c>
      <c r="L41" s="130">
        <v>-19</v>
      </c>
      <c r="M41" s="130">
        <v>1886</v>
      </c>
      <c r="N41" s="130">
        <v>-14333</v>
      </c>
      <c r="O41" s="130">
        <v>299785</v>
      </c>
      <c r="P41" s="130">
        <v>-1899</v>
      </c>
      <c r="Q41" s="129">
        <v>293219</v>
      </c>
      <c r="R41" s="14"/>
    </row>
    <row r="42" spans="2:18" ht="28.5" customHeight="1" x14ac:dyDescent="0.25">
      <c r="B42" s="127" t="s">
        <v>45</v>
      </c>
      <c r="C42" s="130">
        <v>0</v>
      </c>
      <c r="D42" s="130">
        <v>-10439</v>
      </c>
      <c r="E42" s="130">
        <v>14188</v>
      </c>
      <c r="F42" s="130">
        <v>12214</v>
      </c>
      <c r="G42" s="130">
        <v>8380</v>
      </c>
      <c r="H42" s="130">
        <v>20900</v>
      </c>
      <c r="I42" s="130">
        <v>979030</v>
      </c>
      <c r="J42" s="130">
        <v>541636</v>
      </c>
      <c r="K42" s="130">
        <v>0</v>
      </c>
      <c r="L42" s="130">
        <v>19607</v>
      </c>
      <c r="M42" s="130">
        <v>27769</v>
      </c>
      <c r="N42" s="130">
        <v>45212</v>
      </c>
      <c r="O42" s="130">
        <v>2371421</v>
      </c>
      <c r="P42" s="130">
        <v>22806</v>
      </c>
      <c r="Q42" s="129">
        <v>4052724</v>
      </c>
      <c r="R42" s="14"/>
    </row>
    <row r="43" spans="2:18" ht="28.5" customHeight="1" x14ac:dyDescent="0.25">
      <c r="B43" s="127" t="s">
        <v>46</v>
      </c>
      <c r="C43" s="130">
        <v>0</v>
      </c>
      <c r="D43" s="130">
        <v>268</v>
      </c>
      <c r="E43" s="130">
        <v>183</v>
      </c>
      <c r="F43" s="130">
        <v>0</v>
      </c>
      <c r="G43" s="130">
        <v>0</v>
      </c>
      <c r="H43" s="130">
        <v>1763</v>
      </c>
      <c r="I43" s="130">
        <v>89137</v>
      </c>
      <c r="J43" s="130">
        <v>68686</v>
      </c>
      <c r="K43" s="130">
        <v>57785</v>
      </c>
      <c r="L43" s="130">
        <v>12</v>
      </c>
      <c r="M43" s="130">
        <v>632</v>
      </c>
      <c r="N43" s="130">
        <v>1618</v>
      </c>
      <c r="O43" s="130">
        <v>111098</v>
      </c>
      <c r="P43" s="130">
        <v>0</v>
      </c>
      <c r="Q43" s="129">
        <v>331181</v>
      </c>
      <c r="R43" s="14"/>
    </row>
    <row r="44" spans="2:18" ht="28.5" customHeight="1" x14ac:dyDescent="0.25">
      <c r="B44" s="131" t="s">
        <v>47</v>
      </c>
      <c r="C44" s="132">
        <f t="shared" ref="C44:P44" si="0">SUM(C7:C43)</f>
        <v>12661.688</v>
      </c>
      <c r="D44" s="132">
        <f t="shared" si="0"/>
        <v>321906.72700000001</v>
      </c>
      <c r="E44" s="132">
        <f t="shared" si="0"/>
        <v>250084.14300000001</v>
      </c>
      <c r="F44" s="132">
        <f t="shared" si="0"/>
        <v>815458.18299999996</v>
      </c>
      <c r="G44" s="132">
        <f t="shared" si="0"/>
        <v>477065.36</v>
      </c>
      <c r="H44" s="132">
        <f t="shared" si="0"/>
        <v>739435.55200000003</v>
      </c>
      <c r="I44" s="132">
        <f t="shared" si="0"/>
        <v>11137821.783</v>
      </c>
      <c r="J44" s="132">
        <f t="shared" si="0"/>
        <v>7037778.4709999999</v>
      </c>
      <c r="K44" s="132">
        <f t="shared" si="0"/>
        <v>2624976</v>
      </c>
      <c r="L44" s="132">
        <f t="shared" si="0"/>
        <v>736890.03399999999</v>
      </c>
      <c r="M44" s="132">
        <f t="shared" si="0"/>
        <v>761302.3</v>
      </c>
      <c r="N44" s="132">
        <f t="shared" si="0"/>
        <v>2346401.9640000002</v>
      </c>
      <c r="O44" s="132">
        <f t="shared" si="0"/>
        <v>15215177</v>
      </c>
      <c r="P44" s="132">
        <f t="shared" si="0"/>
        <v>581102.33100000001</v>
      </c>
      <c r="Q44" s="132">
        <f>SUM(C44:P44)</f>
        <v>43058061.535999998</v>
      </c>
      <c r="R44" s="14"/>
    </row>
    <row r="45" spans="2:18" ht="28.5" customHeight="1" x14ac:dyDescent="0.25">
      <c r="B45" s="297" t="s">
        <v>48</v>
      </c>
      <c r="C45" s="297"/>
      <c r="D45" s="297"/>
      <c r="E45" s="297"/>
      <c r="F45" s="297"/>
      <c r="G45" s="297"/>
      <c r="H45" s="297"/>
      <c r="I45" s="297"/>
      <c r="J45" s="297"/>
      <c r="K45" s="297"/>
      <c r="L45" s="297"/>
      <c r="M45" s="297"/>
      <c r="N45" s="297"/>
      <c r="O45" s="297"/>
      <c r="P45" s="297"/>
      <c r="Q45" s="297"/>
      <c r="R45" s="14"/>
    </row>
    <row r="46" spans="2:18" ht="28.5" customHeight="1" x14ac:dyDescent="0.25">
      <c r="B46" s="127" t="s">
        <v>49</v>
      </c>
      <c r="C46" s="130">
        <v>5849</v>
      </c>
      <c r="D46" s="130">
        <v>778</v>
      </c>
      <c r="E46" s="130">
        <v>0</v>
      </c>
      <c r="F46" s="130">
        <v>24134</v>
      </c>
      <c r="G46" s="130">
        <v>9983</v>
      </c>
      <c r="H46" s="130">
        <v>13110</v>
      </c>
      <c r="I46" s="130">
        <v>0</v>
      </c>
      <c r="J46" s="130">
        <v>60183</v>
      </c>
      <c r="K46" s="130">
        <v>0</v>
      </c>
      <c r="L46" s="130">
        <v>-3300</v>
      </c>
      <c r="M46" s="130">
        <v>-11704</v>
      </c>
      <c r="N46" s="130">
        <v>-75</v>
      </c>
      <c r="O46" s="130">
        <v>354776</v>
      </c>
      <c r="P46" s="130">
        <v>16449</v>
      </c>
      <c r="Q46" s="133">
        <v>470184</v>
      </c>
      <c r="R46" s="14"/>
    </row>
    <row r="47" spans="2:18" ht="28.5" customHeight="1" x14ac:dyDescent="0.25">
      <c r="B47" s="127" t="s">
        <v>68</v>
      </c>
      <c r="C47" s="130">
        <v>-83</v>
      </c>
      <c r="D47" s="130">
        <v>95634</v>
      </c>
      <c r="E47" s="130">
        <v>0</v>
      </c>
      <c r="F47" s="130">
        <v>565654</v>
      </c>
      <c r="G47" s="130">
        <v>478</v>
      </c>
      <c r="H47" s="130">
        <v>82384</v>
      </c>
      <c r="I47" s="130">
        <v>0</v>
      </c>
      <c r="J47" s="130">
        <v>174398</v>
      </c>
      <c r="K47" s="130">
        <v>0</v>
      </c>
      <c r="L47" s="130">
        <v>7438</v>
      </c>
      <c r="M47" s="130">
        <v>0</v>
      </c>
      <c r="N47" s="130">
        <v>0</v>
      </c>
      <c r="O47" s="130">
        <v>170504</v>
      </c>
      <c r="P47" s="130">
        <v>101325</v>
      </c>
      <c r="Q47" s="133">
        <v>1197732</v>
      </c>
      <c r="R47" s="14"/>
    </row>
    <row r="48" spans="2:18" ht="28.5" customHeight="1" x14ac:dyDescent="0.25">
      <c r="B48" s="127" t="s">
        <v>50</v>
      </c>
      <c r="C48" s="130">
        <v>-7623</v>
      </c>
      <c r="D48" s="130">
        <v>163933</v>
      </c>
      <c r="E48" s="130">
        <v>-4273</v>
      </c>
      <c r="F48" s="130">
        <v>1494080</v>
      </c>
      <c r="G48" s="130">
        <v>26631</v>
      </c>
      <c r="H48" s="130">
        <v>271740</v>
      </c>
      <c r="I48" s="130">
        <v>1928</v>
      </c>
      <c r="J48" s="130">
        <v>312771</v>
      </c>
      <c r="K48" s="130">
        <v>0</v>
      </c>
      <c r="L48" s="130">
        <v>386704</v>
      </c>
      <c r="M48" s="130">
        <v>112826</v>
      </c>
      <c r="N48" s="130">
        <v>616</v>
      </c>
      <c r="O48" s="130">
        <v>1666238</v>
      </c>
      <c r="P48" s="130">
        <v>333401</v>
      </c>
      <c r="Q48" s="133">
        <v>4758970</v>
      </c>
      <c r="R48" s="14"/>
    </row>
    <row r="49" spans="2:19" ht="28.5" customHeight="1" x14ac:dyDescent="0.25">
      <c r="B49" s="131" t="s">
        <v>47</v>
      </c>
      <c r="C49" s="132">
        <f>SUM(C46:C48)</f>
        <v>-1857</v>
      </c>
      <c r="D49" s="132">
        <f t="shared" ref="D49:P49" si="1">SUM(D46:D48)</f>
        <v>260345</v>
      </c>
      <c r="E49" s="132">
        <f t="shared" si="1"/>
        <v>-4273</v>
      </c>
      <c r="F49" s="132">
        <f t="shared" si="1"/>
        <v>2083868</v>
      </c>
      <c r="G49" s="132">
        <f t="shared" si="1"/>
        <v>37092</v>
      </c>
      <c r="H49" s="132">
        <f t="shared" si="1"/>
        <v>367234</v>
      </c>
      <c r="I49" s="132">
        <f t="shared" si="1"/>
        <v>1928</v>
      </c>
      <c r="J49" s="132">
        <f t="shared" si="1"/>
        <v>547352</v>
      </c>
      <c r="K49" s="132">
        <f t="shared" si="1"/>
        <v>0</v>
      </c>
      <c r="L49" s="132">
        <f t="shared" si="1"/>
        <v>390842</v>
      </c>
      <c r="M49" s="132">
        <f t="shared" si="1"/>
        <v>101122</v>
      </c>
      <c r="N49" s="132">
        <f t="shared" si="1"/>
        <v>541</v>
      </c>
      <c r="O49" s="132">
        <f t="shared" si="1"/>
        <v>2191518</v>
      </c>
      <c r="P49" s="132">
        <f t="shared" si="1"/>
        <v>451175</v>
      </c>
      <c r="Q49" s="132">
        <f t="shared" ref="Q49" si="2">SUM(C49:P49)</f>
        <v>6426887</v>
      </c>
      <c r="R49" s="14"/>
    </row>
    <row r="50" spans="2:19" ht="18.75" customHeight="1" x14ac:dyDescent="0.25">
      <c r="B50" s="279" t="s">
        <v>52</v>
      </c>
      <c r="C50" s="279"/>
      <c r="D50" s="279"/>
      <c r="E50" s="279"/>
      <c r="F50" s="279"/>
      <c r="G50" s="279"/>
      <c r="H50" s="279"/>
      <c r="I50" s="279"/>
      <c r="J50" s="279"/>
      <c r="K50" s="279"/>
      <c r="L50" s="279"/>
      <c r="M50" s="279"/>
      <c r="N50" s="279"/>
      <c r="O50" s="279"/>
      <c r="P50" s="279"/>
      <c r="Q50" s="279"/>
      <c r="R50" s="74"/>
      <c r="S50" s="11"/>
    </row>
    <row r="51" spans="2:19" x14ac:dyDescent="0.25">
      <c r="C51" s="28"/>
      <c r="D51" s="28"/>
      <c r="E51" s="28"/>
      <c r="F51" s="28"/>
      <c r="G51" s="28"/>
      <c r="H51" s="28"/>
      <c r="I51" s="28"/>
      <c r="J51" s="28"/>
      <c r="K51" s="28"/>
      <c r="L51" s="28"/>
      <c r="M51" s="28"/>
      <c r="N51" s="28"/>
      <c r="O51" s="28"/>
      <c r="P51" s="28"/>
      <c r="Q51" s="28"/>
    </row>
    <row r="52" spans="2:19" x14ac:dyDescent="0.25">
      <c r="C52" s="28"/>
      <c r="D52" s="28"/>
      <c r="E52" s="28"/>
      <c r="F52" s="28"/>
      <c r="G52" s="28"/>
      <c r="H52" s="28"/>
      <c r="I52" s="28"/>
      <c r="J52" s="28"/>
      <c r="K52" s="28"/>
      <c r="L52" s="28"/>
      <c r="M52" s="28"/>
      <c r="N52" s="28"/>
      <c r="O52" s="28"/>
      <c r="P52" s="28"/>
      <c r="Q52" s="28"/>
    </row>
    <row r="53" spans="2:19" x14ac:dyDescent="0.25">
      <c r="C53" s="28"/>
      <c r="D53" s="28"/>
      <c r="E53" s="28"/>
      <c r="F53" s="28"/>
      <c r="G53" s="28"/>
      <c r="H53" s="28"/>
      <c r="I53" s="28"/>
      <c r="J53" s="28"/>
      <c r="K53" s="28"/>
      <c r="L53" s="28"/>
      <c r="M53" s="28"/>
      <c r="N53" s="28"/>
      <c r="O53" s="28"/>
      <c r="P53" s="28"/>
      <c r="Q53" s="28"/>
      <c r="R53" s="43"/>
    </row>
    <row r="54" spans="2:19" x14ac:dyDescent="0.25">
      <c r="C54" s="28"/>
      <c r="D54" s="28"/>
      <c r="E54" s="28"/>
      <c r="F54" s="28"/>
      <c r="G54" s="28"/>
      <c r="H54" s="28"/>
      <c r="I54" s="28"/>
      <c r="J54" s="28"/>
      <c r="K54" s="28"/>
      <c r="L54" s="28"/>
      <c r="M54" s="28"/>
      <c r="N54" s="28"/>
      <c r="O54" s="28"/>
      <c r="P54" s="28"/>
      <c r="Q54" s="28"/>
    </row>
  </sheetData>
  <sheetProtection password="E931" sheet="1" objects="1" scenarios="1"/>
  <sortState ref="B6:Q41">
    <sortCondition ref="B6:B41"/>
  </sortState>
  <mergeCells count="4">
    <mergeCell ref="B4:Q4"/>
    <mergeCell ref="B6:Q6"/>
    <mergeCell ref="B45:Q45"/>
    <mergeCell ref="B50:Q50"/>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9"/>
  <sheetViews>
    <sheetView showGridLines="0" zoomScaleNormal="100" workbookViewId="0">
      <selection activeCell="D14" sqref="D14"/>
    </sheetView>
  </sheetViews>
  <sheetFormatPr defaultRowHeight="21" customHeight="1" x14ac:dyDescent="0.25"/>
  <cols>
    <col min="1" max="1" width="12.42578125" style="10" customWidth="1"/>
    <col min="2" max="3" width="9.140625" style="10"/>
    <col min="4" max="4" width="28.42578125" style="10" customWidth="1"/>
    <col min="5" max="5" width="50.42578125" style="10" customWidth="1"/>
    <col min="6" max="6" width="25" style="10" customWidth="1"/>
    <col min="7" max="16384" width="9.140625" style="10"/>
  </cols>
  <sheetData>
    <row r="2" spans="2:6" ht="38.25" customHeight="1" thickBot="1" x14ac:dyDescent="0.3"/>
    <row r="3" spans="2:6" ht="62.25" customHeight="1" thickBot="1" x14ac:dyDescent="0.35">
      <c r="B3" s="233" t="s">
        <v>258</v>
      </c>
      <c r="C3" s="234"/>
      <c r="D3" s="234"/>
      <c r="E3" s="234"/>
      <c r="F3" s="235"/>
    </row>
    <row r="4" spans="2:6" ht="23.25" customHeight="1" thickTop="1" x14ac:dyDescent="0.25">
      <c r="B4" s="236" t="s">
        <v>252</v>
      </c>
      <c r="C4" s="237"/>
      <c r="D4" s="237"/>
      <c r="E4" s="237"/>
      <c r="F4" s="238"/>
    </row>
    <row r="5" spans="2:6" ht="23.25" customHeight="1" x14ac:dyDescent="0.25">
      <c r="B5" s="239"/>
      <c r="C5" s="240"/>
      <c r="D5" s="240"/>
      <c r="E5" s="240"/>
      <c r="F5" s="241"/>
    </row>
    <row r="6" spans="2:6" ht="62.25" customHeight="1" x14ac:dyDescent="0.25">
      <c r="B6" s="239"/>
      <c r="C6" s="240"/>
      <c r="D6" s="240"/>
      <c r="E6" s="240"/>
      <c r="F6" s="241"/>
    </row>
    <row r="7" spans="2:6" ht="62.25" customHeight="1" thickBot="1" x14ac:dyDescent="0.3">
      <c r="B7" s="242"/>
      <c r="C7" s="243"/>
      <c r="D7" s="243"/>
      <c r="E7" s="243"/>
      <c r="F7" s="244"/>
    </row>
    <row r="8" spans="2:6" ht="62.25" customHeight="1" x14ac:dyDescent="0.25"/>
    <row r="9" spans="2:6" ht="62.25" customHeight="1" x14ac:dyDescent="0.25"/>
  </sheetData>
  <sheetProtection password="E931"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B2:Q49"/>
  <sheetViews>
    <sheetView showGridLines="0" zoomScale="80" zoomScaleNormal="80" workbookViewId="0">
      <selection activeCell="B4" sqref="B4:Q49"/>
    </sheetView>
  </sheetViews>
  <sheetFormatPr defaultRowHeight="15" x14ac:dyDescent="0.25"/>
  <cols>
    <col min="1" max="1" width="12.28515625" style="12" customWidth="1"/>
    <col min="2" max="2" width="41.85546875" style="28" customWidth="1"/>
    <col min="3" max="17" width="20.28515625" style="12" customWidth="1"/>
    <col min="18" max="18" width="2.42578125" style="12" customWidth="1"/>
    <col min="19" max="16384" width="9.140625" style="12"/>
  </cols>
  <sheetData>
    <row r="2" spans="2:17" ht="20.25" customHeight="1" x14ac:dyDescent="0.25"/>
    <row r="3" spans="2:17" ht="4.5" customHeight="1" x14ac:dyDescent="0.25"/>
    <row r="4" spans="2:17" ht="21" customHeight="1" x14ac:dyDescent="0.25">
      <c r="B4" s="295" t="s">
        <v>277</v>
      </c>
      <c r="C4" s="295"/>
      <c r="D4" s="295"/>
      <c r="E4" s="295"/>
      <c r="F4" s="295"/>
      <c r="G4" s="295"/>
      <c r="H4" s="295"/>
      <c r="I4" s="295"/>
      <c r="J4" s="295"/>
      <c r="K4" s="295"/>
      <c r="L4" s="295"/>
      <c r="M4" s="295"/>
      <c r="N4" s="295"/>
      <c r="O4" s="295"/>
      <c r="P4" s="295"/>
      <c r="Q4" s="295"/>
    </row>
    <row r="5" spans="2:17" ht="39" x14ac:dyDescent="0.25">
      <c r="B5" s="123" t="s">
        <v>0</v>
      </c>
      <c r="C5" s="104" t="s">
        <v>91</v>
      </c>
      <c r="D5" s="104" t="s">
        <v>92</v>
      </c>
      <c r="E5" s="104" t="s">
        <v>93</v>
      </c>
      <c r="F5" s="104" t="s">
        <v>94</v>
      </c>
      <c r="G5" s="104" t="s">
        <v>95</v>
      </c>
      <c r="H5" s="104" t="s">
        <v>96</v>
      </c>
      <c r="I5" s="104" t="s">
        <v>97</v>
      </c>
      <c r="J5" s="104" t="s">
        <v>98</v>
      </c>
      <c r="K5" s="105" t="s">
        <v>99</v>
      </c>
      <c r="L5" s="105" t="s">
        <v>100</v>
      </c>
      <c r="M5" s="105" t="s">
        <v>101</v>
      </c>
      <c r="N5" s="105" t="s">
        <v>102</v>
      </c>
      <c r="O5" s="105" t="s">
        <v>103</v>
      </c>
      <c r="P5" s="105" t="s">
        <v>104</v>
      </c>
      <c r="Q5" s="105" t="s">
        <v>105</v>
      </c>
    </row>
    <row r="6" spans="2:17" ht="27" customHeight="1" x14ac:dyDescent="0.25">
      <c r="B6" s="299" t="s">
        <v>16</v>
      </c>
      <c r="C6" s="299"/>
      <c r="D6" s="299"/>
      <c r="E6" s="299"/>
      <c r="F6" s="299"/>
      <c r="G6" s="299"/>
      <c r="H6" s="299"/>
      <c r="I6" s="299"/>
      <c r="J6" s="299"/>
      <c r="K6" s="299"/>
      <c r="L6" s="299"/>
      <c r="M6" s="299"/>
      <c r="N6" s="299"/>
      <c r="O6" s="299"/>
      <c r="P6" s="299"/>
      <c r="Q6" s="299"/>
    </row>
    <row r="7" spans="2:17" ht="27" customHeight="1" x14ac:dyDescent="0.3">
      <c r="B7" s="137" t="s">
        <v>17</v>
      </c>
      <c r="C7" s="138" t="str">
        <f>IFERROR('APPENDIX 16'!C7/NEPI!C7*100,"0.00")</f>
        <v>0.00</v>
      </c>
      <c r="D7" s="138" t="str">
        <f>IFERROR('APPENDIX 16'!D7/NEPI!D7*100,"0.00")</f>
        <v>0.00</v>
      </c>
      <c r="E7" s="138">
        <f>IFERROR('APPENDIX 16'!E7/NEPI!E7*100,"0.00")</f>
        <v>2.1600463902580458</v>
      </c>
      <c r="F7" s="138" t="str">
        <f>IFERROR('APPENDIX 16'!F7/NEPI!F7*100,"0.00")</f>
        <v>0.00</v>
      </c>
      <c r="G7" s="138">
        <f>IFERROR('APPENDIX 16'!G7/NEPI!G7*100,"0.00")</f>
        <v>0</v>
      </c>
      <c r="H7" s="138">
        <f>IFERROR('APPENDIX 16'!H7/NEPI!H7*100,"0.00")</f>
        <v>0</v>
      </c>
      <c r="I7" s="138" t="str">
        <f>IFERROR('APPENDIX 16'!I7/NEPI!I7*100,"0.00")</f>
        <v>0.00</v>
      </c>
      <c r="J7" s="138" t="str">
        <f>IFERROR('APPENDIX 16'!J7/NEPI!J7*100,"0.00")</f>
        <v>0.00</v>
      </c>
      <c r="K7" s="138" t="str">
        <f>IFERROR('APPENDIX 16'!K7/NEPI!K7*100,"0.00")</f>
        <v>0.00</v>
      </c>
      <c r="L7" s="138">
        <f>IFERROR('APPENDIX 16'!L7/NEPI!L7*100,"0.00")</f>
        <v>23.59618221780628</v>
      </c>
      <c r="M7" s="138">
        <f>IFERROR('APPENDIX 16'!M7/NEPI!M7*100,"0.00")</f>
        <v>1.4978601997146932</v>
      </c>
      <c r="N7" s="138">
        <f>IFERROR('APPENDIX 16'!N7/NEPI!N7*100,"0.00")</f>
        <v>34.98230554928093</v>
      </c>
      <c r="O7" s="138">
        <f>IFERROR('APPENDIX 16'!O7/NEPI!O7*100,"0.00")</f>
        <v>71.209915995426272</v>
      </c>
      <c r="P7" s="138">
        <f>IFERROR('APPENDIX 16'!P7/NEPI!P7*100,"0.00")</f>
        <v>11.890385508592662</v>
      </c>
      <c r="Q7" s="138">
        <f>IFERROR('APPENDIX 16'!Q7/NEPI!Q7*100,"0.00")</f>
        <v>70.016033099801632</v>
      </c>
    </row>
    <row r="8" spans="2:17" ht="27" customHeight="1" x14ac:dyDescent="0.3">
      <c r="B8" s="139" t="s">
        <v>18</v>
      </c>
      <c r="C8" s="138" t="str">
        <f>IFERROR('APPENDIX 16'!C8/NEPI!C8*100,"0.00")</f>
        <v>0.00</v>
      </c>
      <c r="D8" s="138">
        <f>IFERROR('APPENDIX 16'!D8/NEPI!D8*100,"0.00")</f>
        <v>-8.2024283002851774</v>
      </c>
      <c r="E8" s="138">
        <f>IFERROR('APPENDIX 16'!E8/NEPI!E8*100,"0.00")</f>
        <v>18.582887700534759</v>
      </c>
      <c r="F8" s="138">
        <f>IFERROR('APPENDIX 16'!F8/NEPI!F8*100,"0.00")</f>
        <v>0.6594921440543885</v>
      </c>
      <c r="G8" s="138">
        <f>IFERROR('APPENDIX 16'!G8/NEPI!G8*100,"0.00")</f>
        <v>24.100840336134453</v>
      </c>
      <c r="H8" s="138">
        <f>IFERROR('APPENDIX 16'!H8/NEPI!H8*100,"0.00")</f>
        <v>51.256059938298812</v>
      </c>
      <c r="I8" s="138">
        <f>IFERROR('APPENDIX 16'!I8/NEPI!I8*100,"0.00")</f>
        <v>95.682368660924595</v>
      </c>
      <c r="J8" s="138">
        <f>IFERROR('APPENDIX 16'!J8/NEPI!J8*100,"0.00")</f>
        <v>55.126860261822522</v>
      </c>
      <c r="K8" s="138">
        <f>IFERROR('APPENDIX 16'!K8/NEPI!K8*100,"0.00")</f>
        <v>259.26365974342389</v>
      </c>
      <c r="L8" s="138">
        <f>IFERROR('APPENDIX 16'!L8/NEPI!L8*100,"0.00")</f>
        <v>34.572020743212448</v>
      </c>
      <c r="M8" s="138">
        <f>IFERROR('APPENDIX 16'!M8/NEPI!M8*100,"0.00")</f>
        <v>86.365511551155123</v>
      </c>
      <c r="N8" s="138">
        <f>IFERROR('APPENDIX 16'!N8/NEPI!N8*100,"0.00")</f>
        <v>51.575099689853786</v>
      </c>
      <c r="O8" s="138" t="str">
        <f>IFERROR('APPENDIX 16'!O8/NEPI!O8*100,"0.00")</f>
        <v>0.00</v>
      </c>
      <c r="P8" s="138">
        <f>IFERROR('APPENDIX 16'!P8/NEPI!P8*100,"0.00")</f>
        <v>23.296371225895669</v>
      </c>
      <c r="Q8" s="138">
        <f>IFERROR('APPENDIX 16'!Q8/NEPI!Q8*100,"0.00")</f>
        <v>62.486673888613694</v>
      </c>
    </row>
    <row r="9" spans="2:17" ht="27" customHeight="1" x14ac:dyDescent="0.3">
      <c r="B9" s="139" t="s">
        <v>19</v>
      </c>
      <c r="C9" s="138">
        <f>IFERROR('APPENDIX 16'!C9/NEPI!C9*100,"0.00")</f>
        <v>99.329652996845425</v>
      </c>
      <c r="D9" s="138">
        <f>IFERROR('APPENDIX 16'!D9/NEPI!D9*100,"0.00")</f>
        <v>0.1243008079552517</v>
      </c>
      <c r="E9" s="138">
        <f>IFERROR('APPENDIX 16'!E9/NEPI!E9*100,"0.00")</f>
        <v>24.834808952962991</v>
      </c>
      <c r="F9" s="138">
        <f>IFERROR('APPENDIX 16'!F9/NEPI!F9*100,"0.00")</f>
        <v>-866.19718309859161</v>
      </c>
      <c r="G9" s="138">
        <f>IFERROR('APPENDIX 16'!G9/NEPI!G9*100,"0.00")</f>
        <v>19.761976267469393</v>
      </c>
      <c r="H9" s="138">
        <f>IFERROR('APPENDIX 16'!H9/NEPI!H9*100,"0.00")</f>
        <v>0.88610020116869426</v>
      </c>
      <c r="I9" s="138">
        <f>IFERROR('APPENDIX 16'!I9/NEPI!I9*100,"0.00")</f>
        <v>91.046645738334746</v>
      </c>
      <c r="J9" s="138">
        <f>IFERROR('APPENDIX 16'!J9/NEPI!J9*100,"0.00")</f>
        <v>69.325322049583221</v>
      </c>
      <c r="K9" s="138" t="str">
        <f>IFERROR('APPENDIX 16'!K9/NEPI!K9*100,"0.00")</f>
        <v>0.00</v>
      </c>
      <c r="L9" s="138">
        <f>IFERROR('APPENDIX 16'!L9/NEPI!L9*100,"0.00")</f>
        <v>67.941890097816298</v>
      </c>
      <c r="M9" s="138">
        <f>IFERROR('APPENDIX 16'!M9/NEPI!M9*100,"0.00")</f>
        <v>15.994001063102742</v>
      </c>
      <c r="N9" s="138">
        <f>IFERROR('APPENDIX 16'!N9/NEPI!N9*100,"0.00")</f>
        <v>16.346871114794862</v>
      </c>
      <c r="O9" s="138" t="str">
        <f>IFERROR('APPENDIX 16'!O9/NEPI!O9*100,"0.00")</f>
        <v>0.00</v>
      </c>
      <c r="P9" s="138" t="str">
        <f>IFERROR('APPENDIX 16'!P9/NEPI!P9*100,"0.00")</f>
        <v>0.00</v>
      </c>
      <c r="Q9" s="138">
        <f>IFERROR('APPENDIX 16'!Q9/NEPI!Q9*100,"0.00")</f>
        <v>52.726287382764113</v>
      </c>
    </row>
    <row r="10" spans="2:17" ht="27" customHeight="1" x14ac:dyDescent="0.3">
      <c r="B10" s="139" t="s">
        <v>202</v>
      </c>
      <c r="C10" s="138">
        <f>IFERROR('APPENDIX 16'!C10/NEPI!C10*100,"0.00")</f>
        <v>0.23866348448687352</v>
      </c>
      <c r="D10" s="138">
        <f>IFERROR('APPENDIX 16'!D10/NEPI!D10*100,"0.00")</f>
        <v>55.087076076993583</v>
      </c>
      <c r="E10" s="138">
        <f>IFERROR('APPENDIX 16'!E10/NEPI!E10*100,"0.00")</f>
        <v>1044.6190335013341</v>
      </c>
      <c r="F10" s="138">
        <f>IFERROR('APPENDIX 16'!F10/NEPI!F10*100,"0.00")</f>
        <v>59.30447650758417</v>
      </c>
      <c r="G10" s="138">
        <f>IFERROR('APPENDIX 16'!G10/NEPI!G10*100,"0.00")</f>
        <v>-26.227084565345947</v>
      </c>
      <c r="H10" s="138">
        <f>IFERROR('APPENDIX 16'!H10/NEPI!H10*100,"0.00")</f>
        <v>-90.390879478827358</v>
      </c>
      <c r="I10" s="138">
        <f>IFERROR('APPENDIX 16'!I10/NEPI!I10*100,"0.00")</f>
        <v>55.644374215736391</v>
      </c>
      <c r="J10" s="138">
        <f>IFERROR('APPENDIX 16'!J10/NEPI!J10*100,"0.00")</f>
        <v>74.512785072563929</v>
      </c>
      <c r="K10" s="138" t="str">
        <f>IFERROR('APPENDIX 16'!K10/NEPI!K10*100,"0.00")</f>
        <v>0.00</v>
      </c>
      <c r="L10" s="138">
        <f>IFERROR('APPENDIX 16'!L10/NEPI!L10*100,"0.00")</f>
        <v>-45.064377682403432</v>
      </c>
      <c r="M10" s="138">
        <f>IFERROR('APPENDIX 16'!M10/NEPI!M10*100,"0.00")</f>
        <v>125.04159733777038</v>
      </c>
      <c r="N10" s="138">
        <f>IFERROR('APPENDIX 16'!N10/NEPI!N10*100,"0.00")</f>
        <v>21.868545741708175</v>
      </c>
      <c r="O10" s="138" t="str">
        <f>IFERROR('APPENDIX 16'!O10/NEPI!O10*100,"0.00")</f>
        <v>0.00</v>
      </c>
      <c r="P10" s="138">
        <f>IFERROR('APPENDIX 16'!P10/NEPI!P10*100,"0.00")</f>
        <v>-1.5841584158415842</v>
      </c>
      <c r="Q10" s="138">
        <f>IFERROR('APPENDIX 16'!Q10/NEPI!Q10*100,"0.00")</f>
        <v>101.7218336139413</v>
      </c>
    </row>
    <row r="11" spans="2:17" ht="27" customHeight="1" x14ac:dyDescent="0.3">
      <c r="B11" s="139" t="s">
        <v>20</v>
      </c>
      <c r="C11" s="138">
        <f>IFERROR('APPENDIX 16'!C11/NEPI!C11*100,"0.00")</f>
        <v>-75.153374233128829</v>
      </c>
      <c r="D11" s="138">
        <f>IFERROR('APPENDIX 16'!D11/NEPI!D11*100,"0.00")</f>
        <v>40.249240557801322</v>
      </c>
      <c r="E11" s="138">
        <f>IFERROR('APPENDIX 16'!E11/NEPI!E11*100,"0.00")</f>
        <v>30.595566207309766</v>
      </c>
      <c r="F11" s="138">
        <f>IFERROR('APPENDIX 16'!F11/NEPI!F11*100,"0.00")</f>
        <v>72.478361123020051</v>
      </c>
      <c r="G11" s="138">
        <f>IFERROR('APPENDIX 16'!G11/NEPI!G11*100,"0.00")</f>
        <v>58.345262592824554</v>
      </c>
      <c r="H11" s="138">
        <f>IFERROR('APPENDIX 16'!H11/NEPI!H11*100,"0.00")</f>
        <v>43.786326222072901</v>
      </c>
      <c r="I11" s="138">
        <f>IFERROR('APPENDIX 16'!I11/NEPI!I11*100,"0.00")</f>
        <v>85.991079791925031</v>
      </c>
      <c r="J11" s="138">
        <f>IFERROR('APPENDIX 16'!J11/NEPI!J11*100,"0.00")</f>
        <v>42.936433827953522</v>
      </c>
      <c r="K11" s="138" t="str">
        <f>IFERROR('APPENDIX 16'!K11/NEPI!K11*100,"0.00")</f>
        <v>0.00</v>
      </c>
      <c r="L11" s="138">
        <f>IFERROR('APPENDIX 16'!L11/NEPI!L11*100,"0.00")</f>
        <v>69.493303314443608</v>
      </c>
      <c r="M11" s="138">
        <f>IFERROR('APPENDIX 16'!M11/NEPI!M11*100,"0.00")</f>
        <v>44.276405515987271</v>
      </c>
      <c r="N11" s="138">
        <f>IFERROR('APPENDIX 16'!N11/NEPI!N11*100,"0.00")</f>
        <v>75.37432779562269</v>
      </c>
      <c r="O11" s="138">
        <f>IFERROR('APPENDIX 16'!O11/NEPI!O11*100,"0.00")</f>
        <v>79.383239200163601</v>
      </c>
      <c r="P11" s="138">
        <f>IFERROR('APPENDIX 16'!P11/NEPI!P11*100,"0.00")</f>
        <v>45.583157771535582</v>
      </c>
      <c r="Q11" s="138">
        <f>IFERROR('APPENDIX 16'!Q11/NEPI!Q11*100,"0.00")</f>
        <v>67.988096869881844</v>
      </c>
    </row>
    <row r="12" spans="2:17" ht="27" customHeight="1" x14ac:dyDescent="0.3">
      <c r="B12" s="139" t="s">
        <v>194</v>
      </c>
      <c r="C12" s="138" t="str">
        <f>IFERROR('APPENDIX 16'!C12/NEPI!C12*100,"0.00")</f>
        <v>0.00</v>
      </c>
      <c r="D12" s="138">
        <f>IFERROR('APPENDIX 16'!D12/NEPI!D12*100,"0.00")</f>
        <v>24.994112798775461</v>
      </c>
      <c r="E12" s="138">
        <f>IFERROR('APPENDIX 16'!E12/NEPI!E12*100,"0.00")</f>
        <v>8.8203601304409478</v>
      </c>
      <c r="F12" s="138">
        <f>IFERROR('APPENDIX 16'!F12/NEPI!F12*100,"0.00")</f>
        <v>83.489814317327046</v>
      </c>
      <c r="G12" s="138">
        <f>IFERROR('APPENDIX 16'!G12/NEPI!G12*100,"0.00")</f>
        <v>-17.400543346692849</v>
      </c>
      <c r="H12" s="138">
        <f>IFERROR('APPENDIX 16'!H12/NEPI!H12*100,"0.00")</f>
        <v>28.208506509839619</v>
      </c>
      <c r="I12" s="138">
        <f>IFERROR('APPENDIX 16'!I12/NEPI!I12*100,"0.00")</f>
        <v>69.105707740610853</v>
      </c>
      <c r="J12" s="138">
        <f>IFERROR('APPENDIX 16'!J12/NEPI!J12*100,"0.00")</f>
        <v>47.342455807847635</v>
      </c>
      <c r="K12" s="138" t="str">
        <f>IFERROR('APPENDIX 16'!K12/NEPI!K12*100,"0.00")</f>
        <v>0.00</v>
      </c>
      <c r="L12" s="138">
        <f>IFERROR('APPENDIX 16'!L12/NEPI!L12*100,"0.00")</f>
        <v>13.189446030533327</v>
      </c>
      <c r="M12" s="138">
        <f>IFERROR('APPENDIX 16'!M12/NEPI!M12*100,"0.00")</f>
        <v>9.2549820435180621</v>
      </c>
      <c r="N12" s="138">
        <f>IFERROR('APPENDIX 16'!N12/NEPI!N12*100,"0.00")</f>
        <v>37.408770594274458</v>
      </c>
      <c r="O12" s="138">
        <f>IFERROR('APPENDIX 16'!O12/NEPI!O12*100,"0.00")</f>
        <v>81.286363954531666</v>
      </c>
      <c r="P12" s="138">
        <f>IFERROR('APPENDIX 16'!P12/NEPI!P12*100,"0.00")</f>
        <v>58.696550587036164</v>
      </c>
      <c r="Q12" s="138">
        <f>IFERROR('APPENDIX 16'!Q12/NEPI!Q12*100,"0.00")</f>
        <v>60.740055993226704</v>
      </c>
    </row>
    <row r="13" spans="2:17" ht="27" customHeight="1" x14ac:dyDescent="0.3">
      <c r="B13" s="139" t="s">
        <v>21</v>
      </c>
      <c r="C13" s="138" t="str">
        <f>IFERROR('APPENDIX 16'!C13/NEPI!C13*100,"0.00")</f>
        <v>0.00</v>
      </c>
      <c r="D13" s="138">
        <f>IFERROR('APPENDIX 16'!D13/NEPI!D13*100,"0.00")</f>
        <v>-110.21213616181549</v>
      </c>
      <c r="E13" s="138">
        <f>IFERROR('APPENDIX 16'!E13/NEPI!E13*100,"0.00")</f>
        <v>52.140121649020053</v>
      </c>
      <c r="F13" s="138">
        <f>IFERROR('APPENDIX 16'!F13/NEPI!F13*100,"0.00")</f>
        <v>37.268770402611537</v>
      </c>
      <c r="G13" s="138">
        <f>IFERROR('APPENDIX 16'!G13/NEPI!G13*100,"0.00")</f>
        <v>-165.35606820461385</v>
      </c>
      <c r="H13" s="138">
        <f>IFERROR('APPENDIX 16'!H13/NEPI!H13*100,"0.00")</f>
        <v>98.678414096916299</v>
      </c>
      <c r="I13" s="138">
        <f>IFERROR('APPENDIX 16'!I13/NEPI!I13*100,"0.00")</f>
        <v>95.398761266289483</v>
      </c>
      <c r="J13" s="138">
        <f>IFERROR('APPENDIX 16'!J13/NEPI!J13*100,"0.00")</f>
        <v>84.201117477591694</v>
      </c>
      <c r="K13" s="138">
        <f>IFERROR('APPENDIX 16'!K13/NEPI!K13*100,"0.00")</f>
        <v>0</v>
      </c>
      <c r="L13" s="138">
        <f>IFERROR('APPENDIX 16'!L13/NEPI!L13*100,"0.00")</f>
        <v>14.243052169673332</v>
      </c>
      <c r="M13" s="138">
        <f>IFERROR('APPENDIX 16'!M13/NEPI!M13*100,"0.00")</f>
        <v>1.4750542299349241</v>
      </c>
      <c r="N13" s="138">
        <f>IFERROR('APPENDIX 16'!N13/NEPI!N13*100,"0.00")</f>
        <v>142.69395598529792</v>
      </c>
      <c r="O13" s="138" t="str">
        <f>IFERROR('APPENDIX 16'!O13/NEPI!O13*100,"0.00")</f>
        <v>0.00</v>
      </c>
      <c r="P13" s="138">
        <f>IFERROR('APPENDIX 16'!P13/NEPI!P13*100,"0.00")</f>
        <v>47.805977229601524</v>
      </c>
      <c r="Q13" s="138">
        <f>IFERROR('APPENDIX 16'!Q13/NEPI!Q13*100,"0.00")</f>
        <v>90.033155818675269</v>
      </c>
    </row>
    <row r="14" spans="2:17" ht="27" customHeight="1" x14ac:dyDescent="0.3">
      <c r="B14" s="139" t="s">
        <v>22</v>
      </c>
      <c r="C14" s="138" t="str">
        <f>IFERROR('APPENDIX 16'!C14/NEPI!C14*100,"0.00")</f>
        <v>0.00</v>
      </c>
      <c r="D14" s="138">
        <f>IFERROR('APPENDIX 16'!D14/NEPI!D14*100,"0.00")</f>
        <v>23.747851002865332</v>
      </c>
      <c r="E14" s="138">
        <f>IFERROR('APPENDIX 16'!E14/NEPI!E14*100,"0.00")</f>
        <v>3.2219970317412185</v>
      </c>
      <c r="F14" s="138">
        <f>IFERROR('APPENDIX 16'!F14/NEPI!F14*100,"0.00")</f>
        <v>53.937646792979955</v>
      </c>
      <c r="G14" s="138">
        <f>IFERROR('APPENDIX 16'!G14/NEPI!G14*100,"0.00")</f>
        <v>288.70520655912901</v>
      </c>
      <c r="H14" s="138">
        <f>IFERROR('APPENDIX 16'!H14/NEPI!H14*100,"0.00")</f>
        <v>58.787396397487591</v>
      </c>
      <c r="I14" s="138">
        <f>IFERROR('APPENDIX 16'!I14/NEPI!I14*100,"0.00")</f>
        <v>88.871403456369194</v>
      </c>
      <c r="J14" s="138">
        <f>IFERROR('APPENDIX 16'!J14/NEPI!J14*100,"0.00")</f>
        <v>62.913540742827337</v>
      </c>
      <c r="K14" s="138" t="str">
        <f>IFERROR('APPENDIX 16'!K14/NEPI!K14*100,"0.00")</f>
        <v>0.00</v>
      </c>
      <c r="L14" s="138">
        <f>IFERROR('APPENDIX 16'!L14/NEPI!L14*100,"0.00")</f>
        <v>48.435245356393594</v>
      </c>
      <c r="M14" s="138">
        <f>IFERROR('APPENDIX 16'!M14/NEPI!M14*100,"0.00")</f>
        <v>30.758814996831973</v>
      </c>
      <c r="N14" s="138">
        <f>IFERROR('APPENDIX 16'!N14/NEPI!N14*100,"0.00")</f>
        <v>62.21413721413721</v>
      </c>
      <c r="O14" s="138">
        <f>IFERROR('APPENDIX 16'!O14/NEPI!O14*100,"0.00")</f>
        <v>70.748224440737616</v>
      </c>
      <c r="P14" s="138">
        <f>IFERROR('APPENDIX 16'!P14/NEPI!P14*100,"0.00")</f>
        <v>56.547338188532159</v>
      </c>
      <c r="Q14" s="138">
        <f>IFERROR('APPENDIX 16'!Q14/NEPI!Q14*100,"0.00")</f>
        <v>69.350895042025755</v>
      </c>
    </row>
    <row r="15" spans="2:17" ht="27" customHeight="1" x14ac:dyDescent="0.3">
      <c r="B15" s="139" t="s">
        <v>23</v>
      </c>
      <c r="C15" s="138" t="str">
        <f>IFERROR('APPENDIX 16'!C15/NEPI!C15*100,"0.00")</f>
        <v>0.00</v>
      </c>
      <c r="D15" s="138">
        <f>IFERROR('APPENDIX 16'!D15/NEPI!D15*100,"0.00")</f>
        <v>42.035808545545336</v>
      </c>
      <c r="E15" s="138">
        <f>IFERROR('APPENDIX 16'!E15/NEPI!E15*100,"0.00")</f>
        <v>-0.23985890652557318</v>
      </c>
      <c r="F15" s="138">
        <f>IFERROR('APPENDIX 16'!F15/NEPI!F15*100,"0.00")</f>
        <v>960.77586206896547</v>
      </c>
      <c r="G15" s="138">
        <f>IFERROR('APPENDIX 16'!G15/NEPI!G15*100,"0.00")</f>
        <v>35.497076023391813</v>
      </c>
      <c r="H15" s="138">
        <f>IFERROR('APPENDIX 16'!H15/NEPI!H15*100,"0.00")</f>
        <v>1.7487184447238611</v>
      </c>
      <c r="I15" s="138">
        <f>IFERROR('APPENDIX 16'!I15/NEPI!I15*100,"0.00")</f>
        <v>79.181641508931662</v>
      </c>
      <c r="J15" s="138">
        <f>IFERROR('APPENDIX 16'!J15/NEPI!J15*100,"0.00")</f>
        <v>204.84693877551021</v>
      </c>
      <c r="K15" s="138">
        <f>IFERROR('APPENDIX 16'!K15/NEPI!K15*100,"0.00")</f>
        <v>0</v>
      </c>
      <c r="L15" s="138">
        <f>IFERROR('APPENDIX 16'!L15/NEPI!L15*100,"0.00")</f>
        <v>-51.935483870967744</v>
      </c>
      <c r="M15" s="138">
        <f>IFERROR('APPENDIX 16'!M15/NEPI!M15*100,"0.00")</f>
        <v>1.8648215340477596</v>
      </c>
      <c r="N15" s="138">
        <f>IFERROR('APPENDIX 16'!N15/NEPI!N15*100,"0.00")</f>
        <v>47.400789046182403</v>
      </c>
      <c r="O15" s="138" t="str">
        <f>IFERROR('APPENDIX 16'!O15/NEPI!O15*100,"0.00")</f>
        <v>0.00</v>
      </c>
      <c r="P15" s="138">
        <f>IFERROR('APPENDIX 16'!P15/NEPI!P15*100,"0.00")</f>
        <v>21.984534219845344</v>
      </c>
      <c r="Q15" s="138">
        <f>IFERROR('APPENDIX 16'!Q15/NEPI!Q15*100,"0.00")</f>
        <v>32.247729438355343</v>
      </c>
    </row>
    <row r="16" spans="2:17" ht="27" customHeight="1" x14ac:dyDescent="0.3">
      <c r="B16" s="139" t="s">
        <v>24</v>
      </c>
      <c r="C16" s="138" t="str">
        <f>IFERROR('APPENDIX 16'!C16/NEPI!C16*100,"0.00")</f>
        <v>0.00</v>
      </c>
      <c r="D16" s="138" t="str">
        <f>IFERROR('APPENDIX 16'!D16/NEPI!D16*100,"0.00")</f>
        <v>0.00</v>
      </c>
      <c r="E16" s="138" t="str">
        <f>IFERROR('APPENDIX 16'!E16/NEPI!E16*100,"0.00")</f>
        <v>0.00</v>
      </c>
      <c r="F16" s="138" t="str">
        <f>IFERROR('APPENDIX 16'!F16/NEPI!F16*100,"0.00")</f>
        <v>0.00</v>
      </c>
      <c r="G16" s="138" t="str">
        <f>IFERROR('APPENDIX 16'!G16/NEPI!G16*100,"0.00")</f>
        <v>0.00</v>
      </c>
      <c r="H16" s="138" t="str">
        <f>IFERROR('APPENDIX 16'!H16/NEPI!H16*100,"0.00")</f>
        <v>0.00</v>
      </c>
      <c r="I16" s="138">
        <f>IFERROR('APPENDIX 16'!I16/NEPI!I16*100,"0.00")</f>
        <v>53.622371784838528</v>
      </c>
      <c r="J16" s="138">
        <f>IFERROR('APPENDIX 16'!J16/NEPI!J16*100,"0.00")</f>
        <v>70.025712773198208</v>
      </c>
      <c r="K16" s="138">
        <f>IFERROR('APPENDIX 16'!K16/NEPI!K16*100,"0.00")</f>
        <v>56.423228490033836</v>
      </c>
      <c r="L16" s="138" t="str">
        <f>IFERROR('APPENDIX 16'!L16/NEPI!L16*100,"0.00")</f>
        <v>0.00</v>
      </c>
      <c r="M16" s="138" t="str">
        <f>IFERROR('APPENDIX 16'!M16/NEPI!M16*100,"0.00")</f>
        <v>0.00</v>
      </c>
      <c r="N16" s="138" t="str">
        <f>IFERROR('APPENDIX 16'!N16/NEPI!N16*100,"0.00")</f>
        <v>0.00</v>
      </c>
      <c r="O16" s="138" t="str">
        <f>IFERROR('APPENDIX 16'!O16/NEPI!O16*100,"0.00")</f>
        <v>0.00</v>
      </c>
      <c r="P16" s="138" t="str">
        <f>IFERROR('APPENDIX 16'!P16/NEPI!P16*100,"0.00")</f>
        <v>0.00</v>
      </c>
      <c r="Q16" s="138">
        <f>IFERROR('APPENDIX 16'!Q16/NEPI!Q16*100,"0.00")</f>
        <v>56.460245082221086</v>
      </c>
    </row>
    <row r="17" spans="2:17" ht="27" customHeight="1" x14ac:dyDescent="0.3">
      <c r="B17" s="139" t="s">
        <v>25</v>
      </c>
      <c r="C17" s="138">
        <f>IFERROR('APPENDIX 16'!C17/NEPI!C17*100,"0.00")</f>
        <v>2200</v>
      </c>
      <c r="D17" s="138">
        <f>IFERROR('APPENDIX 16'!D17/NEPI!D17*100,"0.00")</f>
        <v>-1442.9158110882956</v>
      </c>
      <c r="E17" s="138">
        <f>IFERROR('APPENDIX 16'!E17/NEPI!E17*100,"0.00")</f>
        <v>30.912133173159429</v>
      </c>
      <c r="F17" s="138">
        <f>IFERROR('APPENDIX 16'!F17/NEPI!F17*100,"0.00")</f>
        <v>80.32209241829446</v>
      </c>
      <c r="G17" s="138">
        <f>IFERROR('APPENDIX 16'!G17/NEPI!G17*100,"0.00")</f>
        <v>59.844311377245504</v>
      </c>
      <c r="H17" s="138">
        <f>IFERROR('APPENDIX 16'!H17/NEPI!H17*100,"0.00")</f>
        <v>90.765364627808822</v>
      </c>
      <c r="I17" s="138">
        <f>IFERROR('APPENDIX 16'!I17/NEPI!I17*100,"0.00")</f>
        <v>60.643214544898974</v>
      </c>
      <c r="J17" s="138">
        <f>IFERROR('APPENDIX 16'!J17/NEPI!J17*100,"0.00")</f>
        <v>91.143090816591581</v>
      </c>
      <c r="K17" s="138">
        <f>IFERROR('APPENDIX 16'!K17/NEPI!K17*100,"0.00")</f>
        <v>135.22787075044732</v>
      </c>
      <c r="L17" s="138">
        <f>IFERROR('APPENDIX 16'!L17/NEPI!L17*100,"0.00")</f>
        <v>35.444380181222286</v>
      </c>
      <c r="M17" s="138">
        <f>IFERROR('APPENDIX 16'!M17/NEPI!M17*100,"0.00")</f>
        <v>55.720773048896397</v>
      </c>
      <c r="N17" s="138">
        <f>IFERROR('APPENDIX 16'!N17/NEPI!N17*100,"0.00")</f>
        <v>59.956951768105583</v>
      </c>
      <c r="O17" s="138" t="str">
        <f>IFERROR('APPENDIX 16'!O17/NEPI!O17*100,"0.00")</f>
        <v>0.00</v>
      </c>
      <c r="P17" s="138">
        <f>IFERROR('APPENDIX 16'!P17/NEPI!P17*100,"0.00")</f>
        <v>41.315225160829158</v>
      </c>
      <c r="Q17" s="138">
        <f>IFERROR('APPENDIX 16'!Q17/NEPI!Q17*100,"0.00")</f>
        <v>76.496636065977555</v>
      </c>
    </row>
    <row r="18" spans="2:17" ht="27" customHeight="1" x14ac:dyDescent="0.3">
      <c r="B18" s="139" t="s">
        <v>26</v>
      </c>
      <c r="C18" s="138">
        <f>IFERROR('APPENDIX 16'!C18/NEPI!C18*100,"0.00")</f>
        <v>-363.15789473684214</v>
      </c>
      <c r="D18" s="138">
        <f>IFERROR('APPENDIX 16'!D18/NEPI!D18*100,"0.00")</f>
        <v>6.4083701160699684</v>
      </c>
      <c r="E18" s="138">
        <f>IFERROR('APPENDIX 16'!E18/NEPI!E18*100,"0.00")</f>
        <v>78.115472560975604</v>
      </c>
      <c r="F18" s="138">
        <f>IFERROR('APPENDIX 16'!F18/NEPI!F18*100,"0.00")</f>
        <v>59.178338001867417</v>
      </c>
      <c r="G18" s="138">
        <f>IFERROR('APPENDIX 16'!G18/NEPI!G18*100,"0.00")</f>
        <v>220.72895574197281</v>
      </c>
      <c r="H18" s="138">
        <f>IFERROR('APPENDIX 16'!H18/NEPI!H18*100,"0.00")</f>
        <v>88.435166327223357</v>
      </c>
      <c r="I18" s="138">
        <f>IFERROR('APPENDIX 16'!I18/NEPI!I18*100,"0.00")</f>
        <v>71.953703631439708</v>
      </c>
      <c r="J18" s="138">
        <f>IFERROR('APPENDIX 16'!J18/NEPI!J18*100,"0.00")</f>
        <v>61.100024611041761</v>
      </c>
      <c r="K18" s="138" t="str">
        <f>IFERROR('APPENDIX 16'!K18/NEPI!K18*100,"0.00")</f>
        <v>0.00</v>
      </c>
      <c r="L18" s="138">
        <f>IFERROR('APPENDIX 16'!L18/NEPI!L18*100,"0.00")</f>
        <v>27.949596960993233</v>
      </c>
      <c r="M18" s="138">
        <f>IFERROR('APPENDIX 16'!M18/NEPI!M18*100,"0.00")</f>
        <v>119.24456059316884</v>
      </c>
      <c r="N18" s="138">
        <f>IFERROR('APPENDIX 16'!N18/NEPI!N18*100,"0.00")</f>
        <v>76.620844196418957</v>
      </c>
      <c r="O18" s="138">
        <f>IFERROR('APPENDIX 16'!O18/NEPI!O18*100,"0.00")</f>
        <v>61.810051434274158</v>
      </c>
      <c r="P18" s="138">
        <f>IFERROR('APPENDIX 16'!P18/NEPI!P18*100,"0.00")</f>
        <v>80.804828973843058</v>
      </c>
      <c r="Q18" s="138">
        <f>IFERROR('APPENDIX 16'!Q18/NEPI!Q18*100,"0.00")</f>
        <v>68.050542311130556</v>
      </c>
    </row>
    <row r="19" spans="2:17" ht="27" customHeight="1" x14ac:dyDescent="0.3">
      <c r="B19" s="139" t="s">
        <v>27</v>
      </c>
      <c r="C19" s="138">
        <f>IFERROR('APPENDIX 16'!C19/NEPI!C19*100,"0.00")</f>
        <v>120.09685230024215</v>
      </c>
      <c r="D19" s="138">
        <f>IFERROR('APPENDIX 16'!D19/NEPI!D19*100,"0.00")</f>
        <v>37.068644873331401</v>
      </c>
      <c r="E19" s="138">
        <f>IFERROR('APPENDIX 16'!E19/NEPI!E19*100,"0.00")</f>
        <v>4.2333858790342651</v>
      </c>
      <c r="F19" s="138">
        <f>IFERROR('APPENDIX 16'!F19/NEPI!F19*100,"0.00")</f>
        <v>12.535759292816866</v>
      </c>
      <c r="G19" s="138">
        <f>IFERROR('APPENDIX 16'!G19/NEPI!G19*100,"0.00")</f>
        <v>20.220165729147766</v>
      </c>
      <c r="H19" s="138">
        <f>IFERROR('APPENDIX 16'!H19/NEPI!H19*100,"0.00")</f>
        <v>38.134170315809016</v>
      </c>
      <c r="I19" s="138">
        <f>IFERROR('APPENDIX 16'!I19/NEPI!I19*100,"0.00")</f>
        <v>69.734645778455558</v>
      </c>
      <c r="J19" s="138">
        <f>IFERROR('APPENDIX 16'!J19/NEPI!J19*100,"0.00")</f>
        <v>80.959425190194423</v>
      </c>
      <c r="K19" s="138">
        <f>IFERROR('APPENDIX 16'!K19/NEPI!K19*100,"0.00")</f>
        <v>-62.833415258841484</v>
      </c>
      <c r="L19" s="138">
        <f>IFERROR('APPENDIX 16'!L19/NEPI!L19*100,"0.00")</f>
        <v>37.98061894341982</v>
      </c>
      <c r="M19" s="138">
        <f>IFERROR('APPENDIX 16'!M19/NEPI!M19*100,"0.00")</f>
        <v>33.746309871121845</v>
      </c>
      <c r="N19" s="138">
        <f>IFERROR('APPENDIX 16'!N19/NEPI!N19*100,"0.00")</f>
        <v>118.71372246761331</v>
      </c>
      <c r="O19" s="138">
        <f>IFERROR('APPENDIX 16'!O19/NEPI!O19*100,"0.00")</f>
        <v>68.961540282218664</v>
      </c>
      <c r="P19" s="138">
        <f>IFERROR('APPENDIX 16'!P19/NEPI!P19*100,"0.00")</f>
        <v>-8.7303063311990226</v>
      </c>
      <c r="Q19" s="138">
        <f>IFERROR('APPENDIX 16'!Q19/NEPI!Q19*100,"0.00")</f>
        <v>62.714528550717304</v>
      </c>
    </row>
    <row r="20" spans="2:17" ht="27" customHeight="1" x14ac:dyDescent="0.3">
      <c r="B20" s="139" t="s">
        <v>28</v>
      </c>
      <c r="C20" s="138" t="str">
        <f>IFERROR('APPENDIX 16'!C20/NEPI!C20*100,"0.00")</f>
        <v>0.00</v>
      </c>
      <c r="D20" s="138">
        <f>IFERROR('APPENDIX 16'!D20/NEPI!D20*100,"0.00")</f>
        <v>51.88468229641289</v>
      </c>
      <c r="E20" s="138">
        <f>IFERROR('APPENDIX 16'!E20/NEPI!E20*100,"0.00")</f>
        <v>31.097697294880394</v>
      </c>
      <c r="F20" s="138">
        <f>IFERROR('APPENDIX 16'!F20/NEPI!F20*100,"0.00")</f>
        <v>52.139912475423358</v>
      </c>
      <c r="G20" s="138">
        <f>IFERROR('APPENDIX 16'!G20/NEPI!G20*100,"0.00")</f>
        <v>33.089629027890602</v>
      </c>
      <c r="H20" s="138">
        <f>IFERROR('APPENDIX 16'!H20/NEPI!H20*100,"0.00")</f>
        <v>72.894988300265595</v>
      </c>
      <c r="I20" s="138">
        <f>IFERROR('APPENDIX 16'!I20/NEPI!I20*100,"0.00")</f>
        <v>80.145103774027561</v>
      </c>
      <c r="J20" s="138">
        <f>IFERROR('APPENDIX 16'!J20/NEPI!J20*100,"0.00")</f>
        <v>72.00615322877303</v>
      </c>
      <c r="K20" s="138" t="str">
        <f>IFERROR('APPENDIX 16'!K20/NEPI!K20*100,"0.00")</f>
        <v>0.00</v>
      </c>
      <c r="L20" s="138">
        <f>IFERROR('APPENDIX 16'!L20/NEPI!L20*100,"0.00")</f>
        <v>48.799120319462929</v>
      </c>
      <c r="M20" s="138">
        <f>IFERROR('APPENDIX 16'!M20/NEPI!M20*100,"0.00")</f>
        <v>42.852813746447502</v>
      </c>
      <c r="N20" s="138">
        <f>IFERROR('APPENDIX 16'!N20/NEPI!N20*100,"0.00")</f>
        <v>71.328176003481829</v>
      </c>
      <c r="O20" s="138" t="str">
        <f>IFERROR('APPENDIX 16'!O20/NEPI!O20*100,"0.00")</f>
        <v>0.00</v>
      </c>
      <c r="P20" s="138">
        <f>IFERROR('APPENDIX 16'!P20/NEPI!P20*100,"0.00")</f>
        <v>0.30072856921407531</v>
      </c>
      <c r="Q20" s="138">
        <f>IFERROR('APPENDIX 16'!Q20/NEPI!Q20*100,"0.00")</f>
        <v>67.578646501892635</v>
      </c>
    </row>
    <row r="21" spans="2:17" ht="27" customHeight="1" x14ac:dyDescent="0.3">
      <c r="B21" s="139" t="s">
        <v>29</v>
      </c>
      <c r="C21" s="138">
        <f>IFERROR('APPENDIX 16'!C21/NEPI!C21*100,"0.00")</f>
        <v>-191.57372986369271</v>
      </c>
      <c r="D21" s="138">
        <f>IFERROR('APPENDIX 16'!D21/NEPI!D21*100,"0.00")</f>
        <v>118.15206209669877</v>
      </c>
      <c r="E21" s="138">
        <f>IFERROR('APPENDIX 16'!E21/NEPI!E21*100,"0.00")</f>
        <v>20.721175061463786</v>
      </c>
      <c r="F21" s="138">
        <f>IFERROR('APPENDIX 16'!F21/NEPI!F21*100,"0.00")</f>
        <v>17.7657447143146</v>
      </c>
      <c r="G21" s="138">
        <f>IFERROR('APPENDIX 16'!G21/NEPI!G21*100,"0.00")</f>
        <v>16.11211479894699</v>
      </c>
      <c r="H21" s="138">
        <f>IFERROR('APPENDIX 16'!H21/NEPI!H21*100,"0.00")</f>
        <v>23.70471523817174</v>
      </c>
      <c r="I21" s="138">
        <f>IFERROR('APPENDIX 16'!I21/NEPI!I21*100,"0.00")</f>
        <v>75.344263084404645</v>
      </c>
      <c r="J21" s="138">
        <f>IFERROR('APPENDIX 16'!J21/NEPI!J21*100,"0.00")</f>
        <v>50.218937032348229</v>
      </c>
      <c r="K21" s="138">
        <f>IFERROR('APPENDIX 16'!K21/NEPI!K21*100,"0.00")</f>
        <v>-77.639553429027103</v>
      </c>
      <c r="L21" s="138">
        <f>IFERROR('APPENDIX 16'!L21/NEPI!L21*100,"0.00")</f>
        <v>27.589864374790402</v>
      </c>
      <c r="M21" s="138">
        <f>IFERROR('APPENDIX 16'!M21/NEPI!M21*100,"0.00")</f>
        <v>39.624837620161081</v>
      </c>
      <c r="N21" s="138">
        <f>IFERROR('APPENDIX 16'!N21/NEPI!N21*100,"0.00")</f>
        <v>23.683548460000083</v>
      </c>
      <c r="O21" s="138">
        <f>IFERROR('APPENDIX 16'!O21/NEPI!O21*100,"0.00")</f>
        <v>68.051058682663992</v>
      </c>
      <c r="P21" s="138">
        <f>IFERROR('APPENDIX 16'!P21/NEPI!P21*100,"0.00")</f>
        <v>33.952010979038008</v>
      </c>
      <c r="Q21" s="138">
        <f>IFERROR('APPENDIX 16'!Q21/NEPI!Q21*100,"0.00")</f>
        <v>50.262371164504295</v>
      </c>
    </row>
    <row r="22" spans="2:17" ht="27" customHeight="1" x14ac:dyDescent="0.3">
      <c r="B22" s="139" t="s">
        <v>30</v>
      </c>
      <c r="C22" s="138">
        <f>IFERROR('APPENDIX 16'!C22/NEPI!C22*100,"0.00")</f>
        <v>286.19422572178479</v>
      </c>
      <c r="D22" s="138">
        <f>IFERROR('APPENDIX 16'!D22/NEPI!D22*100,"0.00")</f>
        <v>19.889242538857886</v>
      </c>
      <c r="E22" s="138">
        <f>IFERROR('APPENDIX 16'!E22/NEPI!E22*100,"0.00")</f>
        <v>27.641649881775987</v>
      </c>
      <c r="F22" s="138">
        <f>IFERROR('APPENDIX 16'!F22/NEPI!F22*100,"0.00")</f>
        <v>63.721742250683157</v>
      </c>
      <c r="G22" s="138">
        <f>IFERROR('APPENDIX 16'!G22/NEPI!G22*100,"0.00")</f>
        <v>73.694395706471255</v>
      </c>
      <c r="H22" s="138">
        <f>IFERROR('APPENDIX 16'!H22/NEPI!H22*100,"0.00")</f>
        <v>37.872814326475201</v>
      </c>
      <c r="I22" s="138">
        <f>IFERROR('APPENDIX 16'!I22/NEPI!I22*100,"0.00")</f>
        <v>76.652593226579199</v>
      </c>
      <c r="J22" s="138">
        <f>IFERROR('APPENDIX 16'!J22/NEPI!J22*100,"0.00")</f>
        <v>68.591438848057365</v>
      </c>
      <c r="K22" s="138" t="str">
        <f>IFERROR('APPENDIX 16'!K22/NEPI!K22*100,"0.00")</f>
        <v>0.00</v>
      </c>
      <c r="L22" s="138">
        <f>IFERROR('APPENDIX 16'!L22/NEPI!L22*100,"0.00")</f>
        <v>39.881477483835482</v>
      </c>
      <c r="M22" s="138">
        <f>IFERROR('APPENDIX 16'!M22/NEPI!M22*100,"0.00")</f>
        <v>64.235489260430072</v>
      </c>
      <c r="N22" s="138">
        <f>IFERROR('APPENDIX 16'!N22/NEPI!N22*100,"0.00")</f>
        <v>55.796189012080191</v>
      </c>
      <c r="O22" s="138">
        <f>IFERROR('APPENDIX 16'!O22/NEPI!O22*100,"0.00")</f>
        <v>55.833032575423402</v>
      </c>
      <c r="P22" s="138">
        <f>IFERROR('APPENDIX 16'!P22/NEPI!P22*100,"0.00")</f>
        <v>51.168274383708464</v>
      </c>
      <c r="Q22" s="138">
        <f>IFERROR('APPENDIX 16'!Q22/NEPI!Q22*100,"0.00")</f>
        <v>64.275984110963918</v>
      </c>
    </row>
    <row r="23" spans="2:17" ht="27" customHeight="1" x14ac:dyDescent="0.3">
      <c r="B23" s="139" t="s">
        <v>31</v>
      </c>
      <c r="C23" s="138" t="str">
        <f>IFERROR('APPENDIX 16'!C23/NEPI!C23*100,"0.00")</f>
        <v>0.00</v>
      </c>
      <c r="D23" s="138">
        <f>IFERROR('APPENDIX 16'!D23/NEPI!D23*100,"0.00")</f>
        <v>207.78866786522067</v>
      </c>
      <c r="E23" s="138">
        <f>IFERROR('APPENDIX 16'!E23/NEPI!E23*100,"0.00")</f>
        <v>56.356132873283272</v>
      </c>
      <c r="F23" s="138">
        <f>IFERROR('APPENDIX 16'!F23/NEPI!F23*100,"0.00")</f>
        <v>31.373644429838976</v>
      </c>
      <c r="G23" s="138">
        <f>IFERROR('APPENDIX 16'!G23/NEPI!G23*100,"0.00")</f>
        <v>724.26569399116909</v>
      </c>
      <c r="H23" s="138">
        <f>IFERROR('APPENDIX 16'!H23/NEPI!H23*100,"0.00")</f>
        <v>162.14059008019231</v>
      </c>
      <c r="I23" s="138">
        <f>IFERROR('APPENDIX 16'!I23/NEPI!I23*100,"0.00")</f>
        <v>88.349145749641494</v>
      </c>
      <c r="J23" s="138">
        <f>IFERROR('APPENDIX 16'!J23/NEPI!J23*100,"0.00")</f>
        <v>-2.9069142114886608</v>
      </c>
      <c r="K23" s="138">
        <f>IFERROR('APPENDIX 16'!K23/NEPI!K23*100,"0.00")</f>
        <v>0</v>
      </c>
      <c r="L23" s="138">
        <f>IFERROR('APPENDIX 16'!L23/NEPI!L23*100,"0.00")</f>
        <v>16.492514036182161</v>
      </c>
      <c r="M23" s="138">
        <f>IFERROR('APPENDIX 16'!M23/NEPI!M23*100,"0.00")</f>
        <v>-41.252420916720467</v>
      </c>
      <c r="N23" s="138">
        <f>IFERROR('APPENDIX 16'!N23/NEPI!N23*100,"0.00")</f>
        <v>17.468247147018097</v>
      </c>
      <c r="O23" s="138" t="str">
        <f>IFERROR('APPENDIX 16'!O23/NEPI!O23*100,"0.00")</f>
        <v>0.00</v>
      </c>
      <c r="P23" s="138">
        <f>IFERROR('APPENDIX 16'!P23/NEPI!P23*100,"0.00")</f>
        <v>46.123420998136261</v>
      </c>
      <c r="Q23" s="138">
        <f>IFERROR('APPENDIX 16'!Q23/NEPI!Q23*100,"0.00")</f>
        <v>52.380039654235176</v>
      </c>
    </row>
    <row r="24" spans="2:17" ht="27" customHeight="1" x14ac:dyDescent="0.3">
      <c r="B24" s="139" t="s">
        <v>32</v>
      </c>
      <c r="C24" s="138" t="str">
        <f>IFERROR('APPENDIX 16'!C24/NEPI!C24*100,"0.00")</f>
        <v>0.00</v>
      </c>
      <c r="D24" s="138">
        <f>IFERROR('APPENDIX 16'!D24/NEPI!D24*100,"0.00")</f>
        <v>3.1446540880503147</v>
      </c>
      <c r="E24" s="138">
        <f>IFERROR('APPENDIX 16'!E24/NEPI!E24*100,"0.00")</f>
        <v>-0.69541029207232274</v>
      </c>
      <c r="F24" s="138">
        <f>IFERROR('APPENDIX 16'!F24/NEPI!F24*100,"0.00")</f>
        <v>112.71515824541922</v>
      </c>
      <c r="G24" s="138">
        <f>IFERROR('APPENDIX 16'!G24/NEPI!G24*100,"0.00")</f>
        <v>50</v>
      </c>
      <c r="H24" s="138">
        <f>IFERROR('APPENDIX 16'!H24/NEPI!H24*100,"0.00")</f>
        <v>-2.5706940874035991</v>
      </c>
      <c r="I24" s="138">
        <f>IFERROR('APPENDIX 16'!I24/NEPI!I24*100,"0.00")</f>
        <v>87.657185890924367</v>
      </c>
      <c r="J24" s="138">
        <f>IFERROR('APPENDIX 16'!J24/NEPI!J24*100,"0.00")</f>
        <v>100.14650052771697</v>
      </c>
      <c r="K24" s="138">
        <f>IFERROR('APPENDIX 16'!K24/NEPI!K24*100,"0.00")</f>
        <v>66.278272547356522</v>
      </c>
      <c r="L24" s="138">
        <f>IFERROR('APPENDIX 16'!L24/NEPI!L24*100,"0.00")</f>
        <v>460.12269938650309</v>
      </c>
      <c r="M24" s="138">
        <f>IFERROR('APPENDIX 16'!M24/NEPI!M24*100,"0.00")</f>
        <v>218.43276936776493</v>
      </c>
      <c r="N24" s="138">
        <f>IFERROR('APPENDIX 16'!N24/NEPI!N24*100,"0.00")</f>
        <v>-66.996047430830046</v>
      </c>
      <c r="O24" s="138" t="str">
        <f>IFERROR('APPENDIX 16'!O24/NEPI!O24*100,"0.00")</f>
        <v>0.00</v>
      </c>
      <c r="P24" s="138">
        <f>IFERROR('APPENDIX 16'!P24/NEPI!P24*100,"0.00")</f>
        <v>0</v>
      </c>
      <c r="Q24" s="138">
        <f>IFERROR('APPENDIX 16'!Q24/NEPI!Q24*100,"0.00")</f>
        <v>69.334526098870867</v>
      </c>
    </row>
    <row r="25" spans="2:17" ht="27" customHeight="1" x14ac:dyDescent="0.3">
      <c r="B25" s="139" t="s">
        <v>33</v>
      </c>
      <c r="C25" s="138">
        <f>IFERROR('APPENDIX 16'!C25/NEPI!C25*100,"0.00")</f>
        <v>-4.368593889939298</v>
      </c>
      <c r="D25" s="138">
        <f>IFERROR('APPENDIX 16'!D25/NEPI!D25*100,"0.00")</f>
        <v>57.36757134130378</v>
      </c>
      <c r="E25" s="138">
        <f>IFERROR('APPENDIX 16'!E25/NEPI!E25*100,"0.00")</f>
        <v>38.657148663753681</v>
      </c>
      <c r="F25" s="138">
        <f>IFERROR('APPENDIX 16'!F25/NEPI!F25*100,"0.00")</f>
        <v>30.859576822466405</v>
      </c>
      <c r="G25" s="138">
        <f>IFERROR('APPENDIX 16'!G25/NEPI!G25*100,"0.00")</f>
        <v>114.75625251132131</v>
      </c>
      <c r="H25" s="138">
        <f>IFERROR('APPENDIX 16'!H25/NEPI!H25*100,"0.00")</f>
        <v>15.515159356535991</v>
      </c>
      <c r="I25" s="138">
        <f>IFERROR('APPENDIX 16'!I25/NEPI!I25*100,"0.00")</f>
        <v>69.757564359657593</v>
      </c>
      <c r="J25" s="138">
        <f>IFERROR('APPENDIX 16'!J25/NEPI!J25*100,"0.00")</f>
        <v>53.428815225257331</v>
      </c>
      <c r="K25" s="138" t="str">
        <f>IFERROR('APPENDIX 16'!K25/NEPI!K25*100,"0.00")</f>
        <v>0.00</v>
      </c>
      <c r="L25" s="138">
        <f>IFERROR('APPENDIX 16'!L25/NEPI!L25*100,"0.00")</f>
        <v>70.077164807997377</v>
      </c>
      <c r="M25" s="138">
        <f>IFERROR('APPENDIX 16'!M25/NEPI!M25*100,"0.00")</f>
        <v>39.828674836247764</v>
      </c>
      <c r="N25" s="138">
        <f>IFERROR('APPENDIX 16'!N25/NEPI!N25*100,"0.00")</f>
        <v>-151.34719944765686</v>
      </c>
      <c r="O25" s="138">
        <f>IFERROR('APPENDIX 16'!O25/NEPI!O25*100,"0.00")</f>
        <v>69.73793769941382</v>
      </c>
      <c r="P25" s="138">
        <f>IFERROR('APPENDIX 16'!P25/NEPI!P25*100,"0.00")</f>
        <v>23.62200151013533</v>
      </c>
      <c r="Q25" s="138">
        <f>IFERROR('APPENDIX 16'!Q25/NEPI!Q25*100,"0.00")</f>
        <v>64.472781389648205</v>
      </c>
    </row>
    <row r="26" spans="2:17" ht="27" customHeight="1" x14ac:dyDescent="0.3">
      <c r="B26" s="139" t="s">
        <v>34</v>
      </c>
      <c r="C26" s="138">
        <f>IFERROR('APPENDIX 16'!C26/NEPI!C26*100,"0.00")</f>
        <v>0</v>
      </c>
      <c r="D26" s="138">
        <f>IFERROR('APPENDIX 16'!D26/NEPI!D26*100,"0.00")</f>
        <v>176.27165704131497</v>
      </c>
      <c r="E26" s="138">
        <f>IFERROR('APPENDIX 16'!E26/NEPI!E26*100,"0.00")</f>
        <v>81.94856742603649</v>
      </c>
      <c r="F26" s="138">
        <f>IFERROR('APPENDIX 16'!F26/NEPI!F26*100,"0.00")</f>
        <v>32.936618411284336</v>
      </c>
      <c r="G26" s="138">
        <f>IFERROR('APPENDIX 16'!G26/NEPI!G26*100,"0.00")</f>
        <v>49.308778512886342</v>
      </c>
      <c r="H26" s="138">
        <f>IFERROR('APPENDIX 16'!H26/NEPI!H26*100,"0.00")</f>
        <v>45.147660698857941</v>
      </c>
      <c r="I26" s="138">
        <f>IFERROR('APPENDIX 16'!I26/NEPI!I26*100,"0.00")</f>
        <v>59.770205460573465</v>
      </c>
      <c r="J26" s="138">
        <f>IFERROR('APPENDIX 16'!J26/NEPI!J26*100,"0.00")</f>
        <v>62.844120948267069</v>
      </c>
      <c r="K26" s="138" t="str">
        <f>IFERROR('APPENDIX 16'!K26/NEPI!K26*100,"0.00")</f>
        <v>0.00</v>
      </c>
      <c r="L26" s="138">
        <f>IFERROR('APPENDIX 16'!L26/NEPI!L26*100,"0.00")</f>
        <v>38.915365653245686</v>
      </c>
      <c r="M26" s="138">
        <f>IFERROR('APPENDIX 16'!M26/NEPI!M26*100,"0.00")</f>
        <v>106.78417973805456</v>
      </c>
      <c r="N26" s="138">
        <f>IFERROR('APPENDIX 16'!N26/NEPI!N26*100,"0.00")</f>
        <v>82.340429664737186</v>
      </c>
      <c r="O26" s="138">
        <f>IFERROR('APPENDIX 16'!O26/NEPI!O26*100,"0.00")</f>
        <v>99.973191845853108</v>
      </c>
      <c r="P26" s="138">
        <f>IFERROR('APPENDIX 16'!P26/NEPI!P26*100,"0.00")</f>
        <v>9.7677188802858854</v>
      </c>
      <c r="Q26" s="138">
        <f>IFERROR('APPENDIX 16'!Q26/NEPI!Q26*100,"0.00")</f>
        <v>68.412990828866583</v>
      </c>
    </row>
    <row r="27" spans="2:17" ht="27" customHeight="1" x14ac:dyDescent="0.3">
      <c r="B27" s="139" t="s">
        <v>35</v>
      </c>
      <c r="C27" s="138" t="str">
        <f>IFERROR('APPENDIX 16'!C27/NEPI!C27*100,"0.00")</f>
        <v>0.00</v>
      </c>
      <c r="D27" s="138">
        <f>IFERROR('APPENDIX 16'!D27/NEPI!D27*100,"0.00")</f>
        <v>22.739082024000989</v>
      </c>
      <c r="E27" s="138">
        <f>IFERROR('APPENDIX 16'!E27/NEPI!E27*100,"0.00")</f>
        <v>43.221182560222978</v>
      </c>
      <c r="F27" s="138">
        <f>IFERROR('APPENDIX 16'!F27/NEPI!F27*100,"0.00")</f>
        <v>97.157377896459636</v>
      </c>
      <c r="G27" s="138">
        <f>IFERROR('APPENDIX 16'!G27/NEPI!G27*100,"0.00")</f>
        <v>7.4466611249653649</v>
      </c>
      <c r="H27" s="138">
        <f>IFERROR('APPENDIX 16'!H27/NEPI!H27*100,"0.00")</f>
        <v>534.15855617499767</v>
      </c>
      <c r="I27" s="138">
        <f>IFERROR('APPENDIX 16'!I27/NEPI!I27*100,"0.00")</f>
        <v>96.467127439279253</v>
      </c>
      <c r="J27" s="138">
        <f>IFERROR('APPENDIX 16'!J27/NEPI!J27*100,"0.00")</f>
        <v>26.267842588717315</v>
      </c>
      <c r="K27" s="138">
        <f>IFERROR('APPENDIX 16'!K27/NEPI!K27*100,"0.00")</f>
        <v>0.91374945977650179</v>
      </c>
      <c r="L27" s="138">
        <f>IFERROR('APPENDIX 16'!L27/NEPI!L27*100,"0.00")</f>
        <v>21.641414141414142</v>
      </c>
      <c r="M27" s="138">
        <f>IFERROR('APPENDIX 16'!M27/NEPI!M27*100,"0.00")</f>
        <v>-701.51608910891093</v>
      </c>
      <c r="N27" s="138">
        <f>IFERROR('APPENDIX 16'!N27/NEPI!N27*100,"0.00")</f>
        <v>22.247368240578815</v>
      </c>
      <c r="O27" s="138" t="str">
        <f>IFERROR('APPENDIX 16'!O27/NEPI!O27*100,"0.00")</f>
        <v>0.00</v>
      </c>
      <c r="P27" s="138">
        <f>IFERROR('APPENDIX 16'!P27/NEPI!P27*100,"0.00")</f>
        <v>63.497921438873341</v>
      </c>
      <c r="Q27" s="138">
        <f>IFERROR('APPENDIX 16'!Q27/NEPI!Q27*100,"0.00")</f>
        <v>60.53649276220581</v>
      </c>
    </row>
    <row r="28" spans="2:17" ht="27" customHeight="1" x14ac:dyDescent="0.3">
      <c r="B28" s="139" t="s">
        <v>36</v>
      </c>
      <c r="C28" s="138" t="str">
        <f>IFERROR('APPENDIX 16'!C28/NEPI!C28*100,"0.00")</f>
        <v>0.00</v>
      </c>
      <c r="D28" s="138">
        <f>IFERROR('APPENDIX 16'!D28/NEPI!D28*100,"0.00")</f>
        <v>255.98349381017883</v>
      </c>
      <c r="E28" s="138">
        <f>IFERROR('APPENDIX 16'!E28/NEPI!E28*100,"0.00")</f>
        <v>0.76468934495361263</v>
      </c>
      <c r="F28" s="138">
        <f>IFERROR('APPENDIX 16'!F28/NEPI!F28*100,"0.00")</f>
        <v>46.035474204260147</v>
      </c>
      <c r="G28" s="138">
        <f>IFERROR('APPENDIX 16'!G28/NEPI!G28*100,"0.00")</f>
        <v>17.230531201650333</v>
      </c>
      <c r="H28" s="138">
        <f>IFERROR('APPENDIX 16'!H28/NEPI!H28*100,"0.00")</f>
        <v>-8.4884821710318707</v>
      </c>
      <c r="I28" s="138">
        <f>IFERROR('APPENDIX 16'!I28/NEPI!I28*100,"0.00")</f>
        <v>80.667940321515601</v>
      </c>
      <c r="J28" s="138">
        <f>IFERROR('APPENDIX 16'!J28/NEPI!J28*100,"0.00")</f>
        <v>50.15652453435321</v>
      </c>
      <c r="K28" s="138" t="str">
        <f>IFERROR('APPENDIX 16'!K28/NEPI!K28*100,"0.00")</f>
        <v>0.00</v>
      </c>
      <c r="L28" s="138">
        <f>IFERROR('APPENDIX 16'!L28/NEPI!L28*100,"0.00")</f>
        <v>64.572807480582156</v>
      </c>
      <c r="M28" s="138">
        <f>IFERROR('APPENDIX 16'!M28/NEPI!M28*100,"0.00")</f>
        <v>26.8</v>
      </c>
      <c r="N28" s="138">
        <f>IFERROR('APPENDIX 16'!N28/NEPI!N28*100,"0.00")</f>
        <v>87.623349020798543</v>
      </c>
      <c r="O28" s="138">
        <f>IFERROR('APPENDIX 16'!O28/NEPI!O28*100,"0.00")</f>
        <v>75.060594677948671</v>
      </c>
      <c r="P28" s="138">
        <f>IFERROR('APPENDIX 16'!P28/NEPI!P28*100,"0.00")</f>
        <v>-51.945460591952106</v>
      </c>
      <c r="Q28" s="138">
        <f>IFERROR('APPENDIX 16'!Q28/NEPI!Q28*100,"0.00")</f>
        <v>65.610729658418137</v>
      </c>
    </row>
    <row r="29" spans="2:17" ht="27" customHeight="1" x14ac:dyDescent="0.3">
      <c r="B29" s="139" t="s">
        <v>37</v>
      </c>
      <c r="C29" s="138">
        <f>IFERROR('APPENDIX 16'!C29/NEPI!C29*100,"0.00")</f>
        <v>0</v>
      </c>
      <c r="D29" s="138">
        <f>IFERROR('APPENDIX 16'!D29/NEPI!D29*100,"0.00")</f>
        <v>81.097529790824936</v>
      </c>
      <c r="E29" s="138">
        <f>IFERROR('APPENDIX 16'!E29/NEPI!E29*100,"0.00")</f>
        <v>59.627799072019371</v>
      </c>
      <c r="F29" s="138">
        <f>IFERROR('APPENDIX 16'!F29/NEPI!F29*100,"0.00")</f>
        <v>61.813117564024999</v>
      </c>
      <c r="G29" s="138">
        <f>IFERROR('APPENDIX 16'!G29/NEPI!G29*100,"0.00")</f>
        <v>65.154106184132033</v>
      </c>
      <c r="H29" s="138">
        <f>IFERROR('APPENDIX 16'!H29/NEPI!H29*100,"0.00")</f>
        <v>27.153169292375782</v>
      </c>
      <c r="I29" s="138">
        <f>IFERROR('APPENDIX 16'!I29/NEPI!I29*100,"0.00")</f>
        <v>52.792658190741413</v>
      </c>
      <c r="J29" s="138">
        <f>IFERROR('APPENDIX 16'!J29/NEPI!J29*100,"0.00")</f>
        <v>40.561182487877161</v>
      </c>
      <c r="K29" s="138" t="str">
        <f>IFERROR('APPENDIX 16'!K29/NEPI!K29*100,"0.00")</f>
        <v>0.00</v>
      </c>
      <c r="L29" s="138">
        <f>IFERROR('APPENDIX 16'!L29/NEPI!L29*100,"0.00")</f>
        <v>26.61974896611768</v>
      </c>
      <c r="M29" s="138">
        <f>IFERROR('APPENDIX 16'!M29/NEPI!M29*100,"0.00")</f>
        <v>45.113114886080027</v>
      </c>
      <c r="N29" s="138">
        <f>IFERROR('APPENDIX 16'!N29/NEPI!N29*100,"0.00")</f>
        <v>54.242193813973302</v>
      </c>
      <c r="O29" s="138" t="str">
        <f>IFERROR('APPENDIX 16'!O29/NEPI!O29*100,"0.00")</f>
        <v>0.00</v>
      </c>
      <c r="P29" s="138">
        <f>IFERROR('APPENDIX 16'!P29/NEPI!P29*100,"0.00")</f>
        <v>0.4057921489897911</v>
      </c>
      <c r="Q29" s="138">
        <f>IFERROR('APPENDIX 16'!Q29/NEPI!Q29*100,"0.00")</f>
        <v>48.794985988687998</v>
      </c>
    </row>
    <row r="30" spans="2:17" ht="27" customHeight="1" x14ac:dyDescent="0.3">
      <c r="B30" s="139" t="s">
        <v>38</v>
      </c>
      <c r="C30" s="138" t="str">
        <f>IFERROR('APPENDIX 16'!C30/NEPI!C30*100,"0.00")</f>
        <v>0.00</v>
      </c>
      <c r="D30" s="138">
        <f>IFERROR('APPENDIX 16'!D30/NEPI!D30*100,"0.00")</f>
        <v>110.18024744027304</v>
      </c>
      <c r="E30" s="138">
        <f>IFERROR('APPENDIX 16'!E30/NEPI!E30*100,"0.00")</f>
        <v>17.85458102380176</v>
      </c>
      <c r="F30" s="138">
        <f>IFERROR('APPENDIX 16'!F30/NEPI!F30*100,"0.00")</f>
        <v>55.311361217710989</v>
      </c>
      <c r="G30" s="138">
        <f>IFERROR('APPENDIX 16'!G30/NEPI!G30*100,"0.00")</f>
        <v>55.57473248187781</v>
      </c>
      <c r="H30" s="138">
        <f>IFERROR('APPENDIX 16'!H30/NEPI!H30*100,"0.00")</f>
        <v>85.167846540306002</v>
      </c>
      <c r="I30" s="138">
        <f>IFERROR('APPENDIX 16'!I30/NEPI!I30*100,"0.00")</f>
        <v>59.100128666817653</v>
      </c>
      <c r="J30" s="138">
        <f>IFERROR('APPENDIX 16'!J30/NEPI!J30*100,"0.00")</f>
        <v>79.703254424918654</v>
      </c>
      <c r="K30" s="138" t="str">
        <f>IFERROR('APPENDIX 16'!K30/NEPI!K30*100,"0.00")</f>
        <v>0.00</v>
      </c>
      <c r="L30" s="138">
        <f>IFERROR('APPENDIX 16'!L30/NEPI!L30*100,"0.00")</f>
        <v>45.275637225844697</v>
      </c>
      <c r="M30" s="138">
        <f>IFERROR('APPENDIX 16'!M30/NEPI!M30*100,"0.00")</f>
        <v>36.157460261701942</v>
      </c>
      <c r="N30" s="138">
        <f>IFERROR('APPENDIX 16'!N30/NEPI!N30*100,"0.00")</f>
        <v>64.901817560164432</v>
      </c>
      <c r="O30" s="138" t="str">
        <f>IFERROR('APPENDIX 16'!O30/NEPI!O30*100,"0.00")</f>
        <v>0.00</v>
      </c>
      <c r="P30" s="138">
        <f>IFERROR('APPENDIX 16'!P30/NEPI!P30*100,"0.00")</f>
        <v>336.81692268949888</v>
      </c>
      <c r="Q30" s="138">
        <f>IFERROR('APPENDIX 16'!Q30/NEPI!Q30*100,"0.00")</f>
        <v>68.156820184806747</v>
      </c>
    </row>
    <row r="31" spans="2:17" ht="27" customHeight="1" x14ac:dyDescent="0.3">
      <c r="B31" s="139" t="s">
        <v>196</v>
      </c>
      <c r="C31" s="138" t="str">
        <f>IFERROR('APPENDIX 16'!C31/NEPI!C31*100,"0.00")</f>
        <v>0.00</v>
      </c>
      <c r="D31" s="138">
        <f>IFERROR('APPENDIX 16'!D31/NEPI!D31*100,"0.00")</f>
        <v>57.832562917308685</v>
      </c>
      <c r="E31" s="138">
        <f>IFERROR('APPENDIX 16'!E31/NEPI!E31*100,"0.00")</f>
        <v>29.95017530909762</v>
      </c>
      <c r="F31" s="138">
        <f>IFERROR('APPENDIX 16'!F31/NEPI!F31*100,"0.00")</f>
        <v>-1.576771167612935</v>
      </c>
      <c r="G31" s="138">
        <f>IFERROR('APPENDIX 16'!G31/NEPI!G31*100,"0.00")</f>
        <v>99.71026842778015</v>
      </c>
      <c r="H31" s="138">
        <f>IFERROR('APPENDIX 16'!H31/NEPI!H31*100,"0.00")</f>
        <v>0.15700574843627338</v>
      </c>
      <c r="I31" s="138">
        <f>IFERROR('APPENDIX 16'!I31/NEPI!I31*100,"0.00")</f>
        <v>37.544420802285792</v>
      </c>
      <c r="J31" s="138">
        <f>IFERROR('APPENDIX 16'!J31/NEPI!J31*100,"0.00")</f>
        <v>25.509477618581471</v>
      </c>
      <c r="K31" s="138" t="str">
        <f>IFERROR('APPENDIX 16'!K31/NEPI!K31*100,"0.00")</f>
        <v>0.00</v>
      </c>
      <c r="L31" s="138">
        <f>IFERROR('APPENDIX 16'!L31/NEPI!L31*100,"0.00")</f>
        <v>2.7078944107076466</v>
      </c>
      <c r="M31" s="138">
        <f>IFERROR('APPENDIX 16'!M31/NEPI!M31*100,"0.00")</f>
        <v>33.856380573392421</v>
      </c>
      <c r="N31" s="138">
        <f>IFERROR('APPENDIX 16'!N31/NEPI!N31*100,"0.00")</f>
        <v>30.255316604548266</v>
      </c>
      <c r="O31" s="138">
        <f>IFERROR('APPENDIX 16'!O31/NEPI!O31*100,"0.00")</f>
        <v>29.696757945000073</v>
      </c>
      <c r="P31" s="138">
        <f>IFERROR('APPENDIX 16'!P31/NEPI!P31*100,"0.00")</f>
        <v>5.835240274599542</v>
      </c>
      <c r="Q31" s="138">
        <f>IFERROR('APPENDIX 16'!Q31/NEPI!Q31*100,"0.00")</f>
        <v>35.852458217609509</v>
      </c>
    </row>
    <row r="32" spans="2:17" ht="27" customHeight="1" x14ac:dyDescent="0.3">
      <c r="B32" s="139" t="s">
        <v>197</v>
      </c>
      <c r="C32" s="138">
        <f>IFERROR('APPENDIX 16'!C32/NEPI!C32*100,"0.00")</f>
        <v>59.854110777332266</v>
      </c>
      <c r="D32" s="138">
        <f>IFERROR('APPENDIX 16'!D32/NEPI!D32*100,"0.00")</f>
        <v>17.909947685511931</v>
      </c>
      <c r="E32" s="138">
        <f>IFERROR('APPENDIX 16'!E32/NEPI!E32*100,"0.00")</f>
        <v>-29.502740174698587</v>
      </c>
      <c r="F32" s="138">
        <f>IFERROR('APPENDIX 16'!F32/NEPI!F32*100,"0.00")</f>
        <v>46.19843157352669</v>
      </c>
      <c r="G32" s="138">
        <f>IFERROR('APPENDIX 16'!G32/NEPI!G32*100,"0.00")</f>
        <v>73.933580496182842</v>
      </c>
      <c r="H32" s="138">
        <f>IFERROR('APPENDIX 16'!H32/NEPI!H32*100,"0.00")</f>
        <v>117.48843553225117</v>
      </c>
      <c r="I32" s="138">
        <f>IFERROR('APPENDIX 16'!I32/NEPI!I32*100,"0.00")</f>
        <v>186.553993232095</v>
      </c>
      <c r="J32" s="138">
        <f>IFERROR('APPENDIX 16'!J32/NEPI!J32*100,"0.00")</f>
        <v>-85.353703711263691</v>
      </c>
      <c r="K32" s="138" t="str">
        <f>IFERROR('APPENDIX 16'!K32/NEPI!K32*100,"0.00")</f>
        <v>0.00</v>
      </c>
      <c r="L32" s="138">
        <f>IFERROR('APPENDIX 16'!L32/NEPI!L32*100,"0.00")</f>
        <v>-16.644256315591221</v>
      </c>
      <c r="M32" s="138">
        <f>IFERROR('APPENDIX 16'!M32/NEPI!M32*100,"0.00")</f>
        <v>155.10120502768805</v>
      </c>
      <c r="N32" s="138">
        <f>IFERROR('APPENDIX 16'!N32/NEPI!N32*100,"0.00")</f>
        <v>41.450835372259526</v>
      </c>
      <c r="O32" s="138" t="str">
        <f>IFERROR('APPENDIX 16'!O32/NEPI!O32*100,"0.00")</f>
        <v>0.00</v>
      </c>
      <c r="P32" s="138">
        <f>IFERROR('APPENDIX 16'!P32/NEPI!P32*100,"0.00")</f>
        <v>799.29031008021843</v>
      </c>
      <c r="Q32" s="138">
        <f>IFERROR('APPENDIX 16'!Q32/NEPI!Q32*100,"0.00")</f>
        <v>86.02714138402925</v>
      </c>
    </row>
    <row r="33" spans="2:17" ht="27" customHeight="1" x14ac:dyDescent="0.3">
      <c r="B33" s="139" t="s">
        <v>214</v>
      </c>
      <c r="C33" s="138" t="str">
        <f>IFERROR('APPENDIX 16'!C33/NEPI!C33*100,"0.00")</f>
        <v>0.00</v>
      </c>
      <c r="D33" s="138">
        <f>IFERROR('APPENDIX 16'!D33/NEPI!D33*100,"0.00")</f>
        <v>70.857988165680467</v>
      </c>
      <c r="E33" s="138">
        <f>IFERROR('APPENDIX 16'!E33/NEPI!E33*100,"0.00")</f>
        <v>38.461538461538467</v>
      </c>
      <c r="F33" s="138">
        <f>IFERROR('APPENDIX 16'!F33/NEPI!F33*100,"0.00")</f>
        <v>3.2932235592146926</v>
      </c>
      <c r="G33" s="138">
        <f>IFERROR('APPENDIX 16'!G33/NEPI!G33*100,"0.00")</f>
        <v>214.22222222222223</v>
      </c>
      <c r="H33" s="138">
        <f>IFERROR('APPENDIX 16'!H33/NEPI!H33*100,"0.00")</f>
        <v>-11.13793103448276</v>
      </c>
      <c r="I33" s="138">
        <f>IFERROR('APPENDIX 16'!I33/NEPI!I33*100,"0.00")</f>
        <v>65.077925290673704</v>
      </c>
      <c r="J33" s="138">
        <f>IFERROR('APPENDIX 16'!J33/NEPI!J33*100,"0.00")</f>
        <v>68.241437940247749</v>
      </c>
      <c r="K33" s="138" t="str">
        <f>IFERROR('APPENDIX 16'!K33/NEPI!K33*100,"0.00")</f>
        <v>0.00</v>
      </c>
      <c r="L33" s="138">
        <f>IFERROR('APPENDIX 16'!L33/NEPI!L33*100,"0.00")</f>
        <v>19.683947879123924</v>
      </c>
      <c r="M33" s="138">
        <f>IFERROR('APPENDIX 16'!M33/NEPI!M33*100,"0.00")</f>
        <v>1373.8562091503268</v>
      </c>
      <c r="N33" s="138">
        <f>IFERROR('APPENDIX 16'!N33/NEPI!N33*100,"0.00")</f>
        <v>13.213367609254497</v>
      </c>
      <c r="O33" s="138" t="str">
        <f>IFERROR('APPENDIX 16'!O33/NEPI!O33*100,"0.00")</f>
        <v>0.00</v>
      </c>
      <c r="P33" s="138">
        <f>IFERROR('APPENDIX 16'!P33/NEPI!P33*100,"0.00")</f>
        <v>36.567949488875527</v>
      </c>
      <c r="Q33" s="138">
        <f>IFERROR('APPENDIX 16'!Q33/NEPI!Q33*100,"0.00")</f>
        <v>46.191530008133306</v>
      </c>
    </row>
    <row r="34" spans="2:17" ht="27" customHeight="1" x14ac:dyDescent="0.3">
      <c r="B34" s="139" t="s">
        <v>198</v>
      </c>
      <c r="C34" s="138" t="str">
        <f>IFERROR('APPENDIX 16'!C34/NEPI!C34*100,"0.00")</f>
        <v>0.00</v>
      </c>
      <c r="D34" s="138">
        <f>IFERROR('APPENDIX 16'!D34/NEPI!D34*100,"0.00")</f>
        <v>6.6265060240963862</v>
      </c>
      <c r="E34" s="138">
        <f>IFERROR('APPENDIX 16'!E34/NEPI!E34*100,"0.00")</f>
        <v>75.804455445544548</v>
      </c>
      <c r="F34" s="138">
        <f>IFERROR('APPENDIX 16'!F34/NEPI!F34*100,"0.00")</f>
        <v>-11.657754010695188</v>
      </c>
      <c r="G34" s="138">
        <f>IFERROR('APPENDIX 16'!G34/NEPI!G34*100,"0.00")</f>
        <v>3.2324876100303275</v>
      </c>
      <c r="H34" s="138">
        <f>IFERROR('APPENDIX 16'!H34/NEPI!H34*100,"0.00")</f>
        <v>9.7817299919159257</v>
      </c>
      <c r="I34" s="138">
        <f>IFERROR('APPENDIX 16'!I34/NEPI!I34*100,"0.00")</f>
        <v>70.714801588893792</v>
      </c>
      <c r="J34" s="138">
        <f>IFERROR('APPENDIX 16'!J34/NEPI!J34*100,"0.00")</f>
        <v>34.241108111280667</v>
      </c>
      <c r="K34" s="138" t="str">
        <f>IFERROR('APPENDIX 16'!K34/NEPI!K34*100,"0.00")</f>
        <v>0.00</v>
      </c>
      <c r="L34" s="138">
        <f>IFERROR('APPENDIX 16'!L34/NEPI!L34*100,"0.00")</f>
        <v>9.0852385214113305</v>
      </c>
      <c r="M34" s="138">
        <f>IFERROR('APPENDIX 16'!M34/NEPI!M34*100,"0.00")</f>
        <v>73.47675879396985</v>
      </c>
      <c r="N34" s="138">
        <f>IFERROR('APPENDIX 16'!N34/NEPI!N34*100,"0.00")</f>
        <v>11.242298471294889</v>
      </c>
      <c r="O34" s="138">
        <f>IFERROR('APPENDIX 16'!O34/NEPI!O34*100,"0.00")</f>
        <v>78.490946834275164</v>
      </c>
      <c r="P34" s="138">
        <f>IFERROR('APPENDIX 16'!P34/NEPI!P34*100,"0.00")</f>
        <v>10.853722019781365</v>
      </c>
      <c r="Q34" s="138">
        <f>IFERROR('APPENDIX 16'!Q34/NEPI!Q34*100,"0.00")</f>
        <v>68.221612982861885</v>
      </c>
    </row>
    <row r="35" spans="2:17" ht="27" customHeight="1" x14ac:dyDescent="0.3">
      <c r="B35" s="139" t="s">
        <v>199</v>
      </c>
      <c r="C35" s="138" t="str">
        <f>IFERROR('APPENDIX 16'!C35/NEPI!C35*100,"0.00")</f>
        <v>0.00</v>
      </c>
      <c r="D35" s="138">
        <f>IFERROR('APPENDIX 16'!D35/NEPI!D35*100,"0.00")</f>
        <v>258.52173015381436</v>
      </c>
      <c r="E35" s="138">
        <f>IFERROR('APPENDIX 16'!E35/NEPI!E35*100,"0.00")</f>
        <v>48.772252915899323</v>
      </c>
      <c r="F35" s="138">
        <f>IFERROR('APPENDIX 16'!F35/NEPI!F35*100,"0.00")</f>
        <v>136.03310671002069</v>
      </c>
      <c r="G35" s="138">
        <f>IFERROR('APPENDIX 16'!G35/NEPI!G35*100,"0.00")</f>
        <v>-390.4996481351161</v>
      </c>
      <c r="H35" s="138">
        <f>IFERROR('APPENDIX 16'!H35/NEPI!H35*100,"0.00")</f>
        <v>29.485714285714288</v>
      </c>
      <c r="I35" s="138">
        <f>IFERROR('APPENDIX 16'!I35/NEPI!I35*100,"0.00")</f>
        <v>71.146554975484847</v>
      </c>
      <c r="J35" s="138">
        <f>IFERROR('APPENDIX 16'!J35/NEPI!J35*100,"0.00")</f>
        <v>-29.690221634933028</v>
      </c>
      <c r="K35" s="138" t="str">
        <f>IFERROR('APPENDIX 16'!K35/NEPI!K35*100,"0.00")</f>
        <v>0.00</v>
      </c>
      <c r="L35" s="138">
        <f>IFERROR('APPENDIX 16'!L35/NEPI!L35*100,"0.00")</f>
        <v>-21.862871927554981</v>
      </c>
      <c r="M35" s="138">
        <f>IFERROR('APPENDIX 16'!M35/NEPI!M35*100,"0.00")</f>
        <v>33.186483103879851</v>
      </c>
      <c r="N35" s="138">
        <f>IFERROR('APPENDIX 16'!N35/NEPI!N35*100,"0.00")</f>
        <v>25.95038822224463</v>
      </c>
      <c r="O35" s="138">
        <f>IFERROR('APPENDIX 16'!O35/NEPI!O35*100,"0.00")</f>
        <v>81.645912290200329</v>
      </c>
      <c r="P35" s="138">
        <f>IFERROR('APPENDIX 16'!P35/NEPI!P35*100,"0.00")</f>
        <v>-1.3343897776436262</v>
      </c>
      <c r="Q35" s="138">
        <f>IFERROR('APPENDIX 16'!Q35/NEPI!Q35*100,"0.00")</f>
        <v>54.475579221148926</v>
      </c>
    </row>
    <row r="36" spans="2:17" ht="27" customHeight="1" x14ac:dyDescent="0.3">
      <c r="B36" s="139" t="s">
        <v>215</v>
      </c>
      <c r="C36" s="138" t="str">
        <f>IFERROR('APPENDIX 16'!C36/NEPI!C36*100,"0.00")</f>
        <v>0.00</v>
      </c>
      <c r="D36" s="138">
        <f>IFERROR('APPENDIX 16'!D36/NEPI!D36*100,"0.00")</f>
        <v>44.145447530864196</v>
      </c>
      <c r="E36" s="138">
        <f>IFERROR('APPENDIX 16'!E36/NEPI!E36*100,"0.00")</f>
        <v>-33.704572098475964</v>
      </c>
      <c r="F36" s="138">
        <f>IFERROR('APPENDIX 16'!F36/NEPI!F36*100,"0.00")</f>
        <v>166.18075801749271</v>
      </c>
      <c r="G36" s="138">
        <f>IFERROR('APPENDIX 16'!G36/NEPI!G36*100,"0.00")</f>
        <v>-93.652303928231618</v>
      </c>
      <c r="H36" s="138">
        <f>IFERROR('APPENDIX 16'!H36/NEPI!H36*100,"0.00")</f>
        <v>41.035649232370538</v>
      </c>
      <c r="I36" s="138">
        <f>IFERROR('APPENDIX 16'!I36/NEPI!I36*100,"0.00")</f>
        <v>71.668656502195333</v>
      </c>
      <c r="J36" s="138">
        <f>IFERROR('APPENDIX 16'!J36/NEPI!J36*100,"0.00")</f>
        <v>34.852956947883293</v>
      </c>
      <c r="K36" s="138">
        <f>IFERROR('APPENDIX 16'!K36/NEPI!K36*100,"0.00")</f>
        <v>12.101684595088289</v>
      </c>
      <c r="L36" s="138">
        <f>IFERROR('APPENDIX 16'!L36/NEPI!L36*100,"0.00")</f>
        <v>9.6492728828058159</v>
      </c>
      <c r="M36" s="138">
        <f>IFERROR('APPENDIX 16'!M36/NEPI!M36*100,"0.00")</f>
        <v>9.8825223338460031</v>
      </c>
      <c r="N36" s="138">
        <f>IFERROR('APPENDIX 16'!N36/NEPI!N36*100,"0.00")</f>
        <v>6.6303074010637344</v>
      </c>
      <c r="O36" s="138">
        <f>IFERROR('APPENDIX 16'!O36/NEPI!O36*100,"0.00")</f>
        <v>79.275879830313272</v>
      </c>
      <c r="P36" s="138">
        <f>IFERROR('APPENDIX 16'!P36/NEPI!P36*100,"0.00")</f>
        <v>-2.107069647709396</v>
      </c>
      <c r="Q36" s="138">
        <f>IFERROR('APPENDIX 16'!Q36/NEPI!Q36*100,"0.00")</f>
        <v>52.528494573028041</v>
      </c>
    </row>
    <row r="37" spans="2:17" ht="27" customHeight="1" x14ac:dyDescent="0.3">
      <c r="B37" s="139" t="s">
        <v>40</v>
      </c>
      <c r="C37" s="138" t="str">
        <f>IFERROR('APPENDIX 16'!C37/NEPI!C37*100,"0.00")</f>
        <v>0.00</v>
      </c>
      <c r="D37" s="138">
        <f>IFERROR('APPENDIX 16'!D37/NEPI!D37*100,"0.00")</f>
        <v>-12.436448963629253</v>
      </c>
      <c r="E37" s="138">
        <f>IFERROR('APPENDIX 16'!E37/NEPI!E37*100,"0.00")</f>
        <v>3.507024011158713</v>
      </c>
      <c r="F37" s="138">
        <f>IFERROR('APPENDIX 16'!F37/NEPI!F37*100,"0.00")</f>
        <v>-17.432849296516441</v>
      </c>
      <c r="G37" s="138">
        <f>IFERROR('APPENDIX 16'!G37/NEPI!G37*100,"0.00")</f>
        <v>10.29739776951673</v>
      </c>
      <c r="H37" s="138">
        <f>IFERROR('APPENDIX 16'!H37/NEPI!H37*100,"0.00")</f>
        <v>-30.144070927225712</v>
      </c>
      <c r="I37" s="138">
        <f>IFERROR('APPENDIX 16'!I37/NEPI!I37*100,"0.00")</f>
        <v>61.569812544143019</v>
      </c>
      <c r="J37" s="138">
        <f>IFERROR('APPENDIX 16'!J37/NEPI!J37*100,"0.00")</f>
        <v>29.977181057063429</v>
      </c>
      <c r="K37" s="138" t="str">
        <f>IFERROR('APPENDIX 16'!K37/NEPI!K37*100,"0.00")</f>
        <v>0.00</v>
      </c>
      <c r="L37" s="138">
        <f>IFERROR('APPENDIX 16'!L37/NEPI!L37*100,"0.00")</f>
        <v>-7.2227729783316805</v>
      </c>
      <c r="M37" s="138">
        <f>IFERROR('APPENDIX 16'!M37/NEPI!M37*100,"0.00")</f>
        <v>-272.67441860465118</v>
      </c>
      <c r="N37" s="138">
        <f>IFERROR('APPENDIX 16'!N37/NEPI!N37*100,"0.00")</f>
        <v>95.112166366464706</v>
      </c>
      <c r="O37" s="138">
        <f>IFERROR('APPENDIX 16'!O37/NEPI!O37*100,"0.00")</f>
        <v>182.47022006864526</v>
      </c>
      <c r="P37" s="138">
        <f>IFERROR('APPENDIX 16'!P37/NEPI!P37*100,"0.00")</f>
        <v>858.72340425531911</v>
      </c>
      <c r="Q37" s="138">
        <f>IFERROR('APPENDIX 16'!Q37/NEPI!Q37*100,"0.00")</f>
        <v>51.804311212540988</v>
      </c>
    </row>
    <row r="38" spans="2:17" ht="27" customHeight="1" x14ac:dyDescent="0.3">
      <c r="B38" s="139" t="s">
        <v>41</v>
      </c>
      <c r="C38" s="138" t="str">
        <f>IFERROR('APPENDIX 16'!C38/NEPI!C38*100,"0.00")</f>
        <v>0.00</v>
      </c>
      <c r="D38" s="138">
        <f>IFERROR('APPENDIX 16'!D38/NEPI!D38*100,"0.00")</f>
        <v>26.071555083244775</v>
      </c>
      <c r="E38" s="138">
        <f>IFERROR('APPENDIX 16'!E38/NEPI!E38*100,"0.00")</f>
        <v>19.98843763549646</v>
      </c>
      <c r="F38" s="138">
        <f>IFERROR('APPENDIX 16'!F38/NEPI!F38*100,"0.00")</f>
        <v>60.723016905071525</v>
      </c>
      <c r="G38" s="138">
        <f>IFERROR('APPENDIX 16'!G38/NEPI!G38*100,"0.00")</f>
        <v>16.204690831556505</v>
      </c>
      <c r="H38" s="138">
        <f>IFERROR('APPENDIX 16'!H38/NEPI!H38*100,"0.00")</f>
        <v>38.207478326863011</v>
      </c>
      <c r="I38" s="138">
        <f>IFERROR('APPENDIX 16'!I38/NEPI!I38*100,"0.00")</f>
        <v>39.701298137454955</v>
      </c>
      <c r="J38" s="138">
        <f>IFERROR('APPENDIX 16'!J38/NEPI!J38*100,"0.00")</f>
        <v>40.22011490274798</v>
      </c>
      <c r="K38" s="138" t="str">
        <f>IFERROR('APPENDIX 16'!K38/NEPI!K38*100,"0.00")</f>
        <v>0.00</v>
      </c>
      <c r="L38" s="138">
        <f>IFERROR('APPENDIX 16'!L38/NEPI!L38*100,"0.00")</f>
        <v>-3.4883720930232558</v>
      </c>
      <c r="M38" s="138">
        <f>IFERROR('APPENDIX 16'!M38/NEPI!M38*100,"0.00")</f>
        <v>27.395140958056384</v>
      </c>
      <c r="N38" s="138">
        <f>IFERROR('APPENDIX 16'!N38/NEPI!N38*100,"0.00")</f>
        <v>34.184103225421723</v>
      </c>
      <c r="O38" s="138">
        <f>IFERROR('APPENDIX 16'!O38/NEPI!O38*100,"0.00")</f>
        <v>0.43165467625899279</v>
      </c>
      <c r="P38" s="138">
        <f>IFERROR('APPENDIX 16'!P38/NEPI!P38*100,"0.00")</f>
        <v>6.9168607040131489</v>
      </c>
      <c r="Q38" s="138">
        <f>IFERROR('APPENDIX 16'!Q38/NEPI!Q38*100,"0.00")</f>
        <v>35.340911323933192</v>
      </c>
    </row>
    <row r="39" spans="2:17" ht="27" customHeight="1" x14ac:dyDescent="0.3">
      <c r="B39" s="139" t="s">
        <v>42</v>
      </c>
      <c r="C39" s="138" t="str">
        <f>IFERROR('APPENDIX 16'!C39/NEPI!C39*100,"0.00")</f>
        <v>0.00</v>
      </c>
      <c r="D39" s="138" t="str">
        <f>IFERROR('APPENDIX 16'!D39/NEPI!D39*100,"0.00")</f>
        <v>0.00</v>
      </c>
      <c r="E39" s="138" t="str">
        <f>IFERROR('APPENDIX 16'!E39/NEPI!E39*100,"0.00")</f>
        <v>0.00</v>
      </c>
      <c r="F39" s="138" t="str">
        <f>IFERROR('APPENDIX 16'!F39/NEPI!F39*100,"0.00")</f>
        <v>0.00</v>
      </c>
      <c r="G39" s="138" t="str">
        <f>IFERROR('APPENDIX 16'!G39/NEPI!G39*100,"0.00")</f>
        <v>0.00</v>
      </c>
      <c r="H39" s="138" t="str">
        <f>IFERROR('APPENDIX 16'!H39/NEPI!H39*100,"0.00")</f>
        <v>0.00</v>
      </c>
      <c r="I39" s="138" t="str">
        <f>IFERROR('APPENDIX 16'!I39/NEPI!I39*100,"0.00")</f>
        <v>0.00</v>
      </c>
      <c r="J39" s="138" t="str">
        <f>IFERROR('APPENDIX 16'!J39/NEPI!J39*100,"0.00")</f>
        <v>0.00</v>
      </c>
      <c r="K39" s="138" t="str">
        <f>IFERROR('APPENDIX 16'!K39/NEPI!K39*100,"0.00")</f>
        <v>0.00</v>
      </c>
      <c r="L39" s="138" t="str">
        <f>IFERROR('APPENDIX 16'!L39/NEPI!L39*100,"0.00")</f>
        <v>0.00</v>
      </c>
      <c r="M39" s="138" t="str">
        <f>IFERROR('APPENDIX 16'!M39/NEPI!M39*100,"0.00")</f>
        <v>0.00</v>
      </c>
      <c r="N39" s="138" t="str">
        <f>IFERROR('APPENDIX 16'!N39/NEPI!N39*100,"0.00")</f>
        <v>0.00</v>
      </c>
      <c r="O39" s="138" t="str">
        <f>IFERROR('APPENDIX 16'!O39/NEPI!O39*100,"0.00")</f>
        <v>0.00</v>
      </c>
      <c r="P39" s="138" t="str">
        <f>IFERROR('APPENDIX 16'!P39/NEPI!P39*100,"0.00")</f>
        <v>0.00</v>
      </c>
      <c r="Q39" s="138" t="str">
        <f>IFERROR('APPENDIX 16'!Q39/NEPI!Q39*100,"0.00")</f>
        <v>0.00</v>
      </c>
    </row>
    <row r="40" spans="2:17" ht="27" customHeight="1" x14ac:dyDescent="0.3">
      <c r="B40" s="139" t="s">
        <v>43</v>
      </c>
      <c r="C40" s="138" t="str">
        <f>IFERROR('APPENDIX 16'!C40/NEPI!C40*100,"0.00")</f>
        <v>0.00</v>
      </c>
      <c r="D40" s="138">
        <f>IFERROR('APPENDIX 16'!D40/NEPI!D40*100,"0.00")</f>
        <v>96.612021857923509</v>
      </c>
      <c r="E40" s="138">
        <f>IFERROR('APPENDIX 16'!E40/NEPI!E40*100,"0.00")</f>
        <v>14.507910968087959</v>
      </c>
      <c r="F40" s="138">
        <f>IFERROR('APPENDIX 16'!F40/NEPI!F40*100,"0.00")</f>
        <v>37.94332723948812</v>
      </c>
      <c r="G40" s="138">
        <f>IFERROR('APPENDIX 16'!G40/NEPI!G40*100,"0.00")</f>
        <v>5.3516819571865444</v>
      </c>
      <c r="H40" s="138">
        <f>IFERROR('APPENDIX 16'!H40/NEPI!H40*100,"0.00")</f>
        <v>118.18181818181819</v>
      </c>
      <c r="I40" s="138">
        <f>IFERROR('APPENDIX 16'!I40/NEPI!I40*100,"0.00")</f>
        <v>55.876731456361192</v>
      </c>
      <c r="J40" s="138">
        <f>IFERROR('APPENDIX 16'!J40/NEPI!J40*100,"0.00")</f>
        <v>39.868309088698894</v>
      </c>
      <c r="K40" s="138" t="str">
        <f>IFERROR('APPENDIX 16'!K40/NEPI!K40*100,"0.00")</f>
        <v>0.00</v>
      </c>
      <c r="L40" s="138">
        <f>IFERROR('APPENDIX 16'!L40/NEPI!L40*100,"0.00")</f>
        <v>8.648681640625</v>
      </c>
      <c r="M40" s="138">
        <f>IFERROR('APPENDIX 16'!M40/NEPI!M40*100,"0.00")</f>
        <v>-13.163064833005894</v>
      </c>
      <c r="N40" s="138">
        <f>IFERROR('APPENDIX 16'!N40/NEPI!N40*100,"0.00")</f>
        <v>13.271299616668728</v>
      </c>
      <c r="O40" s="138" t="str">
        <f>IFERROR('APPENDIX 16'!O40/NEPI!O40*100,"0.00")</f>
        <v>0.00</v>
      </c>
      <c r="P40" s="138">
        <f>IFERROR('APPENDIX 16'!P40/NEPI!P40*100,"0.00")</f>
        <v>8.9087057638467115</v>
      </c>
      <c r="Q40" s="138">
        <f>IFERROR('APPENDIX 16'!Q40/NEPI!Q40*100,"0.00")</f>
        <v>42.936341571050306</v>
      </c>
    </row>
    <row r="41" spans="2:17" ht="27" customHeight="1" x14ac:dyDescent="0.3">
      <c r="B41" s="139" t="s">
        <v>44</v>
      </c>
      <c r="C41" s="138">
        <f>IFERROR('APPENDIX 16'!C41/NEPI!C41*100,"0.00")</f>
        <v>0</v>
      </c>
      <c r="D41" s="138">
        <f>IFERROR('APPENDIX 16'!D41/NEPI!D41*100,"0.00")</f>
        <v>108.02491103202847</v>
      </c>
      <c r="E41" s="138">
        <f>IFERROR('APPENDIX 16'!E41/NEPI!E41*100,"0.00")</f>
        <v>40.80691642651297</v>
      </c>
      <c r="F41" s="138">
        <f>IFERROR('APPENDIX 16'!F41/NEPI!F41*100,"0.00")</f>
        <v>-3.1880341880341883</v>
      </c>
      <c r="G41" s="138">
        <f>IFERROR('APPENDIX 16'!G41/NEPI!G41*100,"0.00")</f>
        <v>-5.3796653796653802</v>
      </c>
      <c r="H41" s="138">
        <f>IFERROR('APPENDIX 16'!H41/NEPI!H41*100,"0.00")</f>
        <v>-69.963994693954902</v>
      </c>
      <c r="I41" s="138">
        <f>IFERROR('APPENDIX 16'!I41/NEPI!I41*100,"0.00")</f>
        <v>27.179917056384014</v>
      </c>
      <c r="J41" s="138">
        <f>IFERROR('APPENDIX 16'!J41/NEPI!J41*100,"0.00")</f>
        <v>-14.749717282082154</v>
      </c>
      <c r="K41" s="138">
        <f>IFERROR('APPENDIX 16'!K41/NEPI!K41*100,"0.00")</f>
        <v>0</v>
      </c>
      <c r="L41" s="138">
        <f>IFERROR('APPENDIX 16'!L41/NEPI!L41*100,"0.00")</f>
        <v>-0.21008403361344538</v>
      </c>
      <c r="M41" s="138">
        <f>IFERROR('APPENDIX 16'!M41/NEPI!M41*100,"0.00")</f>
        <v>26.241825518296924</v>
      </c>
      <c r="N41" s="138">
        <f>IFERROR('APPENDIX 16'!N41/NEPI!N41*100,"0.00")</f>
        <v>-24.404903797037289</v>
      </c>
      <c r="O41" s="138">
        <f>IFERROR('APPENDIX 16'!O41/NEPI!O41*100,"0.00")</f>
        <v>88.332876619492552</v>
      </c>
      <c r="P41" s="138">
        <f>IFERROR('APPENDIX 16'!P41/NEPI!P41*100,"0.00")</f>
        <v>-11.214125428132752</v>
      </c>
      <c r="Q41" s="138">
        <f>IFERROR('APPENDIX 16'!Q41/NEPI!Q41*100,"0.00")</f>
        <v>38.479072782675566</v>
      </c>
    </row>
    <row r="42" spans="2:17" ht="27" customHeight="1" x14ac:dyDescent="0.3">
      <c r="B42" s="139" t="s">
        <v>45</v>
      </c>
      <c r="C42" s="138" t="str">
        <f>IFERROR('APPENDIX 16'!C42/NEPI!C42*100,"0.00")</f>
        <v>0.00</v>
      </c>
      <c r="D42" s="138">
        <f>IFERROR('APPENDIX 16'!D42/NEPI!D42*100,"0.00")</f>
        <v>-30.244821092278716</v>
      </c>
      <c r="E42" s="138">
        <f>IFERROR('APPENDIX 16'!E42/NEPI!E42*100,"0.00")</f>
        <v>19.894274857327147</v>
      </c>
      <c r="F42" s="138">
        <f>IFERROR('APPENDIX 16'!F42/NEPI!F42*100,"0.00")</f>
        <v>6.7642107128616358</v>
      </c>
      <c r="G42" s="138">
        <f>IFERROR('APPENDIX 16'!G42/NEPI!G42*100,"0.00")</f>
        <v>14.927500089066228</v>
      </c>
      <c r="H42" s="138">
        <f>IFERROR('APPENDIX 16'!H42/NEPI!H42*100,"0.00")</f>
        <v>40.201584981149495</v>
      </c>
      <c r="I42" s="138">
        <f>IFERROR('APPENDIX 16'!I42/NEPI!I42*100,"0.00")</f>
        <v>86.906001478865804</v>
      </c>
      <c r="J42" s="138">
        <f>IFERROR('APPENDIX 16'!J42/NEPI!J42*100,"0.00")</f>
        <v>60.750878507440255</v>
      </c>
      <c r="K42" s="138" t="str">
        <f>IFERROR('APPENDIX 16'!K42/NEPI!K42*100,"0.00")</f>
        <v>0.00</v>
      </c>
      <c r="L42" s="138">
        <f>IFERROR('APPENDIX 16'!L42/NEPI!L42*100,"0.00")</f>
        <v>27.658734077219314</v>
      </c>
      <c r="M42" s="138">
        <f>IFERROR('APPENDIX 16'!M42/NEPI!M42*100,"0.00")</f>
        <v>23.073343802710404</v>
      </c>
      <c r="N42" s="138">
        <f>IFERROR('APPENDIX 16'!N42/NEPI!N42*100,"0.00")</f>
        <v>23.958581731660917</v>
      </c>
      <c r="O42" s="138">
        <f>IFERROR('APPENDIX 16'!O42/NEPI!O42*100,"0.00")</f>
        <v>70.422615098707794</v>
      </c>
      <c r="P42" s="138">
        <f>IFERROR('APPENDIX 16'!P42/NEPI!P42*100,"0.00")</f>
        <v>68.651414810355206</v>
      </c>
      <c r="Q42" s="138">
        <f>IFERROR('APPENDIX 16'!Q42/NEPI!Q42*100,"0.00")</f>
        <v>65.438118095671143</v>
      </c>
    </row>
    <row r="43" spans="2:17" ht="27" customHeight="1" x14ac:dyDescent="0.3">
      <c r="B43" s="139" t="s">
        <v>46</v>
      </c>
      <c r="C43" s="138">
        <f>IFERROR('APPENDIX 16'!C43/NEPI!C43*100,"0.00")</f>
        <v>0</v>
      </c>
      <c r="D43" s="138">
        <f>IFERROR('APPENDIX 16'!D43/NEPI!D43*100,"0.00")</f>
        <v>4.9147258389877129</v>
      </c>
      <c r="E43" s="138">
        <f>IFERROR('APPENDIX 16'!E43/NEPI!E43*100,"0.00")</f>
        <v>228.75</v>
      </c>
      <c r="F43" s="138">
        <f>IFERROR('APPENDIX 16'!F43/NEPI!F43*100,"0.00")</f>
        <v>0</v>
      </c>
      <c r="G43" s="138">
        <f>IFERROR('APPENDIX 16'!G43/NEPI!G43*100,"0.00")</f>
        <v>0</v>
      </c>
      <c r="H43" s="138">
        <f>IFERROR('APPENDIX 16'!H43/NEPI!H43*100,"0.00")</f>
        <v>95.86731919521479</v>
      </c>
      <c r="I43" s="138">
        <f>IFERROR('APPENDIX 16'!I43/NEPI!I43*100,"0.00")</f>
        <v>28.5553651230959</v>
      </c>
      <c r="J43" s="138">
        <f>IFERROR('APPENDIX 16'!J43/NEPI!J43*100,"0.00")</f>
        <v>99.061107345284626</v>
      </c>
      <c r="K43" s="138">
        <f>IFERROR('APPENDIX 16'!K43/NEPI!K43*100,"0.00")</f>
        <v>36.353513302674372</v>
      </c>
      <c r="L43" s="138">
        <f>IFERROR('APPENDIX 16'!L43/NEPI!L43*100,"0.00")</f>
        <v>8.8888888888888893</v>
      </c>
      <c r="M43" s="138">
        <f>IFERROR('APPENDIX 16'!M43/NEPI!M43*100,"0.00")</f>
        <v>44.195804195804193</v>
      </c>
      <c r="N43" s="138">
        <f>IFERROR('APPENDIX 16'!N43/NEPI!N43*100,"0.00")</f>
        <v>233.47763347763347</v>
      </c>
      <c r="O43" s="138">
        <f>IFERROR('APPENDIX 16'!O43/NEPI!O43*100,"0.00")</f>
        <v>78.709174636911087</v>
      </c>
      <c r="P43" s="138">
        <f>IFERROR('APPENDIX 16'!P43/NEPI!P43*100,"0.00")</f>
        <v>0</v>
      </c>
      <c r="Q43" s="138">
        <f>IFERROR('APPENDIX 16'!Q43/NEPI!Q43*100,"0.00")</f>
        <v>46.857323150147288</v>
      </c>
    </row>
    <row r="44" spans="2:17" ht="27" customHeight="1" x14ac:dyDescent="0.25">
      <c r="B44" s="141" t="s">
        <v>47</v>
      </c>
      <c r="C44" s="142">
        <f>IFERROR('APPENDIX 16'!C44/NEPI!C44*100,"0.00")</f>
        <v>64.920566995810063</v>
      </c>
      <c r="D44" s="142">
        <f>IFERROR('APPENDIX 16'!D44/NEPI!D44*100,"0.00")</f>
        <v>37.845806300727389</v>
      </c>
      <c r="E44" s="142">
        <f>IFERROR('APPENDIX 16'!E44/NEPI!E44*100,"0.00")</f>
        <v>28.301318306710925</v>
      </c>
      <c r="F44" s="142">
        <f>IFERROR('APPENDIX 16'!F44/NEPI!F44*100,"0.00")</f>
        <v>44.028812634516271</v>
      </c>
      <c r="G44" s="142">
        <f>IFERROR('APPENDIX 16'!G44/NEPI!G44*100,"0.00")</f>
        <v>44.824975410174801</v>
      </c>
      <c r="H44" s="142">
        <f>IFERROR('APPENDIX 16'!H44/NEPI!H44*100,"0.00")</f>
        <v>55.123352650922939</v>
      </c>
      <c r="I44" s="142">
        <f>IFERROR('APPENDIX 16'!I44/NEPI!I44*100,"0.00")</f>
        <v>76.548957701803559</v>
      </c>
      <c r="J44" s="142">
        <f>IFERROR('APPENDIX 16'!J44/NEPI!J44*100,"0.00")</f>
        <v>53.715294517263793</v>
      </c>
      <c r="K44" s="142">
        <f>IFERROR('APPENDIX 16'!K44/NEPI!K44*100,"0.00")</f>
        <v>63.284975937024001</v>
      </c>
      <c r="L44" s="142">
        <f>IFERROR('APPENDIX 16'!L44/NEPI!L44*100,"0.00")</f>
        <v>36.827085397946519</v>
      </c>
      <c r="M44" s="142">
        <f>IFERROR('APPENDIX 16'!M44/NEPI!M44*100,"0.00")</f>
        <v>40.562346186361637</v>
      </c>
      <c r="N44" s="142">
        <f>IFERROR('APPENDIX 16'!N44/NEPI!N44*100,"0.00")</f>
        <v>54.54966662817715</v>
      </c>
      <c r="O44" s="142">
        <f>IFERROR('APPENDIX 16'!O44/NEPI!O44*100,"0.00")</f>
        <v>72.953833011649749</v>
      </c>
      <c r="P44" s="142">
        <f>IFERROR('APPENDIX 16'!P44/NEPI!P44*100,"0.00")</f>
        <v>43.754074619501814</v>
      </c>
      <c r="Q44" s="142">
        <f>IFERROR('APPENDIX 16'!Q44/NEPI!Q44*100,"0.00")</f>
        <v>63.158550851976635</v>
      </c>
    </row>
    <row r="45" spans="2:17" ht="27" customHeight="1" x14ac:dyDescent="0.25">
      <c r="B45" s="299" t="s">
        <v>48</v>
      </c>
      <c r="C45" s="299"/>
      <c r="D45" s="299"/>
      <c r="E45" s="299"/>
      <c r="F45" s="299"/>
      <c r="G45" s="299"/>
      <c r="H45" s="299"/>
      <c r="I45" s="299"/>
      <c r="J45" s="299"/>
      <c r="K45" s="299"/>
      <c r="L45" s="299"/>
      <c r="M45" s="299"/>
      <c r="N45" s="299"/>
      <c r="O45" s="299"/>
      <c r="P45" s="299"/>
      <c r="Q45" s="299"/>
    </row>
    <row r="46" spans="2:17" ht="27" customHeight="1" x14ac:dyDescent="0.3">
      <c r="B46" s="139" t="s">
        <v>49</v>
      </c>
      <c r="C46" s="140">
        <f>IFERROR('APPENDIX 16'!C46/NEPI!C46*100,"0.00")</f>
        <v>56.170171900508983</v>
      </c>
      <c r="D46" s="140">
        <f>IFERROR('APPENDIX 16'!D46/NEPI!D46*100,"0.00")</f>
        <v>0.85547149894440544</v>
      </c>
      <c r="E46" s="140" t="str">
        <f>IFERROR('APPENDIX 16'!E46/NEPI!E46*100,"0.00")</f>
        <v>0.00</v>
      </c>
      <c r="F46" s="140">
        <f>IFERROR('APPENDIX 16'!F46/NEPI!F46*100,"0.00")</f>
        <v>6.9907423499831989</v>
      </c>
      <c r="G46" s="140">
        <f>IFERROR('APPENDIX 16'!G46/NEPI!G46*100,"0.00")</f>
        <v>61.75688215279925</v>
      </c>
      <c r="H46" s="140">
        <f>IFERROR('APPENDIX 16'!H46/NEPI!H46*100,"0.00")</f>
        <v>40.12487374896704</v>
      </c>
      <c r="I46" s="140">
        <f>IFERROR('APPENDIX 16'!I46/NEPI!I46*100,"0.00")</f>
        <v>0</v>
      </c>
      <c r="J46" s="140">
        <f>IFERROR('APPENDIX 16'!J46/NEPI!J46*100,"0.00")</f>
        <v>96.203523130534862</v>
      </c>
      <c r="K46" s="140" t="str">
        <f>IFERROR('APPENDIX 16'!K46/NEPI!K46*100,"0.00")</f>
        <v>0.00</v>
      </c>
      <c r="L46" s="140">
        <f>IFERROR('APPENDIX 16'!L46/NEPI!L46*100,"0.00")</f>
        <v>-22.826312512969498</v>
      </c>
      <c r="M46" s="140">
        <f>IFERROR('APPENDIX 16'!M46/NEPI!M46*100,"0.00")</f>
        <v>-1058.2278481012659</v>
      </c>
      <c r="N46" s="140">
        <f>IFERROR('APPENDIX 16'!N46/NEPI!N46*100,"0.00")</f>
        <v>-41.208791208791204</v>
      </c>
      <c r="O46" s="140">
        <f>IFERROR('APPENDIX 16'!O46/NEPI!O46*100,"0.00")</f>
        <v>101.63259109021791</v>
      </c>
      <c r="P46" s="140">
        <f>IFERROR('APPENDIX 16'!P46/NEPI!P46*100,"0.00")</f>
        <v>15.543145481347093</v>
      </c>
      <c r="Q46" s="140">
        <f>IFERROR('APPENDIX 16'!Q46/NEPI!Q46*100,"0.00")</f>
        <v>45.707508651864529</v>
      </c>
    </row>
    <row r="47" spans="2:17" ht="27" customHeight="1" x14ac:dyDescent="0.3">
      <c r="B47" s="139" t="s">
        <v>68</v>
      </c>
      <c r="C47" s="140">
        <f>IFERROR('APPENDIX 16'!C47/NEPI!C47*100,"0.00")</f>
        <v>345.83333333333337</v>
      </c>
      <c r="D47" s="140">
        <f>IFERROR('APPENDIX 16'!D47/NEPI!D47*100,"0.00")</f>
        <v>55.374834253023977</v>
      </c>
      <c r="E47" s="140" t="str">
        <f>IFERROR('APPENDIX 16'!E47/NEPI!E47*100,"0.00")</f>
        <v>0.00</v>
      </c>
      <c r="F47" s="140">
        <f>IFERROR('APPENDIX 16'!F47/NEPI!F47*100,"0.00")</f>
        <v>61.140414971486379</v>
      </c>
      <c r="G47" s="140">
        <f>IFERROR('APPENDIX 16'!G47/NEPI!G47*100,"0.00")</f>
        <v>6.2540887086222687</v>
      </c>
      <c r="H47" s="140">
        <f>IFERROR('APPENDIX 16'!H47/NEPI!H47*100,"0.00")</f>
        <v>73.014100484787249</v>
      </c>
      <c r="I47" s="140" t="str">
        <f>IFERROR('APPENDIX 16'!I47/NEPI!I47*100,"0.00")</f>
        <v>0.00</v>
      </c>
      <c r="J47" s="140">
        <f>IFERROR('APPENDIX 16'!J47/NEPI!J47*100,"0.00")</f>
        <v>64.889623122402426</v>
      </c>
      <c r="K47" s="140" t="str">
        <f>IFERROR('APPENDIX 16'!K47/NEPI!K47*100,"0.00")</f>
        <v>0.00</v>
      </c>
      <c r="L47" s="140">
        <f>IFERROR('APPENDIX 16'!L47/NEPI!L47*100,"0.00")</f>
        <v>84.937764074454719</v>
      </c>
      <c r="M47" s="140" t="str">
        <f>IFERROR('APPENDIX 16'!M47/NEPI!M47*100,"0.00")</f>
        <v>0.00</v>
      </c>
      <c r="N47" s="140" t="str">
        <f>IFERROR('APPENDIX 16'!N47/NEPI!N47*100,"0.00")</f>
        <v>0.00</v>
      </c>
      <c r="O47" s="140">
        <f>IFERROR('APPENDIX 16'!O47/NEPI!O47*100,"0.00")</f>
        <v>62.890149531193515</v>
      </c>
      <c r="P47" s="140">
        <f>IFERROR('APPENDIX 16'!P47/NEPI!P47*100,"0.00")</f>
        <v>34.050125010081459</v>
      </c>
      <c r="Q47" s="140">
        <f>IFERROR('APPENDIX 16'!Q47/NEPI!Q47*100,"0.00")</f>
        <v>58.014585359615914</v>
      </c>
    </row>
    <row r="48" spans="2:17" ht="27" customHeight="1" x14ac:dyDescent="0.3">
      <c r="B48" s="139" t="s">
        <v>50</v>
      </c>
      <c r="C48" s="140">
        <f>IFERROR('APPENDIX 16'!C48/NEPI!C48*100,"0.00")</f>
        <v>-309.62632006498779</v>
      </c>
      <c r="D48" s="140">
        <f>IFERROR('APPENDIX 16'!D48/NEPI!D48*100,"0.00")</f>
        <v>30.67820938201185</v>
      </c>
      <c r="E48" s="140">
        <f>IFERROR('APPENDIX 16'!E48/NEPI!E48*100,"0.00")</f>
        <v>-59.896271376506874</v>
      </c>
      <c r="F48" s="140">
        <f>IFERROR('APPENDIX 16'!F48/NEPI!F48*100,"0.00")</f>
        <v>60.275469157273839</v>
      </c>
      <c r="G48" s="140">
        <f>IFERROR('APPENDIX 16'!G48/NEPI!G48*100,"0.00")</f>
        <v>19.442092045321807</v>
      </c>
      <c r="H48" s="140">
        <f>IFERROR('APPENDIX 16'!H48/NEPI!H48*100,"0.00")</f>
        <v>67.452713101325529</v>
      </c>
      <c r="I48" s="140">
        <f>IFERROR('APPENDIX 16'!I48/NEPI!I48*100,"0.00")</f>
        <v>8.2846338948092129</v>
      </c>
      <c r="J48" s="140">
        <f>IFERROR('APPENDIX 16'!J48/NEPI!J48*100,"0.00")</f>
        <v>62.107399368939845</v>
      </c>
      <c r="K48" s="140" t="str">
        <f>IFERROR('APPENDIX 16'!K48/NEPI!K48*100,"0.00")</f>
        <v>0.00</v>
      </c>
      <c r="L48" s="140">
        <f>IFERROR('APPENDIX 16'!L48/NEPI!L48*100,"0.00")</f>
        <v>93.125362732419674</v>
      </c>
      <c r="M48" s="140">
        <f>IFERROR('APPENDIX 16'!M48/NEPI!M48*100,"0.00")</f>
        <v>30.847172173951083</v>
      </c>
      <c r="N48" s="140">
        <f>IFERROR('APPENDIX 16'!N48/NEPI!N48*100,"0.00")</f>
        <v>10.151615029663811</v>
      </c>
      <c r="O48" s="140">
        <f>IFERROR('APPENDIX 16'!O48/NEPI!O48*100,"0.00")</f>
        <v>77.596961390547563</v>
      </c>
      <c r="P48" s="140">
        <f>IFERROR('APPENDIX 16'!P48/NEPI!P48*100,"0.00")</f>
        <v>38.797784320342593</v>
      </c>
      <c r="Q48" s="140">
        <f>IFERROR('APPENDIX 16'!Q48/NEPI!Q48*100,"0.00")</f>
        <v>60.369102495178936</v>
      </c>
    </row>
    <row r="49" spans="2:17" ht="27" customHeight="1" x14ac:dyDescent="0.25">
      <c r="B49" s="141" t="s">
        <v>47</v>
      </c>
      <c r="C49" s="142">
        <f>IFERROR('APPENDIX 16'!C49/NEPI!C49*100,"0.00")</f>
        <v>-14.450237335615906</v>
      </c>
      <c r="D49" s="142">
        <f>IFERROR('APPENDIX 16'!D49/NEPI!D49*100,"0.00")</f>
        <v>32.624277891254494</v>
      </c>
      <c r="E49" s="142">
        <f>IFERROR('APPENDIX 16'!E49/NEPI!E49*100,"0.00")</f>
        <v>-59.896271376506874</v>
      </c>
      <c r="F49" s="142">
        <f>IFERROR('APPENDIX 16'!F49/NEPI!F49*100,"0.00")</f>
        <v>55.582367537414449</v>
      </c>
      <c r="G49" s="142">
        <f>IFERROR('APPENDIX 16'!G49/NEPI!G49*100,"0.00")</f>
        <v>23.069459647726141</v>
      </c>
      <c r="H49" s="142">
        <f>IFERROR('APPENDIX 16'!H49/NEPI!H49*100,"0.00")</f>
        <v>66.968776328218752</v>
      </c>
      <c r="I49" s="142">
        <f>IFERROR('APPENDIX 16'!I49/NEPI!I49*100,"0.00")</f>
        <v>8.2675814751286456</v>
      </c>
      <c r="J49" s="142">
        <f>IFERROR('APPENDIX 16'!J49/NEPI!J49*100,"0.00")</f>
        <v>65.557732753953687</v>
      </c>
      <c r="K49" s="142" t="str">
        <f>IFERROR('APPENDIX 16'!K49/NEPI!K49*100,"0.00")</f>
        <v>0.00</v>
      </c>
      <c r="L49" s="142">
        <f>IFERROR('APPENDIX 16'!L49/NEPI!L49*100,"0.00")</f>
        <v>89.138699782194692</v>
      </c>
      <c r="M49" s="142">
        <f>IFERROR('APPENDIX 16'!M49/NEPI!M49*100,"0.00")</f>
        <v>27.563892886737317</v>
      </c>
      <c r="N49" s="142">
        <f>IFERROR('APPENDIX 16'!N49/NEPI!N49*100,"0.00")</f>
        <v>8.6560000000000006</v>
      </c>
      <c r="O49" s="142">
        <f>IFERROR('APPENDIX 16'!O49/NEPI!O49*100,"0.00")</f>
        <v>79.187957025303447</v>
      </c>
      <c r="P49" s="142">
        <f>IFERROR('APPENDIX 16'!P49/NEPI!P49*100,"0.00")</f>
        <v>35.7300112296018</v>
      </c>
      <c r="Q49" s="142">
        <f>IFERROR('APPENDIX 16'!Q49/NEPI!Q49*100,"0.00")</f>
        <v>58.552196552256319</v>
      </c>
    </row>
  </sheetData>
  <sheetProtection password="E931" sheet="1" objects="1" scenarios="1"/>
  <sortState ref="B7:Q42">
    <sortCondition ref="B7:B42"/>
  </sortState>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B3:S58"/>
  <sheetViews>
    <sheetView showGridLines="0" topLeftCell="I34" zoomScale="80" zoomScaleNormal="80" workbookViewId="0">
      <selection activeCell="T44" sqref="T44"/>
    </sheetView>
  </sheetViews>
  <sheetFormatPr defaultRowHeight="15" x14ac:dyDescent="0.25"/>
  <cols>
    <col min="1" max="1" width="12.42578125" style="12" customWidth="1"/>
    <col min="2" max="2" width="51.28515625" style="28" customWidth="1"/>
    <col min="3" max="17" width="21.5703125" style="12" customWidth="1"/>
    <col min="18" max="19" width="6.140625" style="12" bestFit="1" customWidth="1"/>
    <col min="20" max="20" width="13.5703125" style="12" customWidth="1"/>
    <col min="21" max="16384" width="9.140625" style="12"/>
  </cols>
  <sheetData>
    <row r="3" spans="2:18" ht="5.25" customHeight="1" x14ac:dyDescent="0.25"/>
    <row r="4" spans="2:18" ht="22.5" customHeight="1" x14ac:dyDescent="0.25">
      <c r="B4" s="295" t="s">
        <v>278</v>
      </c>
      <c r="C4" s="295"/>
      <c r="D4" s="295"/>
      <c r="E4" s="295"/>
      <c r="F4" s="295"/>
      <c r="G4" s="295"/>
      <c r="H4" s="295"/>
      <c r="I4" s="295"/>
      <c r="J4" s="295"/>
      <c r="K4" s="295"/>
      <c r="L4" s="295"/>
      <c r="M4" s="295"/>
      <c r="N4" s="295"/>
      <c r="O4" s="295"/>
      <c r="P4" s="295"/>
      <c r="Q4" s="295"/>
      <c r="R4" s="14"/>
    </row>
    <row r="5" spans="2:18" ht="45" x14ac:dyDescent="0.25">
      <c r="B5" s="109" t="s">
        <v>0</v>
      </c>
      <c r="C5" s="112" t="s">
        <v>91</v>
      </c>
      <c r="D5" s="112" t="s">
        <v>92</v>
      </c>
      <c r="E5" s="112" t="s">
        <v>93</v>
      </c>
      <c r="F5" s="112" t="s">
        <v>94</v>
      </c>
      <c r="G5" s="112" t="s">
        <v>95</v>
      </c>
      <c r="H5" s="112" t="s">
        <v>96</v>
      </c>
      <c r="I5" s="112" t="s">
        <v>97</v>
      </c>
      <c r="J5" s="112" t="s">
        <v>98</v>
      </c>
      <c r="K5" s="112" t="s">
        <v>99</v>
      </c>
      <c r="L5" s="112" t="s">
        <v>100</v>
      </c>
      <c r="M5" s="112" t="s">
        <v>101</v>
      </c>
      <c r="N5" s="112" t="s">
        <v>102</v>
      </c>
      <c r="O5" s="112" t="s">
        <v>103</v>
      </c>
      <c r="P5" s="112" t="s">
        <v>104</v>
      </c>
      <c r="Q5" s="112" t="s">
        <v>105</v>
      </c>
      <c r="R5" s="134"/>
    </row>
    <row r="6" spans="2:18" ht="30" customHeight="1" x14ac:dyDescent="0.25">
      <c r="B6" s="296" t="s">
        <v>16</v>
      </c>
      <c r="C6" s="296"/>
      <c r="D6" s="296"/>
      <c r="E6" s="296"/>
      <c r="F6" s="296"/>
      <c r="G6" s="296"/>
      <c r="H6" s="296"/>
      <c r="I6" s="296"/>
      <c r="J6" s="296"/>
      <c r="K6" s="296"/>
      <c r="L6" s="296"/>
      <c r="M6" s="296"/>
      <c r="N6" s="296"/>
      <c r="O6" s="296"/>
      <c r="P6" s="296"/>
      <c r="Q6" s="296"/>
      <c r="R6" s="134"/>
    </row>
    <row r="7" spans="2:18" ht="30" customHeight="1" x14ac:dyDescent="0.25">
      <c r="B7" s="127" t="s">
        <v>17</v>
      </c>
      <c r="C7" s="130">
        <v>0</v>
      </c>
      <c r="D7" s="130">
        <v>0</v>
      </c>
      <c r="E7" s="130">
        <v>6116</v>
      </c>
      <c r="F7" s="130">
        <v>0</v>
      </c>
      <c r="G7" s="130">
        <v>1527</v>
      </c>
      <c r="H7" s="130">
        <v>1828</v>
      </c>
      <c r="I7" s="130">
        <v>0</v>
      </c>
      <c r="J7" s="130">
        <v>0</v>
      </c>
      <c r="K7" s="130">
        <v>0</v>
      </c>
      <c r="L7" s="130">
        <v>10378</v>
      </c>
      <c r="M7" s="130">
        <v>1089</v>
      </c>
      <c r="N7" s="130">
        <v>15909</v>
      </c>
      <c r="O7" s="130">
        <v>-169331</v>
      </c>
      <c r="P7" s="130">
        <v>1839</v>
      </c>
      <c r="Q7" s="133">
        <v>-130646</v>
      </c>
      <c r="R7" s="144"/>
    </row>
    <row r="8" spans="2:18" ht="30" customHeight="1" x14ac:dyDescent="0.25">
      <c r="B8" s="127" t="s">
        <v>18</v>
      </c>
      <c r="C8" s="130">
        <v>-65536</v>
      </c>
      <c r="D8" s="130">
        <v>191480</v>
      </c>
      <c r="E8" s="130">
        <v>-109091</v>
      </c>
      <c r="F8" s="130">
        <v>42248</v>
      </c>
      <c r="G8" s="130">
        <v>6220</v>
      </c>
      <c r="H8" s="130">
        <v>-201795</v>
      </c>
      <c r="I8" s="130">
        <v>-200126</v>
      </c>
      <c r="J8" s="130">
        <v>160967</v>
      </c>
      <c r="K8" s="130">
        <v>-119527</v>
      </c>
      <c r="L8" s="130">
        <v>214944</v>
      </c>
      <c r="M8" s="130">
        <v>-22894</v>
      </c>
      <c r="N8" s="130">
        <v>32890</v>
      </c>
      <c r="O8" s="130">
        <v>-21450</v>
      </c>
      <c r="P8" s="130">
        <v>32977</v>
      </c>
      <c r="Q8" s="133">
        <v>-58693</v>
      </c>
      <c r="R8" s="144"/>
    </row>
    <row r="9" spans="2:18" ht="30" customHeight="1" x14ac:dyDescent="0.25">
      <c r="B9" s="127" t="s">
        <v>19</v>
      </c>
      <c r="C9" s="130">
        <v>-10713</v>
      </c>
      <c r="D9" s="130">
        <v>18144</v>
      </c>
      <c r="E9" s="130">
        <v>37279</v>
      </c>
      <c r="F9" s="130">
        <v>-6220</v>
      </c>
      <c r="G9" s="130">
        <v>156750</v>
      </c>
      <c r="H9" s="130">
        <v>20880</v>
      </c>
      <c r="I9" s="130">
        <v>-3670</v>
      </c>
      <c r="J9" s="130">
        <v>-20632</v>
      </c>
      <c r="K9" s="130">
        <v>0</v>
      </c>
      <c r="L9" s="130">
        <v>-44205</v>
      </c>
      <c r="M9" s="130">
        <v>60334</v>
      </c>
      <c r="N9" s="130">
        <v>47519</v>
      </c>
      <c r="O9" s="130">
        <v>0</v>
      </c>
      <c r="P9" s="130">
        <v>0</v>
      </c>
      <c r="Q9" s="133">
        <v>255467</v>
      </c>
      <c r="R9" s="144"/>
    </row>
    <row r="10" spans="2:18" ht="30" customHeight="1" x14ac:dyDescent="0.25">
      <c r="B10" s="127" t="s">
        <v>202</v>
      </c>
      <c r="C10" s="130">
        <v>-11285</v>
      </c>
      <c r="D10" s="130">
        <v>-1390</v>
      </c>
      <c r="E10" s="130">
        <v>-41768</v>
      </c>
      <c r="F10" s="130">
        <v>-36961</v>
      </c>
      <c r="G10" s="130">
        <v>-3873</v>
      </c>
      <c r="H10" s="130">
        <v>-6319</v>
      </c>
      <c r="I10" s="130">
        <v>-16447</v>
      </c>
      <c r="J10" s="130">
        <v>-17984</v>
      </c>
      <c r="K10" s="130">
        <v>0</v>
      </c>
      <c r="L10" s="130">
        <v>-511</v>
      </c>
      <c r="M10" s="130">
        <v>-3654</v>
      </c>
      <c r="N10" s="130">
        <v>-6672</v>
      </c>
      <c r="O10" s="130">
        <v>0</v>
      </c>
      <c r="P10" s="130">
        <v>-5366</v>
      </c>
      <c r="Q10" s="133">
        <v>-152228</v>
      </c>
      <c r="R10" s="144"/>
    </row>
    <row r="11" spans="2:18" ht="30" customHeight="1" x14ac:dyDescent="0.25">
      <c r="B11" s="127" t="s">
        <v>20</v>
      </c>
      <c r="C11" s="130">
        <v>-666</v>
      </c>
      <c r="D11" s="130">
        <v>-897</v>
      </c>
      <c r="E11" s="130">
        <v>11167</v>
      </c>
      <c r="F11" s="130">
        <v>-79873</v>
      </c>
      <c r="G11" s="130">
        <v>-12490</v>
      </c>
      <c r="H11" s="130">
        <v>5917</v>
      </c>
      <c r="I11" s="130">
        <v>-167544</v>
      </c>
      <c r="J11" s="130">
        <v>271740</v>
      </c>
      <c r="K11" s="130">
        <v>0</v>
      </c>
      <c r="L11" s="130">
        <v>-20106</v>
      </c>
      <c r="M11" s="130">
        <v>21915</v>
      </c>
      <c r="N11" s="130">
        <v>-73777</v>
      </c>
      <c r="O11" s="130">
        <v>-8994</v>
      </c>
      <c r="P11" s="130">
        <v>34284</v>
      </c>
      <c r="Q11" s="133">
        <v>-19324</v>
      </c>
      <c r="R11" s="144"/>
    </row>
    <row r="12" spans="2:18" ht="30" customHeight="1" x14ac:dyDescent="0.25">
      <c r="B12" s="127" t="s">
        <v>194</v>
      </c>
      <c r="C12" s="130">
        <v>0</v>
      </c>
      <c r="D12" s="130">
        <v>13903</v>
      </c>
      <c r="E12" s="130">
        <v>10677</v>
      </c>
      <c r="F12" s="130">
        <v>-54801</v>
      </c>
      <c r="G12" s="130">
        <v>23814</v>
      </c>
      <c r="H12" s="130">
        <v>10358</v>
      </c>
      <c r="I12" s="130">
        <v>-362700</v>
      </c>
      <c r="J12" s="130">
        <v>-164289</v>
      </c>
      <c r="K12" s="130">
        <v>0</v>
      </c>
      <c r="L12" s="130">
        <v>48843</v>
      </c>
      <c r="M12" s="130">
        <v>26731</v>
      </c>
      <c r="N12" s="130">
        <v>-23355</v>
      </c>
      <c r="O12" s="130">
        <v>-8511</v>
      </c>
      <c r="P12" s="130">
        <v>7222</v>
      </c>
      <c r="Q12" s="133">
        <v>-472108</v>
      </c>
      <c r="R12" s="144"/>
    </row>
    <row r="13" spans="2:18" ht="30" customHeight="1" x14ac:dyDescent="0.25">
      <c r="B13" s="127" t="s">
        <v>21</v>
      </c>
      <c r="C13" s="130">
        <v>0</v>
      </c>
      <c r="D13" s="130">
        <v>-44640</v>
      </c>
      <c r="E13" s="130">
        <v>-1406</v>
      </c>
      <c r="F13" s="130">
        <v>-8532</v>
      </c>
      <c r="G13" s="130">
        <v>9313</v>
      </c>
      <c r="H13" s="130">
        <v>-12365</v>
      </c>
      <c r="I13" s="130">
        <v>-97219</v>
      </c>
      <c r="J13" s="130">
        <v>-70877</v>
      </c>
      <c r="K13" s="130">
        <v>-10887</v>
      </c>
      <c r="L13" s="130">
        <v>1326</v>
      </c>
      <c r="M13" s="130">
        <v>10948</v>
      </c>
      <c r="N13" s="130">
        <v>-60069</v>
      </c>
      <c r="O13" s="130">
        <v>-17035</v>
      </c>
      <c r="P13" s="130">
        <v>12922</v>
      </c>
      <c r="Q13" s="133">
        <v>-288523</v>
      </c>
      <c r="R13" s="144"/>
    </row>
    <row r="14" spans="2:18" ht="30" customHeight="1" x14ac:dyDescent="0.25">
      <c r="B14" s="127" t="s">
        <v>22</v>
      </c>
      <c r="C14" s="130">
        <v>0</v>
      </c>
      <c r="D14" s="130">
        <v>75966</v>
      </c>
      <c r="E14" s="130">
        <v>21939</v>
      </c>
      <c r="F14" s="130">
        <v>-3515</v>
      </c>
      <c r="G14" s="130">
        <v>-51508</v>
      </c>
      <c r="H14" s="130">
        <v>-18996</v>
      </c>
      <c r="I14" s="130">
        <v>-405675</v>
      </c>
      <c r="J14" s="130">
        <v>-58078</v>
      </c>
      <c r="K14" s="130">
        <v>0</v>
      </c>
      <c r="L14" s="130">
        <v>-33834</v>
      </c>
      <c r="M14" s="130">
        <v>-19368</v>
      </c>
      <c r="N14" s="130">
        <v>-31226</v>
      </c>
      <c r="O14" s="130">
        <v>30421</v>
      </c>
      <c r="P14" s="130">
        <v>-15037</v>
      </c>
      <c r="Q14" s="133">
        <v>-508911</v>
      </c>
      <c r="R14" s="144"/>
    </row>
    <row r="15" spans="2:18" ht="30" customHeight="1" x14ac:dyDescent="0.25">
      <c r="B15" s="127" t="s">
        <v>23</v>
      </c>
      <c r="C15" s="130">
        <v>-20</v>
      </c>
      <c r="D15" s="130">
        <v>4914</v>
      </c>
      <c r="E15" s="130">
        <v>14232</v>
      </c>
      <c r="F15" s="130">
        <v>-13105</v>
      </c>
      <c r="G15" s="130">
        <v>-19</v>
      </c>
      <c r="H15" s="130">
        <v>50543</v>
      </c>
      <c r="I15" s="130">
        <v>-19778</v>
      </c>
      <c r="J15" s="130">
        <v>-15927</v>
      </c>
      <c r="K15" s="130">
        <v>837</v>
      </c>
      <c r="L15" s="130">
        <v>-51</v>
      </c>
      <c r="M15" s="130">
        <v>8878</v>
      </c>
      <c r="N15" s="130">
        <v>-10744</v>
      </c>
      <c r="O15" s="130">
        <v>0</v>
      </c>
      <c r="P15" s="130">
        <v>-5625</v>
      </c>
      <c r="Q15" s="133">
        <v>14135</v>
      </c>
      <c r="R15" s="144"/>
    </row>
    <row r="16" spans="2:18" ht="30" customHeight="1" x14ac:dyDescent="0.25">
      <c r="B16" s="127" t="s">
        <v>24</v>
      </c>
      <c r="C16" s="130">
        <v>0</v>
      </c>
      <c r="D16" s="130">
        <v>0</v>
      </c>
      <c r="E16" s="130">
        <v>0</v>
      </c>
      <c r="F16" s="130">
        <v>0</v>
      </c>
      <c r="G16" s="130">
        <v>0</v>
      </c>
      <c r="H16" s="130">
        <v>0</v>
      </c>
      <c r="I16" s="130">
        <v>32205</v>
      </c>
      <c r="J16" s="130">
        <v>4475</v>
      </c>
      <c r="K16" s="130">
        <v>182062</v>
      </c>
      <c r="L16" s="130">
        <v>0</v>
      </c>
      <c r="M16" s="130">
        <v>0</v>
      </c>
      <c r="N16" s="130">
        <v>0</v>
      </c>
      <c r="O16" s="130">
        <v>0</v>
      </c>
      <c r="P16" s="130">
        <v>0</v>
      </c>
      <c r="Q16" s="133">
        <v>218742</v>
      </c>
      <c r="R16" s="144"/>
    </row>
    <row r="17" spans="2:18" ht="30" customHeight="1" x14ac:dyDescent="0.25">
      <c r="B17" s="127" t="s">
        <v>25</v>
      </c>
      <c r="C17" s="130">
        <v>-21030</v>
      </c>
      <c r="D17" s="130">
        <v>-15781</v>
      </c>
      <c r="E17" s="130">
        <v>10010</v>
      </c>
      <c r="F17" s="130">
        <v>-13122</v>
      </c>
      <c r="G17" s="130">
        <v>-4130</v>
      </c>
      <c r="H17" s="130">
        <v>-8396</v>
      </c>
      <c r="I17" s="130">
        <v>31221</v>
      </c>
      <c r="J17" s="130">
        <v>-114307</v>
      </c>
      <c r="K17" s="130">
        <v>-18551</v>
      </c>
      <c r="L17" s="130">
        <v>2455</v>
      </c>
      <c r="M17" s="130">
        <v>6217</v>
      </c>
      <c r="N17" s="130">
        <v>-2974</v>
      </c>
      <c r="O17" s="130">
        <v>0</v>
      </c>
      <c r="P17" s="130">
        <v>-6785</v>
      </c>
      <c r="Q17" s="133">
        <v>-155172</v>
      </c>
      <c r="R17" s="144"/>
    </row>
    <row r="18" spans="2:18" ht="30" customHeight="1" x14ac:dyDescent="0.25">
      <c r="B18" s="127" t="s">
        <v>26</v>
      </c>
      <c r="C18" s="130">
        <v>440</v>
      </c>
      <c r="D18" s="130">
        <v>11718</v>
      </c>
      <c r="E18" s="130">
        <v>-4720</v>
      </c>
      <c r="F18" s="130">
        <v>14205</v>
      </c>
      <c r="G18" s="130">
        <v>-64573</v>
      </c>
      <c r="H18" s="130">
        <v>-16113</v>
      </c>
      <c r="I18" s="130">
        <v>-67773</v>
      </c>
      <c r="J18" s="130">
        <v>-10682</v>
      </c>
      <c r="K18" s="130">
        <v>0</v>
      </c>
      <c r="L18" s="130">
        <v>1086</v>
      </c>
      <c r="M18" s="130">
        <v>-24469</v>
      </c>
      <c r="N18" s="130">
        <v>-22886</v>
      </c>
      <c r="O18" s="130">
        <v>-23326</v>
      </c>
      <c r="P18" s="130">
        <v>22721</v>
      </c>
      <c r="Q18" s="133">
        <v>-184372</v>
      </c>
      <c r="R18" s="144"/>
    </row>
    <row r="19" spans="2:18" ht="30" customHeight="1" x14ac:dyDescent="0.25">
      <c r="B19" s="127" t="s">
        <v>27</v>
      </c>
      <c r="C19" s="130">
        <v>-1530</v>
      </c>
      <c r="D19" s="130">
        <v>30508</v>
      </c>
      <c r="E19" s="130">
        <v>30560</v>
      </c>
      <c r="F19" s="130">
        <v>108550</v>
      </c>
      <c r="G19" s="130">
        <v>22384</v>
      </c>
      <c r="H19" s="130">
        <v>37055</v>
      </c>
      <c r="I19" s="130">
        <v>27781</v>
      </c>
      <c r="J19" s="130">
        <v>-23966</v>
      </c>
      <c r="K19" s="130">
        <v>56223</v>
      </c>
      <c r="L19" s="130">
        <v>5071</v>
      </c>
      <c r="M19" s="130">
        <v>83800</v>
      </c>
      <c r="N19" s="130">
        <v>-176033</v>
      </c>
      <c r="O19" s="130">
        <v>16764</v>
      </c>
      <c r="P19" s="130">
        <v>54574</v>
      </c>
      <c r="Q19" s="133">
        <v>271742</v>
      </c>
      <c r="R19" s="144"/>
    </row>
    <row r="20" spans="2:18" ht="30" customHeight="1" x14ac:dyDescent="0.25">
      <c r="B20" s="127" t="s">
        <v>28</v>
      </c>
      <c r="C20" s="130">
        <v>0</v>
      </c>
      <c r="D20" s="130">
        <v>-4477</v>
      </c>
      <c r="E20" s="130">
        <v>12577</v>
      </c>
      <c r="F20" s="130">
        <v>24172</v>
      </c>
      <c r="G20" s="130">
        <v>6568</v>
      </c>
      <c r="H20" s="130">
        <v>-6908</v>
      </c>
      <c r="I20" s="130">
        <v>-40103</v>
      </c>
      <c r="J20" s="130">
        <v>925</v>
      </c>
      <c r="K20" s="130">
        <v>0</v>
      </c>
      <c r="L20" s="130">
        <v>3016</v>
      </c>
      <c r="M20" s="130">
        <v>40138</v>
      </c>
      <c r="N20" s="130">
        <v>-20399</v>
      </c>
      <c r="O20" s="130">
        <v>0</v>
      </c>
      <c r="P20" s="130">
        <v>29108</v>
      </c>
      <c r="Q20" s="133">
        <v>44618</v>
      </c>
      <c r="R20" s="144"/>
    </row>
    <row r="21" spans="2:18" ht="30" customHeight="1" x14ac:dyDescent="0.25">
      <c r="B21" s="127" t="s">
        <v>29</v>
      </c>
      <c r="C21" s="130">
        <v>-3043</v>
      </c>
      <c r="D21" s="130">
        <v>-19467</v>
      </c>
      <c r="E21" s="130">
        <v>-9969</v>
      </c>
      <c r="F21" s="130">
        <v>8222</v>
      </c>
      <c r="G21" s="130">
        <v>29533</v>
      </c>
      <c r="H21" s="130">
        <v>20428</v>
      </c>
      <c r="I21" s="130">
        <v>-87811</v>
      </c>
      <c r="J21" s="130">
        <v>63313</v>
      </c>
      <c r="K21" s="130">
        <v>5570</v>
      </c>
      <c r="L21" s="130">
        <v>-51673</v>
      </c>
      <c r="M21" s="130">
        <v>15564</v>
      </c>
      <c r="N21" s="130">
        <v>83590</v>
      </c>
      <c r="O21" s="130">
        <v>51732</v>
      </c>
      <c r="P21" s="130">
        <v>31927</v>
      </c>
      <c r="Q21" s="133">
        <v>137916</v>
      </c>
      <c r="R21" s="144"/>
    </row>
    <row r="22" spans="2:18" ht="30" customHeight="1" x14ac:dyDescent="0.25">
      <c r="B22" s="127" t="s">
        <v>30</v>
      </c>
      <c r="C22" s="130">
        <v>-68</v>
      </c>
      <c r="D22" s="130">
        <v>45129</v>
      </c>
      <c r="E22" s="130">
        <v>11674</v>
      </c>
      <c r="F22" s="130">
        <v>49119</v>
      </c>
      <c r="G22" s="130">
        <v>1051</v>
      </c>
      <c r="H22" s="130">
        <v>38644</v>
      </c>
      <c r="I22" s="130">
        <v>-109144</v>
      </c>
      <c r="J22" s="130">
        <v>-85680</v>
      </c>
      <c r="K22" s="130">
        <v>0</v>
      </c>
      <c r="L22" s="130">
        <v>10317</v>
      </c>
      <c r="M22" s="130">
        <v>-6771</v>
      </c>
      <c r="N22" s="130">
        <v>15424</v>
      </c>
      <c r="O22" s="130">
        <v>59587</v>
      </c>
      <c r="P22" s="130">
        <v>7455</v>
      </c>
      <c r="Q22" s="133">
        <v>36738</v>
      </c>
      <c r="R22" s="144"/>
    </row>
    <row r="23" spans="2:18" ht="30" customHeight="1" x14ac:dyDescent="0.25">
      <c r="B23" s="127" t="s">
        <v>31</v>
      </c>
      <c r="C23" s="130">
        <v>0</v>
      </c>
      <c r="D23" s="130">
        <v>-28637</v>
      </c>
      <c r="E23" s="130">
        <v>-556</v>
      </c>
      <c r="F23" s="130">
        <v>-234</v>
      </c>
      <c r="G23" s="130">
        <v>-35274</v>
      </c>
      <c r="H23" s="130">
        <v>-59716</v>
      </c>
      <c r="I23" s="130">
        <v>-66194</v>
      </c>
      <c r="J23" s="130">
        <v>188833</v>
      </c>
      <c r="K23" s="130">
        <v>-21372</v>
      </c>
      <c r="L23" s="130">
        <v>6483</v>
      </c>
      <c r="M23" s="130">
        <v>-68946</v>
      </c>
      <c r="N23" s="130">
        <v>88988</v>
      </c>
      <c r="O23" s="130">
        <v>0</v>
      </c>
      <c r="P23" s="130">
        <v>13927</v>
      </c>
      <c r="Q23" s="133">
        <v>17304</v>
      </c>
      <c r="R23" s="144"/>
    </row>
    <row r="24" spans="2:18" ht="30" customHeight="1" x14ac:dyDescent="0.25">
      <c r="B24" s="127" t="s">
        <v>32</v>
      </c>
      <c r="C24" s="130">
        <v>0</v>
      </c>
      <c r="D24" s="130">
        <v>-157</v>
      </c>
      <c r="E24" s="130">
        <v>-502</v>
      </c>
      <c r="F24" s="130">
        <v>246</v>
      </c>
      <c r="G24" s="130">
        <v>-16</v>
      </c>
      <c r="H24" s="130">
        <v>-1105</v>
      </c>
      <c r="I24" s="130">
        <v>-50688</v>
      </c>
      <c r="J24" s="130">
        <v>-29339</v>
      </c>
      <c r="K24" s="130">
        <v>-188403</v>
      </c>
      <c r="L24" s="130">
        <v>-753</v>
      </c>
      <c r="M24" s="130">
        <v>-1424</v>
      </c>
      <c r="N24" s="130">
        <v>-1157</v>
      </c>
      <c r="O24" s="130">
        <v>0</v>
      </c>
      <c r="P24" s="130">
        <v>485</v>
      </c>
      <c r="Q24" s="133">
        <v>-272812</v>
      </c>
      <c r="R24" s="144"/>
    </row>
    <row r="25" spans="2:18" ht="30" customHeight="1" x14ac:dyDescent="0.25">
      <c r="B25" s="127" t="s">
        <v>33</v>
      </c>
      <c r="C25" s="130">
        <v>1488</v>
      </c>
      <c r="D25" s="130">
        <v>-7345</v>
      </c>
      <c r="E25" s="130">
        <v>8702</v>
      </c>
      <c r="F25" s="130">
        <v>-1026</v>
      </c>
      <c r="G25" s="130">
        <v>-69840</v>
      </c>
      <c r="H25" s="130">
        <v>33972</v>
      </c>
      <c r="I25" s="130">
        <v>13520</v>
      </c>
      <c r="J25" s="130">
        <v>95004</v>
      </c>
      <c r="K25" s="130">
        <v>0</v>
      </c>
      <c r="L25" s="130">
        <v>-61244</v>
      </c>
      <c r="M25" s="130">
        <v>28777</v>
      </c>
      <c r="N25" s="130">
        <v>124778</v>
      </c>
      <c r="O25" s="130">
        <v>667684</v>
      </c>
      <c r="P25" s="130">
        <v>-4061</v>
      </c>
      <c r="Q25" s="133">
        <v>830409</v>
      </c>
      <c r="R25" s="144"/>
    </row>
    <row r="26" spans="2:18" ht="30" customHeight="1" x14ac:dyDescent="0.25">
      <c r="B26" s="127" t="s">
        <v>34</v>
      </c>
      <c r="C26" s="130">
        <v>-5</v>
      </c>
      <c r="D26" s="130">
        <v>-27560</v>
      </c>
      <c r="E26" s="130">
        <v>-8957</v>
      </c>
      <c r="F26" s="130">
        <v>-49982</v>
      </c>
      <c r="G26" s="130">
        <v>110</v>
      </c>
      <c r="H26" s="130">
        <v>15074</v>
      </c>
      <c r="I26" s="130">
        <v>23733</v>
      </c>
      <c r="J26" s="130">
        <v>25543</v>
      </c>
      <c r="K26" s="130">
        <v>0</v>
      </c>
      <c r="L26" s="130">
        <v>2131</v>
      </c>
      <c r="M26" s="130">
        <v>-27447</v>
      </c>
      <c r="N26" s="130">
        <v>-85771</v>
      </c>
      <c r="O26" s="130">
        <v>-32015</v>
      </c>
      <c r="P26" s="130">
        <v>2805</v>
      </c>
      <c r="Q26" s="133">
        <v>-162340</v>
      </c>
      <c r="R26" s="144"/>
    </row>
    <row r="27" spans="2:18" ht="30" customHeight="1" x14ac:dyDescent="0.25">
      <c r="B27" s="127" t="s">
        <v>35</v>
      </c>
      <c r="C27" s="130">
        <v>-21562</v>
      </c>
      <c r="D27" s="130">
        <v>7470</v>
      </c>
      <c r="E27" s="130">
        <v>-19307</v>
      </c>
      <c r="F27" s="130">
        <v>-13798</v>
      </c>
      <c r="G27" s="130">
        <v>15072</v>
      </c>
      <c r="H27" s="130">
        <v>-206847</v>
      </c>
      <c r="I27" s="130">
        <v>-208733</v>
      </c>
      <c r="J27" s="130">
        <v>477672</v>
      </c>
      <c r="K27" s="130">
        <v>12166</v>
      </c>
      <c r="L27" s="130">
        <v>-14394</v>
      </c>
      <c r="M27" s="130">
        <v>-34998</v>
      </c>
      <c r="N27" s="130">
        <v>34005</v>
      </c>
      <c r="O27" s="130">
        <v>-12463</v>
      </c>
      <c r="P27" s="130">
        <v>16308</v>
      </c>
      <c r="Q27" s="133">
        <v>30593</v>
      </c>
      <c r="R27" s="144"/>
    </row>
    <row r="28" spans="2:18" ht="30" customHeight="1" x14ac:dyDescent="0.25">
      <c r="B28" s="127" t="s">
        <v>36</v>
      </c>
      <c r="C28" s="130">
        <v>0</v>
      </c>
      <c r="D28" s="130">
        <v>-10110</v>
      </c>
      <c r="E28" s="130">
        <v>6090</v>
      </c>
      <c r="F28" s="130">
        <v>-2132</v>
      </c>
      <c r="G28" s="130">
        <v>32221</v>
      </c>
      <c r="H28" s="130">
        <v>-31</v>
      </c>
      <c r="I28" s="130">
        <v>-45435</v>
      </c>
      <c r="J28" s="130">
        <v>183740</v>
      </c>
      <c r="K28" s="130">
        <v>0</v>
      </c>
      <c r="L28" s="130">
        <v>-4804</v>
      </c>
      <c r="M28" s="130">
        <v>-550</v>
      </c>
      <c r="N28" s="130">
        <v>-1469</v>
      </c>
      <c r="O28" s="130">
        <v>-6062</v>
      </c>
      <c r="P28" s="130">
        <v>-42811</v>
      </c>
      <c r="Q28" s="133">
        <v>108649</v>
      </c>
      <c r="R28" s="144"/>
    </row>
    <row r="29" spans="2:18" ht="30" customHeight="1" x14ac:dyDescent="0.25">
      <c r="B29" s="127" t="s">
        <v>37</v>
      </c>
      <c r="C29" s="130">
        <v>915</v>
      </c>
      <c r="D29" s="130">
        <v>6253</v>
      </c>
      <c r="E29" s="130">
        <v>1103</v>
      </c>
      <c r="F29" s="130">
        <v>28958</v>
      </c>
      <c r="G29" s="130">
        <v>2332</v>
      </c>
      <c r="H29" s="130">
        <v>38148</v>
      </c>
      <c r="I29" s="130">
        <v>9745</v>
      </c>
      <c r="J29" s="130">
        <v>52665</v>
      </c>
      <c r="K29" s="130">
        <v>0</v>
      </c>
      <c r="L29" s="130">
        <v>6323</v>
      </c>
      <c r="M29" s="130">
        <v>6068</v>
      </c>
      <c r="N29" s="130">
        <v>27143</v>
      </c>
      <c r="O29" s="130">
        <v>0</v>
      </c>
      <c r="P29" s="130">
        <v>22609</v>
      </c>
      <c r="Q29" s="133">
        <v>202261</v>
      </c>
      <c r="R29" s="144"/>
    </row>
    <row r="30" spans="2:18" ht="30" customHeight="1" x14ac:dyDescent="0.25">
      <c r="B30" s="127" t="s">
        <v>38</v>
      </c>
      <c r="C30" s="130">
        <v>0</v>
      </c>
      <c r="D30" s="130">
        <v>-3113</v>
      </c>
      <c r="E30" s="130">
        <v>13189</v>
      </c>
      <c r="F30" s="130">
        <v>15464</v>
      </c>
      <c r="G30" s="130">
        <v>391</v>
      </c>
      <c r="H30" s="130">
        <v>-8161</v>
      </c>
      <c r="I30" s="130">
        <v>29762</v>
      </c>
      <c r="J30" s="130">
        <v>-52679</v>
      </c>
      <c r="K30" s="130">
        <v>604</v>
      </c>
      <c r="L30" s="130">
        <v>3151</v>
      </c>
      <c r="M30" s="130">
        <v>18477</v>
      </c>
      <c r="N30" s="130">
        <v>-18681</v>
      </c>
      <c r="O30" s="130">
        <v>0</v>
      </c>
      <c r="P30" s="130">
        <v>-18504</v>
      </c>
      <c r="Q30" s="133">
        <v>-20102</v>
      </c>
      <c r="R30" s="144"/>
    </row>
    <row r="31" spans="2:18" ht="30" customHeight="1" x14ac:dyDescent="0.25">
      <c r="B31" s="127" t="s">
        <v>196</v>
      </c>
      <c r="C31" s="130">
        <v>0</v>
      </c>
      <c r="D31" s="130">
        <v>-1806</v>
      </c>
      <c r="E31" s="130">
        <v>-1041</v>
      </c>
      <c r="F31" s="130">
        <v>-9807</v>
      </c>
      <c r="G31" s="130">
        <v>-7931</v>
      </c>
      <c r="H31" s="130">
        <v>-158184</v>
      </c>
      <c r="I31" s="130">
        <v>136187</v>
      </c>
      <c r="J31" s="130">
        <v>43893</v>
      </c>
      <c r="K31" s="130">
        <v>0</v>
      </c>
      <c r="L31" s="130">
        <v>42101</v>
      </c>
      <c r="M31" s="130">
        <v>-535</v>
      </c>
      <c r="N31" s="130">
        <v>890</v>
      </c>
      <c r="O31" s="130">
        <v>-18900</v>
      </c>
      <c r="P31" s="130">
        <v>303</v>
      </c>
      <c r="Q31" s="133">
        <v>25171</v>
      </c>
      <c r="R31" s="144"/>
    </row>
    <row r="32" spans="2:18" ht="30" customHeight="1" x14ac:dyDescent="0.25">
      <c r="B32" s="127" t="s">
        <v>197</v>
      </c>
      <c r="C32" s="130">
        <v>-41120.118999999999</v>
      </c>
      <c r="D32" s="130">
        <v>-24878.102999999999</v>
      </c>
      <c r="E32" s="130">
        <v>3476.8</v>
      </c>
      <c r="F32" s="130">
        <v>-40641.065999999999</v>
      </c>
      <c r="G32" s="130">
        <v>-15535.824000000001</v>
      </c>
      <c r="H32" s="130">
        <v>-3356.3789999999999</v>
      </c>
      <c r="I32" s="130">
        <v>-127660.921</v>
      </c>
      <c r="J32" s="130">
        <v>51967.964999999997</v>
      </c>
      <c r="K32" s="130">
        <v>0</v>
      </c>
      <c r="L32" s="130">
        <v>2308.8240000000001</v>
      </c>
      <c r="M32" s="130">
        <v>-16110.977999999999</v>
      </c>
      <c r="N32" s="130">
        <v>2869.806</v>
      </c>
      <c r="O32" s="130">
        <v>0</v>
      </c>
      <c r="P32" s="130">
        <v>-24106.561000000002</v>
      </c>
      <c r="Q32" s="133">
        <v>-232786.554</v>
      </c>
      <c r="R32" s="144"/>
    </row>
    <row r="33" spans="2:18" ht="30" customHeight="1" x14ac:dyDescent="0.25">
      <c r="B33" s="127" t="s">
        <v>214</v>
      </c>
      <c r="C33" s="130">
        <v>0</v>
      </c>
      <c r="D33" s="130">
        <v>-1516</v>
      </c>
      <c r="E33" s="130">
        <v>-178</v>
      </c>
      <c r="F33" s="130">
        <v>-11209</v>
      </c>
      <c r="G33" s="130">
        <v>-3313</v>
      </c>
      <c r="H33" s="130">
        <v>-6054</v>
      </c>
      <c r="I33" s="130">
        <v>-597</v>
      </c>
      <c r="J33" s="130">
        <v>-1620</v>
      </c>
      <c r="K33" s="130">
        <v>0</v>
      </c>
      <c r="L33" s="130">
        <v>846</v>
      </c>
      <c r="M33" s="130">
        <v>-2380</v>
      </c>
      <c r="N33" s="130">
        <v>3486</v>
      </c>
      <c r="O33" s="130">
        <v>0</v>
      </c>
      <c r="P33" s="130">
        <v>-8185</v>
      </c>
      <c r="Q33" s="133">
        <v>-30720</v>
      </c>
      <c r="R33" s="144"/>
    </row>
    <row r="34" spans="2:18" ht="30" customHeight="1" x14ac:dyDescent="0.25">
      <c r="B34" s="127" t="s">
        <v>198</v>
      </c>
      <c r="C34" s="130">
        <v>0</v>
      </c>
      <c r="D34" s="130">
        <v>-1879</v>
      </c>
      <c r="E34" s="130">
        <v>-1186</v>
      </c>
      <c r="F34" s="130">
        <v>-5055</v>
      </c>
      <c r="G34" s="130">
        <v>5381</v>
      </c>
      <c r="H34" s="130">
        <v>94</v>
      </c>
      <c r="I34" s="130">
        <v>-71364</v>
      </c>
      <c r="J34" s="130">
        <v>-20980</v>
      </c>
      <c r="K34" s="130">
        <v>0</v>
      </c>
      <c r="L34" s="130">
        <v>6720</v>
      </c>
      <c r="M34" s="130">
        <v>-4294</v>
      </c>
      <c r="N34" s="130">
        <v>9737</v>
      </c>
      <c r="O34" s="130">
        <v>-296619</v>
      </c>
      <c r="P34" s="130">
        <v>4408</v>
      </c>
      <c r="Q34" s="133">
        <v>-375036</v>
      </c>
      <c r="R34" s="144"/>
    </row>
    <row r="35" spans="2:18" ht="30" customHeight="1" x14ac:dyDescent="0.25">
      <c r="B35" s="127" t="s">
        <v>199</v>
      </c>
      <c r="C35" s="130">
        <v>0</v>
      </c>
      <c r="D35" s="130">
        <v>-9632</v>
      </c>
      <c r="E35" s="130">
        <v>-1618</v>
      </c>
      <c r="F35" s="130">
        <v>3885</v>
      </c>
      <c r="G35" s="130">
        <v>8211</v>
      </c>
      <c r="H35" s="130">
        <v>4132</v>
      </c>
      <c r="I35" s="130">
        <v>-70028</v>
      </c>
      <c r="J35" s="130">
        <v>92460</v>
      </c>
      <c r="K35" s="130">
        <v>-110974</v>
      </c>
      <c r="L35" s="130">
        <v>-1937</v>
      </c>
      <c r="M35" s="130">
        <v>1253</v>
      </c>
      <c r="N35" s="130">
        <v>2632</v>
      </c>
      <c r="O35" s="130">
        <v>10011</v>
      </c>
      <c r="P35" s="130">
        <v>47662</v>
      </c>
      <c r="Q35" s="133">
        <v>-23944</v>
      </c>
      <c r="R35" s="144"/>
    </row>
    <row r="36" spans="2:18" ht="30" customHeight="1" x14ac:dyDescent="0.25">
      <c r="B36" s="127" t="s">
        <v>215</v>
      </c>
      <c r="C36" s="130">
        <v>0</v>
      </c>
      <c r="D36" s="130">
        <v>663</v>
      </c>
      <c r="E36" s="130">
        <v>6335</v>
      </c>
      <c r="F36" s="130">
        <v>-4887</v>
      </c>
      <c r="G36" s="130">
        <v>8574</v>
      </c>
      <c r="H36" s="130">
        <v>9457</v>
      </c>
      <c r="I36" s="130">
        <v>-196331</v>
      </c>
      <c r="J36" s="130">
        <v>32876</v>
      </c>
      <c r="K36" s="130">
        <v>-21967</v>
      </c>
      <c r="L36" s="130">
        <v>-7673</v>
      </c>
      <c r="M36" s="130">
        <v>20093</v>
      </c>
      <c r="N36" s="130">
        <v>41940</v>
      </c>
      <c r="O36" s="130">
        <v>59143</v>
      </c>
      <c r="P36" s="130">
        <v>16501</v>
      </c>
      <c r="Q36" s="133">
        <v>-35275</v>
      </c>
      <c r="R36" s="144"/>
    </row>
    <row r="37" spans="2:18" ht="30" customHeight="1" x14ac:dyDescent="0.25">
      <c r="B37" s="127" t="s">
        <v>40</v>
      </c>
      <c r="C37" s="130">
        <v>0</v>
      </c>
      <c r="D37" s="130">
        <v>819</v>
      </c>
      <c r="E37" s="130">
        <v>4384</v>
      </c>
      <c r="F37" s="130">
        <v>-10507</v>
      </c>
      <c r="G37" s="130">
        <v>-3011</v>
      </c>
      <c r="H37" s="130">
        <v>-7629</v>
      </c>
      <c r="I37" s="130">
        <v>-47455</v>
      </c>
      <c r="J37" s="130">
        <v>-8133</v>
      </c>
      <c r="K37" s="130">
        <v>0</v>
      </c>
      <c r="L37" s="130">
        <v>-3247</v>
      </c>
      <c r="M37" s="130">
        <v>33348</v>
      </c>
      <c r="N37" s="130">
        <v>-20609</v>
      </c>
      <c r="O37" s="130">
        <v>-41196</v>
      </c>
      <c r="P37" s="130">
        <v>-18748</v>
      </c>
      <c r="Q37" s="133">
        <v>-121984</v>
      </c>
      <c r="R37" s="144"/>
    </row>
    <row r="38" spans="2:18" ht="30" customHeight="1" x14ac:dyDescent="0.25">
      <c r="B38" s="127" t="s">
        <v>41</v>
      </c>
      <c r="C38" s="130">
        <v>0</v>
      </c>
      <c r="D38" s="130">
        <v>1256</v>
      </c>
      <c r="E38" s="130">
        <v>2954</v>
      </c>
      <c r="F38" s="130">
        <v>-19023</v>
      </c>
      <c r="G38" s="130">
        <v>1430</v>
      </c>
      <c r="H38" s="130">
        <v>-7344</v>
      </c>
      <c r="I38" s="130">
        <v>11397</v>
      </c>
      <c r="J38" s="130">
        <v>12791</v>
      </c>
      <c r="K38" s="130">
        <v>0</v>
      </c>
      <c r="L38" s="130">
        <v>5411</v>
      </c>
      <c r="M38" s="130">
        <v>11765</v>
      </c>
      <c r="N38" s="130">
        <v>20904</v>
      </c>
      <c r="O38" s="130">
        <v>-1986</v>
      </c>
      <c r="P38" s="130">
        <v>-1117</v>
      </c>
      <c r="Q38" s="133">
        <v>38438</v>
      </c>
      <c r="R38" s="144"/>
    </row>
    <row r="39" spans="2:18" ht="30" customHeight="1" x14ac:dyDescent="0.25">
      <c r="B39" s="127" t="s">
        <v>42</v>
      </c>
      <c r="C39" s="130">
        <v>0</v>
      </c>
      <c r="D39" s="130">
        <v>0</v>
      </c>
      <c r="E39" s="130">
        <v>0</v>
      </c>
      <c r="F39" s="130">
        <v>0</v>
      </c>
      <c r="G39" s="130">
        <v>0</v>
      </c>
      <c r="H39" s="130">
        <v>0</v>
      </c>
      <c r="I39" s="130">
        <v>0</v>
      </c>
      <c r="J39" s="130">
        <v>0</v>
      </c>
      <c r="K39" s="130">
        <v>0</v>
      </c>
      <c r="L39" s="130">
        <v>0</v>
      </c>
      <c r="M39" s="130">
        <v>0</v>
      </c>
      <c r="N39" s="130">
        <v>0</v>
      </c>
      <c r="O39" s="130">
        <v>0</v>
      </c>
      <c r="P39" s="130">
        <v>0</v>
      </c>
      <c r="Q39" s="133">
        <v>0</v>
      </c>
      <c r="R39" s="144"/>
    </row>
    <row r="40" spans="2:18" ht="30" customHeight="1" x14ac:dyDescent="0.25">
      <c r="B40" s="127" t="s">
        <v>43</v>
      </c>
      <c r="C40" s="130">
        <v>0</v>
      </c>
      <c r="D40" s="130">
        <v>-4917</v>
      </c>
      <c r="E40" s="130">
        <v>2248</v>
      </c>
      <c r="F40" s="130">
        <v>1655</v>
      </c>
      <c r="G40" s="130">
        <v>1469</v>
      </c>
      <c r="H40" s="130">
        <v>-1005</v>
      </c>
      <c r="I40" s="130">
        <v>-22804</v>
      </c>
      <c r="J40" s="130">
        <v>13182</v>
      </c>
      <c r="K40" s="130">
        <v>0</v>
      </c>
      <c r="L40" s="130">
        <v>22862</v>
      </c>
      <c r="M40" s="130">
        <v>2199</v>
      </c>
      <c r="N40" s="130">
        <v>18377</v>
      </c>
      <c r="O40" s="130">
        <v>0</v>
      </c>
      <c r="P40" s="130">
        <v>38994</v>
      </c>
      <c r="Q40" s="133">
        <v>72258</v>
      </c>
      <c r="R40" s="144"/>
    </row>
    <row r="41" spans="2:18" ht="30" customHeight="1" x14ac:dyDescent="0.25">
      <c r="B41" s="127" t="s">
        <v>44</v>
      </c>
      <c r="C41" s="130">
        <v>-3307</v>
      </c>
      <c r="D41" s="130">
        <v>-6909</v>
      </c>
      <c r="E41" s="130">
        <v>695</v>
      </c>
      <c r="F41" s="130">
        <v>12668</v>
      </c>
      <c r="G41" s="130">
        <v>1987</v>
      </c>
      <c r="H41" s="130">
        <v>5013</v>
      </c>
      <c r="I41" s="130">
        <v>21490</v>
      </c>
      <c r="J41" s="130">
        <v>155478</v>
      </c>
      <c r="K41" s="130">
        <v>7958</v>
      </c>
      <c r="L41" s="130">
        <v>4881</v>
      </c>
      <c r="M41" s="130">
        <v>2043</v>
      </c>
      <c r="N41" s="130">
        <v>59095</v>
      </c>
      <c r="O41" s="130">
        <v>46212</v>
      </c>
      <c r="P41" s="130">
        <v>-105956</v>
      </c>
      <c r="Q41" s="133">
        <v>201349</v>
      </c>
      <c r="R41" s="144"/>
    </row>
    <row r="42" spans="2:18" ht="30" customHeight="1" x14ac:dyDescent="0.25">
      <c r="B42" s="127" t="s">
        <v>45</v>
      </c>
      <c r="C42" s="130">
        <v>0</v>
      </c>
      <c r="D42" s="130">
        <v>46491</v>
      </c>
      <c r="E42" s="130">
        <v>22673</v>
      </c>
      <c r="F42" s="130">
        <v>93701</v>
      </c>
      <c r="G42" s="130">
        <v>22211</v>
      </c>
      <c r="H42" s="130">
        <v>9708</v>
      </c>
      <c r="I42" s="130">
        <v>-364738</v>
      </c>
      <c r="J42" s="130">
        <v>25242</v>
      </c>
      <c r="K42" s="130">
        <v>0</v>
      </c>
      <c r="L42" s="130">
        <v>-16960</v>
      </c>
      <c r="M42" s="130">
        <v>60101</v>
      </c>
      <c r="N42" s="130">
        <v>74333</v>
      </c>
      <c r="O42" s="130">
        <v>3831</v>
      </c>
      <c r="P42" s="130">
        <v>3133</v>
      </c>
      <c r="Q42" s="133">
        <v>-20273</v>
      </c>
      <c r="R42" s="144"/>
    </row>
    <row r="43" spans="2:18" ht="30" customHeight="1" x14ac:dyDescent="0.25">
      <c r="B43" s="127" t="s">
        <v>46</v>
      </c>
      <c r="C43" s="130">
        <v>-303332</v>
      </c>
      <c r="D43" s="130">
        <v>4948</v>
      </c>
      <c r="E43" s="130">
        <v>-111</v>
      </c>
      <c r="F43" s="130">
        <v>755</v>
      </c>
      <c r="G43" s="130">
        <v>1207</v>
      </c>
      <c r="H43" s="130">
        <v>-241</v>
      </c>
      <c r="I43" s="130">
        <v>192444</v>
      </c>
      <c r="J43" s="130">
        <v>-6739</v>
      </c>
      <c r="K43" s="130">
        <v>84018</v>
      </c>
      <c r="L43" s="130">
        <v>102</v>
      </c>
      <c r="M43" s="130">
        <v>741</v>
      </c>
      <c r="N43" s="130">
        <v>-1040</v>
      </c>
      <c r="O43" s="130">
        <v>18797</v>
      </c>
      <c r="P43" s="130">
        <v>11634</v>
      </c>
      <c r="Q43" s="133">
        <v>3183</v>
      </c>
      <c r="R43" s="144"/>
    </row>
    <row r="44" spans="2:18" ht="30" customHeight="1" x14ac:dyDescent="0.25">
      <c r="B44" s="131" t="s">
        <v>47</v>
      </c>
      <c r="C44" s="132">
        <f>SUM(C7:C43)</f>
        <v>-480374.11900000001</v>
      </c>
      <c r="D44" s="132">
        <f t="shared" ref="D44:Q44" si="0">SUM(D7:D43)</f>
        <v>244550.897</v>
      </c>
      <c r="E44" s="132">
        <f t="shared" si="0"/>
        <v>37670.800000000003</v>
      </c>
      <c r="F44" s="132">
        <f t="shared" si="0"/>
        <v>19417.934000000008</v>
      </c>
      <c r="G44" s="132">
        <f t="shared" si="0"/>
        <v>86242.176000000007</v>
      </c>
      <c r="H44" s="132">
        <f t="shared" si="0"/>
        <v>-429314.37900000002</v>
      </c>
      <c r="I44" s="132">
        <f t="shared" si="0"/>
        <v>-2320532.9210000001</v>
      </c>
      <c r="J44" s="132">
        <f t="shared" si="0"/>
        <v>1250854.9649999999</v>
      </c>
      <c r="K44" s="132">
        <f t="shared" si="0"/>
        <v>-142243</v>
      </c>
      <c r="L44" s="132">
        <f t="shared" si="0"/>
        <v>139363.82399999999</v>
      </c>
      <c r="M44" s="132">
        <f t="shared" si="0"/>
        <v>226638.022</v>
      </c>
      <c r="N44" s="132">
        <f t="shared" si="0"/>
        <v>147647.80599999998</v>
      </c>
      <c r="O44" s="132">
        <f t="shared" si="0"/>
        <v>306294</v>
      </c>
      <c r="P44" s="132">
        <f t="shared" si="0"/>
        <v>157496.43900000001</v>
      </c>
      <c r="Q44" s="132">
        <f t="shared" si="0"/>
        <v>-756276.554</v>
      </c>
      <c r="R44" s="144"/>
    </row>
    <row r="45" spans="2:18" ht="30" customHeight="1" x14ac:dyDescent="0.25">
      <c r="B45" s="297" t="s">
        <v>48</v>
      </c>
      <c r="C45" s="297"/>
      <c r="D45" s="297"/>
      <c r="E45" s="297"/>
      <c r="F45" s="297"/>
      <c r="G45" s="297"/>
      <c r="H45" s="297"/>
      <c r="I45" s="297"/>
      <c r="J45" s="297"/>
      <c r="K45" s="297"/>
      <c r="L45" s="297"/>
      <c r="M45" s="297"/>
      <c r="N45" s="297"/>
      <c r="O45" s="297"/>
      <c r="P45" s="297"/>
      <c r="Q45" s="297"/>
      <c r="R45" s="145"/>
    </row>
    <row r="46" spans="2:18" ht="30" customHeight="1" x14ac:dyDescent="0.25">
      <c r="B46" s="127" t="s">
        <v>49</v>
      </c>
      <c r="C46" s="130">
        <v>938</v>
      </c>
      <c r="D46" s="130">
        <v>26446</v>
      </c>
      <c r="E46" s="130">
        <v>0</v>
      </c>
      <c r="F46" s="130">
        <v>137448</v>
      </c>
      <c r="G46" s="130">
        <v>-2443</v>
      </c>
      <c r="H46" s="130">
        <v>1753</v>
      </c>
      <c r="I46" s="130">
        <v>36</v>
      </c>
      <c r="J46" s="130">
        <v>-14736</v>
      </c>
      <c r="K46" s="130">
        <v>0</v>
      </c>
      <c r="L46" s="130">
        <v>7968</v>
      </c>
      <c r="M46" s="130">
        <v>12517</v>
      </c>
      <c r="N46" s="130">
        <v>226</v>
      </c>
      <c r="O46" s="130">
        <v>-191875</v>
      </c>
      <c r="P46" s="130">
        <v>36692</v>
      </c>
      <c r="Q46" s="133">
        <v>14971</v>
      </c>
      <c r="R46" s="144"/>
    </row>
    <row r="47" spans="2:18" ht="30" customHeight="1" x14ac:dyDescent="0.25">
      <c r="B47" s="127" t="s">
        <v>68</v>
      </c>
      <c r="C47" s="130">
        <v>453</v>
      </c>
      <c r="D47" s="130">
        <v>-6183</v>
      </c>
      <c r="E47" s="130">
        <v>0</v>
      </c>
      <c r="F47" s="130">
        <v>-52285</v>
      </c>
      <c r="G47" s="130">
        <v>4788</v>
      </c>
      <c r="H47" s="130">
        <v>-29491</v>
      </c>
      <c r="I47" s="130">
        <v>0</v>
      </c>
      <c r="J47" s="130">
        <v>61428</v>
      </c>
      <c r="K47" s="130">
        <v>0</v>
      </c>
      <c r="L47" s="130">
        <v>-4502</v>
      </c>
      <c r="M47" s="130">
        <v>0</v>
      </c>
      <c r="N47" s="130">
        <v>0</v>
      </c>
      <c r="O47" s="130">
        <v>7984</v>
      </c>
      <c r="P47" s="130">
        <v>70117</v>
      </c>
      <c r="Q47" s="133">
        <v>52308</v>
      </c>
      <c r="R47" s="144"/>
    </row>
    <row r="48" spans="2:18" ht="30" customHeight="1" x14ac:dyDescent="0.25">
      <c r="B48" s="127" t="s">
        <v>50</v>
      </c>
      <c r="C48" s="130">
        <v>4440</v>
      </c>
      <c r="D48" s="130">
        <v>143948</v>
      </c>
      <c r="E48" s="130">
        <v>9502</v>
      </c>
      <c r="F48" s="130">
        <v>-112623</v>
      </c>
      <c r="G48" s="130">
        <v>52395</v>
      </c>
      <c r="H48" s="130">
        <v>-31775</v>
      </c>
      <c r="I48" s="130">
        <v>17528</v>
      </c>
      <c r="J48" s="130">
        <v>89894</v>
      </c>
      <c r="K48" s="130">
        <v>0</v>
      </c>
      <c r="L48" s="130">
        <v>-134544</v>
      </c>
      <c r="M48" s="130">
        <v>90522</v>
      </c>
      <c r="N48" s="130">
        <v>3354</v>
      </c>
      <c r="O48" s="130">
        <v>-200393</v>
      </c>
      <c r="P48" s="130">
        <v>121059</v>
      </c>
      <c r="Q48" s="133">
        <v>53307</v>
      </c>
      <c r="R48" s="144"/>
    </row>
    <row r="49" spans="2:19" ht="30" customHeight="1" x14ac:dyDescent="0.25">
      <c r="B49" s="131" t="s">
        <v>47</v>
      </c>
      <c r="C49" s="132">
        <f>SUM(C46:C48)</f>
        <v>5831</v>
      </c>
      <c r="D49" s="132">
        <f t="shared" ref="D49:Q49" si="1">SUM(D46:D48)</f>
        <v>164211</v>
      </c>
      <c r="E49" s="132">
        <f t="shared" si="1"/>
        <v>9502</v>
      </c>
      <c r="F49" s="132">
        <f t="shared" si="1"/>
        <v>-27460</v>
      </c>
      <c r="G49" s="132">
        <f t="shared" si="1"/>
        <v>54740</v>
      </c>
      <c r="H49" s="132">
        <f t="shared" si="1"/>
        <v>-59513</v>
      </c>
      <c r="I49" s="132">
        <f t="shared" si="1"/>
        <v>17564</v>
      </c>
      <c r="J49" s="132">
        <f t="shared" si="1"/>
        <v>136586</v>
      </c>
      <c r="K49" s="132">
        <f t="shared" si="1"/>
        <v>0</v>
      </c>
      <c r="L49" s="132">
        <f t="shared" si="1"/>
        <v>-131078</v>
      </c>
      <c r="M49" s="132">
        <f t="shared" si="1"/>
        <v>103039</v>
      </c>
      <c r="N49" s="132">
        <f t="shared" si="1"/>
        <v>3580</v>
      </c>
      <c r="O49" s="132">
        <f t="shared" si="1"/>
        <v>-384284</v>
      </c>
      <c r="P49" s="132">
        <f t="shared" si="1"/>
        <v>227868</v>
      </c>
      <c r="Q49" s="132">
        <f t="shared" si="1"/>
        <v>120586</v>
      </c>
      <c r="R49" s="144"/>
    </row>
    <row r="50" spans="2:19" ht="20.25" customHeight="1" x14ac:dyDescent="0.25">
      <c r="B50" s="298" t="s">
        <v>52</v>
      </c>
      <c r="C50" s="298"/>
      <c r="D50" s="298"/>
      <c r="E50" s="298"/>
      <c r="F50" s="298"/>
      <c r="G50" s="298"/>
      <c r="H50" s="298"/>
      <c r="I50" s="298"/>
      <c r="J50" s="298"/>
      <c r="K50" s="298"/>
      <c r="L50" s="298"/>
      <c r="M50" s="298"/>
      <c r="N50" s="298"/>
      <c r="O50" s="298"/>
      <c r="P50" s="298"/>
      <c r="Q50" s="298"/>
      <c r="R50" s="146"/>
      <c r="S50" s="11"/>
    </row>
    <row r="51" spans="2:19" x14ac:dyDescent="0.25">
      <c r="B51" s="12"/>
    </row>
    <row r="52" spans="2:19" x14ac:dyDescent="0.25">
      <c r="B52" s="12"/>
    </row>
    <row r="53" spans="2:19" x14ac:dyDescent="0.25">
      <c r="B53" s="12"/>
    </row>
    <row r="54" spans="2:19" x14ac:dyDescent="0.25">
      <c r="B54" s="12"/>
    </row>
    <row r="55" spans="2:19" x14ac:dyDescent="0.25">
      <c r="B55" s="12"/>
    </row>
    <row r="56" spans="2:19" x14ac:dyDescent="0.25">
      <c r="B56" s="12"/>
    </row>
    <row r="57" spans="2:19" x14ac:dyDescent="0.25">
      <c r="B57" s="12"/>
    </row>
    <row r="58" spans="2:19" x14ac:dyDescent="0.25">
      <c r="B58" s="12"/>
    </row>
  </sheetData>
  <sheetProtection password="E931" sheet="1" objects="1" scenarios="1"/>
  <sortState ref="B7:Q42">
    <sortCondition ref="B7:B42"/>
  </sortState>
  <mergeCells count="4">
    <mergeCell ref="B4:Q4"/>
    <mergeCell ref="B6:Q6"/>
    <mergeCell ref="B45:Q45"/>
    <mergeCell ref="B50:Q50"/>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A34" workbookViewId="0">
      <selection activeCell="C43" sqref="C43:Q43"/>
    </sheetView>
  </sheetViews>
  <sheetFormatPr defaultRowHeight="15" x14ac:dyDescent="0.25"/>
  <cols>
    <col min="1" max="1" width="12.42578125" style="12" customWidth="1"/>
    <col min="2" max="2" width="51.28515625" style="28" customWidth="1"/>
    <col min="3" max="17" width="21.5703125" style="12" customWidth="1"/>
    <col min="18" max="19" width="6.140625" style="12" bestFit="1" customWidth="1"/>
    <col min="20" max="20" width="13.5703125" style="12" customWidth="1"/>
    <col min="21" max="16384" width="9.140625" style="12"/>
  </cols>
  <sheetData>
    <row r="3" spans="2:18" ht="5.25" customHeight="1" x14ac:dyDescent="0.25"/>
    <row r="4" spans="2:18" ht="21" customHeight="1" x14ac:dyDescent="0.25">
      <c r="B4" s="295" t="s">
        <v>288</v>
      </c>
      <c r="C4" s="295"/>
      <c r="D4" s="295"/>
      <c r="E4" s="295"/>
      <c r="F4" s="295"/>
      <c r="G4" s="295"/>
      <c r="H4" s="295"/>
      <c r="I4" s="295"/>
      <c r="J4" s="295"/>
      <c r="K4" s="295"/>
      <c r="L4" s="295"/>
      <c r="M4" s="295"/>
      <c r="N4" s="295"/>
      <c r="O4" s="295"/>
      <c r="P4" s="295"/>
      <c r="Q4" s="295"/>
      <c r="R4" s="14"/>
    </row>
    <row r="5" spans="2:18" ht="28.5" customHeight="1" x14ac:dyDescent="0.25">
      <c r="B5" s="109" t="s">
        <v>0</v>
      </c>
      <c r="C5" s="112" t="s">
        <v>91</v>
      </c>
      <c r="D5" s="112" t="s">
        <v>92</v>
      </c>
      <c r="E5" s="112" t="s">
        <v>93</v>
      </c>
      <c r="F5" s="112" t="s">
        <v>94</v>
      </c>
      <c r="G5" s="112" t="s">
        <v>95</v>
      </c>
      <c r="H5" s="112" t="s">
        <v>96</v>
      </c>
      <c r="I5" s="112" t="s">
        <v>97</v>
      </c>
      <c r="J5" s="112" t="s">
        <v>98</v>
      </c>
      <c r="K5" s="112" t="s">
        <v>99</v>
      </c>
      <c r="L5" s="112" t="s">
        <v>100</v>
      </c>
      <c r="M5" s="112" t="s">
        <v>101</v>
      </c>
      <c r="N5" s="112" t="s">
        <v>102</v>
      </c>
      <c r="O5" s="112" t="s">
        <v>103</v>
      </c>
      <c r="P5" s="112" t="s">
        <v>104</v>
      </c>
      <c r="Q5" s="112" t="s">
        <v>105</v>
      </c>
      <c r="R5" s="134"/>
    </row>
    <row r="6" spans="2:18" ht="21" customHeight="1" x14ac:dyDescent="0.25">
      <c r="B6" s="296" t="s">
        <v>16</v>
      </c>
      <c r="C6" s="296"/>
      <c r="D6" s="296"/>
      <c r="E6" s="296"/>
      <c r="F6" s="296"/>
      <c r="G6" s="296"/>
      <c r="H6" s="296"/>
      <c r="I6" s="296"/>
      <c r="J6" s="296"/>
      <c r="K6" s="296"/>
      <c r="L6" s="296"/>
      <c r="M6" s="296"/>
      <c r="N6" s="296"/>
      <c r="O6" s="296"/>
      <c r="P6" s="296"/>
      <c r="Q6" s="296"/>
      <c r="R6" s="134"/>
    </row>
    <row r="7" spans="2:18" ht="18.75" customHeight="1" x14ac:dyDescent="0.25">
      <c r="B7" s="127" t="s">
        <v>17</v>
      </c>
      <c r="C7" s="130">
        <v>0</v>
      </c>
      <c r="D7" s="130">
        <v>0</v>
      </c>
      <c r="E7" s="130">
        <v>339</v>
      </c>
      <c r="F7" s="130">
        <v>0</v>
      </c>
      <c r="G7" s="130">
        <v>158</v>
      </c>
      <c r="H7" s="130">
        <v>435</v>
      </c>
      <c r="I7" s="130">
        <v>0</v>
      </c>
      <c r="J7" s="130">
        <v>0</v>
      </c>
      <c r="K7" s="130">
        <v>0</v>
      </c>
      <c r="L7" s="130">
        <v>6903</v>
      </c>
      <c r="M7" s="130">
        <v>166</v>
      </c>
      <c r="N7" s="130">
        <v>7433</v>
      </c>
      <c r="O7" s="130">
        <v>849938</v>
      </c>
      <c r="P7" s="130">
        <v>8505</v>
      </c>
      <c r="Q7" s="133">
        <v>873877</v>
      </c>
      <c r="R7" s="144"/>
    </row>
    <row r="8" spans="2:18" ht="21" customHeight="1" x14ac:dyDescent="0.25">
      <c r="B8" s="127" t="s">
        <v>18</v>
      </c>
      <c r="C8" s="130">
        <v>65536</v>
      </c>
      <c r="D8" s="130">
        <v>935</v>
      </c>
      <c r="E8" s="130">
        <v>111140</v>
      </c>
      <c r="F8" s="130">
        <v>4088</v>
      </c>
      <c r="G8" s="130">
        <v>2612</v>
      </c>
      <c r="H8" s="130">
        <v>202444</v>
      </c>
      <c r="I8" s="130">
        <v>168946</v>
      </c>
      <c r="J8" s="130">
        <v>0</v>
      </c>
      <c r="K8" s="130">
        <v>13631</v>
      </c>
      <c r="L8" s="130">
        <v>10015</v>
      </c>
      <c r="M8" s="130">
        <v>23382</v>
      </c>
      <c r="N8" s="130">
        <v>0</v>
      </c>
      <c r="O8" s="130">
        <v>21450</v>
      </c>
      <c r="P8" s="130">
        <v>0</v>
      </c>
      <c r="Q8" s="133">
        <v>624179</v>
      </c>
      <c r="R8" s="144"/>
    </row>
    <row r="9" spans="2:18" ht="21" customHeight="1" x14ac:dyDescent="0.25">
      <c r="B9" s="127" t="s">
        <v>19</v>
      </c>
      <c r="C9" s="130">
        <v>9256</v>
      </c>
      <c r="D9" s="130">
        <v>14635</v>
      </c>
      <c r="E9" s="130">
        <v>14265</v>
      </c>
      <c r="F9" s="130">
        <v>79428</v>
      </c>
      <c r="G9" s="130">
        <v>82685</v>
      </c>
      <c r="H9" s="130">
        <v>7974</v>
      </c>
      <c r="I9" s="130">
        <v>69851</v>
      </c>
      <c r="J9" s="130">
        <v>69851</v>
      </c>
      <c r="K9" s="130">
        <v>0</v>
      </c>
      <c r="L9" s="130">
        <v>61362</v>
      </c>
      <c r="M9" s="130">
        <v>31047</v>
      </c>
      <c r="N9" s="130">
        <v>25322</v>
      </c>
      <c r="O9" s="130">
        <v>0</v>
      </c>
      <c r="P9" s="130">
        <v>0</v>
      </c>
      <c r="Q9" s="133">
        <v>465676</v>
      </c>
      <c r="R9" s="144"/>
    </row>
    <row r="10" spans="2:18" ht="21" customHeight="1" x14ac:dyDescent="0.25">
      <c r="B10" s="127" t="s">
        <v>202</v>
      </c>
      <c r="C10" s="130">
        <v>10857</v>
      </c>
      <c r="D10" s="130">
        <v>1324</v>
      </c>
      <c r="E10" s="130">
        <v>7521</v>
      </c>
      <c r="F10" s="130">
        <v>33974</v>
      </c>
      <c r="G10" s="130">
        <v>10396</v>
      </c>
      <c r="H10" s="130">
        <v>18065</v>
      </c>
      <c r="I10" s="130">
        <v>23858</v>
      </c>
      <c r="J10" s="130">
        <v>18991</v>
      </c>
      <c r="K10" s="130">
        <v>0</v>
      </c>
      <c r="L10" s="130">
        <v>856</v>
      </c>
      <c r="M10" s="130">
        <v>3345</v>
      </c>
      <c r="N10" s="130">
        <v>16374</v>
      </c>
      <c r="O10" s="130">
        <v>0</v>
      </c>
      <c r="P10" s="130">
        <v>4382</v>
      </c>
      <c r="Q10" s="133">
        <v>149944</v>
      </c>
      <c r="R10" s="144"/>
    </row>
    <row r="11" spans="2:18" ht="21" customHeight="1" x14ac:dyDescent="0.25">
      <c r="B11" s="127" t="s">
        <v>20</v>
      </c>
      <c r="C11" s="130">
        <v>1622</v>
      </c>
      <c r="D11" s="130">
        <v>27955</v>
      </c>
      <c r="E11" s="130">
        <v>11161</v>
      </c>
      <c r="F11" s="130">
        <v>119554</v>
      </c>
      <c r="G11" s="130">
        <v>24766</v>
      </c>
      <c r="H11" s="130">
        <v>33069</v>
      </c>
      <c r="I11" s="130">
        <v>207600</v>
      </c>
      <c r="J11" s="130">
        <v>225972</v>
      </c>
      <c r="K11" s="130">
        <v>0</v>
      </c>
      <c r="L11" s="130">
        <v>30190</v>
      </c>
      <c r="M11" s="130">
        <v>24789</v>
      </c>
      <c r="N11" s="130">
        <v>104073</v>
      </c>
      <c r="O11" s="130">
        <v>298024</v>
      </c>
      <c r="P11" s="130">
        <v>43522</v>
      </c>
      <c r="Q11" s="133">
        <v>1152298</v>
      </c>
      <c r="R11" s="144"/>
    </row>
    <row r="12" spans="2:18" ht="21" customHeight="1" x14ac:dyDescent="0.25">
      <c r="B12" s="127" t="s">
        <v>194</v>
      </c>
      <c r="C12" s="130">
        <v>0</v>
      </c>
      <c r="D12" s="130">
        <v>20243</v>
      </c>
      <c r="E12" s="130">
        <v>42027</v>
      </c>
      <c r="F12" s="130">
        <v>65434</v>
      </c>
      <c r="G12" s="130">
        <v>22153</v>
      </c>
      <c r="H12" s="130">
        <v>49749</v>
      </c>
      <c r="I12" s="130">
        <v>551716</v>
      </c>
      <c r="J12" s="130">
        <v>564670</v>
      </c>
      <c r="K12" s="130">
        <v>0</v>
      </c>
      <c r="L12" s="130">
        <v>177828</v>
      </c>
      <c r="M12" s="130">
        <v>84621</v>
      </c>
      <c r="N12" s="130">
        <v>85320</v>
      </c>
      <c r="O12" s="130">
        <v>177512</v>
      </c>
      <c r="P12" s="130">
        <v>136030</v>
      </c>
      <c r="Q12" s="133">
        <v>1977303</v>
      </c>
      <c r="R12" s="144"/>
    </row>
    <row r="13" spans="2:18" ht="21" customHeight="1" x14ac:dyDescent="0.25">
      <c r="B13" s="127" t="s">
        <v>21</v>
      </c>
      <c r="C13" s="130">
        <v>0</v>
      </c>
      <c r="D13" s="130">
        <v>46632</v>
      </c>
      <c r="E13" s="130">
        <v>3625</v>
      </c>
      <c r="F13" s="130">
        <v>13185</v>
      </c>
      <c r="G13" s="130">
        <v>2663</v>
      </c>
      <c r="H13" s="130">
        <v>9817</v>
      </c>
      <c r="I13" s="130">
        <v>77200</v>
      </c>
      <c r="J13" s="130">
        <v>83673</v>
      </c>
      <c r="K13" s="130">
        <v>0</v>
      </c>
      <c r="L13" s="130">
        <v>17032</v>
      </c>
      <c r="M13" s="130">
        <v>11859</v>
      </c>
      <c r="N13" s="130">
        <v>20772</v>
      </c>
      <c r="O13" s="130">
        <v>17035</v>
      </c>
      <c r="P13" s="130">
        <v>3070</v>
      </c>
      <c r="Q13" s="133">
        <v>306564</v>
      </c>
      <c r="R13" s="144"/>
    </row>
    <row r="14" spans="2:18" ht="21" customHeight="1" x14ac:dyDescent="0.25">
      <c r="B14" s="127" t="s">
        <v>22</v>
      </c>
      <c r="C14" s="130">
        <v>0</v>
      </c>
      <c r="D14" s="130">
        <v>33904</v>
      </c>
      <c r="E14" s="130">
        <v>27332</v>
      </c>
      <c r="F14" s="130">
        <v>101951</v>
      </c>
      <c r="G14" s="130">
        <v>14839</v>
      </c>
      <c r="H14" s="130">
        <v>44055</v>
      </c>
      <c r="I14" s="130">
        <v>433493</v>
      </c>
      <c r="J14" s="130">
        <v>552458</v>
      </c>
      <c r="K14" s="130">
        <v>0</v>
      </c>
      <c r="L14" s="130">
        <v>102682</v>
      </c>
      <c r="M14" s="130">
        <v>176583</v>
      </c>
      <c r="N14" s="130">
        <v>74352</v>
      </c>
      <c r="O14" s="130">
        <v>221817</v>
      </c>
      <c r="P14" s="130">
        <v>55906</v>
      </c>
      <c r="Q14" s="133">
        <v>1839374</v>
      </c>
      <c r="R14" s="144"/>
    </row>
    <row r="15" spans="2:18" ht="21" customHeight="1" x14ac:dyDescent="0.25">
      <c r="B15" s="127" t="s">
        <v>23</v>
      </c>
      <c r="C15" s="130">
        <v>0</v>
      </c>
      <c r="D15" s="130">
        <v>3253</v>
      </c>
      <c r="E15" s="130">
        <v>155</v>
      </c>
      <c r="F15" s="130">
        <v>6983</v>
      </c>
      <c r="G15" s="130">
        <v>1175</v>
      </c>
      <c r="H15" s="130">
        <v>45422</v>
      </c>
      <c r="I15" s="130">
        <v>21904</v>
      </c>
      <c r="J15" s="130">
        <v>136</v>
      </c>
      <c r="K15" s="130">
        <v>0</v>
      </c>
      <c r="L15" s="130">
        <v>157</v>
      </c>
      <c r="M15" s="130">
        <v>846</v>
      </c>
      <c r="N15" s="130">
        <v>1969</v>
      </c>
      <c r="O15" s="130">
        <v>0</v>
      </c>
      <c r="P15" s="130">
        <v>27038</v>
      </c>
      <c r="Q15" s="133">
        <v>109038</v>
      </c>
      <c r="R15" s="144"/>
    </row>
    <row r="16" spans="2:18" ht="21" customHeight="1" x14ac:dyDescent="0.25">
      <c r="B16" s="127" t="s">
        <v>24</v>
      </c>
      <c r="C16" s="130">
        <v>0</v>
      </c>
      <c r="D16" s="130">
        <v>0</v>
      </c>
      <c r="E16" s="130">
        <v>0</v>
      </c>
      <c r="F16" s="130">
        <v>0</v>
      </c>
      <c r="G16" s="130">
        <v>0</v>
      </c>
      <c r="H16" s="130">
        <v>0</v>
      </c>
      <c r="I16" s="130">
        <v>0</v>
      </c>
      <c r="J16" s="130">
        <v>0</v>
      </c>
      <c r="K16" s="130">
        <v>583548</v>
      </c>
      <c r="L16" s="130">
        <v>0</v>
      </c>
      <c r="M16" s="130">
        <v>0</v>
      </c>
      <c r="N16" s="130">
        <v>0</v>
      </c>
      <c r="O16" s="130">
        <v>0</v>
      </c>
      <c r="P16" s="130">
        <v>0</v>
      </c>
      <c r="Q16" s="133">
        <v>583548</v>
      </c>
      <c r="R16" s="144"/>
    </row>
    <row r="17" spans="2:18" ht="21" customHeight="1" x14ac:dyDescent="0.25">
      <c r="B17" s="127" t="s">
        <v>25</v>
      </c>
      <c r="C17" s="130">
        <v>22439</v>
      </c>
      <c r="D17" s="130">
        <v>12591</v>
      </c>
      <c r="E17" s="130">
        <v>4047</v>
      </c>
      <c r="F17" s="130">
        <v>28169</v>
      </c>
      <c r="G17" s="130">
        <v>3795</v>
      </c>
      <c r="H17" s="130">
        <v>11875</v>
      </c>
      <c r="I17" s="130">
        <v>62829</v>
      </c>
      <c r="J17" s="130">
        <v>111505</v>
      </c>
      <c r="K17" s="130">
        <v>6163</v>
      </c>
      <c r="L17" s="130">
        <v>2589</v>
      </c>
      <c r="M17" s="130">
        <v>16342</v>
      </c>
      <c r="N17" s="130">
        <v>28439</v>
      </c>
      <c r="O17" s="130">
        <v>0</v>
      </c>
      <c r="P17" s="130">
        <v>5663</v>
      </c>
      <c r="Q17" s="133">
        <v>316446</v>
      </c>
      <c r="R17" s="144"/>
    </row>
    <row r="18" spans="2:18" ht="21" customHeight="1" x14ac:dyDescent="0.25">
      <c r="B18" s="127" t="s">
        <v>26</v>
      </c>
      <c r="C18" s="130">
        <v>0</v>
      </c>
      <c r="D18" s="130">
        <v>9813</v>
      </c>
      <c r="E18" s="130">
        <v>6322</v>
      </c>
      <c r="F18" s="130">
        <v>27714</v>
      </c>
      <c r="G18" s="130">
        <v>22410</v>
      </c>
      <c r="H18" s="130">
        <v>15176</v>
      </c>
      <c r="I18" s="130">
        <v>140376</v>
      </c>
      <c r="J18" s="130">
        <v>112600</v>
      </c>
      <c r="K18" s="130">
        <v>0</v>
      </c>
      <c r="L18" s="130">
        <v>25049</v>
      </c>
      <c r="M18" s="130">
        <v>17053</v>
      </c>
      <c r="N18" s="130">
        <v>34148</v>
      </c>
      <c r="O18" s="130">
        <v>107121</v>
      </c>
      <c r="P18" s="130">
        <v>4077</v>
      </c>
      <c r="Q18" s="133">
        <v>521859</v>
      </c>
      <c r="R18" s="144"/>
    </row>
    <row r="19" spans="2:18" ht="21" customHeight="1" x14ac:dyDescent="0.25">
      <c r="B19" s="127" t="s">
        <v>27</v>
      </c>
      <c r="C19" s="130">
        <v>5363</v>
      </c>
      <c r="D19" s="130">
        <v>30072</v>
      </c>
      <c r="E19" s="130">
        <v>8349</v>
      </c>
      <c r="F19" s="130">
        <v>115522</v>
      </c>
      <c r="G19" s="130">
        <v>8122</v>
      </c>
      <c r="H19" s="130">
        <v>25932</v>
      </c>
      <c r="I19" s="130">
        <v>48900</v>
      </c>
      <c r="J19" s="130">
        <v>59346</v>
      </c>
      <c r="K19" s="130">
        <v>0</v>
      </c>
      <c r="L19" s="130">
        <v>7819</v>
      </c>
      <c r="M19" s="130">
        <v>34102</v>
      </c>
      <c r="N19" s="130">
        <v>49017</v>
      </c>
      <c r="O19" s="130">
        <v>120669</v>
      </c>
      <c r="P19" s="130">
        <v>11524</v>
      </c>
      <c r="Q19" s="133">
        <v>524739</v>
      </c>
      <c r="R19" s="144"/>
    </row>
    <row r="20" spans="2:18" ht="21" customHeight="1" x14ac:dyDescent="0.25">
      <c r="B20" s="127" t="s">
        <v>28</v>
      </c>
      <c r="C20" s="130">
        <v>0</v>
      </c>
      <c r="D20" s="130">
        <v>20784</v>
      </c>
      <c r="E20" s="130">
        <v>5874</v>
      </c>
      <c r="F20" s="130">
        <v>34256</v>
      </c>
      <c r="G20" s="130">
        <v>3991</v>
      </c>
      <c r="H20" s="130">
        <v>22252</v>
      </c>
      <c r="I20" s="130">
        <v>80804</v>
      </c>
      <c r="J20" s="130">
        <v>84955</v>
      </c>
      <c r="K20" s="130">
        <v>0</v>
      </c>
      <c r="L20" s="130">
        <v>4310</v>
      </c>
      <c r="M20" s="130">
        <v>18868</v>
      </c>
      <c r="N20" s="130">
        <v>37066</v>
      </c>
      <c r="O20" s="130">
        <v>0</v>
      </c>
      <c r="P20" s="130">
        <v>6130</v>
      </c>
      <c r="Q20" s="133">
        <v>319290</v>
      </c>
      <c r="R20" s="144"/>
    </row>
    <row r="21" spans="2:18" ht="21" customHeight="1" x14ac:dyDescent="0.25">
      <c r="B21" s="127" t="s">
        <v>29</v>
      </c>
      <c r="C21" s="130">
        <v>6533</v>
      </c>
      <c r="D21" s="130">
        <v>17308</v>
      </c>
      <c r="E21" s="130">
        <v>69504</v>
      </c>
      <c r="F21" s="130">
        <v>70382</v>
      </c>
      <c r="G21" s="130">
        <v>40868</v>
      </c>
      <c r="H21" s="130">
        <v>10260</v>
      </c>
      <c r="I21" s="130">
        <v>177572</v>
      </c>
      <c r="J21" s="130">
        <v>112560</v>
      </c>
      <c r="K21" s="130">
        <v>0</v>
      </c>
      <c r="L21" s="130">
        <v>124594</v>
      </c>
      <c r="M21" s="130">
        <v>29955</v>
      </c>
      <c r="N21" s="130">
        <v>51679</v>
      </c>
      <c r="O21" s="130">
        <v>208834</v>
      </c>
      <c r="P21" s="130">
        <v>30992</v>
      </c>
      <c r="Q21" s="133">
        <v>951041</v>
      </c>
      <c r="R21" s="144"/>
    </row>
    <row r="22" spans="2:18" ht="21" customHeight="1" x14ac:dyDescent="0.25">
      <c r="B22" s="127" t="s">
        <v>30</v>
      </c>
      <c r="C22" s="130">
        <v>12577</v>
      </c>
      <c r="D22" s="130">
        <v>9985</v>
      </c>
      <c r="E22" s="130">
        <v>19610</v>
      </c>
      <c r="F22" s="130">
        <v>47293</v>
      </c>
      <c r="G22" s="130">
        <v>8647</v>
      </c>
      <c r="H22" s="130">
        <v>26809</v>
      </c>
      <c r="I22" s="130">
        <v>248475</v>
      </c>
      <c r="J22" s="130">
        <v>147931</v>
      </c>
      <c r="K22" s="130">
        <v>0</v>
      </c>
      <c r="L22" s="130">
        <v>39670</v>
      </c>
      <c r="M22" s="130">
        <v>43147</v>
      </c>
      <c r="N22" s="130">
        <v>67322</v>
      </c>
      <c r="O22" s="130">
        <v>38171</v>
      </c>
      <c r="P22" s="130">
        <v>3405</v>
      </c>
      <c r="Q22" s="133">
        <v>713041</v>
      </c>
      <c r="R22" s="144"/>
    </row>
    <row r="23" spans="2:18" ht="21" customHeight="1" x14ac:dyDescent="0.25">
      <c r="B23" s="127" t="s">
        <v>31</v>
      </c>
      <c r="C23" s="130">
        <v>0</v>
      </c>
      <c r="D23" s="130">
        <v>11811</v>
      </c>
      <c r="E23" s="130">
        <v>6176</v>
      </c>
      <c r="F23" s="130">
        <v>21192</v>
      </c>
      <c r="G23" s="130">
        <v>1955</v>
      </c>
      <c r="H23" s="130">
        <v>20497</v>
      </c>
      <c r="I23" s="130">
        <v>64746</v>
      </c>
      <c r="J23" s="130">
        <v>49420</v>
      </c>
      <c r="K23" s="130">
        <v>0</v>
      </c>
      <c r="L23" s="130">
        <v>5475</v>
      </c>
      <c r="M23" s="130">
        <v>13712</v>
      </c>
      <c r="N23" s="130">
        <v>34303</v>
      </c>
      <c r="O23" s="130">
        <v>0</v>
      </c>
      <c r="P23" s="130">
        <v>14038</v>
      </c>
      <c r="Q23" s="133">
        <v>243325</v>
      </c>
      <c r="R23" s="144"/>
    </row>
    <row r="24" spans="2:18" ht="21" customHeight="1" x14ac:dyDescent="0.25">
      <c r="B24" s="127" t="s">
        <v>32</v>
      </c>
      <c r="C24" s="130">
        <v>0</v>
      </c>
      <c r="D24" s="130">
        <v>2</v>
      </c>
      <c r="E24" s="130">
        <v>-277</v>
      </c>
      <c r="F24" s="130">
        <v>-2</v>
      </c>
      <c r="G24" s="130">
        <v>13</v>
      </c>
      <c r="H24" s="130">
        <v>504</v>
      </c>
      <c r="I24" s="130">
        <v>51311</v>
      </c>
      <c r="J24" s="130">
        <v>23030</v>
      </c>
      <c r="K24" s="130">
        <v>516579</v>
      </c>
      <c r="L24" s="130">
        <v>90</v>
      </c>
      <c r="M24" s="130">
        <v>81</v>
      </c>
      <c r="N24" s="130">
        <v>219</v>
      </c>
      <c r="O24" s="130">
        <v>0</v>
      </c>
      <c r="P24" s="130">
        <v>21</v>
      </c>
      <c r="Q24" s="133">
        <v>591571</v>
      </c>
      <c r="R24" s="144"/>
    </row>
    <row r="25" spans="2:18" ht="21" customHeight="1" x14ac:dyDescent="0.25">
      <c r="B25" s="127" t="s">
        <v>33</v>
      </c>
      <c r="C25" s="130">
        <v>11433</v>
      </c>
      <c r="D25" s="130">
        <v>26474</v>
      </c>
      <c r="E25" s="130">
        <v>9430</v>
      </c>
      <c r="F25" s="130">
        <v>129538</v>
      </c>
      <c r="G25" s="130">
        <v>46630</v>
      </c>
      <c r="H25" s="130">
        <v>35800</v>
      </c>
      <c r="I25" s="130">
        <v>180394</v>
      </c>
      <c r="J25" s="130">
        <v>109652</v>
      </c>
      <c r="K25" s="130">
        <v>0</v>
      </c>
      <c r="L25" s="130">
        <v>99629</v>
      </c>
      <c r="M25" s="130">
        <v>23670</v>
      </c>
      <c r="N25" s="130">
        <v>19574</v>
      </c>
      <c r="O25" s="130">
        <v>636625</v>
      </c>
      <c r="P25" s="130">
        <v>13205</v>
      </c>
      <c r="Q25" s="133">
        <v>1342053</v>
      </c>
      <c r="R25" s="144"/>
    </row>
    <row r="26" spans="2:18" ht="21" customHeight="1" x14ac:dyDescent="0.25">
      <c r="B26" s="127" t="s">
        <v>34</v>
      </c>
      <c r="C26" s="130">
        <v>6</v>
      </c>
      <c r="D26" s="130">
        <v>28555</v>
      </c>
      <c r="E26" s="130">
        <v>9119</v>
      </c>
      <c r="F26" s="130">
        <v>135212</v>
      </c>
      <c r="G26" s="130">
        <v>7836</v>
      </c>
      <c r="H26" s="130">
        <v>45216</v>
      </c>
      <c r="I26" s="130">
        <v>52527</v>
      </c>
      <c r="J26" s="130">
        <v>92702</v>
      </c>
      <c r="K26" s="130">
        <v>0</v>
      </c>
      <c r="L26" s="130">
        <v>7861</v>
      </c>
      <c r="M26" s="130">
        <v>43271</v>
      </c>
      <c r="N26" s="130">
        <v>70216</v>
      </c>
      <c r="O26" s="130">
        <v>22113</v>
      </c>
      <c r="P26" s="130">
        <v>3161</v>
      </c>
      <c r="Q26" s="133">
        <v>517796</v>
      </c>
      <c r="R26" s="144"/>
    </row>
    <row r="27" spans="2:18" ht="21" customHeight="1" x14ac:dyDescent="0.25">
      <c r="B27" s="127" t="s">
        <v>35</v>
      </c>
      <c r="C27" s="130">
        <v>21562</v>
      </c>
      <c r="D27" s="130">
        <v>5841</v>
      </c>
      <c r="E27" s="130">
        <v>25599</v>
      </c>
      <c r="F27" s="130">
        <v>11544</v>
      </c>
      <c r="G27" s="130">
        <v>4162</v>
      </c>
      <c r="H27" s="130">
        <v>161034</v>
      </c>
      <c r="I27" s="130">
        <v>183602</v>
      </c>
      <c r="J27" s="130">
        <v>0</v>
      </c>
      <c r="K27" s="130">
        <v>3884</v>
      </c>
      <c r="L27" s="130">
        <v>15273</v>
      </c>
      <c r="M27" s="130">
        <v>17003</v>
      </c>
      <c r="N27" s="130">
        <v>0</v>
      </c>
      <c r="O27" s="130">
        <v>12463</v>
      </c>
      <c r="P27" s="130">
        <v>0</v>
      </c>
      <c r="Q27" s="133">
        <v>461964</v>
      </c>
      <c r="R27" s="144"/>
    </row>
    <row r="28" spans="2:18" ht="21" customHeight="1" x14ac:dyDescent="0.25">
      <c r="B28" s="127" t="s">
        <v>36</v>
      </c>
      <c r="C28" s="130">
        <v>0</v>
      </c>
      <c r="D28" s="130">
        <v>4758</v>
      </c>
      <c r="E28" s="130">
        <v>7953</v>
      </c>
      <c r="F28" s="130">
        <v>9037</v>
      </c>
      <c r="G28" s="130">
        <v>20566</v>
      </c>
      <c r="H28" s="130">
        <v>2227</v>
      </c>
      <c r="I28" s="130">
        <v>93966</v>
      </c>
      <c r="J28" s="130">
        <v>154087</v>
      </c>
      <c r="K28" s="130">
        <v>0</v>
      </c>
      <c r="L28" s="130">
        <v>6694</v>
      </c>
      <c r="M28" s="130">
        <v>6423</v>
      </c>
      <c r="N28" s="130">
        <v>32</v>
      </c>
      <c r="O28" s="130">
        <v>209034</v>
      </c>
      <c r="P28" s="130">
        <v>21168</v>
      </c>
      <c r="Q28" s="133">
        <v>535945</v>
      </c>
      <c r="R28" s="144"/>
    </row>
    <row r="29" spans="2:18" ht="21" customHeight="1" x14ac:dyDescent="0.25">
      <c r="B29" s="127" t="s">
        <v>37</v>
      </c>
      <c r="C29" s="130">
        <v>550</v>
      </c>
      <c r="D29" s="130">
        <v>10126</v>
      </c>
      <c r="E29" s="130">
        <v>5908</v>
      </c>
      <c r="F29" s="130">
        <v>30948</v>
      </c>
      <c r="G29" s="130">
        <v>3667</v>
      </c>
      <c r="H29" s="130">
        <v>16566</v>
      </c>
      <c r="I29" s="130">
        <v>70259</v>
      </c>
      <c r="J29" s="130">
        <v>41982</v>
      </c>
      <c r="K29" s="130">
        <v>0</v>
      </c>
      <c r="L29" s="130">
        <v>2836</v>
      </c>
      <c r="M29" s="130">
        <v>11275</v>
      </c>
      <c r="N29" s="130">
        <v>39963</v>
      </c>
      <c r="O29" s="130">
        <v>0</v>
      </c>
      <c r="P29" s="130">
        <v>8579</v>
      </c>
      <c r="Q29" s="133">
        <v>242659</v>
      </c>
      <c r="R29" s="144"/>
    </row>
    <row r="30" spans="2:18" ht="21" customHeight="1" x14ac:dyDescent="0.25">
      <c r="B30" s="127" t="s">
        <v>38</v>
      </c>
      <c r="C30" s="130">
        <v>0</v>
      </c>
      <c r="D30" s="130">
        <v>4241</v>
      </c>
      <c r="E30" s="130">
        <v>6936</v>
      </c>
      <c r="F30" s="130">
        <v>14025</v>
      </c>
      <c r="G30" s="130">
        <v>655</v>
      </c>
      <c r="H30" s="130">
        <v>11883</v>
      </c>
      <c r="I30" s="130">
        <v>90868</v>
      </c>
      <c r="J30" s="130">
        <v>92990</v>
      </c>
      <c r="K30" s="130">
        <v>0</v>
      </c>
      <c r="L30" s="130">
        <v>1908</v>
      </c>
      <c r="M30" s="130">
        <v>10300</v>
      </c>
      <c r="N30" s="130">
        <v>58205</v>
      </c>
      <c r="O30" s="130">
        <v>0</v>
      </c>
      <c r="P30" s="130">
        <v>1796</v>
      </c>
      <c r="Q30" s="133">
        <v>293806</v>
      </c>
      <c r="R30" s="144"/>
    </row>
    <row r="31" spans="2:18" ht="21" customHeight="1" x14ac:dyDescent="0.25">
      <c r="B31" s="127" t="s">
        <v>196</v>
      </c>
      <c r="C31" s="130">
        <v>0</v>
      </c>
      <c r="D31" s="130">
        <v>2304</v>
      </c>
      <c r="E31" s="130">
        <v>2920</v>
      </c>
      <c r="F31" s="130">
        <v>26888</v>
      </c>
      <c r="G31" s="130">
        <v>4595</v>
      </c>
      <c r="H31" s="130">
        <v>424</v>
      </c>
      <c r="I31" s="130">
        <v>68475</v>
      </c>
      <c r="J31" s="130">
        <v>67879</v>
      </c>
      <c r="K31" s="130">
        <v>0</v>
      </c>
      <c r="L31" s="130">
        <v>31466</v>
      </c>
      <c r="M31" s="130">
        <v>9037</v>
      </c>
      <c r="N31" s="130">
        <v>20592</v>
      </c>
      <c r="O31" s="130">
        <v>66008</v>
      </c>
      <c r="P31" s="130">
        <v>403</v>
      </c>
      <c r="Q31" s="133">
        <v>300992</v>
      </c>
      <c r="R31" s="144"/>
    </row>
    <row r="32" spans="2:18" ht="21" customHeight="1" x14ac:dyDescent="0.25">
      <c r="B32" s="127" t="s">
        <v>197</v>
      </c>
      <c r="C32" s="130">
        <v>46600.21</v>
      </c>
      <c r="D32" s="130">
        <v>36164.953000000001</v>
      </c>
      <c r="E32" s="130">
        <v>2427.183</v>
      </c>
      <c r="F32" s="130">
        <v>53929.696000000004</v>
      </c>
      <c r="G32" s="130">
        <v>15816.675999999999</v>
      </c>
      <c r="H32" s="130">
        <v>2617.8220000000001</v>
      </c>
      <c r="I32" s="130">
        <v>46686.862999999998</v>
      </c>
      <c r="J32" s="130">
        <v>22748.339</v>
      </c>
      <c r="K32" s="130">
        <v>0</v>
      </c>
      <c r="L32" s="130">
        <v>3559.0940000000001</v>
      </c>
      <c r="M32" s="130">
        <v>6223.2179999999998</v>
      </c>
      <c r="N32" s="130">
        <v>5021.42</v>
      </c>
      <c r="O32" s="130">
        <v>0</v>
      </c>
      <c r="P32" s="130">
        <v>6846.43</v>
      </c>
      <c r="Q32" s="133">
        <v>248641.90400000001</v>
      </c>
      <c r="R32" s="144"/>
    </row>
    <row r="33" spans="2:18" ht="21" customHeight="1" x14ac:dyDescent="0.25">
      <c r="B33" s="127" t="s">
        <v>214</v>
      </c>
      <c r="C33" s="130">
        <v>0</v>
      </c>
      <c r="D33" s="130">
        <v>1869</v>
      </c>
      <c r="E33" s="130">
        <v>391</v>
      </c>
      <c r="F33" s="130">
        <v>9551</v>
      </c>
      <c r="G33" s="130">
        <v>1283</v>
      </c>
      <c r="H33" s="130">
        <v>15839</v>
      </c>
      <c r="I33" s="130">
        <v>3714</v>
      </c>
      <c r="J33" s="130">
        <v>3522</v>
      </c>
      <c r="K33" s="130">
        <v>0</v>
      </c>
      <c r="L33" s="130">
        <v>1333</v>
      </c>
      <c r="M33" s="130">
        <v>437</v>
      </c>
      <c r="N33" s="130">
        <v>1074</v>
      </c>
      <c r="O33" s="130">
        <v>0</v>
      </c>
      <c r="P33" s="130">
        <v>18597</v>
      </c>
      <c r="Q33" s="133">
        <v>57611</v>
      </c>
      <c r="R33" s="144"/>
    </row>
    <row r="34" spans="2:18" ht="21" customHeight="1" x14ac:dyDescent="0.25">
      <c r="B34" s="127" t="s">
        <v>198</v>
      </c>
      <c r="C34" s="130">
        <v>0</v>
      </c>
      <c r="D34" s="130">
        <v>4185</v>
      </c>
      <c r="E34" s="130">
        <v>1248</v>
      </c>
      <c r="F34" s="130">
        <v>6036</v>
      </c>
      <c r="G34" s="130">
        <v>13485</v>
      </c>
      <c r="H34" s="130">
        <v>4029</v>
      </c>
      <c r="I34" s="130">
        <v>87811</v>
      </c>
      <c r="J34" s="130">
        <v>53352</v>
      </c>
      <c r="K34" s="130">
        <v>0</v>
      </c>
      <c r="L34" s="130">
        <v>22582</v>
      </c>
      <c r="M34" s="130">
        <v>4152</v>
      </c>
      <c r="N34" s="130">
        <v>15014</v>
      </c>
      <c r="O34" s="130">
        <v>550204</v>
      </c>
      <c r="P34" s="130">
        <v>5400</v>
      </c>
      <c r="Q34" s="133">
        <v>767498</v>
      </c>
      <c r="R34" s="144"/>
    </row>
    <row r="35" spans="2:18" ht="21" customHeight="1" x14ac:dyDescent="0.25">
      <c r="B35" s="127" t="s">
        <v>199</v>
      </c>
      <c r="C35" s="130">
        <v>0</v>
      </c>
      <c r="D35" s="130">
        <v>4944</v>
      </c>
      <c r="E35" s="130">
        <v>4923</v>
      </c>
      <c r="F35" s="130">
        <v>5306</v>
      </c>
      <c r="G35" s="130">
        <v>716</v>
      </c>
      <c r="H35" s="130">
        <v>636</v>
      </c>
      <c r="I35" s="130">
        <v>101498</v>
      </c>
      <c r="J35" s="130">
        <v>67088</v>
      </c>
      <c r="K35" s="130">
        <v>0</v>
      </c>
      <c r="L35" s="130">
        <v>1523</v>
      </c>
      <c r="M35" s="130">
        <v>12197</v>
      </c>
      <c r="N35" s="130">
        <v>39961</v>
      </c>
      <c r="O35" s="130">
        <v>32564</v>
      </c>
      <c r="P35" s="130">
        <v>40050</v>
      </c>
      <c r="Q35" s="133">
        <v>311406</v>
      </c>
      <c r="R35" s="144"/>
    </row>
    <row r="36" spans="2:18" ht="21" customHeight="1" x14ac:dyDescent="0.25">
      <c r="B36" s="127" t="s">
        <v>215</v>
      </c>
      <c r="C36" s="130">
        <v>0</v>
      </c>
      <c r="D36" s="130">
        <v>1577</v>
      </c>
      <c r="E36" s="130">
        <v>1838</v>
      </c>
      <c r="F36" s="130">
        <v>3994</v>
      </c>
      <c r="G36" s="130">
        <v>6801</v>
      </c>
      <c r="H36" s="130">
        <v>1089</v>
      </c>
      <c r="I36" s="130">
        <v>254403</v>
      </c>
      <c r="J36" s="130">
        <v>86168</v>
      </c>
      <c r="K36" s="130">
        <v>99601</v>
      </c>
      <c r="L36" s="130">
        <v>12860</v>
      </c>
      <c r="M36" s="130">
        <v>4390</v>
      </c>
      <c r="N36" s="130">
        <v>6688</v>
      </c>
      <c r="O36" s="130">
        <v>12023</v>
      </c>
      <c r="P36" s="130">
        <v>3005</v>
      </c>
      <c r="Q36" s="133">
        <v>494437</v>
      </c>
      <c r="R36" s="144"/>
    </row>
    <row r="37" spans="2:18" ht="21" customHeight="1" x14ac:dyDescent="0.25">
      <c r="B37" s="127" t="s">
        <v>40</v>
      </c>
      <c r="C37" s="130">
        <v>0</v>
      </c>
      <c r="D37" s="130">
        <v>6710</v>
      </c>
      <c r="E37" s="130">
        <v>11325</v>
      </c>
      <c r="F37" s="130">
        <v>2833</v>
      </c>
      <c r="G37" s="130">
        <v>6017</v>
      </c>
      <c r="H37" s="130">
        <v>5696</v>
      </c>
      <c r="I37" s="130">
        <v>69983</v>
      </c>
      <c r="J37" s="130">
        <v>84394</v>
      </c>
      <c r="K37" s="130">
        <v>0</v>
      </c>
      <c r="L37" s="130">
        <v>7839</v>
      </c>
      <c r="M37" s="130">
        <v>17706</v>
      </c>
      <c r="N37" s="130">
        <v>15732</v>
      </c>
      <c r="O37" s="130">
        <v>11654</v>
      </c>
      <c r="P37" s="130">
        <v>3444</v>
      </c>
      <c r="Q37" s="133">
        <v>243332</v>
      </c>
      <c r="R37" s="144"/>
    </row>
    <row r="38" spans="2:18" ht="21" customHeight="1" x14ac:dyDescent="0.25">
      <c r="B38" s="127" t="s">
        <v>41</v>
      </c>
      <c r="C38" s="130">
        <v>0</v>
      </c>
      <c r="D38" s="130">
        <v>7863</v>
      </c>
      <c r="E38" s="130">
        <v>10085</v>
      </c>
      <c r="F38" s="130">
        <v>41014</v>
      </c>
      <c r="G38" s="130">
        <v>4420</v>
      </c>
      <c r="H38" s="130">
        <v>41370</v>
      </c>
      <c r="I38" s="130">
        <v>46477</v>
      </c>
      <c r="J38" s="130">
        <v>23082</v>
      </c>
      <c r="K38" s="130">
        <v>0</v>
      </c>
      <c r="L38" s="130">
        <v>2585</v>
      </c>
      <c r="M38" s="130">
        <v>23221</v>
      </c>
      <c r="N38" s="130">
        <v>40174</v>
      </c>
      <c r="O38" s="130">
        <v>0</v>
      </c>
      <c r="P38" s="130">
        <v>15518</v>
      </c>
      <c r="Q38" s="133">
        <v>255810</v>
      </c>
      <c r="R38" s="144"/>
    </row>
    <row r="39" spans="2:18" ht="21" customHeight="1" x14ac:dyDescent="0.25">
      <c r="B39" s="127" t="s">
        <v>42</v>
      </c>
      <c r="C39" s="130">
        <v>0</v>
      </c>
      <c r="D39" s="130">
        <v>0</v>
      </c>
      <c r="E39" s="130">
        <v>0</v>
      </c>
      <c r="F39" s="130">
        <v>0</v>
      </c>
      <c r="G39" s="130">
        <v>0</v>
      </c>
      <c r="H39" s="130">
        <v>0</v>
      </c>
      <c r="I39" s="130">
        <v>0</v>
      </c>
      <c r="J39" s="130">
        <v>0</v>
      </c>
      <c r="K39" s="130">
        <v>0</v>
      </c>
      <c r="L39" s="130">
        <v>0</v>
      </c>
      <c r="M39" s="130">
        <v>0</v>
      </c>
      <c r="N39" s="130">
        <v>0</v>
      </c>
      <c r="O39" s="130">
        <v>0</v>
      </c>
      <c r="P39" s="130">
        <v>0</v>
      </c>
      <c r="Q39" s="133">
        <v>0</v>
      </c>
      <c r="R39" s="144"/>
    </row>
    <row r="40" spans="2:18" ht="21" customHeight="1" x14ac:dyDescent="0.25">
      <c r="B40" s="127" t="s">
        <v>43</v>
      </c>
      <c r="C40" s="130">
        <v>0</v>
      </c>
      <c r="D40" s="130">
        <v>2170</v>
      </c>
      <c r="E40" s="130">
        <v>558</v>
      </c>
      <c r="F40" s="130">
        <v>-172</v>
      </c>
      <c r="G40" s="130">
        <v>1451</v>
      </c>
      <c r="H40" s="130">
        <v>817</v>
      </c>
      <c r="I40" s="130">
        <v>152990</v>
      </c>
      <c r="J40" s="130">
        <v>113465</v>
      </c>
      <c r="K40" s="130">
        <v>0</v>
      </c>
      <c r="L40" s="130">
        <v>4845</v>
      </c>
      <c r="M40" s="130">
        <v>471</v>
      </c>
      <c r="N40" s="130">
        <v>7166</v>
      </c>
      <c r="O40" s="130">
        <v>0</v>
      </c>
      <c r="P40" s="130">
        <v>21191</v>
      </c>
      <c r="Q40" s="133">
        <v>304952</v>
      </c>
      <c r="R40" s="144"/>
    </row>
    <row r="41" spans="2:18" ht="21" customHeight="1" x14ac:dyDescent="0.25">
      <c r="B41" s="127" t="s">
        <v>44</v>
      </c>
      <c r="C41" s="130">
        <v>4030</v>
      </c>
      <c r="D41" s="130">
        <v>12600</v>
      </c>
      <c r="E41" s="130">
        <v>1171</v>
      </c>
      <c r="F41" s="130">
        <v>23563</v>
      </c>
      <c r="G41" s="130">
        <v>1168</v>
      </c>
      <c r="H41" s="130">
        <v>4160</v>
      </c>
      <c r="I41" s="130">
        <v>45216</v>
      </c>
      <c r="J41" s="130">
        <v>38380</v>
      </c>
      <c r="K41" s="130">
        <v>0</v>
      </c>
      <c r="L41" s="130">
        <v>2290</v>
      </c>
      <c r="M41" s="130">
        <v>6584</v>
      </c>
      <c r="N41" s="130">
        <v>10695</v>
      </c>
      <c r="O41" s="130">
        <v>5549</v>
      </c>
      <c r="P41" s="130">
        <v>125398</v>
      </c>
      <c r="Q41" s="133">
        <v>280805</v>
      </c>
      <c r="R41" s="144"/>
    </row>
    <row r="42" spans="2:18" ht="21" customHeight="1" x14ac:dyDescent="0.25">
      <c r="B42" s="127" t="s">
        <v>45</v>
      </c>
      <c r="C42" s="130">
        <v>0</v>
      </c>
      <c r="D42" s="130">
        <v>17655</v>
      </c>
      <c r="E42" s="130">
        <v>19864</v>
      </c>
      <c r="F42" s="130">
        <v>65955</v>
      </c>
      <c r="G42" s="130">
        <v>16761</v>
      </c>
      <c r="H42" s="130">
        <v>20852</v>
      </c>
      <c r="I42" s="130">
        <v>401518</v>
      </c>
      <c r="J42" s="130">
        <v>234762</v>
      </c>
      <c r="K42" s="130">
        <v>0</v>
      </c>
      <c r="L42" s="130">
        <v>53640</v>
      </c>
      <c r="M42" s="130">
        <v>20495</v>
      </c>
      <c r="N42" s="130">
        <v>31688</v>
      </c>
      <c r="O42" s="130">
        <v>701666</v>
      </c>
      <c r="P42" s="130">
        <v>30682</v>
      </c>
      <c r="Q42" s="133">
        <v>1615538</v>
      </c>
      <c r="R42" s="144"/>
    </row>
    <row r="43" spans="2:18" ht="21" customHeight="1" x14ac:dyDescent="0.25">
      <c r="B43" s="127" t="s">
        <v>46</v>
      </c>
      <c r="C43" s="130">
        <v>303619</v>
      </c>
      <c r="D43" s="130">
        <v>0</v>
      </c>
      <c r="E43" s="130">
        <v>0</v>
      </c>
      <c r="F43" s="130">
        <v>0</v>
      </c>
      <c r="G43" s="130">
        <v>0</v>
      </c>
      <c r="H43" s="130">
        <v>0</v>
      </c>
      <c r="I43" s="130">
        <v>0</v>
      </c>
      <c r="J43" s="130">
        <v>0</v>
      </c>
      <c r="K43" s="130">
        <v>0</v>
      </c>
      <c r="L43" s="130">
        <v>0</v>
      </c>
      <c r="M43" s="130">
        <v>0</v>
      </c>
      <c r="N43" s="130">
        <v>0</v>
      </c>
      <c r="O43" s="130">
        <v>0</v>
      </c>
      <c r="P43" s="130">
        <v>0</v>
      </c>
      <c r="Q43" s="133">
        <v>303619</v>
      </c>
      <c r="R43" s="144"/>
    </row>
    <row r="44" spans="2:18" ht="21" customHeight="1" x14ac:dyDescent="0.25">
      <c r="B44" s="131" t="s">
        <v>47</v>
      </c>
      <c r="C44" s="132">
        <f>SUM(C7:C43)</f>
        <v>521983.20999999996</v>
      </c>
      <c r="D44" s="132">
        <f t="shared" ref="D44:Q44" si="0">SUM(D7:D43)</f>
        <v>439283.95299999998</v>
      </c>
      <c r="E44" s="132">
        <f t="shared" si="0"/>
        <v>458865.18300000002</v>
      </c>
      <c r="F44" s="132">
        <f t="shared" si="0"/>
        <v>1338324.696</v>
      </c>
      <c r="G44" s="132">
        <f t="shared" si="0"/>
        <v>407277.67599999998</v>
      </c>
      <c r="H44" s="132">
        <f t="shared" si="0"/>
        <v>914590.82200000004</v>
      </c>
      <c r="I44" s="132">
        <f t="shared" si="0"/>
        <v>4379968.8629999999</v>
      </c>
      <c r="J44" s="132">
        <f t="shared" si="0"/>
        <v>3503351.3390000002</v>
      </c>
      <c r="K44" s="132">
        <f t="shared" si="0"/>
        <v>1223406</v>
      </c>
      <c r="L44" s="132">
        <f t="shared" si="0"/>
        <v>895344.09400000004</v>
      </c>
      <c r="M44" s="132">
        <f t="shared" si="0"/>
        <v>746753.21799999999</v>
      </c>
      <c r="N44" s="132">
        <f t="shared" si="0"/>
        <v>1019603.42</v>
      </c>
      <c r="O44" s="132">
        <f t="shared" si="0"/>
        <v>4320474</v>
      </c>
      <c r="P44" s="132">
        <f t="shared" si="0"/>
        <v>672746.42999999993</v>
      </c>
      <c r="Q44" s="132">
        <f t="shared" si="0"/>
        <v>20841977.903999999</v>
      </c>
      <c r="R44" s="144"/>
    </row>
    <row r="45" spans="2:18" ht="21" customHeight="1" x14ac:dyDescent="0.25">
      <c r="B45" s="297" t="s">
        <v>48</v>
      </c>
      <c r="C45" s="297"/>
      <c r="D45" s="297"/>
      <c r="E45" s="297"/>
      <c r="F45" s="297"/>
      <c r="G45" s="297"/>
      <c r="H45" s="297"/>
      <c r="I45" s="297"/>
      <c r="J45" s="297"/>
      <c r="K45" s="297"/>
      <c r="L45" s="297"/>
      <c r="M45" s="297"/>
      <c r="N45" s="297"/>
      <c r="O45" s="297"/>
      <c r="P45" s="297"/>
      <c r="Q45" s="297"/>
      <c r="R45" s="145"/>
    </row>
    <row r="46" spans="2:18" ht="21" customHeight="1" x14ac:dyDescent="0.25">
      <c r="B46" s="127" t="s">
        <v>49</v>
      </c>
      <c r="C46" s="130">
        <v>1779</v>
      </c>
      <c r="D46" s="130">
        <v>29669</v>
      </c>
      <c r="E46" s="130">
        <v>0</v>
      </c>
      <c r="F46" s="130">
        <v>97548</v>
      </c>
      <c r="G46" s="130">
        <v>4405</v>
      </c>
      <c r="H46" s="130">
        <v>9401</v>
      </c>
      <c r="I46" s="130">
        <v>0</v>
      </c>
      <c r="J46" s="130">
        <v>17109</v>
      </c>
      <c r="K46" s="130">
        <v>0</v>
      </c>
      <c r="L46" s="130">
        <v>4815</v>
      </c>
      <c r="M46" s="130">
        <v>0</v>
      </c>
      <c r="N46" s="130">
        <v>31</v>
      </c>
      <c r="O46" s="130">
        <v>99221</v>
      </c>
      <c r="P46" s="130">
        <v>17591</v>
      </c>
      <c r="Q46" s="133">
        <v>281570</v>
      </c>
      <c r="R46" s="144"/>
    </row>
    <row r="47" spans="2:18" ht="21" customHeight="1" x14ac:dyDescent="0.25">
      <c r="B47" s="127" t="s">
        <v>68</v>
      </c>
      <c r="C47" s="130">
        <v>-112</v>
      </c>
      <c r="D47" s="130">
        <v>17195</v>
      </c>
      <c r="E47" s="130">
        <v>0</v>
      </c>
      <c r="F47" s="130">
        <v>96189</v>
      </c>
      <c r="G47" s="130">
        <v>592</v>
      </c>
      <c r="H47" s="130">
        <v>13615</v>
      </c>
      <c r="I47" s="130">
        <v>0</v>
      </c>
      <c r="J47" s="130">
        <v>23239</v>
      </c>
      <c r="K47" s="130">
        <v>0</v>
      </c>
      <c r="L47" s="130">
        <v>1077</v>
      </c>
      <c r="M47" s="130">
        <v>0</v>
      </c>
      <c r="N47" s="130">
        <v>0</v>
      </c>
      <c r="O47" s="130">
        <v>27449</v>
      </c>
      <c r="P47" s="130">
        <v>29388</v>
      </c>
      <c r="Q47" s="133">
        <v>208632</v>
      </c>
      <c r="R47" s="144"/>
    </row>
    <row r="48" spans="2:18" ht="21" customHeight="1" x14ac:dyDescent="0.25">
      <c r="B48" s="127" t="s">
        <v>50</v>
      </c>
      <c r="C48" s="130">
        <v>1777</v>
      </c>
      <c r="D48" s="130">
        <v>60547</v>
      </c>
      <c r="E48" s="130">
        <v>959</v>
      </c>
      <c r="F48" s="130">
        <v>298314</v>
      </c>
      <c r="G48" s="130">
        <v>17753</v>
      </c>
      <c r="H48" s="130">
        <v>46272</v>
      </c>
      <c r="I48" s="130">
        <v>2747</v>
      </c>
      <c r="J48" s="130">
        <v>53299</v>
      </c>
      <c r="K48" s="130">
        <v>0</v>
      </c>
      <c r="L48" s="130">
        <v>48082</v>
      </c>
      <c r="M48" s="130">
        <v>36477</v>
      </c>
      <c r="N48" s="130">
        <v>920</v>
      </c>
      <c r="O48" s="130">
        <v>182577</v>
      </c>
      <c r="P48" s="130">
        <v>107477</v>
      </c>
      <c r="Q48" s="133">
        <v>857200</v>
      </c>
      <c r="R48" s="144"/>
    </row>
    <row r="49" spans="2:19" ht="21" customHeight="1" x14ac:dyDescent="0.25">
      <c r="B49" s="131" t="s">
        <v>47</v>
      </c>
      <c r="C49" s="132">
        <f>SUM(C46:C48)</f>
        <v>3444</v>
      </c>
      <c r="D49" s="132">
        <f t="shared" ref="D49:Q49" si="1">SUM(D46:D48)</f>
        <v>107411</v>
      </c>
      <c r="E49" s="132">
        <f t="shared" si="1"/>
        <v>959</v>
      </c>
      <c r="F49" s="132">
        <f t="shared" si="1"/>
        <v>492051</v>
      </c>
      <c r="G49" s="132">
        <f t="shared" si="1"/>
        <v>22750</v>
      </c>
      <c r="H49" s="132">
        <f t="shared" si="1"/>
        <v>69288</v>
      </c>
      <c r="I49" s="132">
        <f t="shared" si="1"/>
        <v>2747</v>
      </c>
      <c r="J49" s="132">
        <f t="shared" si="1"/>
        <v>93647</v>
      </c>
      <c r="K49" s="132">
        <f t="shared" si="1"/>
        <v>0</v>
      </c>
      <c r="L49" s="132">
        <f t="shared" si="1"/>
        <v>53974</v>
      </c>
      <c r="M49" s="132">
        <f t="shared" si="1"/>
        <v>36477</v>
      </c>
      <c r="N49" s="132">
        <f t="shared" si="1"/>
        <v>951</v>
      </c>
      <c r="O49" s="132">
        <f t="shared" si="1"/>
        <v>309247</v>
      </c>
      <c r="P49" s="132">
        <f t="shared" si="1"/>
        <v>154456</v>
      </c>
      <c r="Q49" s="132">
        <f t="shared" si="1"/>
        <v>1347402</v>
      </c>
      <c r="R49" s="144"/>
    </row>
    <row r="50" spans="2:19" ht="20.25" customHeight="1" x14ac:dyDescent="0.25">
      <c r="B50" s="298" t="s">
        <v>52</v>
      </c>
      <c r="C50" s="298"/>
      <c r="D50" s="298"/>
      <c r="E50" s="298"/>
      <c r="F50" s="298"/>
      <c r="G50" s="298"/>
      <c r="H50" s="298"/>
      <c r="I50" s="298"/>
      <c r="J50" s="298"/>
      <c r="K50" s="298"/>
      <c r="L50" s="298"/>
      <c r="M50" s="298"/>
      <c r="N50" s="298"/>
      <c r="O50" s="298"/>
      <c r="P50" s="298"/>
      <c r="Q50" s="298"/>
      <c r="R50" s="226"/>
      <c r="S50" s="11"/>
    </row>
    <row r="51" spans="2:19" x14ac:dyDescent="0.25">
      <c r="B51" s="12"/>
    </row>
    <row r="52" spans="2:19" x14ac:dyDescent="0.25">
      <c r="B52" s="12"/>
    </row>
    <row r="53" spans="2:19" x14ac:dyDescent="0.25">
      <c r="B53" s="12"/>
    </row>
    <row r="54" spans="2:19" x14ac:dyDescent="0.25">
      <c r="B54" s="12"/>
    </row>
    <row r="55" spans="2:19" x14ac:dyDescent="0.25">
      <c r="B55" s="12"/>
    </row>
    <row r="56" spans="2:19" x14ac:dyDescent="0.25">
      <c r="B56" s="12"/>
    </row>
  </sheetData>
  <mergeCells count="4">
    <mergeCell ref="B4:Q4"/>
    <mergeCell ref="B6:Q6"/>
    <mergeCell ref="B45:Q45"/>
    <mergeCell ref="B50:Q5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A25" workbookViewId="0">
      <selection activeCell="C43" sqref="C43:Q43"/>
    </sheetView>
  </sheetViews>
  <sheetFormatPr defaultRowHeight="15" x14ac:dyDescent="0.25"/>
  <cols>
    <col min="1" max="1" width="12.42578125" style="12" customWidth="1"/>
    <col min="2" max="2" width="51.28515625" style="28" customWidth="1"/>
    <col min="3" max="17" width="21.5703125" style="12" customWidth="1"/>
    <col min="18" max="19" width="6.140625" style="12" bestFit="1" customWidth="1"/>
    <col min="20" max="20" width="13.5703125" style="12" customWidth="1"/>
    <col min="21" max="16384" width="9.140625" style="12"/>
  </cols>
  <sheetData>
    <row r="3" spans="2:18" ht="5.25" customHeight="1" x14ac:dyDescent="0.25"/>
    <row r="4" spans="2:18" ht="21" customHeight="1" x14ac:dyDescent="0.25">
      <c r="B4" s="295" t="s">
        <v>257</v>
      </c>
      <c r="C4" s="295"/>
      <c r="D4" s="295"/>
      <c r="E4" s="295"/>
      <c r="F4" s="295"/>
      <c r="G4" s="295"/>
      <c r="H4" s="295"/>
      <c r="I4" s="295"/>
      <c r="J4" s="295"/>
      <c r="K4" s="295"/>
      <c r="L4" s="295"/>
      <c r="M4" s="295"/>
      <c r="N4" s="295"/>
      <c r="O4" s="295"/>
      <c r="P4" s="295"/>
      <c r="Q4" s="295"/>
      <c r="R4" s="14"/>
    </row>
    <row r="5" spans="2:18" ht="28.5" customHeight="1" x14ac:dyDescent="0.25">
      <c r="B5" s="109" t="s">
        <v>0</v>
      </c>
      <c r="C5" s="112" t="s">
        <v>91</v>
      </c>
      <c r="D5" s="112" t="s">
        <v>92</v>
      </c>
      <c r="E5" s="112" t="s">
        <v>93</v>
      </c>
      <c r="F5" s="112" t="s">
        <v>94</v>
      </c>
      <c r="G5" s="112" t="s">
        <v>95</v>
      </c>
      <c r="H5" s="112" t="s">
        <v>96</v>
      </c>
      <c r="I5" s="112" t="s">
        <v>97</v>
      </c>
      <c r="J5" s="112" t="s">
        <v>98</v>
      </c>
      <c r="K5" s="112" t="s">
        <v>99</v>
      </c>
      <c r="L5" s="112" t="s">
        <v>100</v>
      </c>
      <c r="M5" s="112" t="s">
        <v>101</v>
      </c>
      <c r="N5" s="112" t="s">
        <v>102</v>
      </c>
      <c r="O5" s="112" t="s">
        <v>103</v>
      </c>
      <c r="P5" s="112" t="s">
        <v>104</v>
      </c>
      <c r="Q5" s="112" t="s">
        <v>105</v>
      </c>
      <c r="R5" s="134"/>
    </row>
    <row r="6" spans="2:18" ht="21" customHeight="1" x14ac:dyDescent="0.25">
      <c r="B6" s="296" t="s">
        <v>16</v>
      </c>
      <c r="C6" s="296"/>
      <c r="D6" s="296"/>
      <c r="E6" s="296"/>
      <c r="F6" s="296"/>
      <c r="G6" s="296"/>
      <c r="H6" s="296"/>
      <c r="I6" s="296"/>
      <c r="J6" s="296"/>
      <c r="K6" s="296"/>
      <c r="L6" s="296"/>
      <c r="M6" s="296"/>
      <c r="N6" s="296"/>
      <c r="O6" s="296"/>
      <c r="P6" s="296"/>
      <c r="Q6" s="296"/>
      <c r="R6" s="134"/>
    </row>
    <row r="7" spans="2:18" ht="18.75" customHeight="1" x14ac:dyDescent="0.25">
      <c r="B7" s="127" t="s">
        <v>17</v>
      </c>
      <c r="C7" s="130">
        <v>0</v>
      </c>
      <c r="D7" s="130">
        <v>0</v>
      </c>
      <c r="E7" s="130">
        <v>1820</v>
      </c>
      <c r="F7" s="130">
        <v>0</v>
      </c>
      <c r="G7" s="130">
        <v>864</v>
      </c>
      <c r="H7" s="130">
        <v>2333</v>
      </c>
      <c r="I7" s="130">
        <v>0</v>
      </c>
      <c r="J7" s="130">
        <v>0</v>
      </c>
      <c r="K7" s="130">
        <v>0</v>
      </c>
      <c r="L7" s="130">
        <v>36228</v>
      </c>
      <c r="M7" s="130">
        <v>924</v>
      </c>
      <c r="N7" s="130">
        <v>39873</v>
      </c>
      <c r="O7" s="130">
        <v>2812962</v>
      </c>
      <c r="P7" s="130">
        <v>23862</v>
      </c>
      <c r="Q7" s="133">
        <v>2918866</v>
      </c>
      <c r="R7" s="144"/>
    </row>
    <row r="8" spans="2:18" ht="21" customHeight="1" x14ac:dyDescent="0.25">
      <c r="B8" s="127" t="s">
        <v>18</v>
      </c>
      <c r="C8" s="130">
        <v>0</v>
      </c>
      <c r="D8" s="130">
        <v>201316</v>
      </c>
      <c r="E8" s="130">
        <v>2728</v>
      </c>
      <c r="F8" s="130">
        <v>32448</v>
      </c>
      <c r="G8" s="130">
        <v>13255</v>
      </c>
      <c r="H8" s="130">
        <v>2599</v>
      </c>
      <c r="I8" s="130">
        <v>656425</v>
      </c>
      <c r="J8" s="130">
        <v>547824</v>
      </c>
      <c r="K8" s="130">
        <v>0</v>
      </c>
      <c r="L8" s="130">
        <v>21170</v>
      </c>
      <c r="M8" s="130">
        <v>10263</v>
      </c>
      <c r="N8" s="130">
        <v>75818</v>
      </c>
      <c r="O8" s="130">
        <v>0</v>
      </c>
      <c r="P8" s="130">
        <v>32326</v>
      </c>
      <c r="Q8" s="133">
        <v>1596173</v>
      </c>
      <c r="R8" s="144"/>
    </row>
    <row r="9" spans="2:18" ht="21" customHeight="1" x14ac:dyDescent="0.25">
      <c r="B9" s="127" t="s">
        <v>19</v>
      </c>
      <c r="C9" s="130">
        <v>-14</v>
      </c>
      <c r="D9" s="130">
        <v>33690</v>
      </c>
      <c r="E9" s="130">
        <v>42308</v>
      </c>
      <c r="F9" s="130">
        <v>40781</v>
      </c>
      <c r="G9" s="130">
        <v>247983</v>
      </c>
      <c r="H9" s="130">
        <v>20988</v>
      </c>
      <c r="I9" s="130">
        <v>168792</v>
      </c>
      <c r="J9" s="130">
        <v>64265</v>
      </c>
      <c r="K9" s="130">
        <v>0</v>
      </c>
      <c r="L9" s="130">
        <v>24675</v>
      </c>
      <c r="M9" s="130">
        <v>75399</v>
      </c>
      <c r="N9" s="130">
        <v>80344</v>
      </c>
      <c r="O9" s="130">
        <v>0</v>
      </c>
      <c r="P9" s="130">
        <v>0</v>
      </c>
      <c r="Q9" s="133">
        <v>799211</v>
      </c>
      <c r="R9" s="144"/>
    </row>
    <row r="10" spans="2:18" ht="21" customHeight="1" x14ac:dyDescent="0.25">
      <c r="B10" s="127" t="s">
        <v>202</v>
      </c>
      <c r="C10" s="130">
        <v>-914</v>
      </c>
      <c r="D10" s="130">
        <v>1006</v>
      </c>
      <c r="E10" s="130">
        <v>5882</v>
      </c>
      <c r="F10" s="130">
        <v>12814</v>
      </c>
      <c r="G10" s="130">
        <v>13927</v>
      </c>
      <c r="H10" s="130">
        <v>8517</v>
      </c>
      <c r="I10" s="130">
        <v>42031</v>
      </c>
      <c r="J10" s="130">
        <v>33359</v>
      </c>
      <c r="K10" s="130">
        <v>0</v>
      </c>
      <c r="L10" s="130">
        <v>809</v>
      </c>
      <c r="M10" s="130">
        <v>1249</v>
      </c>
      <c r="N10" s="130">
        <v>30405</v>
      </c>
      <c r="O10" s="130">
        <v>0</v>
      </c>
      <c r="P10" s="130">
        <v>-1139</v>
      </c>
      <c r="Q10" s="133">
        <v>147947</v>
      </c>
      <c r="R10" s="144"/>
    </row>
    <row r="11" spans="2:18" ht="21" customHeight="1" x14ac:dyDescent="0.25">
      <c r="B11" s="127" t="s">
        <v>20</v>
      </c>
      <c r="C11" s="130">
        <v>328</v>
      </c>
      <c r="D11" s="130">
        <v>42934</v>
      </c>
      <c r="E11" s="130">
        <v>39100</v>
      </c>
      <c r="F11" s="130">
        <v>124630</v>
      </c>
      <c r="G11" s="130">
        <v>46305</v>
      </c>
      <c r="H11" s="130">
        <v>107423</v>
      </c>
      <c r="I11" s="130">
        <v>847501</v>
      </c>
      <c r="J11" s="130">
        <v>930329</v>
      </c>
      <c r="K11" s="130">
        <v>0</v>
      </c>
      <c r="L11" s="130">
        <v>112537</v>
      </c>
      <c r="M11" s="130">
        <v>105090</v>
      </c>
      <c r="N11" s="130">
        <v>517436</v>
      </c>
      <c r="O11" s="130">
        <v>1626654</v>
      </c>
      <c r="P11" s="130">
        <v>119541</v>
      </c>
      <c r="Q11" s="133">
        <v>4619808</v>
      </c>
      <c r="R11" s="144"/>
    </row>
    <row r="12" spans="2:18" ht="21" customHeight="1" x14ac:dyDescent="0.25">
      <c r="B12" s="127" t="s">
        <v>194</v>
      </c>
      <c r="C12" s="130">
        <v>0</v>
      </c>
      <c r="D12" s="130">
        <v>38715</v>
      </c>
      <c r="E12" s="130">
        <v>84322</v>
      </c>
      <c r="F12" s="130">
        <v>153897</v>
      </c>
      <c r="G12" s="130">
        <v>45451</v>
      </c>
      <c r="H12" s="130">
        <v>89991</v>
      </c>
      <c r="I12" s="130">
        <v>995866</v>
      </c>
      <c r="J12" s="130">
        <v>977209</v>
      </c>
      <c r="K12" s="130">
        <v>0</v>
      </c>
      <c r="L12" s="130">
        <v>358736</v>
      </c>
      <c r="M12" s="130">
        <v>156915</v>
      </c>
      <c r="N12" s="130">
        <v>176890</v>
      </c>
      <c r="O12" s="130">
        <v>1908769</v>
      </c>
      <c r="P12" s="130">
        <v>480283</v>
      </c>
      <c r="Q12" s="133">
        <v>5467045</v>
      </c>
      <c r="R12" s="144"/>
    </row>
    <row r="13" spans="2:18" ht="21" customHeight="1" x14ac:dyDescent="0.25">
      <c r="B13" s="127" t="s">
        <v>21</v>
      </c>
      <c r="C13" s="130">
        <v>0</v>
      </c>
      <c r="D13" s="130">
        <v>1704</v>
      </c>
      <c r="E13" s="130">
        <v>9179</v>
      </c>
      <c r="F13" s="130">
        <v>17156</v>
      </c>
      <c r="G13" s="130">
        <v>5979</v>
      </c>
      <c r="H13" s="130">
        <v>17953</v>
      </c>
      <c r="I13" s="130">
        <v>261318</v>
      </c>
      <c r="J13" s="130">
        <v>286214</v>
      </c>
      <c r="K13" s="130">
        <v>-10887</v>
      </c>
      <c r="L13" s="130">
        <v>18286</v>
      </c>
      <c r="M13" s="130">
        <v>31026</v>
      </c>
      <c r="N13" s="130">
        <v>71320</v>
      </c>
      <c r="O13" s="130">
        <v>0</v>
      </c>
      <c r="P13" s="130">
        <v>16456</v>
      </c>
      <c r="Q13" s="133">
        <v>725705</v>
      </c>
      <c r="R13" s="144"/>
    </row>
    <row r="14" spans="2:18" ht="21" customHeight="1" x14ac:dyDescent="0.25">
      <c r="B14" s="127" t="s">
        <v>22</v>
      </c>
      <c r="C14" s="130">
        <v>0</v>
      </c>
      <c r="D14" s="130">
        <v>61291</v>
      </c>
      <c r="E14" s="130">
        <v>72462</v>
      </c>
      <c r="F14" s="130">
        <v>182255</v>
      </c>
      <c r="G14" s="130">
        <v>60214</v>
      </c>
      <c r="H14" s="130">
        <v>42649</v>
      </c>
      <c r="I14" s="130">
        <v>1700608</v>
      </c>
      <c r="J14" s="130">
        <v>1944919</v>
      </c>
      <c r="K14" s="130">
        <v>0</v>
      </c>
      <c r="L14" s="130">
        <v>255274</v>
      </c>
      <c r="M14" s="130">
        <v>373473</v>
      </c>
      <c r="N14" s="130">
        <v>289105</v>
      </c>
      <c r="O14" s="130">
        <v>1841492</v>
      </c>
      <c r="P14" s="130">
        <v>41212</v>
      </c>
      <c r="Q14" s="133">
        <v>6864954</v>
      </c>
      <c r="R14" s="144"/>
    </row>
    <row r="15" spans="2:18" ht="21" customHeight="1" x14ac:dyDescent="0.25">
      <c r="B15" s="127" t="s">
        <v>23</v>
      </c>
      <c r="C15" s="130">
        <v>0</v>
      </c>
      <c r="D15" s="130">
        <v>3821</v>
      </c>
      <c r="E15" s="130">
        <v>1198</v>
      </c>
      <c r="F15" s="130">
        <v>14339</v>
      </c>
      <c r="G15" s="130">
        <v>6762</v>
      </c>
      <c r="H15" s="130">
        <v>48160</v>
      </c>
      <c r="I15" s="130">
        <v>60944</v>
      </c>
      <c r="J15" s="130">
        <v>31839</v>
      </c>
      <c r="K15" s="130">
        <v>0</v>
      </c>
      <c r="L15" s="130">
        <v>1857</v>
      </c>
      <c r="M15" s="130">
        <v>3797</v>
      </c>
      <c r="N15" s="130">
        <v>3934</v>
      </c>
      <c r="O15" s="130">
        <v>0</v>
      </c>
      <c r="P15" s="130">
        <v>23786</v>
      </c>
      <c r="Q15" s="133">
        <v>200438</v>
      </c>
      <c r="R15" s="144"/>
    </row>
    <row r="16" spans="2:18" ht="21" customHeight="1" x14ac:dyDescent="0.25">
      <c r="B16" s="127" t="s">
        <v>24</v>
      </c>
      <c r="C16" s="130">
        <v>0</v>
      </c>
      <c r="D16" s="130">
        <v>0</v>
      </c>
      <c r="E16" s="130">
        <v>0</v>
      </c>
      <c r="F16" s="130">
        <v>0</v>
      </c>
      <c r="G16" s="130">
        <v>0</v>
      </c>
      <c r="H16" s="130">
        <v>0</v>
      </c>
      <c r="I16" s="130">
        <v>103439</v>
      </c>
      <c r="J16" s="130">
        <v>29161</v>
      </c>
      <c r="K16" s="130">
        <v>2097273</v>
      </c>
      <c r="L16" s="130">
        <v>0</v>
      </c>
      <c r="M16" s="130">
        <v>0</v>
      </c>
      <c r="N16" s="130">
        <v>0</v>
      </c>
      <c r="O16" s="130">
        <v>0</v>
      </c>
      <c r="P16" s="130">
        <v>0</v>
      </c>
      <c r="Q16" s="133">
        <v>2229873</v>
      </c>
      <c r="R16" s="144"/>
    </row>
    <row r="17" spans="2:18" ht="21" customHeight="1" x14ac:dyDescent="0.25">
      <c r="B17" s="127" t="s">
        <v>25</v>
      </c>
      <c r="C17" s="130">
        <v>13</v>
      </c>
      <c r="D17" s="130">
        <v>2832</v>
      </c>
      <c r="E17" s="130">
        <v>23017</v>
      </c>
      <c r="F17" s="130">
        <v>44386</v>
      </c>
      <c r="G17" s="130">
        <v>11002</v>
      </c>
      <c r="H17" s="130">
        <v>47048</v>
      </c>
      <c r="I17" s="130">
        <v>372570</v>
      </c>
      <c r="J17" s="130">
        <v>645990</v>
      </c>
      <c r="K17" s="130">
        <v>38980</v>
      </c>
      <c r="L17" s="130">
        <v>9381</v>
      </c>
      <c r="M17" s="130">
        <v>55405</v>
      </c>
      <c r="N17" s="130">
        <v>165909</v>
      </c>
      <c r="O17" s="130">
        <v>0</v>
      </c>
      <c r="P17" s="130">
        <v>6841</v>
      </c>
      <c r="Q17" s="133">
        <v>1423374</v>
      </c>
      <c r="R17" s="144"/>
    </row>
    <row r="18" spans="2:18" ht="21" customHeight="1" x14ac:dyDescent="0.25">
      <c r="B18" s="127" t="s">
        <v>26</v>
      </c>
      <c r="C18" s="130">
        <v>0</v>
      </c>
      <c r="D18" s="130">
        <v>27067</v>
      </c>
      <c r="E18" s="130">
        <v>17438</v>
      </c>
      <c r="F18" s="130">
        <v>76443</v>
      </c>
      <c r="G18" s="130">
        <v>18328</v>
      </c>
      <c r="H18" s="130">
        <v>41862</v>
      </c>
      <c r="I18" s="130">
        <v>387418</v>
      </c>
      <c r="J18" s="130">
        <v>312260</v>
      </c>
      <c r="K18" s="130">
        <v>0</v>
      </c>
      <c r="L18" s="130">
        <v>71321</v>
      </c>
      <c r="M18" s="130">
        <v>38761</v>
      </c>
      <c r="N18" s="130">
        <v>91963</v>
      </c>
      <c r="O18" s="130">
        <v>295475</v>
      </c>
      <c r="P18" s="130">
        <v>5819</v>
      </c>
      <c r="Q18" s="133">
        <v>1384154</v>
      </c>
      <c r="R18" s="144"/>
    </row>
    <row r="19" spans="2:18" ht="21" customHeight="1" x14ac:dyDescent="0.25">
      <c r="B19" s="127" t="s">
        <v>27</v>
      </c>
      <c r="C19" s="130">
        <v>1038</v>
      </c>
      <c r="D19" s="130">
        <v>39967</v>
      </c>
      <c r="E19" s="130">
        <v>54095</v>
      </c>
      <c r="F19" s="130">
        <v>141699</v>
      </c>
      <c r="G19" s="130">
        <v>60749</v>
      </c>
      <c r="H19" s="130">
        <v>141500</v>
      </c>
      <c r="I19" s="130">
        <v>425968</v>
      </c>
      <c r="J19" s="130">
        <v>427392</v>
      </c>
      <c r="K19" s="130">
        <v>60605</v>
      </c>
      <c r="L19" s="130">
        <v>49990</v>
      </c>
      <c r="M19" s="130">
        <v>289588</v>
      </c>
      <c r="N19" s="130">
        <v>409374</v>
      </c>
      <c r="O19" s="130">
        <v>268514</v>
      </c>
      <c r="P19" s="130">
        <v>40438</v>
      </c>
      <c r="Q19" s="133">
        <v>2410915</v>
      </c>
      <c r="R19" s="144"/>
    </row>
    <row r="20" spans="2:18" ht="21" customHeight="1" x14ac:dyDescent="0.25">
      <c r="B20" s="127" t="s">
        <v>28</v>
      </c>
      <c r="C20" s="130">
        <v>0</v>
      </c>
      <c r="D20" s="130">
        <v>50770</v>
      </c>
      <c r="E20" s="130">
        <v>42107</v>
      </c>
      <c r="F20" s="130">
        <v>180072</v>
      </c>
      <c r="G20" s="130">
        <v>26608</v>
      </c>
      <c r="H20" s="130">
        <v>151966</v>
      </c>
      <c r="I20" s="130">
        <v>653962</v>
      </c>
      <c r="J20" s="130">
        <v>685006</v>
      </c>
      <c r="K20" s="130">
        <v>0</v>
      </c>
      <c r="L20" s="130">
        <v>21519</v>
      </c>
      <c r="M20" s="130">
        <v>140397</v>
      </c>
      <c r="N20" s="130">
        <v>300762</v>
      </c>
      <c r="O20" s="130">
        <v>0</v>
      </c>
      <c r="P20" s="130">
        <v>37556</v>
      </c>
      <c r="Q20" s="133">
        <v>2290727</v>
      </c>
      <c r="R20" s="144"/>
    </row>
    <row r="21" spans="2:18" ht="21" customHeight="1" x14ac:dyDescent="0.25">
      <c r="B21" s="127" t="s">
        <v>29</v>
      </c>
      <c r="C21" s="130">
        <v>1204</v>
      </c>
      <c r="D21" s="130">
        <v>37186</v>
      </c>
      <c r="E21" s="130">
        <v>104225</v>
      </c>
      <c r="F21" s="130">
        <v>99999</v>
      </c>
      <c r="G21" s="130">
        <v>103396</v>
      </c>
      <c r="H21" s="130">
        <v>67493</v>
      </c>
      <c r="I21" s="130">
        <v>621083</v>
      </c>
      <c r="J21" s="130">
        <v>456332</v>
      </c>
      <c r="K21" s="130">
        <v>5302</v>
      </c>
      <c r="L21" s="130">
        <v>143185</v>
      </c>
      <c r="M21" s="130">
        <v>112353</v>
      </c>
      <c r="N21" s="130">
        <v>276039</v>
      </c>
      <c r="O21" s="130">
        <v>451233</v>
      </c>
      <c r="P21" s="130">
        <v>90899</v>
      </c>
      <c r="Q21" s="133">
        <v>2569929</v>
      </c>
      <c r="R21" s="144"/>
    </row>
    <row r="22" spans="2:18" ht="21" customHeight="1" x14ac:dyDescent="0.25">
      <c r="B22" s="127" t="s">
        <v>30</v>
      </c>
      <c r="C22" s="130">
        <v>5447</v>
      </c>
      <c r="D22" s="130">
        <v>50134</v>
      </c>
      <c r="E22" s="130">
        <v>66400</v>
      </c>
      <c r="F22" s="130">
        <v>179632</v>
      </c>
      <c r="G22" s="130">
        <v>41550</v>
      </c>
      <c r="H22" s="130">
        <v>130714</v>
      </c>
      <c r="I22" s="130">
        <v>948677</v>
      </c>
      <c r="J22" s="130">
        <v>481519</v>
      </c>
      <c r="K22" s="130">
        <v>0</v>
      </c>
      <c r="L22" s="130">
        <v>112026</v>
      </c>
      <c r="M22" s="130">
        <v>178461</v>
      </c>
      <c r="N22" s="130">
        <v>371841</v>
      </c>
      <c r="O22" s="130">
        <v>413323</v>
      </c>
      <c r="P22" s="130">
        <v>6347</v>
      </c>
      <c r="Q22" s="133">
        <v>2986071</v>
      </c>
      <c r="R22" s="144"/>
    </row>
    <row r="23" spans="2:18" ht="21" customHeight="1" x14ac:dyDescent="0.25">
      <c r="B23" s="127" t="s">
        <v>31</v>
      </c>
      <c r="C23" s="130">
        <v>0</v>
      </c>
      <c r="D23" s="130">
        <v>15432</v>
      </c>
      <c r="E23" s="130">
        <v>14918</v>
      </c>
      <c r="F23" s="130">
        <v>34875</v>
      </c>
      <c r="G23" s="130">
        <v>6533</v>
      </c>
      <c r="H23" s="130">
        <v>55162</v>
      </c>
      <c r="I23" s="130">
        <v>216672</v>
      </c>
      <c r="J23" s="130">
        <v>163927</v>
      </c>
      <c r="K23" s="130">
        <v>0</v>
      </c>
      <c r="L23" s="130">
        <v>6883</v>
      </c>
      <c r="M23" s="130">
        <v>28318</v>
      </c>
      <c r="N23" s="130">
        <v>114170</v>
      </c>
      <c r="O23" s="130">
        <v>0</v>
      </c>
      <c r="P23" s="130">
        <v>26006</v>
      </c>
      <c r="Q23" s="133">
        <v>682895</v>
      </c>
      <c r="R23" s="144"/>
    </row>
    <row r="24" spans="2:18" ht="21" customHeight="1" x14ac:dyDescent="0.25">
      <c r="B24" s="127" t="s">
        <v>32</v>
      </c>
      <c r="C24" s="130">
        <v>0</v>
      </c>
      <c r="D24" s="130">
        <v>-166</v>
      </c>
      <c r="E24" s="130">
        <v>-780</v>
      </c>
      <c r="F24" s="130">
        <v>-1813</v>
      </c>
      <c r="G24" s="130">
        <v>17</v>
      </c>
      <c r="H24" s="130">
        <v>-33</v>
      </c>
      <c r="I24" s="130">
        <v>118406</v>
      </c>
      <c r="J24" s="130">
        <v>62497</v>
      </c>
      <c r="K24" s="130">
        <v>1323201</v>
      </c>
      <c r="L24" s="130">
        <v>36</v>
      </c>
      <c r="M24" s="130">
        <v>1129</v>
      </c>
      <c r="N24" s="130">
        <v>-297</v>
      </c>
      <c r="O24" s="130">
        <v>0</v>
      </c>
      <c r="P24" s="130">
        <v>555</v>
      </c>
      <c r="Q24" s="133">
        <v>1502751</v>
      </c>
      <c r="R24" s="144"/>
    </row>
    <row r="25" spans="2:18" ht="21" customHeight="1" x14ac:dyDescent="0.25">
      <c r="B25" s="127" t="s">
        <v>33</v>
      </c>
      <c r="C25" s="130">
        <v>6763</v>
      </c>
      <c r="D25" s="130">
        <v>45141</v>
      </c>
      <c r="E25" s="130">
        <v>40779</v>
      </c>
      <c r="F25" s="130">
        <v>324900</v>
      </c>
      <c r="G25" s="130">
        <v>107558</v>
      </c>
      <c r="H25" s="130">
        <v>111075</v>
      </c>
      <c r="I25" s="130">
        <v>955370</v>
      </c>
      <c r="J25" s="130">
        <v>580027</v>
      </c>
      <c r="K25" s="130">
        <v>0</v>
      </c>
      <c r="L25" s="130">
        <v>297819</v>
      </c>
      <c r="M25" s="130">
        <v>108373</v>
      </c>
      <c r="N25" s="130">
        <v>63163</v>
      </c>
      <c r="O25" s="130">
        <v>3940051</v>
      </c>
      <c r="P25" s="130">
        <v>23483</v>
      </c>
      <c r="Q25" s="133">
        <v>6604503</v>
      </c>
      <c r="R25" s="144"/>
    </row>
    <row r="26" spans="2:18" ht="21" customHeight="1" x14ac:dyDescent="0.25">
      <c r="B26" s="127" t="s">
        <v>34</v>
      </c>
      <c r="C26" s="130">
        <v>32</v>
      </c>
      <c r="D26" s="130">
        <v>17825</v>
      </c>
      <c r="E26" s="130">
        <v>31789</v>
      </c>
      <c r="F26" s="130">
        <v>89346</v>
      </c>
      <c r="G26" s="130">
        <v>24000</v>
      </c>
      <c r="H26" s="130">
        <v>175070</v>
      </c>
      <c r="I26" s="130">
        <v>264587</v>
      </c>
      <c r="J26" s="130">
        <v>467085</v>
      </c>
      <c r="K26" s="130">
        <v>0</v>
      </c>
      <c r="L26" s="130">
        <v>14981</v>
      </c>
      <c r="M26" s="130">
        <v>96458</v>
      </c>
      <c r="N26" s="130">
        <v>356486</v>
      </c>
      <c r="O26" s="130">
        <v>109461</v>
      </c>
      <c r="P26" s="130">
        <v>6651</v>
      </c>
      <c r="Q26" s="133">
        <v>1653772</v>
      </c>
      <c r="R26" s="144"/>
    </row>
    <row r="27" spans="2:18" ht="21" customHeight="1" x14ac:dyDescent="0.25">
      <c r="B27" s="127" t="s">
        <v>35</v>
      </c>
      <c r="C27" s="130">
        <v>0</v>
      </c>
      <c r="D27" s="130">
        <v>19748</v>
      </c>
      <c r="E27" s="130">
        <v>17639</v>
      </c>
      <c r="F27" s="130">
        <v>11258</v>
      </c>
      <c r="G27" s="130">
        <v>29403</v>
      </c>
      <c r="H27" s="130">
        <v>8616</v>
      </c>
      <c r="I27" s="130">
        <v>525072</v>
      </c>
      <c r="J27" s="130">
        <v>596632</v>
      </c>
      <c r="K27" s="130">
        <v>16197</v>
      </c>
      <c r="L27" s="130">
        <v>6737</v>
      </c>
      <c r="M27" s="130">
        <v>-6254</v>
      </c>
      <c r="N27" s="130">
        <v>73678</v>
      </c>
      <c r="O27" s="130">
        <v>0</v>
      </c>
      <c r="P27" s="130">
        <v>42952</v>
      </c>
      <c r="Q27" s="133">
        <v>1341678</v>
      </c>
      <c r="R27" s="144"/>
    </row>
    <row r="28" spans="2:18" ht="21" customHeight="1" x14ac:dyDescent="0.25">
      <c r="B28" s="127" t="s">
        <v>36</v>
      </c>
      <c r="C28" s="130">
        <v>0</v>
      </c>
      <c r="D28" s="130">
        <v>10879</v>
      </c>
      <c r="E28" s="130">
        <v>35333</v>
      </c>
      <c r="F28" s="130">
        <v>23422</v>
      </c>
      <c r="G28" s="130">
        <v>105953</v>
      </c>
      <c r="H28" s="130">
        <v>3395</v>
      </c>
      <c r="I28" s="130">
        <v>506668</v>
      </c>
      <c r="J28" s="130">
        <v>812432</v>
      </c>
      <c r="K28" s="130">
        <v>0</v>
      </c>
      <c r="L28" s="130">
        <v>19123</v>
      </c>
      <c r="M28" s="130">
        <v>23319</v>
      </c>
      <c r="N28" s="130">
        <v>32571</v>
      </c>
      <c r="O28" s="130">
        <v>1673702</v>
      </c>
      <c r="P28" s="130">
        <v>22069</v>
      </c>
      <c r="Q28" s="133">
        <v>3268867</v>
      </c>
      <c r="R28" s="144"/>
    </row>
    <row r="29" spans="2:18" ht="21" customHeight="1" x14ac:dyDescent="0.25">
      <c r="B29" s="127" t="s">
        <v>37</v>
      </c>
      <c r="C29" s="130">
        <v>11</v>
      </c>
      <c r="D29" s="130">
        <v>48445</v>
      </c>
      <c r="E29" s="130">
        <v>24501</v>
      </c>
      <c r="F29" s="130">
        <v>76215</v>
      </c>
      <c r="G29" s="130">
        <v>24596</v>
      </c>
      <c r="H29" s="130">
        <v>83860</v>
      </c>
      <c r="I29" s="130">
        <v>237119</v>
      </c>
      <c r="J29" s="130">
        <v>213313</v>
      </c>
      <c r="K29" s="130">
        <v>0</v>
      </c>
      <c r="L29" s="130">
        <v>20757</v>
      </c>
      <c r="M29" s="130">
        <v>23119</v>
      </c>
      <c r="N29" s="130">
        <v>274988</v>
      </c>
      <c r="O29" s="130">
        <v>0</v>
      </c>
      <c r="P29" s="130">
        <v>22592</v>
      </c>
      <c r="Q29" s="133">
        <v>1049517</v>
      </c>
      <c r="R29" s="144"/>
    </row>
    <row r="30" spans="2:18" ht="21" customHeight="1" x14ac:dyDescent="0.25">
      <c r="B30" s="127" t="s">
        <v>38</v>
      </c>
      <c r="C30" s="130">
        <v>0</v>
      </c>
      <c r="D30" s="130">
        <v>16403</v>
      </c>
      <c r="E30" s="130">
        <v>32777</v>
      </c>
      <c r="F30" s="130">
        <v>69037</v>
      </c>
      <c r="G30" s="130">
        <v>2864</v>
      </c>
      <c r="H30" s="130">
        <v>54248</v>
      </c>
      <c r="I30" s="130">
        <v>445153</v>
      </c>
      <c r="J30" s="130">
        <v>434964</v>
      </c>
      <c r="K30" s="130">
        <v>0</v>
      </c>
      <c r="L30" s="130">
        <v>8988</v>
      </c>
      <c r="M30" s="130">
        <v>49973</v>
      </c>
      <c r="N30" s="130">
        <v>253154</v>
      </c>
      <c r="O30" s="130">
        <v>0</v>
      </c>
      <c r="P30" s="130">
        <v>7829</v>
      </c>
      <c r="Q30" s="133">
        <v>1375390</v>
      </c>
      <c r="R30" s="144"/>
    </row>
    <row r="31" spans="2:18" ht="21" customHeight="1" x14ac:dyDescent="0.25">
      <c r="B31" s="127" t="s">
        <v>196</v>
      </c>
      <c r="C31" s="130">
        <v>0</v>
      </c>
      <c r="D31" s="130">
        <v>4617</v>
      </c>
      <c r="E31" s="130">
        <v>6261</v>
      </c>
      <c r="F31" s="130">
        <v>44540</v>
      </c>
      <c r="G31" s="130">
        <v>14015</v>
      </c>
      <c r="H31" s="130">
        <v>-1500</v>
      </c>
      <c r="I31" s="130">
        <v>212964</v>
      </c>
      <c r="J31" s="130">
        <v>191768</v>
      </c>
      <c r="K31" s="130">
        <v>0</v>
      </c>
      <c r="L31" s="130">
        <v>94515</v>
      </c>
      <c r="M31" s="130">
        <v>27894</v>
      </c>
      <c r="N31" s="130">
        <v>60484</v>
      </c>
      <c r="O31" s="130">
        <v>134318</v>
      </c>
      <c r="P31" s="130">
        <v>829</v>
      </c>
      <c r="Q31" s="133">
        <v>790706</v>
      </c>
      <c r="R31" s="144"/>
    </row>
    <row r="32" spans="2:18" ht="21" customHeight="1" x14ac:dyDescent="0.25">
      <c r="B32" s="127" t="s">
        <v>197</v>
      </c>
      <c r="C32" s="130">
        <v>2128.951</v>
      </c>
      <c r="D32" s="130">
        <v>18226.095000000001</v>
      </c>
      <c r="E32" s="130">
        <v>5213.3559999999998</v>
      </c>
      <c r="F32" s="130">
        <v>24523.407999999999</v>
      </c>
      <c r="G32" s="130">
        <v>23470.493999999999</v>
      </c>
      <c r="H32" s="130">
        <v>2793.0529999999999</v>
      </c>
      <c r="I32" s="130">
        <v>105357.629</v>
      </c>
      <c r="J32" s="130">
        <v>51438.292999999998</v>
      </c>
      <c r="K32" s="130">
        <v>0</v>
      </c>
      <c r="L32" s="130">
        <v>8046.8689999999997</v>
      </c>
      <c r="M32" s="130">
        <v>12873.227000000001</v>
      </c>
      <c r="N32" s="130">
        <v>11307.578</v>
      </c>
      <c r="O32" s="130">
        <v>0</v>
      </c>
      <c r="P32" s="130">
        <v>2721.183</v>
      </c>
      <c r="Q32" s="133">
        <v>268100.13699999999</v>
      </c>
      <c r="R32" s="144"/>
    </row>
    <row r="33" spans="2:18" ht="21" customHeight="1" x14ac:dyDescent="0.25">
      <c r="B33" s="127" t="s">
        <v>214</v>
      </c>
      <c r="C33" s="130">
        <v>0</v>
      </c>
      <c r="D33" s="130">
        <v>1961</v>
      </c>
      <c r="E33" s="130">
        <v>1036</v>
      </c>
      <c r="F33" s="130">
        <v>4742</v>
      </c>
      <c r="G33" s="130">
        <v>4184</v>
      </c>
      <c r="H33" s="130">
        <v>6592</v>
      </c>
      <c r="I33" s="130">
        <v>30704</v>
      </c>
      <c r="J33" s="130">
        <v>23463</v>
      </c>
      <c r="K33" s="130">
        <v>0</v>
      </c>
      <c r="L33" s="130">
        <v>13312</v>
      </c>
      <c r="M33" s="130">
        <v>385</v>
      </c>
      <c r="N33" s="130">
        <v>14848</v>
      </c>
      <c r="O33" s="130">
        <v>0</v>
      </c>
      <c r="P33" s="130">
        <v>15779</v>
      </c>
      <c r="Q33" s="133">
        <v>117006</v>
      </c>
      <c r="R33" s="144"/>
    </row>
    <row r="34" spans="2:18" ht="21" customHeight="1" x14ac:dyDescent="0.25">
      <c r="B34" s="127" t="s">
        <v>198</v>
      </c>
      <c r="C34" s="130">
        <v>0</v>
      </c>
      <c r="D34" s="130">
        <v>2702</v>
      </c>
      <c r="E34" s="130">
        <v>3000</v>
      </c>
      <c r="F34" s="130">
        <v>3233</v>
      </c>
      <c r="G34" s="130">
        <v>34258</v>
      </c>
      <c r="H34" s="130">
        <v>5255</v>
      </c>
      <c r="I34" s="130">
        <v>183510</v>
      </c>
      <c r="J34" s="130">
        <v>132527</v>
      </c>
      <c r="K34" s="130">
        <v>0</v>
      </c>
      <c r="L34" s="130">
        <v>40241</v>
      </c>
      <c r="M34" s="130">
        <v>10227</v>
      </c>
      <c r="N34" s="130">
        <v>37005</v>
      </c>
      <c r="O34" s="130">
        <v>833013</v>
      </c>
      <c r="P34" s="130">
        <v>2123</v>
      </c>
      <c r="Q34" s="133">
        <v>1287095</v>
      </c>
      <c r="R34" s="144"/>
    </row>
    <row r="35" spans="2:18" ht="21" customHeight="1" x14ac:dyDescent="0.25">
      <c r="B35" s="127" t="s">
        <v>199</v>
      </c>
      <c r="C35" s="130">
        <v>0</v>
      </c>
      <c r="D35" s="130">
        <v>8541</v>
      </c>
      <c r="E35" s="130">
        <v>11386</v>
      </c>
      <c r="F35" s="130">
        <v>15322</v>
      </c>
      <c r="G35" s="130">
        <v>2317</v>
      </c>
      <c r="H35" s="130">
        <v>6526</v>
      </c>
      <c r="I35" s="130">
        <v>268729</v>
      </c>
      <c r="J35" s="130">
        <v>131257</v>
      </c>
      <c r="K35" s="130">
        <v>0</v>
      </c>
      <c r="L35" s="130">
        <v>-738</v>
      </c>
      <c r="M35" s="130">
        <v>25160</v>
      </c>
      <c r="N35" s="130">
        <v>78428</v>
      </c>
      <c r="O35" s="130">
        <v>93898</v>
      </c>
      <c r="P35" s="130">
        <v>79685</v>
      </c>
      <c r="Q35" s="133">
        <v>720511</v>
      </c>
      <c r="R35" s="144"/>
    </row>
    <row r="36" spans="2:18" ht="21" customHeight="1" x14ac:dyDescent="0.25">
      <c r="B36" s="127" t="s">
        <v>215</v>
      </c>
      <c r="C36" s="130">
        <v>0</v>
      </c>
      <c r="D36" s="130">
        <v>-202</v>
      </c>
      <c r="E36" s="130">
        <v>10790</v>
      </c>
      <c r="F36" s="130">
        <v>18516</v>
      </c>
      <c r="G36" s="130">
        <v>24464</v>
      </c>
      <c r="H36" s="130">
        <v>21356</v>
      </c>
      <c r="I36" s="130">
        <v>330265</v>
      </c>
      <c r="J36" s="130">
        <v>248353</v>
      </c>
      <c r="K36" s="130">
        <v>112398</v>
      </c>
      <c r="L36" s="130">
        <v>5665</v>
      </c>
      <c r="M36" s="130">
        <v>58034</v>
      </c>
      <c r="N36" s="130">
        <v>57770</v>
      </c>
      <c r="O36" s="130">
        <v>463531</v>
      </c>
      <c r="P36" s="130">
        <v>17022</v>
      </c>
      <c r="Q36" s="133">
        <v>1367962</v>
      </c>
      <c r="R36" s="144"/>
    </row>
    <row r="37" spans="2:18" ht="21" customHeight="1" x14ac:dyDescent="0.25">
      <c r="B37" s="127" t="s">
        <v>40</v>
      </c>
      <c r="C37" s="130">
        <v>0</v>
      </c>
      <c r="D37" s="130">
        <v>4415</v>
      </c>
      <c r="E37" s="130">
        <v>19933</v>
      </c>
      <c r="F37" s="130">
        <v>-10097</v>
      </c>
      <c r="G37" s="130">
        <v>8209</v>
      </c>
      <c r="H37" s="130">
        <v>5459</v>
      </c>
      <c r="I37" s="130">
        <v>95466</v>
      </c>
      <c r="J37" s="130">
        <v>115125</v>
      </c>
      <c r="K37" s="130">
        <v>0</v>
      </c>
      <c r="L37" s="130">
        <v>10693</v>
      </c>
      <c r="M37" s="130">
        <v>24153</v>
      </c>
      <c r="N37" s="130">
        <v>21460</v>
      </c>
      <c r="O37" s="130">
        <v>6718</v>
      </c>
      <c r="P37" s="130">
        <v>4698</v>
      </c>
      <c r="Q37" s="133">
        <v>306233</v>
      </c>
      <c r="R37" s="144"/>
    </row>
    <row r="38" spans="2:18" ht="21" customHeight="1" x14ac:dyDescent="0.25">
      <c r="B38" s="127" t="s">
        <v>41</v>
      </c>
      <c r="C38" s="130">
        <v>0</v>
      </c>
      <c r="D38" s="130">
        <v>8374</v>
      </c>
      <c r="E38" s="130">
        <v>26364</v>
      </c>
      <c r="F38" s="130">
        <v>50872</v>
      </c>
      <c r="G38" s="130">
        <v>12025</v>
      </c>
      <c r="H38" s="130">
        <v>68327</v>
      </c>
      <c r="I38" s="130">
        <v>128989</v>
      </c>
      <c r="J38" s="130">
        <v>79698</v>
      </c>
      <c r="K38" s="130">
        <v>0</v>
      </c>
      <c r="L38" s="130">
        <v>9437</v>
      </c>
      <c r="M38" s="130">
        <v>82441</v>
      </c>
      <c r="N38" s="130">
        <v>147091</v>
      </c>
      <c r="O38" s="130">
        <v>0</v>
      </c>
      <c r="P38" s="130">
        <v>15460</v>
      </c>
      <c r="Q38" s="133">
        <v>629078</v>
      </c>
      <c r="R38" s="144"/>
    </row>
    <row r="39" spans="2:18" ht="21" customHeight="1" x14ac:dyDescent="0.25">
      <c r="B39" s="127" t="s">
        <v>42</v>
      </c>
      <c r="C39" s="130">
        <v>0</v>
      </c>
      <c r="D39" s="130">
        <v>0</v>
      </c>
      <c r="E39" s="130">
        <v>0</v>
      </c>
      <c r="F39" s="130">
        <v>0</v>
      </c>
      <c r="G39" s="130">
        <v>0</v>
      </c>
      <c r="H39" s="130">
        <v>0</v>
      </c>
      <c r="I39" s="130">
        <v>0</v>
      </c>
      <c r="J39" s="130">
        <v>0</v>
      </c>
      <c r="K39" s="130">
        <v>0</v>
      </c>
      <c r="L39" s="130">
        <v>0</v>
      </c>
      <c r="M39" s="130">
        <v>0</v>
      </c>
      <c r="N39" s="130">
        <v>0</v>
      </c>
      <c r="O39" s="130">
        <v>0</v>
      </c>
      <c r="P39" s="130">
        <v>0</v>
      </c>
      <c r="Q39" s="133">
        <v>0</v>
      </c>
      <c r="R39" s="144"/>
    </row>
    <row r="40" spans="2:18" ht="21" customHeight="1" x14ac:dyDescent="0.25">
      <c r="B40" s="127" t="s">
        <v>43</v>
      </c>
      <c r="C40" s="130">
        <v>0</v>
      </c>
      <c r="D40" s="130">
        <v>1237</v>
      </c>
      <c r="E40" s="130">
        <v>3850</v>
      </c>
      <c r="F40" s="130">
        <v>5900</v>
      </c>
      <c r="G40" s="130">
        <v>2643</v>
      </c>
      <c r="H40" s="130">
        <v>631</v>
      </c>
      <c r="I40" s="130">
        <v>436403</v>
      </c>
      <c r="J40" s="130">
        <v>291269</v>
      </c>
      <c r="K40" s="130">
        <v>0</v>
      </c>
      <c r="L40" s="130">
        <v>35283</v>
      </c>
      <c r="M40" s="130">
        <v>1547</v>
      </c>
      <c r="N40" s="130">
        <v>16404</v>
      </c>
      <c r="O40" s="130">
        <v>0</v>
      </c>
      <c r="P40" s="130">
        <v>35313</v>
      </c>
      <c r="Q40" s="133">
        <v>830480</v>
      </c>
      <c r="R40" s="144"/>
    </row>
    <row r="41" spans="2:18" ht="21" customHeight="1" x14ac:dyDescent="0.25">
      <c r="B41" s="127" t="s">
        <v>44</v>
      </c>
      <c r="C41" s="130">
        <v>60</v>
      </c>
      <c r="D41" s="130">
        <v>6402</v>
      </c>
      <c r="E41" s="130">
        <v>3305</v>
      </c>
      <c r="F41" s="130">
        <v>12753</v>
      </c>
      <c r="G41" s="130">
        <v>4791</v>
      </c>
      <c r="H41" s="130">
        <v>10797</v>
      </c>
      <c r="I41" s="130">
        <v>182190</v>
      </c>
      <c r="J41" s="130">
        <v>152882</v>
      </c>
      <c r="K41" s="130">
        <v>603</v>
      </c>
      <c r="L41" s="130">
        <v>11422</v>
      </c>
      <c r="M41" s="130">
        <v>7603</v>
      </c>
      <c r="N41" s="130">
        <v>42036</v>
      </c>
      <c r="O41" s="130">
        <v>255365</v>
      </c>
      <c r="P41" s="130">
        <v>15532</v>
      </c>
      <c r="Q41" s="133">
        <v>705740</v>
      </c>
      <c r="R41" s="144"/>
    </row>
    <row r="42" spans="2:18" ht="21" customHeight="1" x14ac:dyDescent="0.25">
      <c r="B42" s="127" t="s">
        <v>45</v>
      </c>
      <c r="C42" s="130">
        <v>0</v>
      </c>
      <c r="D42" s="130">
        <v>33626</v>
      </c>
      <c r="E42" s="130">
        <v>80919</v>
      </c>
      <c r="F42" s="130">
        <v>218866</v>
      </c>
      <c r="G42" s="130">
        <v>64299</v>
      </c>
      <c r="H42" s="130">
        <v>63663</v>
      </c>
      <c r="I42" s="130">
        <v>1289875</v>
      </c>
      <c r="J42" s="130">
        <v>883993</v>
      </c>
      <c r="K42" s="130">
        <v>0</v>
      </c>
      <c r="L42" s="130">
        <v>90437</v>
      </c>
      <c r="M42" s="130">
        <v>125585</v>
      </c>
      <c r="N42" s="130">
        <v>213705</v>
      </c>
      <c r="O42" s="130">
        <v>3471415</v>
      </c>
      <c r="P42" s="130">
        <v>28120</v>
      </c>
      <c r="Q42" s="133">
        <v>6564502</v>
      </c>
      <c r="R42" s="144"/>
    </row>
    <row r="43" spans="2:18" ht="21" customHeight="1" x14ac:dyDescent="0.25">
      <c r="B43" s="127" t="s">
        <v>46</v>
      </c>
      <c r="C43" s="130">
        <v>0</v>
      </c>
      <c r="D43" s="130">
        <v>5127</v>
      </c>
      <c r="E43" s="130">
        <v>10</v>
      </c>
      <c r="F43" s="130">
        <v>65</v>
      </c>
      <c r="G43" s="130">
        <v>231</v>
      </c>
      <c r="H43" s="130">
        <v>1094</v>
      </c>
      <c r="I43" s="130">
        <v>219649</v>
      </c>
      <c r="J43" s="130">
        <v>72220</v>
      </c>
      <c r="K43" s="130">
        <v>196740</v>
      </c>
      <c r="L43" s="130">
        <v>51</v>
      </c>
      <c r="M43" s="130">
        <v>32</v>
      </c>
      <c r="N43" s="130">
        <v>298</v>
      </c>
      <c r="O43" s="130">
        <v>0</v>
      </c>
      <c r="P43" s="130">
        <v>5856</v>
      </c>
      <c r="Q43" s="133">
        <v>501373</v>
      </c>
      <c r="R43" s="144"/>
    </row>
    <row r="44" spans="2:18" ht="21" customHeight="1" x14ac:dyDescent="0.25">
      <c r="B44" s="131" t="s">
        <v>47</v>
      </c>
      <c r="C44" s="132">
        <f>SUM(C7:C43)</f>
        <v>16096.951000000001</v>
      </c>
      <c r="D44" s="132">
        <f t="shared" ref="D44:Q44" si="0">SUM(D7:D43)</f>
        <v>861166.09499999997</v>
      </c>
      <c r="E44" s="132">
        <f t="shared" si="0"/>
        <v>935304.35600000003</v>
      </c>
      <c r="F44" s="132">
        <f t="shared" si="0"/>
        <v>2317026.4079999998</v>
      </c>
      <c r="G44" s="132">
        <f t="shared" si="0"/>
        <v>1198203.4939999999</v>
      </c>
      <c r="H44" s="132">
        <f t="shared" si="0"/>
        <v>1603582.0530000001</v>
      </c>
      <c r="I44" s="132">
        <f t="shared" si="0"/>
        <v>14999750.629000001</v>
      </c>
      <c r="J44" s="132">
        <f t="shared" si="0"/>
        <v>13558488.293</v>
      </c>
      <c r="K44" s="132">
        <f t="shared" si="0"/>
        <v>3840412</v>
      </c>
      <c r="L44" s="132">
        <f t="shared" si="0"/>
        <v>1930682.8689999999</v>
      </c>
      <c r="M44" s="132">
        <f t="shared" si="0"/>
        <v>2273470.227</v>
      </c>
      <c r="N44" s="132">
        <f t="shared" si="0"/>
        <v>4769762.5779999997</v>
      </c>
      <c r="O44" s="132">
        <f t="shared" si="0"/>
        <v>20599894</v>
      </c>
      <c r="P44" s="132">
        <f t="shared" si="0"/>
        <v>1299502.183</v>
      </c>
      <c r="Q44" s="132">
        <f t="shared" si="0"/>
        <v>70203349.136999995</v>
      </c>
      <c r="R44" s="144"/>
    </row>
    <row r="45" spans="2:18" ht="21" customHeight="1" x14ac:dyDescent="0.25">
      <c r="B45" s="297" t="s">
        <v>48</v>
      </c>
      <c r="C45" s="297"/>
      <c r="D45" s="297"/>
      <c r="E45" s="297"/>
      <c r="F45" s="297"/>
      <c r="G45" s="297"/>
      <c r="H45" s="297"/>
      <c r="I45" s="297"/>
      <c r="J45" s="297"/>
      <c r="K45" s="297"/>
      <c r="L45" s="297"/>
      <c r="M45" s="297"/>
      <c r="N45" s="297"/>
      <c r="O45" s="297"/>
      <c r="P45" s="297"/>
      <c r="Q45" s="297"/>
      <c r="R45" s="145"/>
    </row>
    <row r="46" spans="2:18" ht="21" customHeight="1" x14ac:dyDescent="0.25">
      <c r="B46" s="127" t="s">
        <v>49</v>
      </c>
      <c r="C46" s="130">
        <v>6517</v>
      </c>
      <c r="D46" s="130">
        <v>108675</v>
      </c>
      <c r="E46" s="130">
        <v>0</v>
      </c>
      <c r="F46" s="130">
        <v>296230</v>
      </c>
      <c r="G46" s="130">
        <v>16137</v>
      </c>
      <c r="H46" s="130">
        <v>34436</v>
      </c>
      <c r="I46" s="130">
        <v>66</v>
      </c>
      <c r="J46" s="130">
        <v>62602</v>
      </c>
      <c r="K46" s="130">
        <v>0</v>
      </c>
      <c r="L46" s="130">
        <v>17638</v>
      </c>
      <c r="M46" s="130">
        <v>1532</v>
      </c>
      <c r="N46" s="130">
        <v>112</v>
      </c>
      <c r="O46" s="130">
        <v>363436</v>
      </c>
      <c r="P46" s="130">
        <v>123980</v>
      </c>
      <c r="Q46" s="133">
        <v>1031361</v>
      </c>
      <c r="R46" s="144"/>
    </row>
    <row r="47" spans="2:18" ht="21" customHeight="1" x14ac:dyDescent="0.25">
      <c r="B47" s="127" t="s">
        <v>68</v>
      </c>
      <c r="C47" s="130">
        <v>-1307</v>
      </c>
      <c r="D47" s="130">
        <v>199639</v>
      </c>
      <c r="E47" s="130">
        <v>0</v>
      </c>
      <c r="F47" s="130">
        <v>1048968</v>
      </c>
      <c r="G47" s="130">
        <v>6875</v>
      </c>
      <c r="H47" s="130">
        <v>146091</v>
      </c>
      <c r="I47" s="130">
        <v>0</v>
      </c>
      <c r="J47" s="130">
        <v>271625</v>
      </c>
      <c r="K47" s="130">
        <v>0</v>
      </c>
      <c r="L47" s="130">
        <v>12520</v>
      </c>
      <c r="M47" s="130">
        <v>0</v>
      </c>
      <c r="N47" s="130">
        <v>0</v>
      </c>
      <c r="O47" s="130">
        <v>319009</v>
      </c>
      <c r="P47" s="130">
        <v>320734</v>
      </c>
      <c r="Q47" s="133">
        <v>2324153</v>
      </c>
      <c r="R47" s="144"/>
    </row>
    <row r="48" spans="2:18" ht="21" customHeight="1" x14ac:dyDescent="0.25">
      <c r="B48" s="127" t="s">
        <v>50</v>
      </c>
      <c r="C48" s="130">
        <v>18468</v>
      </c>
      <c r="D48" s="130">
        <v>598473</v>
      </c>
      <c r="E48" s="130">
        <v>10265</v>
      </c>
      <c r="F48" s="130">
        <v>2636176</v>
      </c>
      <c r="G48" s="130">
        <v>177211</v>
      </c>
      <c r="H48" s="130">
        <v>455593</v>
      </c>
      <c r="I48" s="130">
        <v>28816</v>
      </c>
      <c r="J48" s="130">
        <v>545019</v>
      </c>
      <c r="K48" s="130">
        <v>0</v>
      </c>
      <c r="L48" s="130">
        <v>483415</v>
      </c>
      <c r="M48" s="130">
        <v>372368</v>
      </c>
      <c r="N48" s="130">
        <v>9795</v>
      </c>
      <c r="O48" s="130">
        <v>1967719</v>
      </c>
      <c r="P48" s="130">
        <v>1034882</v>
      </c>
      <c r="Q48" s="133">
        <v>8338201</v>
      </c>
      <c r="R48" s="144"/>
    </row>
    <row r="49" spans="2:19" ht="21" customHeight="1" x14ac:dyDescent="0.25">
      <c r="B49" s="131" t="s">
        <v>47</v>
      </c>
      <c r="C49" s="132">
        <f>SUM(C46:C48)</f>
        <v>23678</v>
      </c>
      <c r="D49" s="132">
        <f t="shared" ref="D49:Q49" si="1">SUM(D46:D48)</f>
        <v>906787</v>
      </c>
      <c r="E49" s="132">
        <f t="shared" si="1"/>
        <v>10265</v>
      </c>
      <c r="F49" s="132">
        <f t="shared" si="1"/>
        <v>3981374</v>
      </c>
      <c r="G49" s="132">
        <f t="shared" si="1"/>
        <v>200223</v>
      </c>
      <c r="H49" s="132">
        <f t="shared" si="1"/>
        <v>636120</v>
      </c>
      <c r="I49" s="132">
        <f t="shared" si="1"/>
        <v>28882</v>
      </c>
      <c r="J49" s="132">
        <f t="shared" si="1"/>
        <v>879246</v>
      </c>
      <c r="K49" s="132">
        <f t="shared" si="1"/>
        <v>0</v>
      </c>
      <c r="L49" s="132">
        <f t="shared" si="1"/>
        <v>513573</v>
      </c>
      <c r="M49" s="132">
        <f t="shared" si="1"/>
        <v>373900</v>
      </c>
      <c r="N49" s="132">
        <f t="shared" si="1"/>
        <v>9907</v>
      </c>
      <c r="O49" s="132">
        <f t="shared" si="1"/>
        <v>2650164</v>
      </c>
      <c r="P49" s="132">
        <f t="shared" si="1"/>
        <v>1479596</v>
      </c>
      <c r="Q49" s="132">
        <f t="shared" si="1"/>
        <v>11693715</v>
      </c>
      <c r="R49" s="144"/>
    </row>
    <row r="50" spans="2:19" ht="20.25" customHeight="1" x14ac:dyDescent="0.25">
      <c r="B50" s="298" t="s">
        <v>52</v>
      </c>
      <c r="C50" s="298"/>
      <c r="D50" s="298"/>
      <c r="E50" s="298"/>
      <c r="F50" s="298"/>
      <c r="G50" s="298"/>
      <c r="H50" s="298"/>
      <c r="I50" s="298"/>
      <c r="J50" s="298"/>
      <c r="K50" s="298"/>
      <c r="L50" s="298"/>
      <c r="M50" s="298"/>
      <c r="N50" s="298"/>
      <c r="O50" s="298"/>
      <c r="P50" s="298"/>
      <c r="Q50" s="298"/>
      <c r="R50" s="226"/>
      <c r="S50" s="11"/>
    </row>
    <row r="51" spans="2:19" x14ac:dyDescent="0.25">
      <c r="B51" s="12"/>
    </row>
    <row r="52" spans="2:19" x14ac:dyDescent="0.25">
      <c r="B52" s="12"/>
    </row>
    <row r="53" spans="2:19" x14ac:dyDescent="0.25">
      <c r="B53" s="12"/>
    </row>
    <row r="54" spans="2:19" x14ac:dyDescent="0.25">
      <c r="B54" s="12"/>
    </row>
    <row r="55" spans="2:19" x14ac:dyDescent="0.25">
      <c r="B55" s="12"/>
    </row>
    <row r="56" spans="2:19" x14ac:dyDescent="0.25">
      <c r="B56" s="12"/>
    </row>
  </sheetData>
  <mergeCells count="4">
    <mergeCell ref="B4:Q4"/>
    <mergeCell ref="B6:Q6"/>
    <mergeCell ref="B45:Q45"/>
    <mergeCell ref="B50:Q5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K31" workbookViewId="0">
      <selection activeCell="Q52" sqref="Q52"/>
    </sheetView>
  </sheetViews>
  <sheetFormatPr defaultRowHeight="15" x14ac:dyDescent="0.25"/>
  <cols>
    <col min="1" max="1" width="12.42578125" style="12" customWidth="1"/>
    <col min="2" max="2" width="51.28515625" style="28" customWidth="1"/>
    <col min="3" max="17" width="21.5703125" style="12" customWidth="1"/>
    <col min="18" max="19" width="6.140625" style="12" bestFit="1" customWidth="1"/>
    <col min="20" max="20" width="13.5703125" style="12" customWidth="1"/>
    <col min="21" max="16384" width="9.140625" style="12"/>
  </cols>
  <sheetData>
    <row r="3" spans="2:18" ht="5.25" customHeight="1" x14ac:dyDescent="0.25"/>
    <row r="4" spans="2:18" ht="21" customHeight="1" x14ac:dyDescent="0.25">
      <c r="B4" s="295" t="s">
        <v>256</v>
      </c>
      <c r="C4" s="295"/>
      <c r="D4" s="295"/>
      <c r="E4" s="295"/>
      <c r="F4" s="295"/>
      <c r="G4" s="295"/>
      <c r="H4" s="295"/>
      <c r="I4" s="295"/>
      <c r="J4" s="295"/>
      <c r="K4" s="295"/>
      <c r="L4" s="295"/>
      <c r="M4" s="295"/>
      <c r="N4" s="295"/>
      <c r="O4" s="295"/>
      <c r="P4" s="295"/>
      <c r="Q4" s="295"/>
      <c r="R4" s="14"/>
    </row>
    <row r="5" spans="2:18" ht="28.5" customHeight="1" x14ac:dyDescent="0.25">
      <c r="B5" s="109" t="s">
        <v>0</v>
      </c>
      <c r="C5" s="112" t="s">
        <v>91</v>
      </c>
      <c r="D5" s="112" t="s">
        <v>92</v>
      </c>
      <c r="E5" s="112" t="s">
        <v>93</v>
      </c>
      <c r="F5" s="112" t="s">
        <v>94</v>
      </c>
      <c r="G5" s="112" t="s">
        <v>95</v>
      </c>
      <c r="H5" s="112" t="s">
        <v>96</v>
      </c>
      <c r="I5" s="112" t="s">
        <v>97</v>
      </c>
      <c r="J5" s="112" t="s">
        <v>98</v>
      </c>
      <c r="K5" s="112" t="s">
        <v>99</v>
      </c>
      <c r="L5" s="112" t="s">
        <v>100</v>
      </c>
      <c r="M5" s="112" t="s">
        <v>101</v>
      </c>
      <c r="N5" s="112" t="s">
        <v>102</v>
      </c>
      <c r="O5" s="112" t="s">
        <v>103</v>
      </c>
      <c r="P5" s="112" t="s">
        <v>104</v>
      </c>
      <c r="Q5" s="112" t="s">
        <v>105</v>
      </c>
      <c r="R5" s="134"/>
    </row>
    <row r="6" spans="2:18" ht="21" customHeight="1" x14ac:dyDescent="0.25">
      <c r="B6" s="296" t="s">
        <v>16</v>
      </c>
      <c r="C6" s="296"/>
      <c r="D6" s="296"/>
      <c r="E6" s="296"/>
      <c r="F6" s="296"/>
      <c r="G6" s="296"/>
      <c r="H6" s="296"/>
      <c r="I6" s="296"/>
      <c r="J6" s="296"/>
      <c r="K6" s="296"/>
      <c r="L6" s="296"/>
      <c r="M6" s="296"/>
      <c r="N6" s="296"/>
      <c r="O6" s="296"/>
      <c r="P6" s="296"/>
      <c r="Q6" s="296"/>
      <c r="R6" s="134"/>
    </row>
    <row r="7" spans="2:18" ht="18.75" customHeight="1" x14ac:dyDescent="0.25">
      <c r="B7" s="127" t="s">
        <v>17</v>
      </c>
      <c r="C7" s="130">
        <v>0</v>
      </c>
      <c r="D7" s="130">
        <v>0</v>
      </c>
      <c r="E7" s="130">
        <v>294</v>
      </c>
      <c r="F7" s="130">
        <v>0</v>
      </c>
      <c r="G7" s="130">
        <v>277</v>
      </c>
      <c r="H7" s="130">
        <v>73</v>
      </c>
      <c r="I7" s="130">
        <v>0</v>
      </c>
      <c r="J7" s="130">
        <v>0</v>
      </c>
      <c r="K7" s="130">
        <v>0</v>
      </c>
      <c r="L7" s="130">
        <v>8095</v>
      </c>
      <c r="M7" s="130">
        <v>126</v>
      </c>
      <c r="N7" s="130">
        <v>2563</v>
      </c>
      <c r="O7" s="130">
        <v>417435</v>
      </c>
      <c r="P7" s="130">
        <v>1038</v>
      </c>
      <c r="Q7" s="133">
        <v>429901</v>
      </c>
      <c r="R7" s="144"/>
    </row>
    <row r="8" spans="2:18" ht="21" customHeight="1" x14ac:dyDescent="0.25">
      <c r="B8" s="127" t="s">
        <v>18</v>
      </c>
      <c r="C8" s="130">
        <v>0</v>
      </c>
      <c r="D8" s="130">
        <v>34479</v>
      </c>
      <c r="E8" s="130">
        <v>387</v>
      </c>
      <c r="F8" s="130">
        <v>17080</v>
      </c>
      <c r="G8" s="130">
        <v>2457</v>
      </c>
      <c r="H8" s="130">
        <v>457</v>
      </c>
      <c r="I8" s="130">
        <v>59648</v>
      </c>
      <c r="J8" s="130">
        <v>49497</v>
      </c>
      <c r="K8" s="130">
        <v>0</v>
      </c>
      <c r="L8" s="130">
        <v>3278</v>
      </c>
      <c r="M8" s="130">
        <v>834</v>
      </c>
      <c r="N8" s="130">
        <v>10828</v>
      </c>
      <c r="O8" s="130">
        <v>0</v>
      </c>
      <c r="P8" s="130">
        <v>-3024</v>
      </c>
      <c r="Q8" s="133">
        <v>175921</v>
      </c>
      <c r="R8" s="144"/>
    </row>
    <row r="9" spans="2:18" ht="21" customHeight="1" x14ac:dyDescent="0.25">
      <c r="B9" s="127" t="s">
        <v>19</v>
      </c>
      <c r="C9" s="130">
        <v>1474</v>
      </c>
      <c r="D9" s="130">
        <v>968</v>
      </c>
      <c r="E9" s="130">
        <v>6016</v>
      </c>
      <c r="F9" s="130">
        <v>-86242</v>
      </c>
      <c r="G9" s="130">
        <v>-9667</v>
      </c>
      <c r="H9" s="130">
        <v>-8161</v>
      </c>
      <c r="I9" s="130">
        <v>-31015</v>
      </c>
      <c r="J9" s="130">
        <v>-3477</v>
      </c>
      <c r="K9" s="130">
        <v>0</v>
      </c>
      <c r="L9" s="130">
        <v>3851</v>
      </c>
      <c r="M9" s="130">
        <v>-47130</v>
      </c>
      <c r="N9" s="130">
        <v>7900</v>
      </c>
      <c r="O9" s="130">
        <v>0</v>
      </c>
      <c r="P9" s="130">
        <v>0</v>
      </c>
      <c r="Q9" s="133">
        <v>-165483</v>
      </c>
      <c r="R9" s="144"/>
    </row>
    <row r="10" spans="2:18" ht="21" customHeight="1" x14ac:dyDescent="0.25">
      <c r="B10" s="127" t="s">
        <v>202</v>
      </c>
      <c r="C10" s="130">
        <v>-408</v>
      </c>
      <c r="D10" s="130">
        <v>555</v>
      </c>
      <c r="E10" s="130">
        <v>2385</v>
      </c>
      <c r="F10" s="130">
        <v>4086</v>
      </c>
      <c r="G10" s="130">
        <v>2015</v>
      </c>
      <c r="H10" s="130">
        <v>-12916</v>
      </c>
      <c r="I10" s="130">
        <v>2132</v>
      </c>
      <c r="J10" s="130">
        <v>837</v>
      </c>
      <c r="K10" s="130">
        <v>0</v>
      </c>
      <c r="L10" s="130">
        <v>-6</v>
      </c>
      <c r="M10" s="130">
        <v>7</v>
      </c>
      <c r="N10" s="130">
        <v>3160</v>
      </c>
      <c r="O10" s="130">
        <v>0</v>
      </c>
      <c r="P10" s="130">
        <v>-556</v>
      </c>
      <c r="Q10" s="133">
        <v>1292</v>
      </c>
      <c r="R10" s="144"/>
    </row>
    <row r="11" spans="2:18" ht="21" customHeight="1" x14ac:dyDescent="0.25">
      <c r="B11" s="127" t="s">
        <v>20</v>
      </c>
      <c r="C11" s="130">
        <v>-384</v>
      </c>
      <c r="D11" s="130">
        <v>-2078</v>
      </c>
      <c r="E11" s="130">
        <v>6631</v>
      </c>
      <c r="F11" s="130">
        <v>-15929</v>
      </c>
      <c r="G11" s="130">
        <v>6347</v>
      </c>
      <c r="H11" s="130">
        <v>11209</v>
      </c>
      <c r="I11" s="130">
        <v>92900</v>
      </c>
      <c r="J11" s="130">
        <v>114010</v>
      </c>
      <c r="K11" s="130">
        <v>0</v>
      </c>
      <c r="L11" s="130">
        <v>13764</v>
      </c>
      <c r="M11" s="130">
        <v>8454</v>
      </c>
      <c r="N11" s="130">
        <v>78416</v>
      </c>
      <c r="O11" s="130">
        <v>14417</v>
      </c>
      <c r="P11" s="130">
        <v>-3416</v>
      </c>
      <c r="Q11" s="133">
        <v>324340</v>
      </c>
      <c r="R11" s="144"/>
    </row>
    <row r="12" spans="2:18" ht="21" customHeight="1" x14ac:dyDescent="0.25">
      <c r="B12" s="127" t="s">
        <v>194</v>
      </c>
      <c r="C12" s="130">
        <v>0</v>
      </c>
      <c r="D12" s="130">
        <v>-8666</v>
      </c>
      <c r="E12" s="130">
        <v>11604</v>
      </c>
      <c r="F12" s="130">
        <v>7497</v>
      </c>
      <c r="G12" s="130">
        <v>-2321</v>
      </c>
      <c r="H12" s="130">
        <v>-170</v>
      </c>
      <c r="I12" s="130">
        <v>97030</v>
      </c>
      <c r="J12" s="130">
        <v>98615</v>
      </c>
      <c r="K12" s="130">
        <v>0</v>
      </c>
      <c r="L12" s="130">
        <v>32397</v>
      </c>
      <c r="M12" s="130">
        <v>17515</v>
      </c>
      <c r="N12" s="130">
        <v>27655</v>
      </c>
      <c r="O12" s="130">
        <v>183900</v>
      </c>
      <c r="P12" s="130">
        <v>49637</v>
      </c>
      <c r="Q12" s="133">
        <v>514694</v>
      </c>
      <c r="R12" s="144"/>
    </row>
    <row r="13" spans="2:18" ht="21" customHeight="1" x14ac:dyDescent="0.25">
      <c r="B13" s="127" t="s">
        <v>21</v>
      </c>
      <c r="C13" s="130">
        <v>0</v>
      </c>
      <c r="D13" s="130">
        <v>-14776</v>
      </c>
      <c r="E13" s="130">
        <v>2031</v>
      </c>
      <c r="F13" s="130">
        <v>-40</v>
      </c>
      <c r="G13" s="130">
        <v>1252</v>
      </c>
      <c r="H13" s="130">
        <v>2774</v>
      </c>
      <c r="I13" s="130">
        <v>34447</v>
      </c>
      <c r="J13" s="130">
        <v>31570</v>
      </c>
      <c r="K13" s="130">
        <v>0</v>
      </c>
      <c r="L13" s="130">
        <v>-4286</v>
      </c>
      <c r="M13" s="130">
        <v>2174</v>
      </c>
      <c r="N13" s="130">
        <v>11303</v>
      </c>
      <c r="O13" s="130">
        <v>0</v>
      </c>
      <c r="P13" s="130">
        <v>-11591</v>
      </c>
      <c r="Q13" s="133">
        <v>54856</v>
      </c>
      <c r="R13" s="144"/>
    </row>
    <row r="14" spans="2:18" ht="21" customHeight="1" x14ac:dyDescent="0.25">
      <c r="B14" s="127" t="s">
        <v>22</v>
      </c>
      <c r="C14" s="130">
        <v>0</v>
      </c>
      <c r="D14" s="130">
        <v>-43341</v>
      </c>
      <c r="E14" s="130">
        <v>11373</v>
      </c>
      <c r="F14" s="130">
        <v>-31167</v>
      </c>
      <c r="G14" s="130">
        <v>-19835</v>
      </c>
      <c r="H14" s="130">
        <v>-1241</v>
      </c>
      <c r="I14" s="130">
        <v>158098</v>
      </c>
      <c r="J14" s="130">
        <v>179702</v>
      </c>
      <c r="K14" s="130">
        <v>0</v>
      </c>
      <c r="L14" s="130">
        <v>31925</v>
      </c>
      <c r="M14" s="130">
        <v>58069</v>
      </c>
      <c r="N14" s="130">
        <v>45567</v>
      </c>
      <c r="O14" s="130">
        <v>143731</v>
      </c>
      <c r="P14" s="130">
        <v>-19689</v>
      </c>
      <c r="Q14" s="133">
        <v>513192</v>
      </c>
      <c r="R14" s="144"/>
    </row>
    <row r="15" spans="2:18" ht="21" customHeight="1" x14ac:dyDescent="0.25">
      <c r="B15" s="127" t="s">
        <v>23</v>
      </c>
      <c r="C15" s="130">
        <v>0</v>
      </c>
      <c r="D15" s="130">
        <v>-41</v>
      </c>
      <c r="E15" s="130">
        <v>-178</v>
      </c>
      <c r="F15" s="130">
        <v>2128</v>
      </c>
      <c r="G15" s="130">
        <v>1050</v>
      </c>
      <c r="H15" s="130">
        <v>5616</v>
      </c>
      <c r="I15" s="130">
        <v>5694</v>
      </c>
      <c r="J15" s="130">
        <v>3050</v>
      </c>
      <c r="K15" s="130">
        <v>0</v>
      </c>
      <c r="L15" s="130">
        <v>366</v>
      </c>
      <c r="M15" s="130">
        <v>1906</v>
      </c>
      <c r="N15" s="130">
        <v>4243</v>
      </c>
      <c r="O15" s="130">
        <v>0</v>
      </c>
      <c r="P15" s="130">
        <v>177</v>
      </c>
      <c r="Q15" s="133">
        <v>24010</v>
      </c>
      <c r="R15" s="144"/>
    </row>
    <row r="16" spans="2:18" ht="21" customHeight="1" x14ac:dyDescent="0.25">
      <c r="B16" s="127" t="s">
        <v>24</v>
      </c>
      <c r="C16" s="130">
        <v>0</v>
      </c>
      <c r="D16" s="130">
        <v>0</v>
      </c>
      <c r="E16" s="130">
        <v>0</v>
      </c>
      <c r="F16" s="130">
        <v>0</v>
      </c>
      <c r="G16" s="130">
        <v>0</v>
      </c>
      <c r="H16" s="130">
        <v>0</v>
      </c>
      <c r="I16" s="130">
        <v>12242</v>
      </c>
      <c r="J16" s="130">
        <v>3451</v>
      </c>
      <c r="K16" s="130">
        <v>256041</v>
      </c>
      <c r="L16" s="130">
        <v>0</v>
      </c>
      <c r="M16" s="130">
        <v>0</v>
      </c>
      <c r="N16" s="130">
        <v>0</v>
      </c>
      <c r="O16" s="130">
        <v>0</v>
      </c>
      <c r="P16" s="130">
        <v>0</v>
      </c>
      <c r="Q16" s="133">
        <v>271733</v>
      </c>
      <c r="R16" s="144"/>
    </row>
    <row r="17" spans="2:18" ht="21" customHeight="1" x14ac:dyDescent="0.25">
      <c r="B17" s="127" t="s">
        <v>25</v>
      </c>
      <c r="C17" s="130">
        <v>-1661</v>
      </c>
      <c r="D17" s="130">
        <v>-4325</v>
      </c>
      <c r="E17" s="130">
        <v>2046</v>
      </c>
      <c r="F17" s="130">
        <v>-6727</v>
      </c>
      <c r="G17" s="130">
        <v>3687</v>
      </c>
      <c r="H17" s="130">
        <v>307</v>
      </c>
      <c r="I17" s="130">
        <v>29598</v>
      </c>
      <c r="J17" s="130">
        <v>44062</v>
      </c>
      <c r="K17" s="130">
        <v>2347</v>
      </c>
      <c r="L17" s="130">
        <v>1652</v>
      </c>
      <c r="M17" s="130">
        <v>-1595</v>
      </c>
      <c r="N17" s="130">
        <v>28300</v>
      </c>
      <c r="O17" s="130">
        <v>0</v>
      </c>
      <c r="P17" s="130">
        <v>4406</v>
      </c>
      <c r="Q17" s="133">
        <v>102097</v>
      </c>
      <c r="R17" s="144"/>
    </row>
    <row r="18" spans="2:18" ht="21" customHeight="1" x14ac:dyDescent="0.25">
      <c r="B18" s="127" t="s">
        <v>26</v>
      </c>
      <c r="C18" s="130">
        <v>0</v>
      </c>
      <c r="D18" s="130">
        <v>-15806</v>
      </c>
      <c r="E18" s="130">
        <v>2992</v>
      </c>
      <c r="F18" s="130">
        <v>-13500</v>
      </c>
      <c r="G18" s="130">
        <v>21294</v>
      </c>
      <c r="H18" s="130">
        <v>4343</v>
      </c>
      <c r="I18" s="130">
        <v>35205</v>
      </c>
      <c r="J18" s="130">
        <v>29272</v>
      </c>
      <c r="K18" s="130">
        <v>0</v>
      </c>
      <c r="L18" s="130">
        <v>12747</v>
      </c>
      <c r="M18" s="130">
        <v>1084</v>
      </c>
      <c r="N18" s="130">
        <v>10438</v>
      </c>
      <c r="O18" s="130">
        <v>35600</v>
      </c>
      <c r="P18" s="130">
        <v>-25844</v>
      </c>
      <c r="Q18" s="133">
        <v>97825</v>
      </c>
      <c r="R18" s="144"/>
    </row>
    <row r="19" spans="2:18" ht="21" customHeight="1" x14ac:dyDescent="0.25">
      <c r="B19" s="127" t="s">
        <v>27</v>
      </c>
      <c r="C19" s="130">
        <v>-3916</v>
      </c>
      <c r="D19" s="130">
        <v>-30125</v>
      </c>
      <c r="E19" s="130">
        <v>7262</v>
      </c>
      <c r="F19" s="130">
        <v>-128987</v>
      </c>
      <c r="G19" s="130">
        <v>9064</v>
      </c>
      <c r="H19" s="130">
        <v>10336</v>
      </c>
      <c r="I19" s="130">
        <v>32471</v>
      </c>
      <c r="J19" s="130">
        <v>34897</v>
      </c>
      <c r="K19" s="130">
        <v>6717</v>
      </c>
      <c r="L19" s="130">
        <v>8934</v>
      </c>
      <c r="M19" s="130">
        <v>34934</v>
      </c>
      <c r="N19" s="130">
        <v>63890</v>
      </c>
      <c r="O19" s="130">
        <v>-65308</v>
      </c>
      <c r="P19" s="130">
        <v>-25173</v>
      </c>
      <c r="Q19" s="133">
        <v>-45004</v>
      </c>
      <c r="R19" s="144"/>
    </row>
    <row r="20" spans="2:18" ht="21" customHeight="1" x14ac:dyDescent="0.25">
      <c r="B20" s="127" t="s">
        <v>28</v>
      </c>
      <c r="C20" s="130">
        <v>0</v>
      </c>
      <c r="D20" s="130">
        <v>-4691</v>
      </c>
      <c r="E20" s="130">
        <v>6205</v>
      </c>
      <c r="F20" s="130">
        <v>17032</v>
      </c>
      <c r="G20" s="130">
        <v>4268</v>
      </c>
      <c r="H20" s="130">
        <v>20680</v>
      </c>
      <c r="I20" s="130">
        <v>60856</v>
      </c>
      <c r="J20" s="130">
        <v>64797</v>
      </c>
      <c r="K20" s="130">
        <v>0</v>
      </c>
      <c r="L20" s="130">
        <v>1521</v>
      </c>
      <c r="M20" s="130">
        <v>10769</v>
      </c>
      <c r="N20" s="130">
        <v>50529</v>
      </c>
      <c r="O20" s="130">
        <v>0</v>
      </c>
      <c r="P20" s="130">
        <v>-3080</v>
      </c>
      <c r="Q20" s="133">
        <v>228884</v>
      </c>
      <c r="R20" s="144"/>
    </row>
    <row r="21" spans="2:18" ht="21" customHeight="1" x14ac:dyDescent="0.25">
      <c r="B21" s="127" t="s">
        <v>29</v>
      </c>
      <c r="C21" s="130">
        <v>-1136</v>
      </c>
      <c r="D21" s="130">
        <v>-3665</v>
      </c>
      <c r="E21" s="130">
        <v>15921</v>
      </c>
      <c r="F21" s="130">
        <v>-5403</v>
      </c>
      <c r="G21" s="130">
        <v>10858</v>
      </c>
      <c r="H21" s="130">
        <v>7304</v>
      </c>
      <c r="I21" s="130">
        <v>53619</v>
      </c>
      <c r="J21" s="130">
        <v>43545</v>
      </c>
      <c r="K21" s="130">
        <v>0</v>
      </c>
      <c r="L21" s="130">
        <v>19924</v>
      </c>
      <c r="M21" s="130">
        <v>12578</v>
      </c>
      <c r="N21" s="130">
        <v>43703</v>
      </c>
      <c r="O21" s="130">
        <v>-155969</v>
      </c>
      <c r="P21" s="130">
        <v>-3243</v>
      </c>
      <c r="Q21" s="133">
        <v>38035</v>
      </c>
      <c r="R21" s="144"/>
    </row>
    <row r="22" spans="2:18" ht="21" customHeight="1" x14ac:dyDescent="0.25">
      <c r="B22" s="127" t="s">
        <v>30</v>
      </c>
      <c r="C22" s="130">
        <v>-19603</v>
      </c>
      <c r="D22" s="130">
        <v>1014</v>
      </c>
      <c r="E22" s="130">
        <v>10030</v>
      </c>
      <c r="F22" s="130">
        <v>-43838</v>
      </c>
      <c r="G22" s="130">
        <v>497</v>
      </c>
      <c r="H22" s="130">
        <v>10974</v>
      </c>
      <c r="I22" s="130">
        <v>104814</v>
      </c>
      <c r="J22" s="130">
        <v>94756</v>
      </c>
      <c r="K22" s="130">
        <v>0</v>
      </c>
      <c r="L22" s="130">
        <v>7939</v>
      </c>
      <c r="M22" s="130">
        <v>23133</v>
      </c>
      <c r="N22" s="130">
        <v>65049</v>
      </c>
      <c r="O22" s="130">
        <v>34408</v>
      </c>
      <c r="P22" s="130">
        <v>-8581</v>
      </c>
      <c r="Q22" s="133">
        <v>280592</v>
      </c>
      <c r="R22" s="144"/>
    </row>
    <row r="23" spans="2:18" ht="21" customHeight="1" x14ac:dyDescent="0.25">
      <c r="B23" s="127" t="s">
        <v>31</v>
      </c>
      <c r="C23" s="130">
        <v>0</v>
      </c>
      <c r="D23" s="130">
        <v>-1759</v>
      </c>
      <c r="E23" s="130">
        <v>831</v>
      </c>
      <c r="F23" s="130">
        <v>-74</v>
      </c>
      <c r="G23" s="130">
        <v>801</v>
      </c>
      <c r="H23" s="130">
        <v>6130</v>
      </c>
      <c r="I23" s="130">
        <v>13716</v>
      </c>
      <c r="J23" s="130">
        <v>10508</v>
      </c>
      <c r="K23" s="130">
        <v>0</v>
      </c>
      <c r="L23" s="130">
        <v>-1250</v>
      </c>
      <c r="M23" s="130">
        <v>533</v>
      </c>
      <c r="N23" s="130">
        <v>14986</v>
      </c>
      <c r="O23" s="130">
        <v>0</v>
      </c>
      <c r="P23" s="130">
        <v>-1948</v>
      </c>
      <c r="Q23" s="133">
        <v>42474</v>
      </c>
      <c r="R23" s="144"/>
    </row>
    <row r="24" spans="2:18" ht="21" customHeight="1" x14ac:dyDescent="0.25">
      <c r="B24" s="127" t="s">
        <v>32</v>
      </c>
      <c r="C24" s="130">
        <v>0</v>
      </c>
      <c r="D24" s="130">
        <v>2</v>
      </c>
      <c r="E24" s="130">
        <v>55</v>
      </c>
      <c r="F24" s="130">
        <v>-16</v>
      </c>
      <c r="G24" s="130">
        <v>4</v>
      </c>
      <c r="H24" s="130">
        <v>203</v>
      </c>
      <c r="I24" s="130">
        <v>13471</v>
      </c>
      <c r="J24" s="130">
        <v>6215</v>
      </c>
      <c r="K24" s="130">
        <v>148918</v>
      </c>
      <c r="L24" s="130">
        <v>76</v>
      </c>
      <c r="M24" s="130">
        <v>14</v>
      </c>
      <c r="N24" s="130">
        <v>93</v>
      </c>
      <c r="O24" s="130">
        <v>0</v>
      </c>
      <c r="P24" s="130">
        <v>2</v>
      </c>
      <c r="Q24" s="133">
        <v>169038</v>
      </c>
      <c r="R24" s="144"/>
    </row>
    <row r="25" spans="2:18" ht="21" customHeight="1" x14ac:dyDescent="0.25">
      <c r="B25" s="127" t="s">
        <v>33</v>
      </c>
      <c r="C25" s="130">
        <v>-2433</v>
      </c>
      <c r="D25" s="130">
        <v>413</v>
      </c>
      <c r="E25" s="130">
        <v>6016</v>
      </c>
      <c r="F25" s="130">
        <v>41441</v>
      </c>
      <c r="G25" s="130">
        <v>9622</v>
      </c>
      <c r="H25" s="130">
        <v>8586</v>
      </c>
      <c r="I25" s="130">
        <v>92324</v>
      </c>
      <c r="J25" s="130">
        <v>54047</v>
      </c>
      <c r="K25" s="130">
        <v>0</v>
      </c>
      <c r="L25" s="130">
        <v>50455</v>
      </c>
      <c r="M25" s="130">
        <v>8734</v>
      </c>
      <c r="N25" s="130">
        <v>1266</v>
      </c>
      <c r="O25" s="130">
        <v>154910</v>
      </c>
      <c r="P25" s="130">
        <v>4005</v>
      </c>
      <c r="Q25" s="133">
        <v>429386</v>
      </c>
      <c r="R25" s="144"/>
    </row>
    <row r="26" spans="2:18" ht="21" customHeight="1" x14ac:dyDescent="0.25">
      <c r="B26" s="127" t="s">
        <v>34</v>
      </c>
      <c r="C26" s="130">
        <v>8</v>
      </c>
      <c r="D26" s="130">
        <v>-14730</v>
      </c>
      <c r="E26" s="130">
        <v>5250</v>
      </c>
      <c r="F26" s="130">
        <v>-27416</v>
      </c>
      <c r="G26" s="130">
        <v>2321</v>
      </c>
      <c r="H26" s="130">
        <v>26691</v>
      </c>
      <c r="I26" s="130">
        <v>25909</v>
      </c>
      <c r="J26" s="130">
        <v>45618</v>
      </c>
      <c r="K26" s="130">
        <v>0</v>
      </c>
      <c r="L26" s="130">
        <v>-2558</v>
      </c>
      <c r="M26" s="130">
        <v>-21065</v>
      </c>
      <c r="N26" s="130">
        <v>70103</v>
      </c>
      <c r="O26" s="130">
        <v>9926</v>
      </c>
      <c r="P26" s="130">
        <v>-1422</v>
      </c>
      <c r="Q26" s="133">
        <v>118635</v>
      </c>
      <c r="R26" s="144"/>
    </row>
    <row r="27" spans="2:18" ht="21" customHeight="1" x14ac:dyDescent="0.25">
      <c r="B27" s="127" t="s">
        <v>35</v>
      </c>
      <c r="C27" s="130">
        <v>0</v>
      </c>
      <c r="D27" s="130">
        <v>-821</v>
      </c>
      <c r="E27" s="130">
        <v>2264</v>
      </c>
      <c r="F27" s="130">
        <v>2584</v>
      </c>
      <c r="G27" s="130">
        <v>7488</v>
      </c>
      <c r="H27" s="130">
        <v>-133</v>
      </c>
      <c r="I27" s="130">
        <v>47361</v>
      </c>
      <c r="J27" s="130">
        <v>57883</v>
      </c>
      <c r="K27" s="130">
        <v>0</v>
      </c>
      <c r="L27" s="130">
        <v>2224</v>
      </c>
      <c r="M27" s="130">
        <v>-7910</v>
      </c>
      <c r="N27" s="130">
        <v>11344</v>
      </c>
      <c r="O27" s="130">
        <v>0</v>
      </c>
      <c r="P27" s="130">
        <v>902</v>
      </c>
      <c r="Q27" s="133">
        <v>123185</v>
      </c>
      <c r="R27" s="144"/>
    </row>
    <row r="28" spans="2:18" ht="21" customHeight="1" x14ac:dyDescent="0.25">
      <c r="B28" s="127" t="s">
        <v>36</v>
      </c>
      <c r="C28" s="130">
        <v>0</v>
      </c>
      <c r="D28" s="130">
        <v>816</v>
      </c>
      <c r="E28" s="130">
        <v>3606</v>
      </c>
      <c r="F28" s="130">
        <v>-243</v>
      </c>
      <c r="G28" s="130">
        <v>11409</v>
      </c>
      <c r="H28" s="130">
        <v>1242</v>
      </c>
      <c r="I28" s="130">
        <v>33736</v>
      </c>
      <c r="J28" s="130">
        <v>71525</v>
      </c>
      <c r="K28" s="130">
        <v>0</v>
      </c>
      <c r="L28" s="130">
        <v>2808</v>
      </c>
      <c r="M28" s="130">
        <v>2179</v>
      </c>
      <c r="N28" s="130">
        <v>4698</v>
      </c>
      <c r="O28" s="130">
        <v>49325</v>
      </c>
      <c r="P28" s="130">
        <v>3366</v>
      </c>
      <c r="Q28" s="133">
        <v>184466</v>
      </c>
      <c r="R28" s="144"/>
    </row>
    <row r="29" spans="2:18" ht="21" customHeight="1" x14ac:dyDescent="0.25">
      <c r="B29" s="127" t="s">
        <v>37</v>
      </c>
      <c r="C29" s="130">
        <v>-1423</v>
      </c>
      <c r="D29" s="130">
        <v>-8988</v>
      </c>
      <c r="E29" s="130">
        <v>995</v>
      </c>
      <c r="F29" s="130">
        <v>-29607</v>
      </c>
      <c r="G29" s="130">
        <v>2764</v>
      </c>
      <c r="H29" s="130">
        <v>14414</v>
      </c>
      <c r="I29" s="130">
        <v>19840</v>
      </c>
      <c r="J29" s="130">
        <v>17265</v>
      </c>
      <c r="K29" s="130">
        <v>0</v>
      </c>
      <c r="L29" s="130">
        <v>956</v>
      </c>
      <c r="M29" s="130">
        <v>-3708</v>
      </c>
      <c r="N29" s="130">
        <v>47829</v>
      </c>
      <c r="O29" s="130">
        <v>0</v>
      </c>
      <c r="P29" s="130">
        <v>-7873</v>
      </c>
      <c r="Q29" s="133">
        <v>52464</v>
      </c>
      <c r="R29" s="144"/>
    </row>
    <row r="30" spans="2:18" ht="21" customHeight="1" x14ac:dyDescent="0.25">
      <c r="B30" s="127" t="s">
        <v>38</v>
      </c>
      <c r="C30" s="130">
        <v>0</v>
      </c>
      <c r="D30" s="130">
        <v>-3037</v>
      </c>
      <c r="E30" s="130">
        <v>5070</v>
      </c>
      <c r="F30" s="130">
        <v>-1774</v>
      </c>
      <c r="G30" s="130">
        <v>241</v>
      </c>
      <c r="H30" s="130">
        <v>4071</v>
      </c>
      <c r="I30" s="130">
        <v>43710</v>
      </c>
      <c r="J30" s="130">
        <v>43149</v>
      </c>
      <c r="K30" s="130">
        <v>0</v>
      </c>
      <c r="L30" s="130">
        <v>-442</v>
      </c>
      <c r="M30" s="130">
        <v>302</v>
      </c>
      <c r="N30" s="130">
        <v>50811</v>
      </c>
      <c r="O30" s="130">
        <v>0</v>
      </c>
      <c r="P30" s="130">
        <v>-2101</v>
      </c>
      <c r="Q30" s="133">
        <v>140000</v>
      </c>
      <c r="R30" s="144"/>
    </row>
    <row r="31" spans="2:18" ht="21" customHeight="1" x14ac:dyDescent="0.25">
      <c r="B31" s="127" t="s">
        <v>196</v>
      </c>
      <c r="C31" s="130">
        <v>0</v>
      </c>
      <c r="D31" s="130">
        <v>1144</v>
      </c>
      <c r="E31" s="130">
        <v>1917</v>
      </c>
      <c r="F31" s="130">
        <v>15838</v>
      </c>
      <c r="G31" s="130">
        <v>3370</v>
      </c>
      <c r="H31" s="130">
        <v>52</v>
      </c>
      <c r="I31" s="130">
        <v>22231</v>
      </c>
      <c r="J31" s="130">
        <v>22157</v>
      </c>
      <c r="K31" s="130">
        <v>0</v>
      </c>
      <c r="L31" s="130">
        <v>20639</v>
      </c>
      <c r="M31" s="130">
        <v>6125</v>
      </c>
      <c r="N31" s="130">
        <v>13510</v>
      </c>
      <c r="O31" s="130">
        <v>1184</v>
      </c>
      <c r="P31" s="130">
        <v>117</v>
      </c>
      <c r="Q31" s="133">
        <v>108283</v>
      </c>
      <c r="R31" s="144"/>
    </row>
    <row r="32" spans="2:18" ht="21" customHeight="1" x14ac:dyDescent="0.25">
      <c r="B32" s="127" t="s">
        <v>197</v>
      </c>
      <c r="C32" s="130">
        <v>-4785.4250000000002</v>
      </c>
      <c r="D32" s="130">
        <v>-2263.2109999999998</v>
      </c>
      <c r="E32" s="130">
        <v>596.26199999999994</v>
      </c>
      <c r="F32" s="130">
        <v>-1967.577</v>
      </c>
      <c r="G32" s="130">
        <v>5027.4989999999998</v>
      </c>
      <c r="H32" s="130">
        <v>199.77799999999999</v>
      </c>
      <c r="I32" s="130">
        <v>7934.9160000000002</v>
      </c>
      <c r="J32" s="130">
        <v>4285.3119999999999</v>
      </c>
      <c r="K32" s="130">
        <v>0</v>
      </c>
      <c r="L32" s="130">
        <v>1111.8900000000001</v>
      </c>
      <c r="M32" s="130">
        <v>2433.9499999999998</v>
      </c>
      <c r="N32" s="130">
        <v>3644.5830000000001</v>
      </c>
      <c r="O32" s="130">
        <v>0</v>
      </c>
      <c r="P32" s="130">
        <v>189.00700000000001</v>
      </c>
      <c r="Q32" s="133">
        <v>16406.984</v>
      </c>
      <c r="R32" s="144"/>
    </row>
    <row r="33" spans="2:18" ht="21" customHeight="1" x14ac:dyDescent="0.25">
      <c r="B33" s="127" t="s">
        <v>214</v>
      </c>
      <c r="C33" s="130">
        <v>0</v>
      </c>
      <c r="D33" s="130">
        <v>-156</v>
      </c>
      <c r="E33" s="130">
        <v>51</v>
      </c>
      <c r="F33" s="130">
        <v>3185</v>
      </c>
      <c r="G33" s="130">
        <v>746</v>
      </c>
      <c r="H33" s="130">
        <v>-3340</v>
      </c>
      <c r="I33" s="130">
        <v>1119</v>
      </c>
      <c r="J33" s="130">
        <v>712</v>
      </c>
      <c r="K33" s="130">
        <v>0</v>
      </c>
      <c r="L33" s="130">
        <v>718</v>
      </c>
      <c r="M33" s="130">
        <v>-6</v>
      </c>
      <c r="N33" s="130">
        <v>504</v>
      </c>
      <c r="O33" s="130">
        <v>0</v>
      </c>
      <c r="P33" s="130">
        <v>-1973</v>
      </c>
      <c r="Q33" s="133">
        <v>1558</v>
      </c>
      <c r="R33" s="144"/>
    </row>
    <row r="34" spans="2:18" ht="21" customHeight="1" x14ac:dyDescent="0.25">
      <c r="B34" s="127" t="s">
        <v>198</v>
      </c>
      <c r="C34" s="130">
        <v>0</v>
      </c>
      <c r="D34" s="130">
        <v>-1221</v>
      </c>
      <c r="E34" s="130">
        <v>329</v>
      </c>
      <c r="F34" s="130">
        <v>64</v>
      </c>
      <c r="G34" s="130">
        <v>7298</v>
      </c>
      <c r="H34" s="130">
        <v>-776</v>
      </c>
      <c r="I34" s="130">
        <v>12749</v>
      </c>
      <c r="J34" s="130">
        <v>6841</v>
      </c>
      <c r="K34" s="130">
        <v>0</v>
      </c>
      <c r="L34" s="130">
        <v>4221</v>
      </c>
      <c r="M34" s="130">
        <v>1831</v>
      </c>
      <c r="N34" s="130">
        <v>9679</v>
      </c>
      <c r="O34" s="130">
        <v>-67081</v>
      </c>
      <c r="P34" s="130">
        <v>467</v>
      </c>
      <c r="Q34" s="133">
        <v>-25599</v>
      </c>
      <c r="R34" s="144"/>
    </row>
    <row r="35" spans="2:18" ht="21" customHeight="1" x14ac:dyDescent="0.25">
      <c r="B35" s="127" t="s">
        <v>199</v>
      </c>
      <c r="C35" s="130">
        <v>0</v>
      </c>
      <c r="D35" s="130">
        <v>-10668</v>
      </c>
      <c r="E35" s="130">
        <v>1702</v>
      </c>
      <c r="F35" s="130">
        <v>-12847</v>
      </c>
      <c r="G35" s="130">
        <v>-1956</v>
      </c>
      <c r="H35" s="130">
        <v>-450</v>
      </c>
      <c r="I35" s="130">
        <v>26671</v>
      </c>
      <c r="J35" s="130">
        <v>13189</v>
      </c>
      <c r="K35" s="130">
        <v>0</v>
      </c>
      <c r="L35" s="130">
        <v>-528</v>
      </c>
      <c r="M35" s="130">
        <v>-104</v>
      </c>
      <c r="N35" s="130">
        <v>16154</v>
      </c>
      <c r="O35" s="130">
        <v>-30032</v>
      </c>
      <c r="P35" s="130">
        <v>-7139</v>
      </c>
      <c r="Q35" s="133">
        <v>-6010</v>
      </c>
      <c r="R35" s="144"/>
    </row>
    <row r="36" spans="2:18" ht="21" customHeight="1" x14ac:dyDescent="0.25">
      <c r="B36" s="127" t="s">
        <v>215</v>
      </c>
      <c r="C36" s="130">
        <v>0</v>
      </c>
      <c r="D36" s="130">
        <v>3551</v>
      </c>
      <c r="E36" s="130">
        <v>951</v>
      </c>
      <c r="F36" s="130">
        <v>-1378</v>
      </c>
      <c r="G36" s="130">
        <v>-1128</v>
      </c>
      <c r="H36" s="130">
        <v>784</v>
      </c>
      <c r="I36" s="130">
        <v>28781</v>
      </c>
      <c r="J36" s="130">
        <v>20671</v>
      </c>
      <c r="K36" s="130">
        <v>8981</v>
      </c>
      <c r="L36" s="130">
        <v>93</v>
      </c>
      <c r="M36" s="130">
        <v>3055</v>
      </c>
      <c r="N36" s="130">
        <v>13517</v>
      </c>
      <c r="O36" s="130">
        <v>451</v>
      </c>
      <c r="P36" s="130">
        <v>1914</v>
      </c>
      <c r="Q36" s="133">
        <v>80242</v>
      </c>
      <c r="R36" s="144"/>
    </row>
    <row r="37" spans="2:18" ht="21" customHeight="1" x14ac:dyDescent="0.25">
      <c r="B37" s="127" t="s">
        <v>40</v>
      </c>
      <c r="C37" s="130">
        <v>0</v>
      </c>
      <c r="D37" s="130">
        <v>-1779</v>
      </c>
      <c r="E37" s="130">
        <v>3662</v>
      </c>
      <c r="F37" s="130">
        <v>-7934</v>
      </c>
      <c r="G37" s="130">
        <v>1820</v>
      </c>
      <c r="H37" s="130">
        <v>-1591</v>
      </c>
      <c r="I37" s="130">
        <v>10663</v>
      </c>
      <c r="J37" s="130">
        <v>10887</v>
      </c>
      <c r="K37" s="130">
        <v>0</v>
      </c>
      <c r="L37" s="130">
        <v>2979</v>
      </c>
      <c r="M37" s="130">
        <v>3431</v>
      </c>
      <c r="N37" s="130">
        <v>5475</v>
      </c>
      <c r="O37" s="130">
        <v>-3135</v>
      </c>
      <c r="P37" s="130">
        <v>-743</v>
      </c>
      <c r="Q37" s="133">
        <v>23735</v>
      </c>
      <c r="R37" s="144"/>
    </row>
    <row r="38" spans="2:18" ht="21" customHeight="1" x14ac:dyDescent="0.25">
      <c r="B38" s="127" t="s">
        <v>41</v>
      </c>
      <c r="C38" s="130">
        <v>0</v>
      </c>
      <c r="D38" s="130">
        <v>-2858</v>
      </c>
      <c r="E38" s="130">
        <v>3569</v>
      </c>
      <c r="F38" s="130">
        <v>-6889</v>
      </c>
      <c r="G38" s="130">
        <v>2010</v>
      </c>
      <c r="H38" s="130">
        <v>8314</v>
      </c>
      <c r="I38" s="130">
        <v>11569</v>
      </c>
      <c r="J38" s="130">
        <v>7309</v>
      </c>
      <c r="K38" s="130">
        <v>0</v>
      </c>
      <c r="L38" s="130">
        <v>1971</v>
      </c>
      <c r="M38" s="130">
        <v>15698</v>
      </c>
      <c r="N38" s="130">
        <v>27215</v>
      </c>
      <c r="O38" s="130">
        <v>601</v>
      </c>
      <c r="P38" s="130">
        <v>-809</v>
      </c>
      <c r="Q38" s="133">
        <v>67700</v>
      </c>
      <c r="R38" s="144"/>
    </row>
    <row r="39" spans="2:18" ht="21" customHeight="1" x14ac:dyDescent="0.25">
      <c r="B39" s="127" t="s">
        <v>42</v>
      </c>
      <c r="C39" s="130">
        <v>0</v>
      </c>
      <c r="D39" s="130">
        <v>0</v>
      </c>
      <c r="E39" s="130">
        <v>0</v>
      </c>
      <c r="F39" s="130">
        <v>0</v>
      </c>
      <c r="G39" s="130">
        <v>0</v>
      </c>
      <c r="H39" s="130">
        <v>0</v>
      </c>
      <c r="I39" s="130">
        <v>0</v>
      </c>
      <c r="J39" s="130">
        <v>0</v>
      </c>
      <c r="K39" s="130">
        <v>0</v>
      </c>
      <c r="L39" s="130">
        <v>0</v>
      </c>
      <c r="M39" s="130">
        <v>0</v>
      </c>
      <c r="N39" s="130">
        <v>0</v>
      </c>
      <c r="O39" s="130">
        <v>0</v>
      </c>
      <c r="P39" s="130">
        <v>0</v>
      </c>
      <c r="Q39" s="133">
        <v>0</v>
      </c>
      <c r="R39" s="144"/>
    </row>
    <row r="40" spans="2:18" ht="21" customHeight="1" x14ac:dyDescent="0.25">
      <c r="B40" s="127" t="s">
        <v>43</v>
      </c>
      <c r="C40" s="130">
        <v>0</v>
      </c>
      <c r="D40" s="130">
        <v>2779</v>
      </c>
      <c r="E40" s="130">
        <v>383</v>
      </c>
      <c r="F40" s="130">
        <v>5305</v>
      </c>
      <c r="G40" s="130">
        <v>793</v>
      </c>
      <c r="H40" s="130">
        <v>78</v>
      </c>
      <c r="I40" s="130">
        <v>36030</v>
      </c>
      <c r="J40" s="130">
        <v>21752</v>
      </c>
      <c r="K40" s="130">
        <v>0</v>
      </c>
      <c r="L40" s="130">
        <v>-12740</v>
      </c>
      <c r="M40" s="130">
        <v>-941</v>
      </c>
      <c r="N40" s="130">
        <v>2512</v>
      </c>
      <c r="O40" s="130">
        <v>0</v>
      </c>
      <c r="P40" s="130">
        <v>1309</v>
      </c>
      <c r="Q40" s="133">
        <v>57259</v>
      </c>
      <c r="R40" s="144"/>
    </row>
    <row r="41" spans="2:18" ht="21" customHeight="1" x14ac:dyDescent="0.25">
      <c r="B41" s="127" t="s">
        <v>44</v>
      </c>
      <c r="C41" s="130">
        <v>-530</v>
      </c>
      <c r="D41" s="130">
        <v>-6142</v>
      </c>
      <c r="E41" s="130">
        <v>188</v>
      </c>
      <c r="F41" s="130">
        <v>-24158</v>
      </c>
      <c r="G41" s="130">
        <v>938</v>
      </c>
      <c r="H41" s="130">
        <v>-205</v>
      </c>
      <c r="I41" s="130">
        <v>15821</v>
      </c>
      <c r="J41" s="130">
        <v>10097</v>
      </c>
      <c r="K41" s="130">
        <v>1575</v>
      </c>
      <c r="L41" s="130">
        <v>1892</v>
      </c>
      <c r="M41" s="130">
        <v>-3325</v>
      </c>
      <c r="N41" s="130">
        <v>3273</v>
      </c>
      <c r="O41" s="130">
        <v>-12165</v>
      </c>
      <c r="P41" s="130">
        <v>-609</v>
      </c>
      <c r="Q41" s="133">
        <v>-13351</v>
      </c>
      <c r="R41" s="144"/>
    </row>
    <row r="42" spans="2:18" ht="21" customHeight="1" x14ac:dyDescent="0.25">
      <c r="B42" s="127" t="s">
        <v>45</v>
      </c>
      <c r="C42" s="130">
        <v>0</v>
      </c>
      <c r="D42" s="130">
        <v>-19191</v>
      </c>
      <c r="E42" s="130">
        <v>14593</v>
      </c>
      <c r="F42" s="130">
        <v>8698</v>
      </c>
      <c r="G42" s="130">
        <v>8785</v>
      </c>
      <c r="H42" s="130">
        <v>528</v>
      </c>
      <c r="I42" s="130">
        <v>110729</v>
      </c>
      <c r="J42" s="130">
        <v>89928</v>
      </c>
      <c r="K42" s="130">
        <v>0</v>
      </c>
      <c r="L42" s="130">
        <v>14602</v>
      </c>
      <c r="M42" s="130">
        <v>11986</v>
      </c>
      <c r="N42" s="130">
        <v>37476</v>
      </c>
      <c r="O42" s="130">
        <v>290496</v>
      </c>
      <c r="P42" s="130">
        <v>-23401</v>
      </c>
      <c r="Q42" s="133">
        <v>545227</v>
      </c>
      <c r="R42" s="144"/>
    </row>
    <row r="43" spans="2:18" ht="21" customHeight="1" x14ac:dyDescent="0.25">
      <c r="B43" s="127" t="s">
        <v>46</v>
      </c>
      <c r="C43" s="130">
        <v>32</v>
      </c>
      <c r="D43" s="130">
        <v>237</v>
      </c>
      <c r="E43" s="130">
        <v>9</v>
      </c>
      <c r="F43" s="130">
        <v>101</v>
      </c>
      <c r="G43" s="130">
        <v>101</v>
      </c>
      <c r="H43" s="130">
        <v>317</v>
      </c>
      <c r="I43" s="130">
        <v>30575</v>
      </c>
      <c r="J43" s="130">
        <v>7390</v>
      </c>
      <c r="K43" s="130">
        <v>17150</v>
      </c>
      <c r="L43" s="130">
        <v>20</v>
      </c>
      <c r="M43" s="130">
        <v>57</v>
      </c>
      <c r="N43" s="130">
        <v>114</v>
      </c>
      <c r="O43" s="130">
        <v>11255</v>
      </c>
      <c r="P43" s="130">
        <v>1445</v>
      </c>
      <c r="Q43" s="133">
        <v>68803</v>
      </c>
      <c r="R43" s="144"/>
    </row>
    <row r="44" spans="2:18" ht="21" customHeight="1" x14ac:dyDescent="0.25">
      <c r="B44" s="131" t="s">
        <v>47</v>
      </c>
      <c r="C44" s="132">
        <f>SUM(C7:C43)</f>
        <v>-34765.425000000003</v>
      </c>
      <c r="D44" s="132">
        <f t="shared" ref="D44:Q44" si="0">SUM(D7:D43)</f>
        <v>-155169.21100000001</v>
      </c>
      <c r="E44" s="132">
        <f t="shared" si="0"/>
        <v>137036.26199999999</v>
      </c>
      <c r="F44" s="132">
        <f t="shared" si="0"/>
        <v>-321097.57699999999</v>
      </c>
      <c r="G44" s="132">
        <f t="shared" si="0"/>
        <v>93697.498999999996</v>
      </c>
      <c r="H44" s="132">
        <f t="shared" si="0"/>
        <v>116699.77800000001</v>
      </c>
      <c r="I44" s="132">
        <f t="shared" si="0"/>
        <v>1352678.916</v>
      </c>
      <c r="J44" s="132">
        <f t="shared" si="0"/>
        <v>1310012.3119999999</v>
      </c>
      <c r="K44" s="132">
        <f t="shared" si="0"/>
        <v>441729</v>
      </c>
      <c r="L44" s="132">
        <f t="shared" si="0"/>
        <v>229348.89</v>
      </c>
      <c r="M44" s="132">
        <f t="shared" si="0"/>
        <v>142177.95000000001</v>
      </c>
      <c r="N44" s="132">
        <f t="shared" si="0"/>
        <v>787747.58299999998</v>
      </c>
      <c r="O44" s="132">
        <f t="shared" si="0"/>
        <v>1013949</v>
      </c>
      <c r="P44" s="132">
        <f t="shared" si="0"/>
        <v>-83240.993000000002</v>
      </c>
      <c r="Q44" s="132">
        <f t="shared" si="0"/>
        <v>5030786.9840000002</v>
      </c>
      <c r="R44" s="144"/>
    </row>
    <row r="45" spans="2:18" ht="21" customHeight="1" x14ac:dyDescent="0.25">
      <c r="B45" s="297" t="s">
        <v>48</v>
      </c>
      <c r="C45" s="297"/>
      <c r="D45" s="297"/>
      <c r="E45" s="297"/>
      <c r="F45" s="297"/>
      <c r="G45" s="297"/>
      <c r="H45" s="297"/>
      <c r="I45" s="297"/>
      <c r="J45" s="297"/>
      <c r="K45" s="297"/>
      <c r="L45" s="297"/>
      <c r="M45" s="297"/>
      <c r="N45" s="297"/>
      <c r="O45" s="297"/>
      <c r="P45" s="297"/>
      <c r="Q45" s="297"/>
      <c r="R45" s="145"/>
    </row>
    <row r="46" spans="2:18" ht="21" customHeight="1" x14ac:dyDescent="0.25">
      <c r="B46" s="127" t="s">
        <v>49</v>
      </c>
      <c r="C46" s="130">
        <v>1847</v>
      </c>
      <c r="D46" s="130">
        <v>34051</v>
      </c>
      <c r="E46" s="130">
        <v>0</v>
      </c>
      <c r="F46" s="130">
        <v>86098</v>
      </c>
      <c r="G46" s="130">
        <v>4219</v>
      </c>
      <c r="H46" s="130">
        <v>8408</v>
      </c>
      <c r="I46" s="130">
        <v>13</v>
      </c>
      <c r="J46" s="130">
        <v>2</v>
      </c>
      <c r="K46" s="130">
        <v>0</v>
      </c>
      <c r="L46" s="130">
        <v>4973</v>
      </c>
      <c r="M46" s="130">
        <v>293</v>
      </c>
      <c r="N46" s="130">
        <v>0</v>
      </c>
      <c r="O46" s="130">
        <v>86955</v>
      </c>
      <c r="P46" s="130">
        <v>35095</v>
      </c>
      <c r="Q46" s="133">
        <v>261955</v>
      </c>
      <c r="R46" s="144"/>
    </row>
    <row r="47" spans="2:18" ht="21" customHeight="1" x14ac:dyDescent="0.25">
      <c r="B47" s="127" t="s">
        <v>68</v>
      </c>
      <c r="C47" s="130">
        <v>-281</v>
      </c>
      <c r="D47" s="130">
        <v>66058</v>
      </c>
      <c r="E47" s="130">
        <v>0</v>
      </c>
      <c r="F47" s="130">
        <v>315614</v>
      </c>
      <c r="G47" s="130">
        <v>1786</v>
      </c>
      <c r="H47" s="130">
        <v>46324</v>
      </c>
      <c r="I47" s="130">
        <v>0</v>
      </c>
      <c r="J47" s="130">
        <v>9696</v>
      </c>
      <c r="K47" s="130">
        <v>0</v>
      </c>
      <c r="L47" s="130">
        <v>4744</v>
      </c>
      <c r="M47" s="130">
        <v>0</v>
      </c>
      <c r="N47" s="130">
        <v>0</v>
      </c>
      <c r="O47" s="130">
        <v>65176</v>
      </c>
      <c r="P47" s="130">
        <v>96746</v>
      </c>
      <c r="Q47" s="133">
        <v>605864</v>
      </c>
      <c r="R47" s="144"/>
    </row>
    <row r="48" spans="2:18" ht="21" customHeight="1" x14ac:dyDescent="0.25">
      <c r="B48" s="127" t="s">
        <v>50</v>
      </c>
      <c r="C48" s="130">
        <v>3869</v>
      </c>
      <c r="D48" s="130">
        <v>165935</v>
      </c>
      <c r="E48" s="130">
        <v>946</v>
      </c>
      <c r="F48" s="130">
        <v>798982</v>
      </c>
      <c r="G48" s="130">
        <v>40197</v>
      </c>
      <c r="H48" s="130">
        <v>116623</v>
      </c>
      <c r="I48" s="130">
        <v>1070</v>
      </c>
      <c r="J48" s="130">
        <v>47634</v>
      </c>
      <c r="K48" s="130">
        <v>0</v>
      </c>
      <c r="L48" s="130">
        <v>115009</v>
      </c>
      <c r="M48" s="130">
        <v>125933</v>
      </c>
      <c r="N48" s="130">
        <v>1179</v>
      </c>
      <c r="O48" s="130">
        <v>498876</v>
      </c>
      <c r="P48" s="130">
        <v>297393</v>
      </c>
      <c r="Q48" s="133">
        <v>2213645</v>
      </c>
      <c r="R48" s="144"/>
    </row>
    <row r="49" spans="2:19" ht="21" customHeight="1" x14ac:dyDescent="0.25">
      <c r="B49" s="131" t="s">
        <v>47</v>
      </c>
      <c r="C49" s="132">
        <f>SUM(C46:C48)</f>
        <v>5435</v>
      </c>
      <c r="D49" s="132">
        <f t="shared" ref="D49:Q49" si="1">SUM(D46:D48)</f>
        <v>266044</v>
      </c>
      <c r="E49" s="132">
        <f t="shared" si="1"/>
        <v>946</v>
      </c>
      <c r="F49" s="132">
        <f t="shared" si="1"/>
        <v>1200694</v>
      </c>
      <c r="G49" s="132">
        <f t="shared" si="1"/>
        <v>46202</v>
      </c>
      <c r="H49" s="132">
        <f t="shared" si="1"/>
        <v>171355</v>
      </c>
      <c r="I49" s="132">
        <f t="shared" si="1"/>
        <v>1083</v>
      </c>
      <c r="J49" s="132">
        <f t="shared" si="1"/>
        <v>57332</v>
      </c>
      <c r="K49" s="132">
        <f t="shared" si="1"/>
        <v>0</v>
      </c>
      <c r="L49" s="132">
        <f t="shared" si="1"/>
        <v>124726</v>
      </c>
      <c r="M49" s="132">
        <f t="shared" si="1"/>
        <v>126226</v>
      </c>
      <c r="N49" s="132">
        <f t="shared" si="1"/>
        <v>1179</v>
      </c>
      <c r="O49" s="132">
        <f t="shared" si="1"/>
        <v>651007</v>
      </c>
      <c r="P49" s="132">
        <f t="shared" si="1"/>
        <v>429234</v>
      </c>
      <c r="Q49" s="132">
        <f t="shared" si="1"/>
        <v>3081464</v>
      </c>
      <c r="R49" s="144"/>
    </row>
    <row r="50" spans="2:19" ht="20.25" customHeight="1" x14ac:dyDescent="0.25">
      <c r="B50" s="298" t="s">
        <v>52</v>
      </c>
      <c r="C50" s="298"/>
      <c r="D50" s="298"/>
      <c r="E50" s="298"/>
      <c r="F50" s="298"/>
      <c r="G50" s="298"/>
      <c r="H50" s="298"/>
      <c r="I50" s="298"/>
      <c r="J50" s="298"/>
      <c r="K50" s="298"/>
      <c r="L50" s="298"/>
      <c r="M50" s="298"/>
      <c r="N50" s="298"/>
      <c r="O50" s="298"/>
      <c r="P50" s="298"/>
      <c r="Q50" s="298"/>
      <c r="R50" s="226"/>
      <c r="S50" s="11"/>
    </row>
    <row r="51" spans="2:19" x14ac:dyDescent="0.25">
      <c r="B51" s="12"/>
    </row>
    <row r="52" spans="2:19" x14ac:dyDescent="0.25">
      <c r="B52" s="12"/>
    </row>
    <row r="53" spans="2:19" x14ac:dyDescent="0.25">
      <c r="B53" s="12"/>
    </row>
    <row r="54" spans="2:19" x14ac:dyDescent="0.25">
      <c r="B54" s="12"/>
    </row>
    <row r="55" spans="2:19" x14ac:dyDescent="0.25">
      <c r="B55" s="12"/>
    </row>
    <row r="56" spans="2:19" x14ac:dyDescent="0.25">
      <c r="B56" s="12"/>
    </row>
  </sheetData>
  <mergeCells count="4">
    <mergeCell ref="B4:Q4"/>
    <mergeCell ref="B6:Q6"/>
    <mergeCell ref="B45:Q45"/>
    <mergeCell ref="B50:Q5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R56"/>
  <sheetViews>
    <sheetView topLeftCell="A37" workbookViewId="0">
      <selection activeCell="C43" sqref="C43:Q43"/>
    </sheetView>
  </sheetViews>
  <sheetFormatPr defaultRowHeight="15" x14ac:dyDescent="0.25"/>
  <cols>
    <col min="1" max="1" width="12.42578125" style="12" customWidth="1"/>
    <col min="2" max="2" width="51.28515625" style="28" customWidth="1"/>
    <col min="3" max="17" width="21.5703125" style="12" customWidth="1"/>
    <col min="18" max="18" width="6.140625" style="12" bestFit="1" customWidth="1"/>
    <col min="19" max="16384" width="9.140625" style="12"/>
  </cols>
  <sheetData>
    <row r="3" spans="2:18" ht="5.25" customHeight="1" x14ac:dyDescent="0.25"/>
    <row r="4" spans="2:18" ht="21" customHeight="1" x14ac:dyDescent="0.25">
      <c r="B4" s="295" t="s">
        <v>279</v>
      </c>
      <c r="C4" s="295"/>
      <c r="D4" s="295"/>
      <c r="E4" s="295"/>
      <c r="F4" s="295"/>
      <c r="G4" s="295"/>
      <c r="H4" s="295"/>
      <c r="I4" s="295"/>
      <c r="J4" s="295"/>
      <c r="K4" s="295"/>
      <c r="L4" s="295"/>
      <c r="M4" s="295"/>
      <c r="N4" s="295"/>
      <c r="O4" s="295"/>
      <c r="P4" s="295"/>
      <c r="Q4" s="295"/>
      <c r="R4" s="14"/>
    </row>
    <row r="5" spans="2:18" ht="28.5" customHeight="1" x14ac:dyDescent="0.25">
      <c r="B5" s="109" t="s">
        <v>0</v>
      </c>
      <c r="C5" s="112" t="s">
        <v>91</v>
      </c>
      <c r="D5" s="112" t="s">
        <v>92</v>
      </c>
      <c r="E5" s="112" t="s">
        <v>93</v>
      </c>
      <c r="F5" s="112" t="s">
        <v>94</v>
      </c>
      <c r="G5" s="112" t="s">
        <v>95</v>
      </c>
      <c r="H5" s="112" t="s">
        <v>96</v>
      </c>
      <c r="I5" s="112" t="s">
        <v>97</v>
      </c>
      <c r="J5" s="112" t="s">
        <v>98</v>
      </c>
      <c r="K5" s="112" t="s">
        <v>99</v>
      </c>
      <c r="L5" s="112" t="s">
        <v>100</v>
      </c>
      <c r="M5" s="112" t="s">
        <v>101</v>
      </c>
      <c r="N5" s="112" t="s">
        <v>102</v>
      </c>
      <c r="O5" s="112" t="s">
        <v>103</v>
      </c>
      <c r="P5" s="112" t="s">
        <v>104</v>
      </c>
      <c r="Q5" s="112" t="s">
        <v>105</v>
      </c>
      <c r="R5" s="134"/>
    </row>
    <row r="6" spans="2:18" ht="21" customHeight="1" x14ac:dyDescent="0.25">
      <c r="B6" s="296" t="s">
        <v>16</v>
      </c>
      <c r="C6" s="296"/>
      <c r="D6" s="296"/>
      <c r="E6" s="296"/>
      <c r="F6" s="296"/>
      <c r="G6" s="296"/>
      <c r="H6" s="296"/>
      <c r="I6" s="296"/>
      <c r="J6" s="296"/>
      <c r="K6" s="296"/>
      <c r="L6" s="296"/>
      <c r="M6" s="296"/>
      <c r="N6" s="296"/>
      <c r="O6" s="296"/>
      <c r="P6" s="296"/>
      <c r="Q6" s="296"/>
      <c r="R6" s="134"/>
    </row>
    <row r="7" spans="2:18" ht="18.75" customHeight="1" x14ac:dyDescent="0.25">
      <c r="B7" s="127" t="s">
        <v>17</v>
      </c>
      <c r="C7" s="130">
        <v>0</v>
      </c>
      <c r="D7" s="130">
        <v>0</v>
      </c>
      <c r="E7" s="130">
        <v>6898</v>
      </c>
      <c r="F7" s="130">
        <v>0</v>
      </c>
      <c r="G7" s="130">
        <v>1962</v>
      </c>
      <c r="H7" s="130">
        <v>2335</v>
      </c>
      <c r="I7" s="130">
        <v>0</v>
      </c>
      <c r="J7" s="130">
        <v>0</v>
      </c>
      <c r="K7" s="130">
        <v>0</v>
      </c>
      <c r="L7" s="130">
        <v>33213</v>
      </c>
      <c r="M7" s="130">
        <v>1402</v>
      </c>
      <c r="N7" s="130">
        <v>39843</v>
      </c>
      <c r="O7" s="130">
        <v>3813959</v>
      </c>
      <c r="P7" s="130">
        <v>12918</v>
      </c>
      <c r="Q7" s="133">
        <v>3912531</v>
      </c>
      <c r="R7" s="144"/>
    </row>
    <row r="8" spans="2:18" ht="21" customHeight="1" x14ac:dyDescent="0.25">
      <c r="B8" s="127" t="s">
        <v>18</v>
      </c>
      <c r="C8" s="130">
        <v>0</v>
      </c>
      <c r="D8" s="130">
        <v>209694</v>
      </c>
      <c r="E8" s="130">
        <v>2992</v>
      </c>
      <c r="F8" s="130">
        <v>63837</v>
      </c>
      <c r="G8" s="130">
        <v>14875</v>
      </c>
      <c r="H8" s="130">
        <v>2269</v>
      </c>
      <c r="I8" s="130">
        <v>659343</v>
      </c>
      <c r="J8" s="130">
        <v>469020</v>
      </c>
      <c r="K8" s="130">
        <v>66491</v>
      </c>
      <c r="L8" s="130">
        <v>348837</v>
      </c>
      <c r="M8" s="130">
        <v>9696</v>
      </c>
      <c r="N8" s="130">
        <v>90280</v>
      </c>
      <c r="O8" s="130">
        <v>0</v>
      </c>
      <c r="P8" s="130">
        <v>39049</v>
      </c>
      <c r="Q8" s="133">
        <v>1976383</v>
      </c>
      <c r="R8" s="144"/>
    </row>
    <row r="9" spans="2:18" ht="21" customHeight="1" x14ac:dyDescent="0.25">
      <c r="B9" s="127" t="s">
        <v>19</v>
      </c>
      <c r="C9" s="130">
        <v>2536</v>
      </c>
      <c r="D9" s="130">
        <v>33789</v>
      </c>
      <c r="E9" s="130">
        <v>76578</v>
      </c>
      <c r="F9" s="130">
        <v>-1349</v>
      </c>
      <c r="G9" s="130">
        <v>286358</v>
      </c>
      <c r="H9" s="130">
        <v>20878</v>
      </c>
      <c r="I9" s="130">
        <v>392769</v>
      </c>
      <c r="J9" s="130">
        <v>149123</v>
      </c>
      <c r="K9" s="130">
        <v>0</v>
      </c>
      <c r="L9" s="130">
        <v>65531</v>
      </c>
      <c r="M9" s="130">
        <v>52676</v>
      </c>
      <c r="N9" s="130">
        <v>96520</v>
      </c>
      <c r="O9" s="130">
        <v>0</v>
      </c>
      <c r="P9" s="130">
        <v>0</v>
      </c>
      <c r="Q9" s="133">
        <v>1175408</v>
      </c>
      <c r="R9" s="144"/>
    </row>
    <row r="10" spans="2:18" ht="21" customHeight="1" x14ac:dyDescent="0.25">
      <c r="B10" s="127" t="s">
        <v>202</v>
      </c>
      <c r="C10" s="130">
        <v>-838</v>
      </c>
      <c r="D10" s="130">
        <v>1091</v>
      </c>
      <c r="E10" s="130">
        <v>3373</v>
      </c>
      <c r="F10" s="130">
        <v>2703</v>
      </c>
      <c r="G10" s="130">
        <v>6764</v>
      </c>
      <c r="H10" s="130">
        <v>-614</v>
      </c>
      <c r="I10" s="130">
        <v>21517</v>
      </c>
      <c r="J10" s="130">
        <v>7235</v>
      </c>
      <c r="K10" s="130">
        <v>0</v>
      </c>
      <c r="L10" s="130">
        <v>233</v>
      </c>
      <c r="M10" s="130">
        <v>1202</v>
      </c>
      <c r="N10" s="130">
        <v>16462</v>
      </c>
      <c r="O10" s="130">
        <v>0</v>
      </c>
      <c r="P10" s="130">
        <v>-1515</v>
      </c>
      <c r="Q10" s="133">
        <v>57613</v>
      </c>
      <c r="R10" s="144"/>
    </row>
    <row r="11" spans="2:18" ht="21" customHeight="1" x14ac:dyDescent="0.25">
      <c r="B11" s="127" t="s">
        <v>20</v>
      </c>
      <c r="C11" s="130">
        <v>326</v>
      </c>
      <c r="D11" s="130">
        <v>41807</v>
      </c>
      <c r="E11" s="130">
        <v>41725</v>
      </c>
      <c r="F11" s="130">
        <v>86303</v>
      </c>
      <c r="G11" s="130">
        <v>44708</v>
      </c>
      <c r="H11" s="130">
        <v>89295</v>
      </c>
      <c r="I11" s="130">
        <v>949081</v>
      </c>
      <c r="J11" s="130">
        <v>1072001</v>
      </c>
      <c r="K11" s="130">
        <v>0</v>
      </c>
      <c r="L11" s="130">
        <v>78173</v>
      </c>
      <c r="M11" s="130">
        <v>98985</v>
      </c>
      <c r="N11" s="130">
        <v>441458</v>
      </c>
      <c r="O11" s="130">
        <v>1471851</v>
      </c>
      <c r="P11" s="130">
        <v>136704</v>
      </c>
      <c r="Q11" s="133">
        <v>4552416</v>
      </c>
      <c r="R11" s="144"/>
    </row>
    <row r="12" spans="2:18" ht="21" customHeight="1" x14ac:dyDescent="0.25">
      <c r="B12" s="127" t="s">
        <v>194</v>
      </c>
      <c r="C12" s="130">
        <v>0</v>
      </c>
      <c r="D12" s="130">
        <v>33972</v>
      </c>
      <c r="E12" s="130">
        <v>70530</v>
      </c>
      <c r="F12" s="130">
        <v>109811</v>
      </c>
      <c r="G12" s="130">
        <v>37177</v>
      </c>
      <c r="H12" s="130">
        <v>83489</v>
      </c>
      <c r="I12" s="130">
        <v>925883</v>
      </c>
      <c r="J12" s="130">
        <v>947623</v>
      </c>
      <c r="K12" s="130">
        <v>0</v>
      </c>
      <c r="L12" s="130">
        <v>298428</v>
      </c>
      <c r="M12" s="130">
        <v>142010</v>
      </c>
      <c r="N12" s="130">
        <v>143183</v>
      </c>
      <c r="O12" s="130">
        <v>1885796</v>
      </c>
      <c r="P12" s="130">
        <v>467007</v>
      </c>
      <c r="Q12" s="133">
        <v>5144908</v>
      </c>
      <c r="R12" s="144"/>
    </row>
    <row r="13" spans="2:18" ht="21" customHeight="1" x14ac:dyDescent="0.25">
      <c r="B13" s="127" t="s">
        <v>21</v>
      </c>
      <c r="C13" s="130">
        <v>0</v>
      </c>
      <c r="D13" s="130">
        <v>-6081</v>
      </c>
      <c r="E13" s="130">
        <v>8878</v>
      </c>
      <c r="F13" s="130">
        <v>7352</v>
      </c>
      <c r="G13" s="130">
        <v>4985</v>
      </c>
      <c r="H13" s="130">
        <v>17025</v>
      </c>
      <c r="I13" s="130">
        <v>313546</v>
      </c>
      <c r="J13" s="130">
        <v>280811</v>
      </c>
      <c r="K13" s="130">
        <v>-10887</v>
      </c>
      <c r="L13" s="130">
        <v>16408</v>
      </c>
      <c r="M13" s="130">
        <v>25355</v>
      </c>
      <c r="N13" s="130">
        <v>65569</v>
      </c>
      <c r="O13" s="130">
        <v>0</v>
      </c>
      <c r="P13" s="130">
        <v>8432</v>
      </c>
      <c r="Q13" s="133">
        <v>731395</v>
      </c>
      <c r="R13" s="144"/>
    </row>
    <row r="14" spans="2:18" ht="21" customHeight="1" x14ac:dyDescent="0.25">
      <c r="B14" s="127" t="s">
        <v>22</v>
      </c>
      <c r="C14" s="130">
        <v>0</v>
      </c>
      <c r="D14" s="130">
        <v>87250</v>
      </c>
      <c r="E14" s="130">
        <v>62663</v>
      </c>
      <c r="F14" s="130">
        <v>146039</v>
      </c>
      <c r="G14" s="130">
        <v>29943</v>
      </c>
      <c r="H14" s="130">
        <v>57793</v>
      </c>
      <c r="I14" s="130">
        <v>1670597</v>
      </c>
      <c r="J14" s="130">
        <v>1817596</v>
      </c>
      <c r="K14" s="130">
        <v>0</v>
      </c>
      <c r="L14" s="130">
        <v>195430</v>
      </c>
      <c r="M14" s="130">
        <v>310919</v>
      </c>
      <c r="N14" s="130">
        <v>234728</v>
      </c>
      <c r="O14" s="130">
        <v>1353658</v>
      </c>
      <c r="P14" s="130">
        <v>48745</v>
      </c>
      <c r="Q14" s="133">
        <v>6015360</v>
      </c>
      <c r="R14" s="144"/>
    </row>
    <row r="15" spans="2:18" ht="21" customHeight="1" x14ac:dyDescent="0.25">
      <c r="B15" s="127" t="s">
        <v>23</v>
      </c>
      <c r="C15" s="130">
        <v>0</v>
      </c>
      <c r="D15" s="130">
        <v>14019</v>
      </c>
      <c r="E15" s="130">
        <v>14175</v>
      </c>
      <c r="F15" s="130">
        <v>464</v>
      </c>
      <c r="G15" s="130">
        <v>3420</v>
      </c>
      <c r="H15" s="130">
        <v>103390</v>
      </c>
      <c r="I15" s="130">
        <v>37563</v>
      </c>
      <c r="J15" s="130">
        <v>12152</v>
      </c>
      <c r="K15" s="130">
        <v>837</v>
      </c>
      <c r="L15" s="130">
        <v>310</v>
      </c>
      <c r="M15" s="130">
        <v>11851</v>
      </c>
      <c r="N15" s="130">
        <v>-8618</v>
      </c>
      <c r="O15" s="130">
        <v>0</v>
      </c>
      <c r="P15" s="130">
        <v>27674</v>
      </c>
      <c r="Q15" s="133">
        <v>217237</v>
      </c>
      <c r="R15" s="144"/>
    </row>
    <row r="16" spans="2:18" ht="21" customHeight="1" x14ac:dyDescent="0.25">
      <c r="B16" s="127" t="s">
        <v>24</v>
      </c>
      <c r="C16" s="130">
        <v>0</v>
      </c>
      <c r="D16" s="130">
        <v>0</v>
      </c>
      <c r="E16" s="130">
        <v>0</v>
      </c>
      <c r="F16" s="130">
        <v>0</v>
      </c>
      <c r="G16" s="130">
        <v>0</v>
      </c>
      <c r="H16" s="130">
        <v>0</v>
      </c>
      <c r="I16" s="130">
        <v>95835</v>
      </c>
      <c r="J16" s="130">
        <v>26446</v>
      </c>
      <c r="K16" s="130">
        <v>2344483</v>
      </c>
      <c r="L16" s="130">
        <v>0</v>
      </c>
      <c r="M16" s="130">
        <v>0</v>
      </c>
      <c r="N16" s="130">
        <v>0</v>
      </c>
      <c r="O16" s="130">
        <v>0</v>
      </c>
      <c r="P16" s="130">
        <v>0</v>
      </c>
      <c r="Q16" s="133">
        <v>2466764</v>
      </c>
      <c r="R16" s="144"/>
    </row>
    <row r="17" spans="2:18" ht="21" customHeight="1" x14ac:dyDescent="0.25">
      <c r="B17" s="127" t="s">
        <v>25</v>
      </c>
      <c r="C17" s="130">
        <v>12</v>
      </c>
      <c r="D17" s="130">
        <v>-487</v>
      </c>
      <c r="E17" s="130">
        <v>23308</v>
      </c>
      <c r="F17" s="130">
        <v>42286</v>
      </c>
      <c r="G17" s="130">
        <v>8350</v>
      </c>
      <c r="H17" s="130">
        <v>40987</v>
      </c>
      <c r="I17" s="130">
        <v>314172</v>
      </c>
      <c r="J17" s="130">
        <v>465851</v>
      </c>
      <c r="K17" s="130">
        <v>28503</v>
      </c>
      <c r="L17" s="130">
        <v>10374</v>
      </c>
      <c r="M17" s="130">
        <v>47345</v>
      </c>
      <c r="N17" s="130">
        <v>134268</v>
      </c>
      <c r="O17" s="130">
        <v>0</v>
      </c>
      <c r="P17" s="130">
        <v>5596</v>
      </c>
      <c r="Q17" s="133">
        <v>1120563</v>
      </c>
      <c r="R17" s="144"/>
    </row>
    <row r="18" spans="2:18" ht="21" customHeight="1" x14ac:dyDescent="0.25">
      <c r="B18" s="127" t="s">
        <v>26</v>
      </c>
      <c r="C18" s="130">
        <v>95</v>
      </c>
      <c r="D18" s="130">
        <v>6117</v>
      </c>
      <c r="E18" s="130">
        <v>20992</v>
      </c>
      <c r="F18" s="130">
        <v>69615</v>
      </c>
      <c r="G18" s="130">
        <v>17285</v>
      </c>
      <c r="H18" s="130">
        <v>29460</v>
      </c>
      <c r="I18" s="130">
        <v>384393</v>
      </c>
      <c r="J18" s="130">
        <v>337247</v>
      </c>
      <c r="K18" s="130">
        <v>0</v>
      </c>
      <c r="L18" s="130">
        <v>53965</v>
      </c>
      <c r="M18" s="130">
        <v>32908</v>
      </c>
      <c r="N18" s="130">
        <v>92822</v>
      </c>
      <c r="O18" s="130">
        <v>312632</v>
      </c>
      <c r="P18" s="130">
        <v>4970</v>
      </c>
      <c r="Q18" s="133">
        <v>1362502</v>
      </c>
      <c r="R18" s="144"/>
    </row>
    <row r="19" spans="2:18" ht="21" customHeight="1" x14ac:dyDescent="0.25">
      <c r="B19" s="127" t="s">
        <v>27</v>
      </c>
      <c r="C19" s="130">
        <v>413</v>
      </c>
      <c r="D19" s="130">
        <v>48394</v>
      </c>
      <c r="E19" s="130">
        <v>48212</v>
      </c>
      <c r="F19" s="130">
        <v>108713</v>
      </c>
      <c r="G19" s="130">
        <v>49599</v>
      </c>
      <c r="H19" s="130">
        <v>118521</v>
      </c>
      <c r="I19" s="130">
        <v>360650</v>
      </c>
      <c r="J19" s="130">
        <v>369096</v>
      </c>
      <c r="K19" s="130">
        <v>38653</v>
      </c>
      <c r="L19" s="130">
        <v>35189</v>
      </c>
      <c r="M19" s="130">
        <v>230683</v>
      </c>
      <c r="N19" s="130">
        <v>337330</v>
      </c>
      <c r="O19" s="130">
        <v>232373</v>
      </c>
      <c r="P19" s="130">
        <v>37639</v>
      </c>
      <c r="Q19" s="133">
        <v>2015466</v>
      </c>
      <c r="R19" s="144"/>
    </row>
    <row r="20" spans="2:18" ht="21" customHeight="1" x14ac:dyDescent="0.25">
      <c r="B20" s="127" t="s">
        <v>28</v>
      </c>
      <c r="C20" s="130">
        <v>0</v>
      </c>
      <c r="D20" s="130">
        <v>24142</v>
      </c>
      <c r="E20" s="130">
        <v>35784</v>
      </c>
      <c r="F20" s="130">
        <v>157670</v>
      </c>
      <c r="G20" s="130">
        <v>22158</v>
      </c>
      <c r="H20" s="130">
        <v>132909</v>
      </c>
      <c r="I20" s="130">
        <v>511496</v>
      </c>
      <c r="J20" s="130">
        <v>538254</v>
      </c>
      <c r="K20" s="130">
        <v>0</v>
      </c>
      <c r="L20" s="130">
        <v>17279</v>
      </c>
      <c r="M20" s="130">
        <v>122097</v>
      </c>
      <c r="N20" s="130">
        <v>234359</v>
      </c>
      <c r="O20" s="130">
        <v>0</v>
      </c>
      <c r="P20" s="130">
        <v>32255</v>
      </c>
      <c r="Q20" s="133">
        <v>1828403</v>
      </c>
      <c r="R20" s="144"/>
    </row>
    <row r="21" spans="2:18" ht="21" customHeight="1" x14ac:dyDescent="0.25">
      <c r="B21" s="127" t="s">
        <v>29</v>
      </c>
      <c r="C21" s="130">
        <v>807</v>
      </c>
      <c r="D21" s="130">
        <v>32079</v>
      </c>
      <c r="E21" s="130">
        <v>95178</v>
      </c>
      <c r="F21" s="130">
        <v>89014</v>
      </c>
      <c r="G21" s="130">
        <v>96865</v>
      </c>
      <c r="H21" s="130">
        <v>49796</v>
      </c>
      <c r="I21" s="130">
        <v>581532</v>
      </c>
      <c r="J21" s="130">
        <v>440766</v>
      </c>
      <c r="K21" s="130">
        <v>3135</v>
      </c>
      <c r="L21" s="130">
        <v>128221</v>
      </c>
      <c r="M21" s="130">
        <v>96225</v>
      </c>
      <c r="N21" s="130">
        <v>234513</v>
      </c>
      <c r="O21" s="130">
        <v>327388</v>
      </c>
      <c r="P21" s="130">
        <v>90354</v>
      </c>
      <c r="Q21" s="133">
        <v>2265874</v>
      </c>
      <c r="R21" s="144"/>
    </row>
    <row r="22" spans="2:18" ht="21" customHeight="1" x14ac:dyDescent="0.25">
      <c r="B22" s="127" t="s">
        <v>30</v>
      </c>
      <c r="C22" s="130">
        <v>3810</v>
      </c>
      <c r="D22" s="130">
        <v>70063</v>
      </c>
      <c r="E22" s="130">
        <v>57095</v>
      </c>
      <c r="F22" s="130">
        <v>144916</v>
      </c>
      <c r="G22" s="130">
        <v>38756</v>
      </c>
      <c r="H22" s="130">
        <v>123017</v>
      </c>
      <c r="I22" s="130">
        <v>1045705</v>
      </c>
      <c r="J22" s="130">
        <v>499886</v>
      </c>
      <c r="K22" s="130">
        <v>0</v>
      </c>
      <c r="L22" s="130">
        <v>96353</v>
      </c>
      <c r="M22" s="130">
        <v>166394</v>
      </c>
      <c r="N22" s="130">
        <v>334349</v>
      </c>
      <c r="O22" s="130">
        <v>299244</v>
      </c>
      <c r="P22" s="130">
        <v>4665</v>
      </c>
      <c r="Q22" s="133">
        <v>2884253</v>
      </c>
      <c r="R22" s="144"/>
    </row>
    <row r="23" spans="2:18" ht="21" customHeight="1" x14ac:dyDescent="0.25">
      <c r="B23" s="127" t="s">
        <v>31</v>
      </c>
      <c r="C23" s="130">
        <v>0</v>
      </c>
      <c r="D23" s="130">
        <v>17243</v>
      </c>
      <c r="E23" s="130">
        <v>14781</v>
      </c>
      <c r="F23" s="130">
        <v>30430</v>
      </c>
      <c r="G23" s="130">
        <v>5209</v>
      </c>
      <c r="H23" s="130">
        <v>53247</v>
      </c>
      <c r="I23" s="130">
        <v>105297</v>
      </c>
      <c r="J23" s="130">
        <v>241734</v>
      </c>
      <c r="K23" s="130">
        <v>-21372</v>
      </c>
      <c r="L23" s="130">
        <v>12824</v>
      </c>
      <c r="M23" s="130">
        <v>-38725</v>
      </c>
      <c r="N23" s="130">
        <v>167544</v>
      </c>
      <c r="O23" s="130">
        <v>0</v>
      </c>
      <c r="P23" s="130">
        <v>48290</v>
      </c>
      <c r="Q23" s="133">
        <v>636502</v>
      </c>
      <c r="R23" s="144"/>
    </row>
    <row r="24" spans="2:18" ht="21" customHeight="1" x14ac:dyDescent="0.25">
      <c r="B24" s="127" t="s">
        <v>32</v>
      </c>
      <c r="C24" s="130">
        <v>0</v>
      </c>
      <c r="D24" s="130">
        <v>-159</v>
      </c>
      <c r="E24" s="130">
        <v>-719</v>
      </c>
      <c r="F24" s="130">
        <v>-1801</v>
      </c>
      <c r="G24" s="130">
        <v>4</v>
      </c>
      <c r="H24" s="130">
        <v>-389</v>
      </c>
      <c r="I24" s="130">
        <v>114196</v>
      </c>
      <c r="J24" s="130">
        <v>63481</v>
      </c>
      <c r="K24" s="130">
        <v>1414800</v>
      </c>
      <c r="L24" s="130">
        <v>163</v>
      </c>
      <c r="M24" s="130">
        <v>1123</v>
      </c>
      <c r="N24" s="130">
        <v>-506</v>
      </c>
      <c r="O24" s="130">
        <v>0</v>
      </c>
      <c r="P24" s="130">
        <v>509</v>
      </c>
      <c r="Q24" s="133">
        <v>1590701</v>
      </c>
      <c r="R24" s="144"/>
    </row>
    <row r="25" spans="2:18" ht="21" customHeight="1" x14ac:dyDescent="0.25">
      <c r="B25" s="127" t="s">
        <v>33</v>
      </c>
      <c r="C25" s="130">
        <v>10049</v>
      </c>
      <c r="D25" s="130">
        <v>45836</v>
      </c>
      <c r="E25" s="130">
        <v>39364</v>
      </c>
      <c r="F25" s="130">
        <v>245807</v>
      </c>
      <c r="G25" s="130">
        <v>92083</v>
      </c>
      <c r="H25" s="130">
        <v>92748</v>
      </c>
      <c r="I25" s="130">
        <v>946478</v>
      </c>
      <c r="J25" s="130">
        <v>555498</v>
      </c>
      <c r="K25" s="130">
        <v>0</v>
      </c>
      <c r="L25" s="130">
        <v>296897</v>
      </c>
      <c r="M25" s="130">
        <v>101678</v>
      </c>
      <c r="N25" s="130">
        <v>57935</v>
      </c>
      <c r="O25" s="130">
        <v>4821945</v>
      </c>
      <c r="P25" s="130">
        <v>17217</v>
      </c>
      <c r="Q25" s="133">
        <v>7323537</v>
      </c>
      <c r="R25" s="144"/>
    </row>
    <row r="26" spans="2:18" ht="21" customHeight="1" x14ac:dyDescent="0.25">
      <c r="B26" s="127" t="s">
        <v>34</v>
      </c>
      <c r="C26" s="130">
        <v>9</v>
      </c>
      <c r="D26" s="130">
        <v>18008</v>
      </c>
      <c r="E26" s="130">
        <v>29981</v>
      </c>
      <c r="F26" s="130">
        <v>86208</v>
      </c>
      <c r="G26" s="130">
        <v>20254</v>
      </c>
      <c r="H26" s="130">
        <v>158573</v>
      </c>
      <c r="I26" s="130">
        <v>253966</v>
      </c>
      <c r="J26" s="130">
        <v>441015</v>
      </c>
      <c r="K26" s="130">
        <v>0</v>
      </c>
      <c r="L26" s="130">
        <v>12170</v>
      </c>
      <c r="M26" s="130">
        <v>77268</v>
      </c>
      <c r="N26" s="130">
        <v>308892</v>
      </c>
      <c r="O26" s="130">
        <v>89525</v>
      </c>
      <c r="P26" s="130">
        <v>5037</v>
      </c>
      <c r="Q26" s="133">
        <v>1500905</v>
      </c>
      <c r="R26" s="144"/>
    </row>
    <row r="27" spans="2:18" ht="21" customHeight="1" x14ac:dyDescent="0.25">
      <c r="B27" s="127" t="s">
        <v>35</v>
      </c>
      <c r="C27" s="130">
        <v>0</v>
      </c>
      <c r="D27" s="130">
        <v>16166</v>
      </c>
      <c r="E27" s="130">
        <v>15069</v>
      </c>
      <c r="F27" s="130">
        <v>11609</v>
      </c>
      <c r="G27" s="130">
        <v>28872</v>
      </c>
      <c r="H27" s="130">
        <v>10583</v>
      </c>
      <c r="I27" s="130">
        <v>629233</v>
      </c>
      <c r="J27" s="130">
        <v>726352</v>
      </c>
      <c r="K27" s="130">
        <v>16197</v>
      </c>
      <c r="L27" s="130">
        <v>3960</v>
      </c>
      <c r="M27" s="130">
        <v>-3232</v>
      </c>
      <c r="N27" s="130">
        <v>58326</v>
      </c>
      <c r="O27" s="130">
        <v>0</v>
      </c>
      <c r="P27" s="130">
        <v>47148</v>
      </c>
      <c r="Q27" s="133">
        <v>1560282</v>
      </c>
      <c r="R27" s="144"/>
    </row>
    <row r="28" spans="2:18" ht="21" customHeight="1" x14ac:dyDescent="0.25">
      <c r="B28" s="127" t="s">
        <v>36</v>
      </c>
      <c r="C28" s="130">
        <v>0</v>
      </c>
      <c r="D28" s="130">
        <v>2908</v>
      </c>
      <c r="E28" s="130">
        <v>17785</v>
      </c>
      <c r="F28" s="130">
        <v>12347</v>
      </c>
      <c r="G28" s="130">
        <v>77560</v>
      </c>
      <c r="H28" s="130">
        <v>3169</v>
      </c>
      <c r="I28" s="130">
        <v>425547</v>
      </c>
      <c r="J28" s="130">
        <v>821277</v>
      </c>
      <c r="K28" s="130">
        <v>0</v>
      </c>
      <c r="L28" s="130">
        <v>13261</v>
      </c>
      <c r="M28" s="130">
        <v>11000</v>
      </c>
      <c r="N28" s="130">
        <v>26348</v>
      </c>
      <c r="O28" s="130">
        <v>1011640</v>
      </c>
      <c r="P28" s="130">
        <v>-12028</v>
      </c>
      <c r="Q28" s="133">
        <v>2410813</v>
      </c>
      <c r="R28" s="144"/>
    </row>
    <row r="29" spans="2:18" ht="21" customHeight="1" x14ac:dyDescent="0.25">
      <c r="B29" s="127" t="s">
        <v>37</v>
      </c>
      <c r="C29" s="130">
        <v>42</v>
      </c>
      <c r="D29" s="130">
        <v>39106</v>
      </c>
      <c r="E29" s="130">
        <v>19828</v>
      </c>
      <c r="F29" s="130">
        <v>79344</v>
      </c>
      <c r="G29" s="130">
        <v>25145</v>
      </c>
      <c r="H29" s="130">
        <v>94895</v>
      </c>
      <c r="I29" s="130">
        <v>211501</v>
      </c>
      <c r="J29" s="130">
        <v>188281</v>
      </c>
      <c r="K29" s="130">
        <v>0</v>
      </c>
      <c r="L29" s="130">
        <v>13783</v>
      </c>
      <c r="M29" s="130">
        <v>24842</v>
      </c>
      <c r="N29" s="130">
        <v>251179</v>
      </c>
      <c r="O29" s="130">
        <v>0</v>
      </c>
      <c r="P29" s="130">
        <v>23411</v>
      </c>
      <c r="Q29" s="133">
        <v>971358</v>
      </c>
      <c r="R29" s="144"/>
    </row>
    <row r="30" spans="2:18" ht="21" customHeight="1" x14ac:dyDescent="0.25">
      <c r="B30" s="127" t="s">
        <v>38</v>
      </c>
      <c r="C30" s="130">
        <v>0</v>
      </c>
      <c r="D30" s="130">
        <v>18752</v>
      </c>
      <c r="E30" s="130">
        <v>30670</v>
      </c>
      <c r="F30" s="130">
        <v>62018</v>
      </c>
      <c r="G30" s="130">
        <v>2897</v>
      </c>
      <c r="H30" s="130">
        <v>52548</v>
      </c>
      <c r="I30" s="130">
        <v>401813</v>
      </c>
      <c r="J30" s="130">
        <v>411194</v>
      </c>
      <c r="K30" s="130">
        <v>0</v>
      </c>
      <c r="L30" s="130">
        <v>8435</v>
      </c>
      <c r="M30" s="130">
        <v>45548</v>
      </c>
      <c r="N30" s="130">
        <v>257378</v>
      </c>
      <c r="O30" s="130">
        <v>0</v>
      </c>
      <c r="P30" s="130">
        <v>7942</v>
      </c>
      <c r="Q30" s="133">
        <v>1299195</v>
      </c>
      <c r="R30" s="144"/>
    </row>
    <row r="31" spans="2:18" ht="21" customHeight="1" x14ac:dyDescent="0.25">
      <c r="B31" s="127" t="s">
        <v>196</v>
      </c>
      <c r="C31" s="130">
        <v>0</v>
      </c>
      <c r="D31" s="130">
        <v>3894</v>
      </c>
      <c r="E31" s="130">
        <v>5419</v>
      </c>
      <c r="F31" s="130">
        <v>32408</v>
      </c>
      <c r="G31" s="130">
        <v>11735</v>
      </c>
      <c r="H31" s="130">
        <v>-157956</v>
      </c>
      <c r="I31" s="130">
        <v>363287</v>
      </c>
      <c r="J31" s="130">
        <v>179792</v>
      </c>
      <c r="K31" s="130">
        <v>0</v>
      </c>
      <c r="L31" s="130">
        <v>96828</v>
      </c>
      <c r="M31" s="130">
        <v>22114</v>
      </c>
      <c r="N31" s="130">
        <v>50173</v>
      </c>
      <c r="O31" s="130">
        <v>68691</v>
      </c>
      <c r="P31" s="130">
        <v>874</v>
      </c>
      <c r="Q31" s="133">
        <v>677259</v>
      </c>
      <c r="R31" s="144"/>
    </row>
    <row r="32" spans="2:18" ht="21" customHeight="1" x14ac:dyDescent="0.25">
      <c r="B32" s="127" t="s">
        <v>197</v>
      </c>
      <c r="C32" s="130">
        <v>1730.354</v>
      </c>
      <c r="D32" s="130">
        <v>10992.366</v>
      </c>
      <c r="E32" s="130">
        <v>5019.3879999999999</v>
      </c>
      <c r="F32" s="130">
        <v>21042.236000000001</v>
      </c>
      <c r="G32" s="130">
        <v>20364.710999999999</v>
      </c>
      <c r="H32" s="130">
        <v>3080.7730000000001</v>
      </c>
      <c r="I32" s="130">
        <v>84385.641000000003</v>
      </c>
      <c r="J32" s="130">
        <v>42622.086000000003</v>
      </c>
      <c r="K32" s="130">
        <v>0</v>
      </c>
      <c r="L32" s="130">
        <v>5983.8419999999996</v>
      </c>
      <c r="M32" s="130">
        <v>13527.49</v>
      </c>
      <c r="N32" s="130">
        <v>19702.773000000001</v>
      </c>
      <c r="O32" s="130">
        <v>0</v>
      </c>
      <c r="P32" s="130">
        <v>2441.2069999999999</v>
      </c>
      <c r="Q32" s="133">
        <v>230892.86799999999</v>
      </c>
      <c r="R32" s="144"/>
    </row>
    <row r="33" spans="2:18" ht="21" customHeight="1" x14ac:dyDescent="0.25">
      <c r="B33" s="127" t="s">
        <v>214</v>
      </c>
      <c r="C33" s="130">
        <v>0</v>
      </c>
      <c r="D33" s="130">
        <v>676</v>
      </c>
      <c r="E33" s="130">
        <v>429</v>
      </c>
      <c r="F33" s="130">
        <v>1579</v>
      </c>
      <c r="G33" s="130">
        <v>1125</v>
      </c>
      <c r="H33" s="130">
        <v>5800</v>
      </c>
      <c r="I33" s="130">
        <v>12127</v>
      </c>
      <c r="J33" s="130">
        <v>8234</v>
      </c>
      <c r="K33" s="130">
        <v>0</v>
      </c>
      <c r="L33" s="130">
        <v>3607</v>
      </c>
      <c r="M33" s="130">
        <v>153</v>
      </c>
      <c r="N33" s="130">
        <v>5835</v>
      </c>
      <c r="O33" s="130">
        <v>0</v>
      </c>
      <c r="P33" s="130">
        <v>13304</v>
      </c>
      <c r="Q33" s="133">
        <v>52869</v>
      </c>
      <c r="R33" s="144"/>
    </row>
    <row r="34" spans="2:18" ht="21" customHeight="1" x14ac:dyDescent="0.25">
      <c r="B34" s="127" t="s">
        <v>198</v>
      </c>
      <c r="C34" s="130">
        <v>0</v>
      </c>
      <c r="D34" s="130">
        <v>1162</v>
      </c>
      <c r="E34" s="130">
        <v>1616</v>
      </c>
      <c r="F34" s="130">
        <v>935</v>
      </c>
      <c r="G34" s="130">
        <v>27038</v>
      </c>
      <c r="H34" s="130">
        <v>3711</v>
      </c>
      <c r="I34" s="130">
        <v>99692</v>
      </c>
      <c r="J34" s="130">
        <v>59633</v>
      </c>
      <c r="K34" s="130">
        <v>0</v>
      </c>
      <c r="L34" s="130">
        <v>36873</v>
      </c>
      <c r="M34" s="130">
        <v>6368</v>
      </c>
      <c r="N34" s="130">
        <v>38791</v>
      </c>
      <c r="O34" s="130">
        <v>867100</v>
      </c>
      <c r="P34" s="130">
        <v>11526</v>
      </c>
      <c r="Q34" s="133">
        <v>1154445</v>
      </c>
      <c r="R34" s="144"/>
    </row>
    <row r="35" spans="2:18" ht="21" customHeight="1" x14ac:dyDescent="0.25">
      <c r="B35" s="127" t="s">
        <v>199</v>
      </c>
      <c r="C35" s="130">
        <v>0</v>
      </c>
      <c r="D35" s="130">
        <v>9687</v>
      </c>
      <c r="E35" s="130">
        <v>9774</v>
      </c>
      <c r="F35" s="130">
        <v>10149</v>
      </c>
      <c r="G35" s="130">
        <v>1421</v>
      </c>
      <c r="H35" s="130">
        <v>6125</v>
      </c>
      <c r="I35" s="130">
        <v>201508</v>
      </c>
      <c r="J35" s="130">
        <v>133192</v>
      </c>
      <c r="K35" s="130">
        <v>0</v>
      </c>
      <c r="L35" s="130">
        <v>-773</v>
      </c>
      <c r="M35" s="130">
        <v>19975</v>
      </c>
      <c r="N35" s="130">
        <v>79336</v>
      </c>
      <c r="O35" s="130">
        <v>68339</v>
      </c>
      <c r="P35" s="130">
        <v>79512</v>
      </c>
      <c r="Q35" s="133">
        <v>618244</v>
      </c>
      <c r="R35" s="144"/>
    </row>
    <row r="36" spans="2:18" ht="21" customHeight="1" x14ac:dyDescent="0.25">
      <c r="B36" s="127" t="s">
        <v>215</v>
      </c>
      <c r="C36" s="130">
        <v>0</v>
      </c>
      <c r="D36" s="130">
        <v>10368</v>
      </c>
      <c r="E36" s="130">
        <v>6824</v>
      </c>
      <c r="F36" s="130">
        <v>3430</v>
      </c>
      <c r="G36" s="130">
        <v>7357</v>
      </c>
      <c r="H36" s="130">
        <v>19215</v>
      </c>
      <c r="I36" s="130">
        <v>306558</v>
      </c>
      <c r="J36" s="130">
        <v>214461</v>
      </c>
      <c r="K36" s="130">
        <v>98540</v>
      </c>
      <c r="L36" s="130">
        <v>5845</v>
      </c>
      <c r="M36" s="130">
        <v>30559</v>
      </c>
      <c r="N36" s="130">
        <v>66558</v>
      </c>
      <c r="O36" s="130">
        <v>345578</v>
      </c>
      <c r="P36" s="130">
        <v>20977</v>
      </c>
      <c r="Q36" s="133">
        <v>1136269</v>
      </c>
      <c r="R36" s="144"/>
    </row>
    <row r="37" spans="2:18" ht="21" customHeight="1" x14ac:dyDescent="0.25">
      <c r="B37" s="127" t="s">
        <v>40</v>
      </c>
      <c r="C37" s="130">
        <v>0</v>
      </c>
      <c r="D37" s="130">
        <v>5114</v>
      </c>
      <c r="E37" s="130">
        <v>20074</v>
      </c>
      <c r="F37" s="130">
        <v>-13291</v>
      </c>
      <c r="G37" s="130">
        <v>5380</v>
      </c>
      <c r="H37" s="130">
        <v>-2707</v>
      </c>
      <c r="I37" s="130">
        <v>86367</v>
      </c>
      <c r="J37" s="130">
        <v>124458</v>
      </c>
      <c r="K37" s="130">
        <v>0</v>
      </c>
      <c r="L37" s="130">
        <v>7061</v>
      </c>
      <c r="M37" s="130">
        <v>14620</v>
      </c>
      <c r="N37" s="130">
        <v>12214</v>
      </c>
      <c r="O37" s="130">
        <v>39624</v>
      </c>
      <c r="P37" s="130">
        <v>2115</v>
      </c>
      <c r="Q37" s="133">
        <v>301029</v>
      </c>
      <c r="R37" s="144"/>
    </row>
    <row r="38" spans="2:18" ht="21" customHeight="1" x14ac:dyDescent="0.25">
      <c r="B38" s="127" t="s">
        <v>41</v>
      </c>
      <c r="C38" s="130">
        <v>0</v>
      </c>
      <c r="D38" s="130">
        <v>8469</v>
      </c>
      <c r="E38" s="130">
        <v>20757</v>
      </c>
      <c r="F38" s="130">
        <v>38450</v>
      </c>
      <c r="G38" s="130">
        <v>9380</v>
      </c>
      <c r="H38" s="130">
        <v>68518</v>
      </c>
      <c r="I38" s="130">
        <v>115165</v>
      </c>
      <c r="J38" s="130">
        <v>72235</v>
      </c>
      <c r="K38" s="130">
        <v>0</v>
      </c>
      <c r="L38" s="130">
        <v>9632</v>
      </c>
      <c r="M38" s="130">
        <v>69808</v>
      </c>
      <c r="N38" s="130">
        <v>134153</v>
      </c>
      <c r="O38" s="130">
        <v>-1390</v>
      </c>
      <c r="P38" s="130">
        <v>14602</v>
      </c>
      <c r="Q38" s="133">
        <v>559779</v>
      </c>
      <c r="R38" s="144"/>
    </row>
    <row r="39" spans="2:18" ht="21" customHeight="1" x14ac:dyDescent="0.25">
      <c r="B39" s="127" t="s">
        <v>42</v>
      </c>
      <c r="C39" s="130">
        <v>0</v>
      </c>
      <c r="D39" s="130">
        <v>0</v>
      </c>
      <c r="E39" s="130">
        <v>0</v>
      </c>
      <c r="F39" s="130">
        <v>0</v>
      </c>
      <c r="G39" s="130">
        <v>0</v>
      </c>
      <c r="H39" s="130">
        <v>0</v>
      </c>
      <c r="I39" s="130">
        <v>0</v>
      </c>
      <c r="J39" s="130">
        <v>0</v>
      </c>
      <c r="K39" s="130">
        <v>0</v>
      </c>
      <c r="L39" s="130">
        <v>0</v>
      </c>
      <c r="M39" s="130">
        <v>0</v>
      </c>
      <c r="N39" s="130">
        <v>0</v>
      </c>
      <c r="O39" s="130">
        <v>0</v>
      </c>
      <c r="P39" s="130">
        <v>0</v>
      </c>
      <c r="Q39" s="133">
        <v>0</v>
      </c>
      <c r="R39" s="144"/>
    </row>
    <row r="40" spans="2:18" ht="21" customHeight="1" x14ac:dyDescent="0.25">
      <c r="B40" s="127" t="s">
        <v>43</v>
      </c>
      <c r="C40" s="130">
        <v>0</v>
      </c>
      <c r="D40" s="130">
        <v>915</v>
      </c>
      <c r="E40" s="130">
        <v>3729</v>
      </c>
      <c r="F40" s="130">
        <v>10940</v>
      </c>
      <c r="G40" s="130">
        <v>3924</v>
      </c>
      <c r="H40" s="130">
        <v>605</v>
      </c>
      <c r="I40" s="130">
        <v>376706</v>
      </c>
      <c r="J40" s="130">
        <v>246790</v>
      </c>
      <c r="K40" s="130">
        <v>0</v>
      </c>
      <c r="L40" s="130">
        <v>16384</v>
      </c>
      <c r="M40" s="130">
        <v>1527</v>
      </c>
      <c r="N40" s="130">
        <v>32348</v>
      </c>
      <c r="O40" s="130">
        <v>0</v>
      </c>
      <c r="P40" s="130">
        <v>67507</v>
      </c>
      <c r="Q40" s="133">
        <v>761376</v>
      </c>
      <c r="R40" s="144"/>
    </row>
    <row r="41" spans="2:18" ht="21" customHeight="1" x14ac:dyDescent="0.25">
      <c r="B41" s="127" t="s">
        <v>44</v>
      </c>
      <c r="C41" s="130">
        <v>193</v>
      </c>
      <c r="D41" s="130">
        <v>5620</v>
      </c>
      <c r="E41" s="130">
        <v>3470</v>
      </c>
      <c r="F41" s="130">
        <v>11700</v>
      </c>
      <c r="G41" s="130">
        <v>3885</v>
      </c>
      <c r="H41" s="130">
        <v>5277</v>
      </c>
      <c r="I41" s="130">
        <v>113330</v>
      </c>
      <c r="J41" s="130">
        <v>177739</v>
      </c>
      <c r="K41" s="130">
        <v>9533</v>
      </c>
      <c r="L41" s="130">
        <v>9044</v>
      </c>
      <c r="M41" s="130">
        <v>7187</v>
      </c>
      <c r="N41" s="130">
        <v>58730</v>
      </c>
      <c r="O41" s="130">
        <v>339381</v>
      </c>
      <c r="P41" s="130">
        <v>16934</v>
      </c>
      <c r="Q41" s="133">
        <v>762022</v>
      </c>
      <c r="R41" s="144"/>
    </row>
    <row r="42" spans="2:18" ht="21" customHeight="1" x14ac:dyDescent="0.25">
      <c r="B42" s="127" t="s">
        <v>45</v>
      </c>
      <c r="C42" s="130">
        <v>0</v>
      </c>
      <c r="D42" s="130">
        <v>34515</v>
      </c>
      <c r="E42" s="130">
        <v>71317</v>
      </c>
      <c r="F42" s="130">
        <v>180568</v>
      </c>
      <c r="G42" s="130">
        <v>56138</v>
      </c>
      <c r="H42" s="130">
        <v>51988</v>
      </c>
      <c r="I42" s="130">
        <v>1126539</v>
      </c>
      <c r="J42" s="130">
        <v>891569</v>
      </c>
      <c r="K42" s="130">
        <v>0</v>
      </c>
      <c r="L42" s="130">
        <v>70889</v>
      </c>
      <c r="M42" s="130">
        <v>120351</v>
      </c>
      <c r="N42" s="130">
        <v>188709</v>
      </c>
      <c r="O42" s="130">
        <v>3367414</v>
      </c>
      <c r="P42" s="130">
        <v>33220</v>
      </c>
      <c r="Q42" s="133">
        <v>6193216</v>
      </c>
      <c r="R42" s="144"/>
    </row>
    <row r="43" spans="2:18" ht="21" customHeight="1" x14ac:dyDescent="0.25">
      <c r="B43" s="127" t="s">
        <v>46</v>
      </c>
      <c r="C43" s="130">
        <v>319</v>
      </c>
      <c r="D43" s="130">
        <v>5453</v>
      </c>
      <c r="E43" s="130">
        <v>80</v>
      </c>
      <c r="F43" s="130">
        <v>855</v>
      </c>
      <c r="G43" s="130">
        <v>1308</v>
      </c>
      <c r="H43" s="130">
        <v>1839</v>
      </c>
      <c r="I43" s="130">
        <v>312155</v>
      </c>
      <c r="J43" s="130">
        <v>69337</v>
      </c>
      <c r="K43" s="130">
        <v>158953</v>
      </c>
      <c r="L43" s="130">
        <v>135</v>
      </c>
      <c r="M43" s="130">
        <v>1430</v>
      </c>
      <c r="N43" s="130">
        <v>693</v>
      </c>
      <c r="O43" s="130">
        <v>141150</v>
      </c>
      <c r="P43" s="130">
        <v>13079</v>
      </c>
      <c r="Q43" s="133">
        <v>706786</v>
      </c>
      <c r="R43" s="144"/>
    </row>
    <row r="44" spans="2:18" ht="21" customHeight="1" x14ac:dyDescent="0.25">
      <c r="B44" s="131" t="s">
        <v>47</v>
      </c>
      <c r="C44" s="132">
        <f>SUM(C7:C43)</f>
        <v>19503.353999999999</v>
      </c>
      <c r="D44" s="132">
        <f t="shared" ref="D44:Q44" si="0">SUM(D7:D43)</f>
        <v>850574.36600000004</v>
      </c>
      <c r="E44" s="132">
        <f t="shared" si="0"/>
        <v>883648.38800000004</v>
      </c>
      <c r="F44" s="132">
        <f t="shared" si="0"/>
        <v>1852101.236</v>
      </c>
      <c r="G44" s="132">
        <f t="shared" si="0"/>
        <v>1064284.7110000001</v>
      </c>
      <c r="H44" s="132">
        <f t="shared" si="0"/>
        <v>1341419.773</v>
      </c>
      <c r="I44" s="132">
        <f t="shared" si="0"/>
        <v>14549932.641000001</v>
      </c>
      <c r="J44" s="132">
        <f t="shared" si="0"/>
        <v>13102001.085999999</v>
      </c>
      <c r="K44" s="132">
        <f t="shared" si="0"/>
        <v>4147866</v>
      </c>
      <c r="L44" s="132">
        <f t="shared" si="0"/>
        <v>2000945.8419999999</v>
      </c>
      <c r="M44" s="132">
        <f t="shared" si="0"/>
        <v>1876869.49</v>
      </c>
      <c r="N44" s="132">
        <f t="shared" si="0"/>
        <v>4301404.773</v>
      </c>
      <c r="O44" s="132">
        <f t="shared" si="0"/>
        <v>20855898</v>
      </c>
      <c r="P44" s="132">
        <f t="shared" si="0"/>
        <v>1328110.2069999999</v>
      </c>
      <c r="Q44" s="132">
        <f t="shared" si="0"/>
        <v>68174555.868000001</v>
      </c>
      <c r="R44" s="144"/>
    </row>
    <row r="45" spans="2:18" ht="21" customHeight="1" x14ac:dyDescent="0.25">
      <c r="B45" s="297" t="s">
        <v>48</v>
      </c>
      <c r="C45" s="297"/>
      <c r="D45" s="297"/>
      <c r="E45" s="297"/>
      <c r="F45" s="297"/>
      <c r="G45" s="297"/>
      <c r="H45" s="297"/>
      <c r="I45" s="297"/>
      <c r="J45" s="297"/>
      <c r="K45" s="297"/>
      <c r="L45" s="297"/>
      <c r="M45" s="297"/>
      <c r="N45" s="297"/>
      <c r="O45" s="297"/>
      <c r="P45" s="297"/>
      <c r="Q45" s="297"/>
      <c r="R45" s="145"/>
    </row>
    <row r="46" spans="2:18" ht="21" customHeight="1" x14ac:dyDescent="0.25">
      <c r="B46" s="127" t="s">
        <v>49</v>
      </c>
      <c r="C46" s="130">
        <v>10413</v>
      </c>
      <c r="D46" s="130">
        <v>90944</v>
      </c>
      <c r="E46" s="130">
        <v>0</v>
      </c>
      <c r="F46" s="130">
        <v>345228</v>
      </c>
      <c r="G46" s="130">
        <v>16165</v>
      </c>
      <c r="H46" s="130">
        <v>32673</v>
      </c>
      <c r="I46" s="130">
        <v>48</v>
      </c>
      <c r="J46" s="130">
        <v>62558</v>
      </c>
      <c r="K46" s="130">
        <v>0</v>
      </c>
      <c r="L46" s="130">
        <v>14457</v>
      </c>
      <c r="M46" s="130">
        <v>1106</v>
      </c>
      <c r="N46" s="130">
        <v>182</v>
      </c>
      <c r="O46" s="130">
        <v>349077</v>
      </c>
      <c r="P46" s="130">
        <v>105828</v>
      </c>
      <c r="Q46" s="133">
        <v>1028680</v>
      </c>
      <c r="R46" s="144"/>
    </row>
    <row r="47" spans="2:18" ht="21" customHeight="1" x14ac:dyDescent="0.25">
      <c r="B47" s="127" t="s">
        <v>68</v>
      </c>
      <c r="C47" s="130">
        <v>-24</v>
      </c>
      <c r="D47" s="130">
        <v>172703</v>
      </c>
      <c r="E47" s="130">
        <v>0</v>
      </c>
      <c r="F47" s="130">
        <v>925172</v>
      </c>
      <c r="G47" s="130">
        <v>7643</v>
      </c>
      <c r="H47" s="130">
        <v>112833</v>
      </c>
      <c r="I47" s="130">
        <v>0</v>
      </c>
      <c r="J47" s="130">
        <v>268761</v>
      </c>
      <c r="K47" s="130">
        <v>0</v>
      </c>
      <c r="L47" s="130">
        <v>8757</v>
      </c>
      <c r="M47" s="130">
        <v>0</v>
      </c>
      <c r="N47" s="130">
        <v>0</v>
      </c>
      <c r="O47" s="130">
        <v>271114</v>
      </c>
      <c r="P47" s="130">
        <v>297576</v>
      </c>
      <c r="Q47" s="133">
        <v>2064536</v>
      </c>
      <c r="R47" s="144"/>
    </row>
    <row r="48" spans="2:18" ht="21" customHeight="1" x14ac:dyDescent="0.25">
      <c r="B48" s="127" t="s">
        <v>50</v>
      </c>
      <c r="C48" s="130">
        <v>2462</v>
      </c>
      <c r="D48" s="130">
        <v>534363</v>
      </c>
      <c r="E48" s="130">
        <v>7134</v>
      </c>
      <c r="F48" s="130">
        <v>2478753</v>
      </c>
      <c r="G48" s="130">
        <v>136976</v>
      </c>
      <c r="H48" s="130">
        <v>402860</v>
      </c>
      <c r="I48" s="130">
        <v>23272</v>
      </c>
      <c r="J48" s="130">
        <v>503597</v>
      </c>
      <c r="K48" s="130">
        <v>0</v>
      </c>
      <c r="L48" s="130">
        <v>415251</v>
      </c>
      <c r="M48" s="130">
        <v>365758</v>
      </c>
      <c r="N48" s="130">
        <v>6068</v>
      </c>
      <c r="O48" s="130">
        <v>2147298</v>
      </c>
      <c r="P48" s="130">
        <v>859330</v>
      </c>
      <c r="Q48" s="133">
        <v>7883122</v>
      </c>
      <c r="R48" s="144"/>
    </row>
    <row r="49" spans="2:18" ht="21" customHeight="1" x14ac:dyDescent="0.25">
      <c r="B49" s="131" t="s">
        <v>47</v>
      </c>
      <c r="C49" s="132">
        <f>SUM(C46:C48)</f>
        <v>12851</v>
      </c>
      <c r="D49" s="132">
        <f t="shared" ref="D49:Q49" si="1">SUM(D46:D48)</f>
        <v>798010</v>
      </c>
      <c r="E49" s="132">
        <f t="shared" si="1"/>
        <v>7134</v>
      </c>
      <c r="F49" s="132">
        <f t="shared" si="1"/>
        <v>3749153</v>
      </c>
      <c r="G49" s="132">
        <f t="shared" si="1"/>
        <v>160784</v>
      </c>
      <c r="H49" s="132">
        <f t="shared" si="1"/>
        <v>548366</v>
      </c>
      <c r="I49" s="132">
        <f t="shared" si="1"/>
        <v>23320</v>
      </c>
      <c r="J49" s="132">
        <f t="shared" si="1"/>
        <v>834916</v>
      </c>
      <c r="K49" s="132">
        <f t="shared" si="1"/>
        <v>0</v>
      </c>
      <c r="L49" s="132">
        <f t="shared" si="1"/>
        <v>438465</v>
      </c>
      <c r="M49" s="132">
        <f t="shared" si="1"/>
        <v>366864</v>
      </c>
      <c r="N49" s="132">
        <f t="shared" si="1"/>
        <v>6250</v>
      </c>
      <c r="O49" s="132">
        <f t="shared" si="1"/>
        <v>2767489</v>
      </c>
      <c r="P49" s="132">
        <f t="shared" si="1"/>
        <v>1262734</v>
      </c>
      <c r="Q49" s="132">
        <f t="shared" si="1"/>
        <v>10976338</v>
      </c>
      <c r="R49" s="144"/>
    </row>
    <row r="50" spans="2:18" ht="20.25" customHeight="1" x14ac:dyDescent="0.25">
      <c r="B50" s="298" t="s">
        <v>52</v>
      </c>
      <c r="C50" s="298"/>
      <c r="D50" s="298"/>
      <c r="E50" s="298"/>
      <c r="F50" s="298"/>
      <c r="G50" s="298"/>
      <c r="H50" s="298"/>
      <c r="I50" s="298"/>
      <c r="J50" s="298"/>
      <c r="K50" s="298"/>
      <c r="L50" s="298"/>
      <c r="M50" s="298"/>
      <c r="N50" s="298"/>
      <c r="O50" s="298"/>
      <c r="P50" s="298"/>
      <c r="Q50" s="298"/>
      <c r="R50" s="225"/>
    </row>
    <row r="51" spans="2:18" x14ac:dyDescent="0.25">
      <c r="B51" s="12"/>
    </row>
    <row r="52" spans="2:18" x14ac:dyDescent="0.25">
      <c r="B52" s="12"/>
    </row>
    <row r="53" spans="2:18" x14ac:dyDescent="0.25">
      <c r="B53" s="12"/>
    </row>
    <row r="54" spans="2:18" x14ac:dyDescent="0.25">
      <c r="B54" s="12"/>
    </row>
    <row r="55" spans="2:18" x14ac:dyDescent="0.25">
      <c r="B55" s="12"/>
    </row>
    <row r="56" spans="2:18" x14ac:dyDescent="0.25">
      <c r="B56" s="12"/>
    </row>
  </sheetData>
  <mergeCells count="4">
    <mergeCell ref="B4:Q4"/>
    <mergeCell ref="B6:Q6"/>
    <mergeCell ref="B45:Q45"/>
    <mergeCell ref="B50:Q5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R53"/>
  <sheetViews>
    <sheetView showGridLines="0" topLeftCell="A25" zoomScale="80" zoomScaleNormal="80" workbookViewId="0">
      <selection activeCell="D47" sqref="D47"/>
    </sheetView>
  </sheetViews>
  <sheetFormatPr defaultColWidth="12" defaultRowHeight="21" customHeight="1" x14ac:dyDescent="0.25"/>
  <cols>
    <col min="1" max="1" width="12" style="12"/>
    <col min="2" max="2" width="47.85546875" style="28" bestFit="1" customWidth="1"/>
    <col min="3" max="17" width="18.28515625" style="12" customWidth="1"/>
    <col min="18" max="16384" width="12" style="12"/>
  </cols>
  <sheetData>
    <row r="1" spans="2:18" ht="24.75" customHeight="1" x14ac:dyDescent="0.25"/>
    <row r="2" spans="2:18" ht="15" x14ac:dyDescent="0.25"/>
    <row r="3" spans="2:18" ht="24.75" customHeight="1" x14ac:dyDescent="0.25">
      <c r="B3" s="295" t="s">
        <v>280</v>
      </c>
      <c r="C3" s="295"/>
      <c r="D3" s="295"/>
      <c r="E3" s="295"/>
      <c r="F3" s="295"/>
      <c r="G3" s="295"/>
      <c r="H3" s="295"/>
      <c r="I3" s="295"/>
      <c r="J3" s="295"/>
      <c r="K3" s="295"/>
      <c r="L3" s="295"/>
      <c r="M3" s="295"/>
      <c r="N3" s="295"/>
      <c r="O3" s="295"/>
      <c r="P3" s="295"/>
      <c r="Q3" s="295"/>
      <c r="R3" s="14"/>
    </row>
    <row r="4" spans="2:18" ht="60" x14ac:dyDescent="0.25">
      <c r="B4" s="109" t="s">
        <v>0</v>
      </c>
      <c r="C4" s="112" t="s">
        <v>174</v>
      </c>
      <c r="D4" s="112" t="s">
        <v>184</v>
      </c>
      <c r="E4" s="112" t="s">
        <v>175</v>
      </c>
      <c r="F4" s="112" t="s">
        <v>176</v>
      </c>
      <c r="G4" s="112" t="s">
        <v>177</v>
      </c>
      <c r="H4" s="112" t="s">
        <v>178</v>
      </c>
      <c r="I4" s="112" t="s">
        <v>179</v>
      </c>
      <c r="J4" s="112" t="s">
        <v>178</v>
      </c>
      <c r="K4" s="112" t="s">
        <v>180</v>
      </c>
      <c r="L4" s="112" t="s">
        <v>181</v>
      </c>
      <c r="M4" s="112" t="s">
        <v>77</v>
      </c>
      <c r="N4" s="112" t="s">
        <v>78</v>
      </c>
      <c r="O4" s="112" t="s">
        <v>182</v>
      </c>
      <c r="P4" s="112" t="s">
        <v>2</v>
      </c>
      <c r="Q4" s="112" t="s">
        <v>183</v>
      </c>
      <c r="R4" s="134"/>
    </row>
    <row r="5" spans="2:18" ht="28.5" customHeight="1" x14ac:dyDescent="0.25">
      <c r="B5" s="297" t="s">
        <v>16</v>
      </c>
      <c r="C5" s="297"/>
      <c r="D5" s="297"/>
      <c r="E5" s="297"/>
      <c r="F5" s="297"/>
      <c r="G5" s="297"/>
      <c r="H5" s="297"/>
      <c r="I5" s="297"/>
      <c r="J5" s="297"/>
      <c r="K5" s="297"/>
      <c r="L5" s="297"/>
      <c r="M5" s="297"/>
      <c r="N5" s="297"/>
      <c r="O5" s="297"/>
      <c r="P5" s="297"/>
      <c r="Q5" s="297"/>
      <c r="R5" s="134"/>
    </row>
    <row r="6" spans="2:18" ht="28.5" customHeight="1" x14ac:dyDescent="0.25">
      <c r="B6" s="127" t="s">
        <v>17</v>
      </c>
      <c r="C6" s="130">
        <v>4687835</v>
      </c>
      <c r="D6" s="130">
        <v>0</v>
      </c>
      <c r="E6" s="130">
        <v>1768969</v>
      </c>
      <c r="F6" s="130">
        <v>2918866</v>
      </c>
      <c r="G6" s="130">
        <v>2871892</v>
      </c>
      <c r="H6" s="130">
        <v>0</v>
      </c>
      <c r="I6" s="130">
        <v>1878226</v>
      </c>
      <c r="J6" s="130">
        <v>0</v>
      </c>
      <c r="K6" s="130">
        <v>3912531</v>
      </c>
      <c r="L6" s="130">
        <v>2739399</v>
      </c>
      <c r="M6" s="130">
        <v>429901</v>
      </c>
      <c r="N6" s="130">
        <v>873877</v>
      </c>
      <c r="O6" s="130">
        <v>-130646</v>
      </c>
      <c r="P6" s="130">
        <v>209937</v>
      </c>
      <c r="Q6" s="133">
        <v>79291</v>
      </c>
      <c r="R6" s="144"/>
    </row>
    <row r="7" spans="2:18" ht="28.5" customHeight="1" x14ac:dyDescent="0.25">
      <c r="B7" s="127" t="s">
        <v>18</v>
      </c>
      <c r="C7" s="130">
        <v>2015103</v>
      </c>
      <c r="D7" s="130">
        <v>8864</v>
      </c>
      <c r="E7" s="130">
        <v>427794</v>
      </c>
      <c r="F7" s="130">
        <v>1596173</v>
      </c>
      <c r="G7" s="130">
        <v>1078654</v>
      </c>
      <c r="H7" s="130">
        <v>0</v>
      </c>
      <c r="I7" s="130">
        <v>698444</v>
      </c>
      <c r="J7" s="130">
        <v>0</v>
      </c>
      <c r="K7" s="130">
        <v>1976383</v>
      </c>
      <c r="L7" s="130">
        <v>1234976</v>
      </c>
      <c r="M7" s="130">
        <v>175921</v>
      </c>
      <c r="N7" s="130">
        <v>624179</v>
      </c>
      <c r="O7" s="130">
        <v>-58693</v>
      </c>
      <c r="P7" s="130">
        <v>91582</v>
      </c>
      <c r="Q7" s="133">
        <v>32889</v>
      </c>
      <c r="R7" s="144"/>
    </row>
    <row r="8" spans="2:18" ht="28.5" customHeight="1" x14ac:dyDescent="0.25">
      <c r="B8" s="127" t="s">
        <v>19</v>
      </c>
      <c r="C8" s="130">
        <v>2923922</v>
      </c>
      <c r="D8" s="130">
        <v>60234</v>
      </c>
      <c r="E8" s="130">
        <v>2184945</v>
      </c>
      <c r="F8" s="130">
        <v>799211</v>
      </c>
      <c r="G8" s="130">
        <v>772460</v>
      </c>
      <c r="H8" s="130">
        <v>0</v>
      </c>
      <c r="I8" s="130">
        <v>396263</v>
      </c>
      <c r="J8" s="130">
        <v>0</v>
      </c>
      <c r="K8" s="130">
        <v>1175408</v>
      </c>
      <c r="L8" s="130">
        <v>619749</v>
      </c>
      <c r="M8" s="130">
        <v>-165483</v>
      </c>
      <c r="N8" s="130">
        <v>465676</v>
      </c>
      <c r="O8" s="130">
        <v>255467</v>
      </c>
      <c r="P8" s="130">
        <v>0</v>
      </c>
      <c r="Q8" s="133">
        <v>255467</v>
      </c>
      <c r="R8" s="144"/>
    </row>
    <row r="9" spans="2:18" ht="28.5" customHeight="1" x14ac:dyDescent="0.25">
      <c r="B9" s="127" t="s">
        <v>202</v>
      </c>
      <c r="C9" s="130">
        <v>276550</v>
      </c>
      <c r="D9" s="130">
        <v>0</v>
      </c>
      <c r="E9" s="130">
        <v>128603</v>
      </c>
      <c r="F9" s="130">
        <v>147947</v>
      </c>
      <c r="G9" s="130">
        <v>25729</v>
      </c>
      <c r="H9" s="130">
        <v>0</v>
      </c>
      <c r="I9" s="130">
        <v>116064</v>
      </c>
      <c r="J9" s="130">
        <v>0</v>
      </c>
      <c r="K9" s="130">
        <v>57613</v>
      </c>
      <c r="L9" s="130">
        <v>58605</v>
      </c>
      <c r="M9" s="130">
        <v>1292</v>
      </c>
      <c r="N9" s="130">
        <v>149944</v>
      </c>
      <c r="O9" s="130">
        <v>-152228</v>
      </c>
      <c r="P9" s="130">
        <v>20394</v>
      </c>
      <c r="Q9" s="133">
        <v>-131834</v>
      </c>
      <c r="R9" s="144"/>
    </row>
    <row r="10" spans="2:18" ht="28.5" customHeight="1" x14ac:dyDescent="0.25">
      <c r="B10" s="127" t="s">
        <v>20</v>
      </c>
      <c r="C10" s="130">
        <v>6700199</v>
      </c>
      <c r="D10" s="130">
        <v>0</v>
      </c>
      <c r="E10" s="130">
        <v>2080391</v>
      </c>
      <c r="F10" s="130">
        <v>4619808</v>
      </c>
      <c r="G10" s="130">
        <v>2467639</v>
      </c>
      <c r="H10" s="130">
        <v>0</v>
      </c>
      <c r="I10" s="130">
        <v>2535031</v>
      </c>
      <c r="J10" s="130">
        <v>0</v>
      </c>
      <c r="K10" s="130">
        <v>4552416</v>
      </c>
      <c r="L10" s="130">
        <v>3095101</v>
      </c>
      <c r="M10" s="130">
        <v>324340</v>
      </c>
      <c r="N10" s="130">
        <v>1152298</v>
      </c>
      <c r="O10" s="130">
        <v>-19324</v>
      </c>
      <c r="P10" s="130">
        <v>0</v>
      </c>
      <c r="Q10" s="133">
        <v>-19324</v>
      </c>
      <c r="R10" s="144"/>
    </row>
    <row r="11" spans="2:18" ht="28.5" customHeight="1" x14ac:dyDescent="0.25">
      <c r="B11" s="127" t="s">
        <v>194</v>
      </c>
      <c r="C11" s="130">
        <v>6362023</v>
      </c>
      <c r="D11" s="130">
        <v>0</v>
      </c>
      <c r="E11" s="130">
        <v>894979</v>
      </c>
      <c r="F11" s="130">
        <v>5467045</v>
      </c>
      <c r="G11" s="130">
        <v>2530765</v>
      </c>
      <c r="H11" s="130">
        <v>98165</v>
      </c>
      <c r="I11" s="130">
        <v>2832273</v>
      </c>
      <c r="J11" s="130">
        <v>118794</v>
      </c>
      <c r="K11" s="130">
        <v>5144908</v>
      </c>
      <c r="L11" s="130">
        <v>3125020</v>
      </c>
      <c r="M11" s="130">
        <v>514694</v>
      </c>
      <c r="N11" s="130">
        <v>1977303</v>
      </c>
      <c r="O11" s="130">
        <v>-472108</v>
      </c>
      <c r="P11" s="130">
        <v>690121</v>
      </c>
      <c r="Q11" s="133">
        <v>218013</v>
      </c>
      <c r="R11" s="144"/>
    </row>
    <row r="12" spans="2:18" ht="28.5" customHeight="1" x14ac:dyDescent="0.25">
      <c r="B12" s="127" t="s">
        <v>21</v>
      </c>
      <c r="C12" s="130">
        <v>1064706</v>
      </c>
      <c r="D12" s="130">
        <v>11088</v>
      </c>
      <c r="E12" s="130">
        <v>350088</v>
      </c>
      <c r="F12" s="130">
        <v>725705</v>
      </c>
      <c r="G12" s="130">
        <v>558806</v>
      </c>
      <c r="H12" s="130">
        <v>105413</v>
      </c>
      <c r="I12" s="130">
        <v>539001</v>
      </c>
      <c r="J12" s="130">
        <v>119528</v>
      </c>
      <c r="K12" s="130">
        <v>731395</v>
      </c>
      <c r="L12" s="130">
        <v>658498</v>
      </c>
      <c r="M12" s="130">
        <v>54856</v>
      </c>
      <c r="N12" s="130">
        <v>306564</v>
      </c>
      <c r="O12" s="130">
        <v>-288523</v>
      </c>
      <c r="P12" s="130">
        <v>0</v>
      </c>
      <c r="Q12" s="133">
        <v>-288523</v>
      </c>
      <c r="R12" s="144"/>
    </row>
    <row r="13" spans="2:18" ht="28.5" customHeight="1" x14ac:dyDescent="0.25">
      <c r="B13" s="127" t="s">
        <v>22</v>
      </c>
      <c r="C13" s="130">
        <v>8114187</v>
      </c>
      <c r="D13" s="130">
        <v>0</v>
      </c>
      <c r="E13" s="130">
        <v>1249233</v>
      </c>
      <c r="F13" s="130">
        <v>6864954</v>
      </c>
      <c r="G13" s="130">
        <v>3366626</v>
      </c>
      <c r="H13" s="130">
        <v>0</v>
      </c>
      <c r="I13" s="130">
        <v>4216220</v>
      </c>
      <c r="J13" s="130">
        <v>0</v>
      </c>
      <c r="K13" s="130">
        <v>6015360</v>
      </c>
      <c r="L13" s="130">
        <v>4171706</v>
      </c>
      <c r="M13" s="130">
        <v>513192</v>
      </c>
      <c r="N13" s="130">
        <v>1839374</v>
      </c>
      <c r="O13" s="130">
        <v>-508911</v>
      </c>
      <c r="P13" s="130">
        <v>771045</v>
      </c>
      <c r="Q13" s="133">
        <v>262133</v>
      </c>
      <c r="R13" s="144"/>
    </row>
    <row r="14" spans="2:18" ht="28.5" customHeight="1" x14ac:dyDescent="0.25">
      <c r="B14" s="127" t="s">
        <v>23</v>
      </c>
      <c r="C14" s="130">
        <v>217373</v>
      </c>
      <c r="D14" s="130">
        <v>22917</v>
      </c>
      <c r="E14" s="130">
        <v>39851</v>
      </c>
      <c r="F14" s="130">
        <v>200438</v>
      </c>
      <c r="G14" s="130">
        <v>111255</v>
      </c>
      <c r="H14" s="130">
        <v>0</v>
      </c>
      <c r="I14" s="130">
        <v>94456</v>
      </c>
      <c r="J14" s="130">
        <v>0</v>
      </c>
      <c r="K14" s="130">
        <v>217237</v>
      </c>
      <c r="L14" s="130">
        <v>70054</v>
      </c>
      <c r="M14" s="130">
        <v>24010</v>
      </c>
      <c r="N14" s="130">
        <v>109038</v>
      </c>
      <c r="O14" s="130">
        <v>14135</v>
      </c>
      <c r="P14" s="130">
        <v>16338</v>
      </c>
      <c r="Q14" s="133">
        <v>30473</v>
      </c>
      <c r="R14" s="144"/>
    </row>
    <row r="15" spans="2:18" ht="28.5" customHeight="1" x14ac:dyDescent="0.25">
      <c r="B15" s="127" t="s">
        <v>24</v>
      </c>
      <c r="C15" s="130">
        <v>2296088</v>
      </c>
      <c r="D15" s="130">
        <v>0</v>
      </c>
      <c r="E15" s="130">
        <v>66215</v>
      </c>
      <c r="F15" s="130">
        <v>2229873</v>
      </c>
      <c r="G15" s="130">
        <v>904419</v>
      </c>
      <c r="H15" s="130">
        <v>0</v>
      </c>
      <c r="I15" s="130">
        <v>667528</v>
      </c>
      <c r="J15" s="130">
        <v>0</v>
      </c>
      <c r="K15" s="130">
        <v>2466764</v>
      </c>
      <c r="L15" s="130">
        <v>1392741</v>
      </c>
      <c r="M15" s="130">
        <v>271733</v>
      </c>
      <c r="N15" s="130">
        <v>583548</v>
      </c>
      <c r="O15" s="130">
        <v>218742</v>
      </c>
      <c r="P15" s="130">
        <v>0</v>
      </c>
      <c r="Q15" s="133">
        <v>218742</v>
      </c>
      <c r="R15" s="144"/>
    </row>
    <row r="16" spans="2:18" ht="28.5" customHeight="1" x14ac:dyDescent="0.25">
      <c r="B16" s="127" t="s">
        <v>25</v>
      </c>
      <c r="C16" s="130">
        <v>1943326</v>
      </c>
      <c r="D16" s="130">
        <v>23983</v>
      </c>
      <c r="E16" s="130">
        <v>543935</v>
      </c>
      <c r="F16" s="130">
        <v>1423374</v>
      </c>
      <c r="G16" s="130">
        <v>498708</v>
      </c>
      <c r="H16" s="130">
        <v>0</v>
      </c>
      <c r="I16" s="130">
        <v>801519</v>
      </c>
      <c r="J16" s="130">
        <v>0</v>
      </c>
      <c r="K16" s="130">
        <v>1120563</v>
      </c>
      <c r="L16" s="130">
        <v>857193</v>
      </c>
      <c r="M16" s="130">
        <v>102097</v>
      </c>
      <c r="N16" s="130">
        <v>316446</v>
      </c>
      <c r="O16" s="130">
        <v>-155172</v>
      </c>
      <c r="P16" s="130">
        <v>0</v>
      </c>
      <c r="Q16" s="133">
        <v>-155172</v>
      </c>
      <c r="R16" s="144"/>
    </row>
    <row r="17" spans="2:18" ht="28.5" customHeight="1" x14ac:dyDescent="0.25">
      <c r="B17" s="127" t="s">
        <v>26</v>
      </c>
      <c r="C17" s="130">
        <v>2409861</v>
      </c>
      <c r="D17" s="130">
        <v>79216</v>
      </c>
      <c r="E17" s="130">
        <v>1104922</v>
      </c>
      <c r="F17" s="130">
        <v>1384154</v>
      </c>
      <c r="G17" s="130">
        <v>753348</v>
      </c>
      <c r="H17" s="130">
        <v>0</v>
      </c>
      <c r="I17" s="130">
        <v>775000</v>
      </c>
      <c r="J17" s="130">
        <v>0</v>
      </c>
      <c r="K17" s="130">
        <v>1362502</v>
      </c>
      <c r="L17" s="130">
        <v>927190</v>
      </c>
      <c r="M17" s="130">
        <v>97825</v>
      </c>
      <c r="N17" s="130">
        <v>521859</v>
      </c>
      <c r="O17" s="130">
        <v>-184372</v>
      </c>
      <c r="P17" s="130">
        <v>0</v>
      </c>
      <c r="Q17" s="133">
        <v>-184372</v>
      </c>
      <c r="R17" s="144"/>
    </row>
    <row r="18" spans="2:18" ht="28.5" customHeight="1" x14ac:dyDescent="0.25">
      <c r="B18" s="127" t="s">
        <v>27</v>
      </c>
      <c r="C18" s="130">
        <v>4607675</v>
      </c>
      <c r="D18" s="130">
        <v>54950</v>
      </c>
      <c r="E18" s="130">
        <v>2251710</v>
      </c>
      <c r="F18" s="130">
        <v>2410915</v>
      </c>
      <c r="G18" s="130">
        <v>1006666</v>
      </c>
      <c r="H18" s="130">
        <v>0</v>
      </c>
      <c r="I18" s="130">
        <v>1402116</v>
      </c>
      <c r="J18" s="130">
        <v>0</v>
      </c>
      <c r="K18" s="130">
        <v>2015466</v>
      </c>
      <c r="L18" s="130">
        <v>1263990</v>
      </c>
      <c r="M18" s="130">
        <v>-45004</v>
      </c>
      <c r="N18" s="130">
        <v>524739</v>
      </c>
      <c r="O18" s="130">
        <v>271742</v>
      </c>
      <c r="P18" s="130">
        <v>530098</v>
      </c>
      <c r="Q18" s="133">
        <v>801840</v>
      </c>
      <c r="R18" s="144"/>
    </row>
    <row r="19" spans="2:18" ht="28.5" customHeight="1" x14ac:dyDescent="0.25">
      <c r="B19" s="127" t="s">
        <v>28</v>
      </c>
      <c r="C19" s="130">
        <v>2591049</v>
      </c>
      <c r="D19" s="130">
        <v>29403</v>
      </c>
      <c r="E19" s="130">
        <v>329725</v>
      </c>
      <c r="F19" s="130">
        <v>2290727</v>
      </c>
      <c r="G19" s="130">
        <v>866012</v>
      </c>
      <c r="H19" s="130">
        <v>0</v>
      </c>
      <c r="I19" s="130">
        <v>1328336</v>
      </c>
      <c r="J19" s="130">
        <v>0</v>
      </c>
      <c r="K19" s="130">
        <v>1828403</v>
      </c>
      <c r="L19" s="130">
        <v>1235610</v>
      </c>
      <c r="M19" s="130">
        <v>228884</v>
      </c>
      <c r="N19" s="130">
        <v>319290</v>
      </c>
      <c r="O19" s="130">
        <v>44618</v>
      </c>
      <c r="P19" s="130">
        <v>114192</v>
      </c>
      <c r="Q19" s="133">
        <v>158810</v>
      </c>
      <c r="R19" s="144"/>
    </row>
    <row r="20" spans="2:18" ht="28.5" customHeight="1" x14ac:dyDescent="0.25">
      <c r="B20" s="127" t="s">
        <v>29</v>
      </c>
      <c r="C20" s="130">
        <v>4987588</v>
      </c>
      <c r="D20" s="130">
        <v>12438</v>
      </c>
      <c r="E20" s="130">
        <v>2430097</v>
      </c>
      <c r="F20" s="130">
        <v>2569929</v>
      </c>
      <c r="G20" s="130">
        <v>1208120</v>
      </c>
      <c r="H20" s="130">
        <v>0</v>
      </c>
      <c r="I20" s="130">
        <v>1512175</v>
      </c>
      <c r="J20" s="130">
        <v>0</v>
      </c>
      <c r="K20" s="130">
        <v>2265874</v>
      </c>
      <c r="L20" s="130">
        <v>1138882</v>
      </c>
      <c r="M20" s="130">
        <v>38035</v>
      </c>
      <c r="N20" s="130">
        <v>951041</v>
      </c>
      <c r="O20" s="130">
        <v>137916</v>
      </c>
      <c r="P20" s="130">
        <v>488979</v>
      </c>
      <c r="Q20" s="133">
        <v>626895</v>
      </c>
      <c r="R20" s="144"/>
    </row>
    <row r="21" spans="2:18" ht="28.5" customHeight="1" x14ac:dyDescent="0.25">
      <c r="B21" s="127" t="s">
        <v>30</v>
      </c>
      <c r="C21" s="130">
        <v>4811401</v>
      </c>
      <c r="D21" s="130">
        <v>41197</v>
      </c>
      <c r="E21" s="130">
        <v>1866527</v>
      </c>
      <c r="F21" s="130">
        <v>2986071</v>
      </c>
      <c r="G21" s="130">
        <v>1373209</v>
      </c>
      <c r="H21" s="130">
        <v>0</v>
      </c>
      <c r="I21" s="130">
        <v>1475027</v>
      </c>
      <c r="J21" s="130">
        <v>0</v>
      </c>
      <c r="K21" s="130">
        <v>2884253</v>
      </c>
      <c r="L21" s="130">
        <v>1853882</v>
      </c>
      <c r="M21" s="130">
        <v>280592</v>
      </c>
      <c r="N21" s="130">
        <v>713041</v>
      </c>
      <c r="O21" s="130">
        <v>36738</v>
      </c>
      <c r="P21" s="130">
        <v>0</v>
      </c>
      <c r="Q21" s="133">
        <v>36738</v>
      </c>
      <c r="R21" s="144"/>
    </row>
    <row r="22" spans="2:18" ht="28.5" customHeight="1" x14ac:dyDescent="0.25">
      <c r="B22" s="127" t="s">
        <v>31</v>
      </c>
      <c r="C22" s="130">
        <v>824205</v>
      </c>
      <c r="D22" s="130">
        <v>0</v>
      </c>
      <c r="E22" s="130">
        <v>141310</v>
      </c>
      <c r="F22" s="130">
        <v>682895</v>
      </c>
      <c r="G22" s="130">
        <v>379991</v>
      </c>
      <c r="H22" s="130">
        <v>0</v>
      </c>
      <c r="I22" s="130">
        <v>426384</v>
      </c>
      <c r="J22" s="130">
        <v>0</v>
      </c>
      <c r="K22" s="130">
        <v>636502</v>
      </c>
      <c r="L22" s="130">
        <v>333400</v>
      </c>
      <c r="M22" s="130">
        <v>42474</v>
      </c>
      <c r="N22" s="130">
        <v>243325</v>
      </c>
      <c r="O22" s="130">
        <v>17304</v>
      </c>
      <c r="P22" s="130">
        <v>12859</v>
      </c>
      <c r="Q22" s="133">
        <v>30163</v>
      </c>
      <c r="R22" s="144"/>
    </row>
    <row r="23" spans="2:18" ht="28.5" customHeight="1" x14ac:dyDescent="0.25">
      <c r="B23" s="127" t="s">
        <v>32</v>
      </c>
      <c r="C23" s="130">
        <v>1604843</v>
      </c>
      <c r="D23" s="130">
        <v>0</v>
      </c>
      <c r="E23" s="130">
        <v>102092</v>
      </c>
      <c r="F23" s="130">
        <v>1502751</v>
      </c>
      <c r="G23" s="130">
        <v>321883</v>
      </c>
      <c r="H23" s="130">
        <v>0</v>
      </c>
      <c r="I23" s="130">
        <v>233932</v>
      </c>
      <c r="J23" s="130">
        <v>0</v>
      </c>
      <c r="K23" s="130">
        <v>1590701</v>
      </c>
      <c r="L23" s="130">
        <v>1102905</v>
      </c>
      <c r="M23" s="130">
        <v>169038</v>
      </c>
      <c r="N23" s="130">
        <v>591571</v>
      </c>
      <c r="O23" s="130">
        <v>-272812</v>
      </c>
      <c r="P23" s="130">
        <v>0</v>
      </c>
      <c r="Q23" s="133">
        <v>-272812</v>
      </c>
      <c r="R23" s="144"/>
    </row>
    <row r="24" spans="2:18" ht="28.5" customHeight="1" x14ac:dyDescent="0.25">
      <c r="B24" s="127" t="s">
        <v>33</v>
      </c>
      <c r="C24" s="130">
        <v>9110618</v>
      </c>
      <c r="D24" s="130">
        <v>182393</v>
      </c>
      <c r="E24" s="130">
        <v>2688508</v>
      </c>
      <c r="F24" s="130">
        <v>6604503</v>
      </c>
      <c r="G24" s="130">
        <v>4134666</v>
      </c>
      <c r="H24" s="130">
        <v>0</v>
      </c>
      <c r="I24" s="130">
        <v>3415632</v>
      </c>
      <c r="J24" s="130">
        <v>0</v>
      </c>
      <c r="K24" s="130">
        <v>7323537</v>
      </c>
      <c r="L24" s="130">
        <v>4721688</v>
      </c>
      <c r="M24" s="130">
        <v>429386</v>
      </c>
      <c r="N24" s="130">
        <v>1342053</v>
      </c>
      <c r="O24" s="130">
        <v>830409</v>
      </c>
      <c r="P24" s="130">
        <v>801083</v>
      </c>
      <c r="Q24" s="133">
        <v>1631492</v>
      </c>
      <c r="R24" s="144"/>
    </row>
    <row r="25" spans="2:18" ht="28.5" customHeight="1" x14ac:dyDescent="0.25">
      <c r="B25" s="127" t="s">
        <v>34</v>
      </c>
      <c r="C25" s="130">
        <v>2612687</v>
      </c>
      <c r="D25" s="130">
        <v>40504</v>
      </c>
      <c r="E25" s="130">
        <v>999418</v>
      </c>
      <c r="F25" s="130">
        <v>1653772</v>
      </c>
      <c r="G25" s="130">
        <v>737705</v>
      </c>
      <c r="H25" s="130">
        <v>0</v>
      </c>
      <c r="I25" s="130">
        <v>890571</v>
      </c>
      <c r="J25" s="130">
        <v>0</v>
      </c>
      <c r="K25" s="130">
        <v>1500905</v>
      </c>
      <c r="L25" s="130">
        <v>1026814</v>
      </c>
      <c r="M25" s="130">
        <v>118635</v>
      </c>
      <c r="N25" s="130">
        <v>517796</v>
      </c>
      <c r="O25" s="130">
        <v>-162340</v>
      </c>
      <c r="P25" s="130">
        <v>269305</v>
      </c>
      <c r="Q25" s="133">
        <v>106965</v>
      </c>
      <c r="R25" s="144"/>
    </row>
    <row r="26" spans="2:18" ht="28.5" customHeight="1" x14ac:dyDescent="0.25">
      <c r="B26" s="127" t="s">
        <v>35</v>
      </c>
      <c r="C26" s="130">
        <v>1514187</v>
      </c>
      <c r="D26" s="130">
        <v>33276</v>
      </c>
      <c r="E26" s="130">
        <v>205785</v>
      </c>
      <c r="F26" s="130">
        <v>1341678</v>
      </c>
      <c r="G26" s="130">
        <v>1081841</v>
      </c>
      <c r="H26" s="130">
        <v>0</v>
      </c>
      <c r="I26" s="130">
        <v>863237</v>
      </c>
      <c r="J26" s="130">
        <v>0</v>
      </c>
      <c r="K26" s="130">
        <v>1560282</v>
      </c>
      <c r="L26" s="130">
        <v>944540</v>
      </c>
      <c r="M26" s="130">
        <v>123185</v>
      </c>
      <c r="N26" s="130">
        <v>461964</v>
      </c>
      <c r="O26" s="130">
        <v>30593</v>
      </c>
      <c r="P26" s="130">
        <v>0</v>
      </c>
      <c r="Q26" s="133">
        <v>30593</v>
      </c>
      <c r="R26" s="144"/>
    </row>
    <row r="27" spans="2:18" ht="28.5" customHeight="1" x14ac:dyDescent="0.25">
      <c r="B27" s="127" t="s">
        <v>36</v>
      </c>
      <c r="C27" s="130">
        <v>3324019</v>
      </c>
      <c r="D27" s="130">
        <v>41715</v>
      </c>
      <c r="E27" s="130">
        <v>96866</v>
      </c>
      <c r="F27" s="130">
        <v>3268867</v>
      </c>
      <c r="G27" s="130">
        <v>1215887</v>
      </c>
      <c r="H27" s="130">
        <v>0</v>
      </c>
      <c r="I27" s="130">
        <v>2073941</v>
      </c>
      <c r="J27" s="130">
        <v>0</v>
      </c>
      <c r="K27" s="130">
        <v>2410813</v>
      </c>
      <c r="L27" s="130">
        <v>1581752</v>
      </c>
      <c r="M27" s="130">
        <v>184466</v>
      </c>
      <c r="N27" s="130">
        <v>535945</v>
      </c>
      <c r="O27" s="130">
        <v>108649</v>
      </c>
      <c r="P27" s="130">
        <v>73801</v>
      </c>
      <c r="Q27" s="133">
        <v>182451</v>
      </c>
      <c r="R27" s="144"/>
    </row>
    <row r="28" spans="2:18" ht="28.5" customHeight="1" x14ac:dyDescent="0.25">
      <c r="B28" s="127" t="s">
        <v>37</v>
      </c>
      <c r="C28" s="130">
        <v>1767342</v>
      </c>
      <c r="D28" s="130">
        <v>69138</v>
      </c>
      <c r="E28" s="130">
        <v>786963</v>
      </c>
      <c r="F28" s="130">
        <v>1049517</v>
      </c>
      <c r="G28" s="130">
        <v>456003</v>
      </c>
      <c r="H28" s="130">
        <v>0</v>
      </c>
      <c r="I28" s="130">
        <v>534162</v>
      </c>
      <c r="J28" s="130">
        <v>0</v>
      </c>
      <c r="K28" s="130">
        <v>971358</v>
      </c>
      <c r="L28" s="130">
        <v>473974</v>
      </c>
      <c r="M28" s="130">
        <v>52464</v>
      </c>
      <c r="N28" s="130">
        <v>242659</v>
      </c>
      <c r="O28" s="130">
        <v>202261</v>
      </c>
      <c r="P28" s="130">
        <v>0</v>
      </c>
      <c r="Q28" s="133">
        <v>202261</v>
      </c>
      <c r="R28" s="144"/>
    </row>
    <row r="29" spans="2:18" ht="28.5" customHeight="1" x14ac:dyDescent="0.25">
      <c r="B29" s="127" t="s">
        <v>38</v>
      </c>
      <c r="C29" s="130">
        <v>1932802</v>
      </c>
      <c r="D29" s="130">
        <v>9310</v>
      </c>
      <c r="E29" s="130">
        <v>566722</v>
      </c>
      <c r="F29" s="130">
        <v>1375390</v>
      </c>
      <c r="G29" s="130">
        <v>531494</v>
      </c>
      <c r="H29" s="130">
        <v>0</v>
      </c>
      <c r="I29" s="130">
        <v>607690</v>
      </c>
      <c r="J29" s="130">
        <v>0</v>
      </c>
      <c r="K29" s="130">
        <v>1299195</v>
      </c>
      <c r="L29" s="130">
        <v>885490</v>
      </c>
      <c r="M29" s="130">
        <v>140000</v>
      </c>
      <c r="N29" s="130">
        <v>293806</v>
      </c>
      <c r="O29" s="130">
        <v>-20102</v>
      </c>
      <c r="P29" s="130">
        <v>143858</v>
      </c>
      <c r="Q29" s="133">
        <v>123756</v>
      </c>
      <c r="R29" s="144"/>
    </row>
    <row r="30" spans="2:18" ht="28.5" customHeight="1" x14ac:dyDescent="0.25">
      <c r="B30" s="127" t="s">
        <v>196</v>
      </c>
      <c r="C30" s="130">
        <v>999601</v>
      </c>
      <c r="D30" s="130">
        <v>0</v>
      </c>
      <c r="E30" s="130">
        <v>208895</v>
      </c>
      <c r="F30" s="130">
        <v>790706</v>
      </c>
      <c r="G30" s="130">
        <v>349912</v>
      </c>
      <c r="H30" s="130">
        <v>0</v>
      </c>
      <c r="I30" s="130">
        <v>463359</v>
      </c>
      <c r="J30" s="130">
        <v>0</v>
      </c>
      <c r="K30" s="130">
        <v>677259</v>
      </c>
      <c r="L30" s="130">
        <v>242814</v>
      </c>
      <c r="M30" s="130">
        <v>108283</v>
      </c>
      <c r="N30" s="130">
        <v>300992</v>
      </c>
      <c r="O30" s="130">
        <v>25171</v>
      </c>
      <c r="P30" s="130">
        <v>72532</v>
      </c>
      <c r="Q30" s="133">
        <v>97703</v>
      </c>
      <c r="R30" s="144"/>
    </row>
    <row r="31" spans="2:18" ht="28.5" customHeight="1" x14ac:dyDescent="0.25">
      <c r="B31" s="127" t="s">
        <v>197</v>
      </c>
      <c r="C31" s="130">
        <v>478878.79100000003</v>
      </c>
      <c r="D31" s="130">
        <v>99341.570999999996</v>
      </c>
      <c r="E31" s="130">
        <v>310120.22499999998</v>
      </c>
      <c r="F31" s="130">
        <v>268100.13699999999</v>
      </c>
      <c r="G31" s="130">
        <v>104229.21</v>
      </c>
      <c r="H31" s="130">
        <v>0</v>
      </c>
      <c r="I31" s="130">
        <v>141436.47899999999</v>
      </c>
      <c r="J31" s="130">
        <v>0</v>
      </c>
      <c r="K31" s="130">
        <v>230892.86799999999</v>
      </c>
      <c r="L31" s="130">
        <v>198630.53400000001</v>
      </c>
      <c r="M31" s="130">
        <v>16406.984</v>
      </c>
      <c r="N31" s="130">
        <v>248641.90400000001</v>
      </c>
      <c r="O31" s="130">
        <v>-232786.554</v>
      </c>
      <c r="P31" s="130">
        <v>125101.41099999999</v>
      </c>
      <c r="Q31" s="133">
        <v>-107685.14300000001</v>
      </c>
      <c r="R31" s="144"/>
    </row>
    <row r="32" spans="2:18" ht="28.5" customHeight="1" x14ac:dyDescent="0.25">
      <c r="B32" s="127" t="s">
        <v>214</v>
      </c>
      <c r="C32" s="130">
        <v>230766</v>
      </c>
      <c r="D32" s="130">
        <v>777</v>
      </c>
      <c r="E32" s="130">
        <v>114536</v>
      </c>
      <c r="F32" s="130">
        <v>117006</v>
      </c>
      <c r="G32" s="130">
        <v>0</v>
      </c>
      <c r="H32" s="130">
        <v>0</v>
      </c>
      <c r="I32" s="130">
        <v>64137</v>
      </c>
      <c r="J32" s="130">
        <v>0</v>
      </c>
      <c r="K32" s="130">
        <v>52869</v>
      </c>
      <c r="L32" s="130">
        <v>24421</v>
      </c>
      <c r="M32" s="130">
        <v>1558</v>
      </c>
      <c r="N32" s="130">
        <v>57611</v>
      </c>
      <c r="O32" s="130">
        <v>-30720</v>
      </c>
      <c r="P32" s="130">
        <v>0</v>
      </c>
      <c r="Q32" s="133">
        <v>-30720</v>
      </c>
      <c r="R32" s="144"/>
    </row>
    <row r="33" spans="2:18" ht="28.5" customHeight="1" x14ac:dyDescent="0.25">
      <c r="B33" s="127" t="s">
        <v>198</v>
      </c>
      <c r="C33" s="130">
        <v>3299011</v>
      </c>
      <c r="D33" s="130">
        <v>0</v>
      </c>
      <c r="E33" s="130">
        <v>2011916</v>
      </c>
      <c r="F33" s="130">
        <v>1287095</v>
      </c>
      <c r="G33" s="130">
        <v>661858</v>
      </c>
      <c r="H33" s="130">
        <v>79575</v>
      </c>
      <c r="I33" s="130">
        <v>794508</v>
      </c>
      <c r="J33" s="130">
        <v>79575</v>
      </c>
      <c r="K33" s="130">
        <v>1154445</v>
      </c>
      <c r="L33" s="130">
        <v>787581</v>
      </c>
      <c r="M33" s="130">
        <v>-25599</v>
      </c>
      <c r="N33" s="130">
        <v>767498</v>
      </c>
      <c r="O33" s="130">
        <v>-375036</v>
      </c>
      <c r="P33" s="130">
        <v>60510</v>
      </c>
      <c r="Q33" s="133">
        <v>-314526</v>
      </c>
      <c r="R33" s="144"/>
    </row>
    <row r="34" spans="2:18" ht="28.5" customHeight="1" x14ac:dyDescent="0.25">
      <c r="B34" s="127" t="s">
        <v>199</v>
      </c>
      <c r="C34" s="130">
        <v>1527142</v>
      </c>
      <c r="D34" s="130">
        <v>12340</v>
      </c>
      <c r="E34" s="130">
        <v>818972</v>
      </c>
      <c r="F34" s="130">
        <v>720511</v>
      </c>
      <c r="G34" s="130">
        <v>320220</v>
      </c>
      <c r="H34" s="130">
        <v>0</v>
      </c>
      <c r="I34" s="130">
        <v>422487</v>
      </c>
      <c r="J34" s="130">
        <v>0</v>
      </c>
      <c r="K34" s="130">
        <v>618244</v>
      </c>
      <c r="L34" s="130">
        <v>336792</v>
      </c>
      <c r="M34" s="130">
        <v>-6010</v>
      </c>
      <c r="N34" s="130">
        <v>311406</v>
      </c>
      <c r="O34" s="130">
        <v>-23944</v>
      </c>
      <c r="P34" s="130">
        <v>71969</v>
      </c>
      <c r="Q34" s="133">
        <v>48025</v>
      </c>
      <c r="R34" s="144"/>
    </row>
    <row r="35" spans="2:18" ht="28.5" customHeight="1" x14ac:dyDescent="0.25">
      <c r="B35" s="127" t="s">
        <v>215</v>
      </c>
      <c r="C35" s="130">
        <v>1811431</v>
      </c>
      <c r="D35" s="130">
        <v>0</v>
      </c>
      <c r="E35" s="130">
        <v>443470</v>
      </c>
      <c r="F35" s="130">
        <v>1367962</v>
      </c>
      <c r="G35" s="130">
        <v>380767</v>
      </c>
      <c r="H35" s="130">
        <v>0</v>
      </c>
      <c r="I35" s="130">
        <v>612460</v>
      </c>
      <c r="J35" s="130">
        <v>0</v>
      </c>
      <c r="K35" s="130">
        <v>1136269</v>
      </c>
      <c r="L35" s="130">
        <v>596865</v>
      </c>
      <c r="M35" s="130">
        <v>80242</v>
      </c>
      <c r="N35" s="130">
        <v>494437</v>
      </c>
      <c r="O35" s="130">
        <v>-35275</v>
      </c>
      <c r="P35" s="130">
        <v>26207</v>
      </c>
      <c r="Q35" s="133">
        <v>-9068</v>
      </c>
      <c r="R35" s="144"/>
    </row>
    <row r="36" spans="2:18" ht="28.5" customHeight="1" x14ac:dyDescent="0.25">
      <c r="B36" s="127" t="s">
        <v>40</v>
      </c>
      <c r="C36" s="130">
        <v>467602</v>
      </c>
      <c r="D36" s="130">
        <v>0</v>
      </c>
      <c r="E36" s="130">
        <v>161369</v>
      </c>
      <c r="F36" s="130">
        <v>306233</v>
      </c>
      <c r="G36" s="130">
        <v>334641</v>
      </c>
      <c r="H36" s="130">
        <v>-6685</v>
      </c>
      <c r="I36" s="130">
        <v>305895</v>
      </c>
      <c r="J36" s="130">
        <v>27264</v>
      </c>
      <c r="K36" s="130">
        <v>301029</v>
      </c>
      <c r="L36" s="130">
        <v>155946</v>
      </c>
      <c r="M36" s="130">
        <v>23735</v>
      </c>
      <c r="N36" s="130">
        <v>243332</v>
      </c>
      <c r="O36" s="130">
        <v>-121984</v>
      </c>
      <c r="P36" s="130">
        <v>23153</v>
      </c>
      <c r="Q36" s="133">
        <v>-98831</v>
      </c>
      <c r="R36" s="144"/>
    </row>
    <row r="37" spans="2:18" ht="28.5" customHeight="1" x14ac:dyDescent="0.25">
      <c r="B37" s="127" t="s">
        <v>41</v>
      </c>
      <c r="C37" s="130">
        <v>905987</v>
      </c>
      <c r="D37" s="130">
        <v>14992</v>
      </c>
      <c r="E37" s="130">
        <v>291902</v>
      </c>
      <c r="F37" s="130">
        <v>629078</v>
      </c>
      <c r="G37" s="130">
        <v>232469</v>
      </c>
      <c r="H37" s="130">
        <v>0</v>
      </c>
      <c r="I37" s="130">
        <v>301768</v>
      </c>
      <c r="J37" s="130">
        <v>0</v>
      </c>
      <c r="K37" s="130">
        <v>559779</v>
      </c>
      <c r="L37" s="130">
        <v>197831</v>
      </c>
      <c r="M37" s="130">
        <v>67700</v>
      </c>
      <c r="N37" s="130">
        <v>255810</v>
      </c>
      <c r="O37" s="130">
        <v>38438</v>
      </c>
      <c r="P37" s="130">
        <v>0</v>
      </c>
      <c r="Q37" s="133">
        <v>38438</v>
      </c>
      <c r="R37" s="144"/>
    </row>
    <row r="38" spans="2:18" ht="28.5" customHeight="1" x14ac:dyDescent="0.25">
      <c r="B38" s="127" t="s">
        <v>42</v>
      </c>
      <c r="C38" s="130">
        <v>0</v>
      </c>
      <c r="D38" s="130">
        <v>0</v>
      </c>
      <c r="E38" s="130">
        <v>0</v>
      </c>
      <c r="F38" s="130">
        <v>0</v>
      </c>
      <c r="G38" s="130">
        <v>0</v>
      </c>
      <c r="H38" s="130">
        <v>0</v>
      </c>
      <c r="I38" s="130">
        <v>0</v>
      </c>
      <c r="J38" s="130">
        <v>0</v>
      </c>
      <c r="K38" s="130">
        <v>0</v>
      </c>
      <c r="L38" s="130">
        <v>0</v>
      </c>
      <c r="M38" s="130">
        <v>0</v>
      </c>
      <c r="N38" s="130">
        <v>0</v>
      </c>
      <c r="O38" s="130">
        <v>0</v>
      </c>
      <c r="P38" s="130">
        <v>0</v>
      </c>
      <c r="Q38" s="133">
        <v>0</v>
      </c>
      <c r="R38" s="144"/>
    </row>
    <row r="39" spans="2:18" ht="28.5" customHeight="1" x14ac:dyDescent="0.25">
      <c r="B39" s="127" t="s">
        <v>43</v>
      </c>
      <c r="C39" s="130">
        <v>899635</v>
      </c>
      <c r="D39" s="130">
        <v>24848</v>
      </c>
      <c r="E39" s="130">
        <v>94003</v>
      </c>
      <c r="F39" s="130">
        <v>830480</v>
      </c>
      <c r="G39" s="130">
        <v>406522</v>
      </c>
      <c r="H39" s="130">
        <v>0</v>
      </c>
      <c r="I39" s="130">
        <v>475626</v>
      </c>
      <c r="J39" s="130">
        <v>0</v>
      </c>
      <c r="K39" s="130">
        <v>761376</v>
      </c>
      <c r="L39" s="130">
        <v>326907</v>
      </c>
      <c r="M39" s="130">
        <v>57259</v>
      </c>
      <c r="N39" s="130">
        <v>304952</v>
      </c>
      <c r="O39" s="130">
        <v>72258</v>
      </c>
      <c r="P39" s="130">
        <v>0</v>
      </c>
      <c r="Q39" s="133">
        <v>72258</v>
      </c>
      <c r="R39" s="144"/>
    </row>
    <row r="40" spans="2:18" ht="28.5" customHeight="1" x14ac:dyDescent="0.25">
      <c r="B40" s="127" t="s">
        <v>44</v>
      </c>
      <c r="C40" s="130">
        <v>1143687</v>
      </c>
      <c r="D40" s="130">
        <v>31472</v>
      </c>
      <c r="E40" s="130">
        <v>469418</v>
      </c>
      <c r="F40" s="130">
        <v>705740</v>
      </c>
      <c r="G40" s="130">
        <v>409711</v>
      </c>
      <c r="H40" s="130">
        <v>0</v>
      </c>
      <c r="I40" s="130">
        <v>353429</v>
      </c>
      <c r="J40" s="130">
        <v>0</v>
      </c>
      <c r="K40" s="130">
        <v>762022</v>
      </c>
      <c r="L40" s="130">
        <v>293219</v>
      </c>
      <c r="M40" s="130">
        <v>-13351</v>
      </c>
      <c r="N40" s="130">
        <v>280805</v>
      </c>
      <c r="O40" s="130">
        <v>201349</v>
      </c>
      <c r="P40" s="130">
        <v>0</v>
      </c>
      <c r="Q40" s="133">
        <v>201349</v>
      </c>
      <c r="R40" s="144"/>
    </row>
    <row r="41" spans="2:18" ht="28.5" customHeight="1" x14ac:dyDescent="0.25">
      <c r="B41" s="127" t="s">
        <v>45</v>
      </c>
      <c r="C41" s="130">
        <v>7716166</v>
      </c>
      <c r="D41" s="130">
        <v>138677</v>
      </c>
      <c r="E41" s="130">
        <v>1290341</v>
      </c>
      <c r="F41" s="130">
        <v>6564502</v>
      </c>
      <c r="G41" s="130">
        <v>3286390</v>
      </c>
      <c r="H41" s="130">
        <v>0</v>
      </c>
      <c r="I41" s="130">
        <v>3657676</v>
      </c>
      <c r="J41" s="130">
        <v>0</v>
      </c>
      <c r="K41" s="130">
        <v>6193216</v>
      </c>
      <c r="L41" s="130">
        <v>4052724</v>
      </c>
      <c r="M41" s="130">
        <v>545227</v>
      </c>
      <c r="N41" s="130">
        <v>1615538</v>
      </c>
      <c r="O41" s="130">
        <v>-20273</v>
      </c>
      <c r="P41" s="130">
        <v>0</v>
      </c>
      <c r="Q41" s="133">
        <v>-20273</v>
      </c>
      <c r="R41" s="144"/>
    </row>
    <row r="42" spans="2:18" ht="28.5" customHeight="1" x14ac:dyDescent="0.25">
      <c r="B42" s="127" t="s">
        <v>46</v>
      </c>
      <c r="C42" s="130">
        <v>530518</v>
      </c>
      <c r="D42" s="130">
        <v>0</v>
      </c>
      <c r="E42" s="130">
        <v>29146</v>
      </c>
      <c r="F42" s="130">
        <v>501373</v>
      </c>
      <c r="G42" s="130">
        <v>205414</v>
      </c>
      <c r="H42" s="130">
        <v>0</v>
      </c>
      <c r="I42" s="130">
        <v>0</v>
      </c>
      <c r="J42" s="130">
        <v>0</v>
      </c>
      <c r="K42" s="130">
        <v>706786</v>
      </c>
      <c r="L42" s="130">
        <v>331181</v>
      </c>
      <c r="M42" s="130">
        <v>68803</v>
      </c>
      <c r="N42" s="130">
        <v>303619</v>
      </c>
      <c r="O42" s="130">
        <v>3183</v>
      </c>
      <c r="P42" s="130">
        <v>3959</v>
      </c>
      <c r="Q42" s="133">
        <v>7142</v>
      </c>
      <c r="R42" s="144"/>
    </row>
    <row r="43" spans="2:18" ht="28.5" customHeight="1" x14ac:dyDescent="0.25">
      <c r="B43" s="131" t="s">
        <v>47</v>
      </c>
      <c r="C43" s="132">
        <f>SUM(C6:C42)</f>
        <v>98710013.790999994</v>
      </c>
      <c r="D43" s="132">
        <f t="shared" ref="D43:Q43" si="0">SUM(D6:D42)</f>
        <v>1043073.571</v>
      </c>
      <c r="E43" s="132">
        <f t="shared" si="0"/>
        <v>29549736.225000001</v>
      </c>
      <c r="F43" s="132">
        <f t="shared" si="0"/>
        <v>70203349.136999995</v>
      </c>
      <c r="G43" s="132">
        <f t="shared" si="0"/>
        <v>35945911.210000001</v>
      </c>
      <c r="H43" s="132">
        <f t="shared" si="0"/>
        <v>276468</v>
      </c>
      <c r="I43" s="132">
        <f t="shared" si="0"/>
        <v>37906009.479000002</v>
      </c>
      <c r="J43" s="132">
        <f t="shared" si="0"/>
        <v>345161</v>
      </c>
      <c r="K43" s="132">
        <f t="shared" si="0"/>
        <v>68174555.868000001</v>
      </c>
      <c r="L43" s="132">
        <f t="shared" si="0"/>
        <v>43058070.534000002</v>
      </c>
      <c r="M43" s="132">
        <f t="shared" si="0"/>
        <v>5030786.9840000002</v>
      </c>
      <c r="N43" s="132">
        <f t="shared" si="0"/>
        <v>20841977.903999999</v>
      </c>
      <c r="O43" s="132">
        <f t="shared" si="0"/>
        <v>-756276.554</v>
      </c>
      <c r="P43" s="132">
        <f t="shared" si="0"/>
        <v>4617023.4110000003</v>
      </c>
      <c r="Q43" s="132">
        <f t="shared" si="0"/>
        <v>3860746.8569999998</v>
      </c>
      <c r="R43" s="144"/>
    </row>
    <row r="44" spans="2:18" ht="28.5" customHeight="1" x14ac:dyDescent="0.25">
      <c r="B44" s="297" t="s">
        <v>48</v>
      </c>
      <c r="C44" s="297"/>
      <c r="D44" s="297"/>
      <c r="E44" s="297"/>
      <c r="F44" s="297"/>
      <c r="G44" s="297"/>
      <c r="H44" s="297"/>
      <c r="I44" s="297"/>
      <c r="J44" s="297"/>
      <c r="K44" s="297"/>
      <c r="L44" s="297"/>
      <c r="M44" s="297"/>
      <c r="N44" s="297"/>
      <c r="O44" s="297"/>
      <c r="P44" s="297"/>
      <c r="Q44" s="297"/>
      <c r="R44" s="144"/>
    </row>
    <row r="45" spans="2:18" ht="28.5" customHeight="1" x14ac:dyDescent="0.3">
      <c r="B45" s="127" t="s">
        <v>49</v>
      </c>
      <c r="C45" s="30">
        <v>1178558</v>
      </c>
      <c r="D45" s="30">
        <v>0</v>
      </c>
      <c r="E45" s="30">
        <v>147196</v>
      </c>
      <c r="F45" s="30">
        <v>1031361</v>
      </c>
      <c r="G45" s="30">
        <v>281343</v>
      </c>
      <c r="H45" s="30">
        <v>0</v>
      </c>
      <c r="I45" s="30">
        <v>284024</v>
      </c>
      <c r="J45" s="30">
        <v>0</v>
      </c>
      <c r="K45" s="30">
        <v>1028680</v>
      </c>
      <c r="L45" s="30">
        <v>470184</v>
      </c>
      <c r="M45" s="30">
        <v>261955</v>
      </c>
      <c r="N45" s="30">
        <v>281570</v>
      </c>
      <c r="O45" s="30">
        <v>14971</v>
      </c>
      <c r="P45" s="30">
        <v>46477</v>
      </c>
      <c r="Q45" s="30">
        <v>61448</v>
      </c>
      <c r="R45" s="144"/>
    </row>
    <row r="46" spans="2:18" ht="28.5" customHeight="1" x14ac:dyDescent="0.3">
      <c r="B46" s="127" t="s">
        <v>68</v>
      </c>
      <c r="C46" s="30">
        <v>0</v>
      </c>
      <c r="D46" s="30">
        <v>2424296</v>
      </c>
      <c r="E46" s="30">
        <v>100143</v>
      </c>
      <c r="F46" s="30">
        <v>2324153</v>
      </c>
      <c r="G46" s="30">
        <v>643350</v>
      </c>
      <c r="H46" s="30">
        <v>0</v>
      </c>
      <c r="I46" s="30">
        <v>902967</v>
      </c>
      <c r="J46" s="30">
        <v>0</v>
      </c>
      <c r="K46" s="30">
        <v>2064536</v>
      </c>
      <c r="L46" s="30">
        <v>1197732</v>
      </c>
      <c r="M46" s="30">
        <v>605864</v>
      </c>
      <c r="N46" s="30">
        <v>208632</v>
      </c>
      <c r="O46" s="30">
        <v>52308</v>
      </c>
      <c r="P46" s="30">
        <v>353913</v>
      </c>
      <c r="Q46" s="30">
        <v>406221</v>
      </c>
      <c r="R46" s="144"/>
    </row>
    <row r="47" spans="2:18" ht="28.5" customHeight="1" x14ac:dyDescent="0.3">
      <c r="B47" s="127" t="s">
        <v>50</v>
      </c>
      <c r="C47" s="30">
        <v>0</v>
      </c>
      <c r="D47" s="30">
        <v>8677400</v>
      </c>
      <c r="E47" s="30">
        <v>339199</v>
      </c>
      <c r="F47" s="30">
        <v>8338201</v>
      </c>
      <c r="G47" s="30">
        <v>4298058</v>
      </c>
      <c r="H47" s="30">
        <v>0</v>
      </c>
      <c r="I47" s="30">
        <v>4753137</v>
      </c>
      <c r="J47" s="30">
        <v>0</v>
      </c>
      <c r="K47" s="30">
        <v>7883122</v>
      </c>
      <c r="L47" s="30">
        <v>4758970</v>
      </c>
      <c r="M47" s="30">
        <v>2213645</v>
      </c>
      <c r="N47" s="30">
        <v>857200</v>
      </c>
      <c r="O47" s="30">
        <v>53307</v>
      </c>
      <c r="P47" s="30">
        <v>2212235</v>
      </c>
      <c r="Q47" s="30">
        <v>2265542</v>
      </c>
      <c r="R47" s="144"/>
    </row>
    <row r="48" spans="2:18" s="24" customFormat="1" ht="28.5" customHeight="1" x14ac:dyDescent="0.25">
      <c r="B48" s="131" t="s">
        <v>47</v>
      </c>
      <c r="C48" s="132">
        <f>SUM(C45:C47)</f>
        <v>1178558</v>
      </c>
      <c r="D48" s="132">
        <f>SUM(D45:D47)</f>
        <v>11101696</v>
      </c>
      <c r="E48" s="132">
        <f t="shared" ref="E48:P48" si="1">SUM(E45:E47)</f>
        <v>586538</v>
      </c>
      <c r="F48" s="132">
        <f t="shared" si="1"/>
        <v>11693715</v>
      </c>
      <c r="G48" s="132">
        <f t="shared" si="1"/>
        <v>5222751</v>
      </c>
      <c r="H48" s="132">
        <f t="shared" si="1"/>
        <v>0</v>
      </c>
      <c r="I48" s="132">
        <f t="shared" si="1"/>
        <v>5940128</v>
      </c>
      <c r="J48" s="132">
        <f t="shared" si="1"/>
        <v>0</v>
      </c>
      <c r="K48" s="132">
        <f t="shared" si="1"/>
        <v>10976338</v>
      </c>
      <c r="L48" s="132">
        <f t="shared" si="1"/>
        <v>6426886</v>
      </c>
      <c r="M48" s="132">
        <f t="shared" si="1"/>
        <v>3081464</v>
      </c>
      <c r="N48" s="132">
        <f t="shared" si="1"/>
        <v>1347402</v>
      </c>
      <c r="O48" s="132">
        <f t="shared" si="1"/>
        <v>120586</v>
      </c>
      <c r="P48" s="132">
        <f t="shared" si="1"/>
        <v>2612625</v>
      </c>
      <c r="Q48" s="132">
        <f>SUM(Q45:Q47)</f>
        <v>2733211</v>
      </c>
      <c r="R48" s="144"/>
    </row>
    <row r="49" spans="1:18" ht="21" customHeight="1" x14ac:dyDescent="0.25">
      <c r="A49" s="32"/>
      <c r="B49" s="300" t="s">
        <v>52</v>
      </c>
      <c r="C49" s="300"/>
      <c r="D49" s="300"/>
      <c r="E49" s="300"/>
      <c r="F49" s="300"/>
      <c r="G49" s="300"/>
      <c r="H49" s="300"/>
      <c r="I49" s="300"/>
      <c r="J49" s="300"/>
      <c r="K49" s="300"/>
      <c r="L49" s="300"/>
      <c r="M49" s="300"/>
      <c r="N49" s="300"/>
      <c r="O49" s="300"/>
      <c r="P49" s="300"/>
      <c r="Q49" s="300"/>
      <c r="R49" s="144"/>
    </row>
    <row r="50" spans="1:18" ht="21" customHeight="1" x14ac:dyDescent="0.25">
      <c r="B50" s="146"/>
      <c r="C50" s="146"/>
      <c r="D50" s="146"/>
      <c r="E50" s="146"/>
      <c r="F50" s="146"/>
      <c r="G50" s="146"/>
      <c r="H50" s="146"/>
      <c r="I50" s="146"/>
      <c r="J50" s="146"/>
      <c r="K50" s="146"/>
      <c r="L50" s="146"/>
      <c r="M50" s="146"/>
      <c r="N50" s="146"/>
      <c r="O50" s="146"/>
      <c r="P50" s="146"/>
      <c r="Q50" s="146"/>
      <c r="R50" s="146"/>
    </row>
    <row r="51" spans="1:18" ht="21" customHeight="1" x14ac:dyDescent="0.25">
      <c r="B51" s="12"/>
    </row>
    <row r="52" spans="1:18" ht="21" customHeight="1" x14ac:dyDescent="0.25">
      <c r="B52" s="12"/>
    </row>
    <row r="53" spans="1:18" ht="21" customHeight="1" x14ac:dyDescent="0.25">
      <c r="B53" s="12"/>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paperSize="9"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L39"/>
  <sheetViews>
    <sheetView showGridLines="0" zoomScale="80" zoomScaleNormal="80" workbookViewId="0">
      <selection activeCell="B3" sqref="B3:L39"/>
    </sheetView>
  </sheetViews>
  <sheetFormatPr defaultColWidth="21.28515625" defaultRowHeight="15" x14ac:dyDescent="0.25"/>
  <cols>
    <col min="1" max="1" width="11.140625" style="12" customWidth="1"/>
    <col min="2" max="2" width="39.140625" style="12" bestFit="1" customWidth="1"/>
    <col min="3" max="12" width="26.28515625" style="12" customWidth="1"/>
    <col min="13" max="16384" width="21.28515625" style="12"/>
  </cols>
  <sheetData>
    <row r="1" spans="1:12" ht="22.5" customHeight="1" x14ac:dyDescent="0.25"/>
    <row r="2" spans="1:12" x14ac:dyDescent="0.25">
      <c r="A2" s="147"/>
    </row>
    <row r="3" spans="1:12" ht="22.5" customHeight="1" x14ac:dyDescent="0.25">
      <c r="B3" s="266" t="s">
        <v>281</v>
      </c>
      <c r="C3" s="266"/>
      <c r="D3" s="266"/>
      <c r="E3" s="266"/>
      <c r="F3" s="266"/>
      <c r="G3" s="266"/>
      <c r="H3" s="266"/>
      <c r="I3" s="266"/>
      <c r="J3" s="266"/>
      <c r="K3" s="266"/>
      <c r="L3" s="266"/>
    </row>
    <row r="4" spans="1:12" ht="51.75" customHeight="1" x14ac:dyDescent="0.25">
      <c r="B4" s="149" t="s">
        <v>0</v>
      </c>
      <c r="C4" s="150" t="s">
        <v>106</v>
      </c>
      <c r="D4" s="150" t="s">
        <v>200</v>
      </c>
      <c r="E4" s="150" t="s">
        <v>211</v>
      </c>
      <c r="F4" s="150" t="s">
        <v>21</v>
      </c>
      <c r="G4" s="150" t="s">
        <v>107</v>
      </c>
      <c r="H4" s="150" t="s">
        <v>55</v>
      </c>
      <c r="I4" s="151" t="s">
        <v>49</v>
      </c>
      <c r="J4" s="150" t="s">
        <v>108</v>
      </c>
      <c r="K4" s="151" t="s">
        <v>68</v>
      </c>
      <c r="L4" s="150" t="s">
        <v>56</v>
      </c>
    </row>
    <row r="5" spans="1:12" ht="30" customHeight="1" x14ac:dyDescent="0.25">
      <c r="B5" s="152" t="s">
        <v>109</v>
      </c>
      <c r="C5" s="130">
        <v>450000</v>
      </c>
      <c r="D5" s="130">
        <v>700000</v>
      </c>
      <c r="E5" s="130">
        <v>880000</v>
      </c>
      <c r="F5" s="130">
        <v>150000</v>
      </c>
      <c r="G5" s="130">
        <v>150000</v>
      </c>
      <c r="H5" s="130">
        <v>800000</v>
      </c>
      <c r="I5" s="130">
        <v>300000</v>
      </c>
      <c r="J5" s="130">
        <v>150000</v>
      </c>
      <c r="K5" s="130">
        <v>500000</v>
      </c>
      <c r="L5" s="130">
        <v>150000</v>
      </c>
    </row>
    <row r="6" spans="1:12" ht="30" customHeight="1" x14ac:dyDescent="0.25">
      <c r="B6" s="152" t="s">
        <v>110</v>
      </c>
      <c r="C6" s="130">
        <v>0</v>
      </c>
      <c r="D6" s="130">
        <v>0</v>
      </c>
      <c r="E6" s="130">
        <v>0</v>
      </c>
      <c r="F6" s="130">
        <v>0</v>
      </c>
      <c r="G6" s="130">
        <v>0</v>
      </c>
      <c r="H6" s="130">
        <v>0</v>
      </c>
      <c r="I6" s="130">
        <v>0</v>
      </c>
      <c r="J6" s="130">
        <v>0</v>
      </c>
      <c r="K6" s="130">
        <v>0</v>
      </c>
      <c r="L6" s="130">
        <v>0</v>
      </c>
    </row>
    <row r="7" spans="1:12" ht="30" customHeight="1" x14ac:dyDescent="0.25">
      <c r="B7" s="152" t="s">
        <v>111</v>
      </c>
      <c r="C7" s="130">
        <v>5594</v>
      </c>
      <c r="D7" s="130">
        <v>1915</v>
      </c>
      <c r="E7" s="130">
        <v>0</v>
      </c>
      <c r="F7" s="130">
        <v>0</v>
      </c>
      <c r="G7" s="130">
        <v>778</v>
      </c>
      <c r="H7" s="130">
        <v>0</v>
      </c>
      <c r="I7" s="130">
        <v>42</v>
      </c>
      <c r="J7" s="130">
        <v>0</v>
      </c>
      <c r="K7" s="130">
        <v>508380</v>
      </c>
      <c r="L7" s="130">
        <v>0</v>
      </c>
    </row>
    <row r="8" spans="1:12" ht="30" customHeight="1" x14ac:dyDescent="0.25">
      <c r="B8" s="152" t="s">
        <v>112</v>
      </c>
      <c r="C8" s="130">
        <v>53722</v>
      </c>
      <c r="D8" s="130">
        <v>-492311</v>
      </c>
      <c r="E8" s="130">
        <v>0</v>
      </c>
      <c r="F8" s="130">
        <v>122449</v>
      </c>
      <c r="G8" s="130">
        <v>57278</v>
      </c>
      <c r="H8" s="130">
        <v>1180563</v>
      </c>
      <c r="I8" s="130">
        <v>21057</v>
      </c>
      <c r="J8" s="130">
        <v>151265</v>
      </c>
      <c r="K8" s="130">
        <v>0</v>
      </c>
      <c r="L8" s="130">
        <v>186235</v>
      </c>
    </row>
    <row r="9" spans="1:12" ht="30" customHeight="1" x14ac:dyDescent="0.25">
      <c r="B9" s="152" t="s">
        <v>113</v>
      </c>
      <c r="C9" s="130">
        <v>-63286</v>
      </c>
      <c r="D9" s="130">
        <v>142792</v>
      </c>
      <c r="E9" s="130">
        <v>0</v>
      </c>
      <c r="F9" s="130">
        <v>0</v>
      </c>
      <c r="G9" s="130">
        <v>0</v>
      </c>
      <c r="H9" s="130">
        <v>135678</v>
      </c>
      <c r="I9" s="130">
        <v>0</v>
      </c>
      <c r="J9" s="130">
        <v>12552</v>
      </c>
      <c r="K9" s="130">
        <v>0</v>
      </c>
      <c r="L9" s="130">
        <v>0</v>
      </c>
    </row>
    <row r="10" spans="1:12" ht="30" customHeight="1" x14ac:dyDescent="0.25">
      <c r="B10" s="152" t="s">
        <v>114</v>
      </c>
      <c r="C10" s="130">
        <v>0</v>
      </c>
      <c r="D10" s="130">
        <v>0</v>
      </c>
      <c r="E10" s="130">
        <v>8973822</v>
      </c>
      <c r="F10" s="130">
        <v>460808</v>
      </c>
      <c r="G10" s="130">
        <v>143483</v>
      </c>
      <c r="H10" s="130">
        <v>-71933</v>
      </c>
      <c r="I10" s="130">
        <v>112243</v>
      </c>
      <c r="J10" s="130">
        <v>0</v>
      </c>
      <c r="K10" s="130">
        <v>0</v>
      </c>
      <c r="L10" s="130">
        <v>0</v>
      </c>
    </row>
    <row r="11" spans="1:12" ht="30" customHeight="1" x14ac:dyDescent="0.25">
      <c r="B11" s="153" t="s">
        <v>115</v>
      </c>
      <c r="C11" s="154">
        <v>446031</v>
      </c>
      <c r="D11" s="154">
        <v>352396</v>
      </c>
      <c r="E11" s="154">
        <v>9853822</v>
      </c>
      <c r="F11" s="154">
        <v>733257</v>
      </c>
      <c r="G11" s="154">
        <v>351539</v>
      </c>
      <c r="H11" s="154">
        <v>2044309</v>
      </c>
      <c r="I11" s="154">
        <v>433343</v>
      </c>
      <c r="J11" s="154">
        <v>313817</v>
      </c>
      <c r="K11" s="154">
        <v>1008380</v>
      </c>
      <c r="L11" s="154">
        <v>336235</v>
      </c>
    </row>
    <row r="12" spans="1:12" ht="30" customHeight="1" x14ac:dyDescent="0.25">
      <c r="B12" s="152" t="s">
        <v>116</v>
      </c>
      <c r="C12" s="130">
        <v>199396</v>
      </c>
      <c r="D12" s="130">
        <v>0</v>
      </c>
      <c r="E12" s="130">
        <v>812949</v>
      </c>
      <c r="F12" s="130">
        <v>37942</v>
      </c>
      <c r="G12" s="130">
        <v>274</v>
      </c>
      <c r="H12" s="130">
        <v>339674</v>
      </c>
      <c r="I12" s="130">
        <v>25345</v>
      </c>
      <c r="J12" s="130">
        <v>16430</v>
      </c>
      <c r="K12" s="130">
        <v>312376</v>
      </c>
      <c r="L12" s="130">
        <v>2737</v>
      </c>
    </row>
    <row r="13" spans="1:12" ht="30" customHeight="1" x14ac:dyDescent="0.25">
      <c r="B13" s="155" t="s">
        <v>117</v>
      </c>
      <c r="C13" s="130">
        <v>3709674</v>
      </c>
      <c r="D13" s="130">
        <v>1030046</v>
      </c>
      <c r="E13" s="130">
        <v>45569640</v>
      </c>
      <c r="F13" s="130">
        <v>664277</v>
      </c>
      <c r="G13" s="130">
        <v>216620</v>
      </c>
      <c r="H13" s="130">
        <v>6744890</v>
      </c>
      <c r="I13" s="130">
        <v>0</v>
      </c>
      <c r="J13" s="130">
        <v>495212</v>
      </c>
      <c r="K13" s="130">
        <v>148153</v>
      </c>
      <c r="L13" s="130">
        <v>18656</v>
      </c>
    </row>
    <row r="14" spans="1:12" ht="30" customHeight="1" x14ac:dyDescent="0.25">
      <c r="B14" s="155" t="s">
        <v>118</v>
      </c>
      <c r="C14" s="130">
        <v>23024</v>
      </c>
      <c r="D14" s="130">
        <v>400000</v>
      </c>
      <c r="E14" s="130">
        <v>3845935</v>
      </c>
      <c r="F14" s="130">
        <v>131120</v>
      </c>
      <c r="G14" s="130">
        <v>0</v>
      </c>
      <c r="H14" s="130">
        <v>446237</v>
      </c>
      <c r="I14" s="130">
        <v>37709</v>
      </c>
      <c r="J14" s="130">
        <v>0</v>
      </c>
      <c r="K14" s="130">
        <v>217701</v>
      </c>
      <c r="L14" s="130">
        <v>80219</v>
      </c>
    </row>
    <row r="15" spans="1:12" ht="30" customHeight="1" x14ac:dyDescent="0.25">
      <c r="B15" s="155" t="s">
        <v>119</v>
      </c>
      <c r="C15" s="130">
        <v>111598</v>
      </c>
      <c r="D15" s="130">
        <v>155610</v>
      </c>
      <c r="E15" s="130">
        <v>827323</v>
      </c>
      <c r="F15" s="130">
        <v>95193</v>
      </c>
      <c r="G15" s="130">
        <v>32621</v>
      </c>
      <c r="H15" s="130">
        <v>601433</v>
      </c>
      <c r="I15" s="130">
        <v>80556</v>
      </c>
      <c r="J15" s="130">
        <v>88043</v>
      </c>
      <c r="K15" s="130">
        <v>127074</v>
      </c>
      <c r="L15" s="130">
        <v>56125</v>
      </c>
    </row>
    <row r="16" spans="1:12" ht="30" customHeight="1" thickBot="1" x14ac:dyDescent="0.3">
      <c r="B16" s="156" t="s">
        <v>120</v>
      </c>
      <c r="C16" s="157">
        <v>4489723</v>
      </c>
      <c r="D16" s="157">
        <v>1938051</v>
      </c>
      <c r="E16" s="157">
        <v>60909668</v>
      </c>
      <c r="F16" s="157">
        <v>1661788</v>
      </c>
      <c r="G16" s="157">
        <v>601054</v>
      </c>
      <c r="H16" s="157">
        <v>10176544</v>
      </c>
      <c r="I16" s="157">
        <v>576953</v>
      </c>
      <c r="J16" s="157">
        <v>913502</v>
      </c>
      <c r="K16" s="157">
        <v>1813684</v>
      </c>
      <c r="L16" s="157">
        <v>493972</v>
      </c>
    </row>
    <row r="17" spans="2:12" ht="30" customHeight="1" thickTop="1" x14ac:dyDescent="0.25">
      <c r="B17" s="158" t="s">
        <v>121</v>
      </c>
      <c r="C17" s="128">
        <v>0</v>
      </c>
      <c r="D17" s="128">
        <v>0</v>
      </c>
      <c r="E17" s="128">
        <v>142041</v>
      </c>
      <c r="F17" s="128">
        <v>105000</v>
      </c>
      <c r="G17" s="128">
        <v>0</v>
      </c>
      <c r="H17" s="128">
        <v>0</v>
      </c>
      <c r="I17" s="128">
        <v>0</v>
      </c>
      <c r="J17" s="128">
        <v>0</v>
      </c>
      <c r="K17" s="128">
        <v>0</v>
      </c>
      <c r="L17" s="128">
        <v>0</v>
      </c>
    </row>
    <row r="18" spans="2:12" ht="30" customHeight="1" x14ac:dyDescent="0.25">
      <c r="B18" s="155" t="s">
        <v>122</v>
      </c>
      <c r="C18" s="130">
        <v>313000</v>
      </c>
      <c r="D18" s="130">
        <v>0</v>
      </c>
      <c r="E18" s="130">
        <v>4515840</v>
      </c>
      <c r="F18" s="130">
        <v>822700</v>
      </c>
      <c r="G18" s="130">
        <v>479985</v>
      </c>
      <c r="H18" s="130">
        <v>2261034</v>
      </c>
      <c r="I18" s="130">
        <v>0</v>
      </c>
      <c r="J18" s="130">
        <v>353000</v>
      </c>
      <c r="K18" s="130">
        <v>0</v>
      </c>
      <c r="L18" s="130">
        <v>77500</v>
      </c>
    </row>
    <row r="19" spans="2:12" ht="30" customHeight="1" x14ac:dyDescent="0.25">
      <c r="B19" s="155" t="s">
        <v>123</v>
      </c>
      <c r="C19" s="130">
        <v>15292</v>
      </c>
      <c r="D19" s="130">
        <v>39282</v>
      </c>
      <c r="E19" s="130">
        <v>409906</v>
      </c>
      <c r="F19" s="130">
        <v>13680</v>
      </c>
      <c r="G19" s="130">
        <v>5228</v>
      </c>
      <c r="H19" s="130">
        <v>150107</v>
      </c>
      <c r="I19" s="130">
        <v>0</v>
      </c>
      <c r="J19" s="130">
        <v>681</v>
      </c>
      <c r="K19" s="130">
        <v>0</v>
      </c>
      <c r="L19" s="130">
        <v>17</v>
      </c>
    </row>
    <row r="20" spans="2:12" ht="30" customHeight="1" x14ac:dyDescent="0.25">
      <c r="B20" s="155" t="s">
        <v>124</v>
      </c>
      <c r="C20" s="130">
        <v>3094772</v>
      </c>
      <c r="D20" s="130">
        <v>1581419</v>
      </c>
      <c r="E20" s="130">
        <v>14318379</v>
      </c>
      <c r="F20" s="130">
        <v>489083</v>
      </c>
      <c r="G20" s="130">
        <v>86646</v>
      </c>
      <c r="H20" s="130">
        <v>3397170</v>
      </c>
      <c r="I20" s="130">
        <v>329365</v>
      </c>
      <c r="J20" s="130">
        <v>153500</v>
      </c>
      <c r="K20" s="130">
        <v>1154024</v>
      </c>
      <c r="L20" s="130">
        <v>281884</v>
      </c>
    </row>
    <row r="21" spans="2:12" ht="30" customHeight="1" x14ac:dyDescent="0.25">
      <c r="B21" s="155" t="s">
        <v>125</v>
      </c>
      <c r="C21" s="130">
        <v>40393</v>
      </c>
      <c r="D21" s="130">
        <v>0</v>
      </c>
      <c r="E21" s="130">
        <v>8149076</v>
      </c>
      <c r="F21" s="130">
        <v>0</v>
      </c>
      <c r="G21" s="130">
        <v>0</v>
      </c>
      <c r="H21" s="130">
        <v>580374</v>
      </c>
      <c r="I21" s="130">
        <v>0</v>
      </c>
      <c r="J21" s="130">
        <v>0</v>
      </c>
      <c r="K21" s="130">
        <v>0</v>
      </c>
      <c r="L21" s="130">
        <v>0</v>
      </c>
    </row>
    <row r="22" spans="2:12" ht="30" customHeight="1" x14ac:dyDescent="0.25">
      <c r="B22" s="155" t="s">
        <v>126</v>
      </c>
      <c r="C22" s="130">
        <v>0</v>
      </c>
      <c r="D22" s="130">
        <v>0</v>
      </c>
      <c r="E22" s="130">
        <v>3475054</v>
      </c>
      <c r="F22" s="130">
        <v>0</v>
      </c>
      <c r="G22" s="130">
        <v>0</v>
      </c>
      <c r="H22" s="130">
        <v>0</v>
      </c>
      <c r="I22" s="130">
        <v>0</v>
      </c>
      <c r="J22" s="130">
        <v>0</v>
      </c>
      <c r="K22" s="130">
        <v>0</v>
      </c>
      <c r="L22" s="130">
        <v>0</v>
      </c>
    </row>
    <row r="23" spans="2:12" ht="30" customHeight="1" x14ac:dyDescent="0.25">
      <c r="B23" s="155" t="s">
        <v>127</v>
      </c>
      <c r="C23" s="130">
        <v>93685</v>
      </c>
      <c r="D23" s="130">
        <v>0</v>
      </c>
      <c r="E23" s="130">
        <v>832576</v>
      </c>
      <c r="F23" s="130">
        <v>12658</v>
      </c>
      <c r="G23" s="130">
        <v>0</v>
      </c>
      <c r="H23" s="130">
        <v>412728</v>
      </c>
      <c r="I23" s="130">
        <v>27713</v>
      </c>
      <c r="J23" s="130">
        <v>0</v>
      </c>
      <c r="K23" s="130">
        <v>88643</v>
      </c>
      <c r="L23" s="130">
        <v>0</v>
      </c>
    </row>
    <row r="24" spans="2:12" ht="30" customHeight="1" x14ac:dyDescent="0.25">
      <c r="B24" s="155" t="s">
        <v>128</v>
      </c>
      <c r="C24" s="130">
        <v>95746</v>
      </c>
      <c r="D24" s="130">
        <v>0</v>
      </c>
      <c r="E24" s="130">
        <v>0</v>
      </c>
      <c r="F24" s="130">
        <v>0</v>
      </c>
      <c r="G24" s="130">
        <v>0</v>
      </c>
      <c r="H24" s="130">
        <v>11002</v>
      </c>
      <c r="I24" s="130">
        <v>0</v>
      </c>
      <c r="J24" s="130">
        <v>0</v>
      </c>
      <c r="K24" s="130">
        <v>0</v>
      </c>
      <c r="L24" s="130">
        <v>0</v>
      </c>
    </row>
    <row r="25" spans="2:12" ht="30" customHeight="1" x14ac:dyDescent="0.25">
      <c r="B25" s="155" t="s">
        <v>129</v>
      </c>
      <c r="C25" s="130">
        <v>0</v>
      </c>
      <c r="D25" s="130">
        <v>0</v>
      </c>
      <c r="E25" s="130">
        <v>0</v>
      </c>
      <c r="F25" s="130">
        <v>0</v>
      </c>
      <c r="G25" s="130">
        <v>0</v>
      </c>
      <c r="H25" s="130">
        <v>0</v>
      </c>
      <c r="I25" s="130">
        <v>0</v>
      </c>
      <c r="J25" s="130">
        <v>0</v>
      </c>
      <c r="K25" s="130">
        <v>0</v>
      </c>
      <c r="L25" s="130">
        <v>0</v>
      </c>
    </row>
    <row r="26" spans="2:12" ht="30" customHeight="1" x14ac:dyDescent="0.25">
      <c r="B26" s="155" t="s">
        <v>130</v>
      </c>
      <c r="C26" s="130">
        <v>184677</v>
      </c>
      <c r="D26" s="130">
        <v>0</v>
      </c>
      <c r="E26" s="130">
        <v>7713837</v>
      </c>
      <c r="F26" s="130">
        <v>52349</v>
      </c>
      <c r="G26" s="130">
        <v>2</v>
      </c>
      <c r="H26" s="130">
        <v>586934</v>
      </c>
      <c r="I26" s="130">
        <v>16912</v>
      </c>
      <c r="J26" s="130">
        <v>1667</v>
      </c>
      <c r="K26" s="130">
        <v>38762</v>
      </c>
      <c r="L26" s="130">
        <v>0</v>
      </c>
    </row>
    <row r="27" spans="2:12" ht="30" customHeight="1" x14ac:dyDescent="0.25">
      <c r="B27" s="155" t="s">
        <v>131</v>
      </c>
      <c r="C27" s="130">
        <v>13503</v>
      </c>
      <c r="D27" s="130">
        <v>0</v>
      </c>
      <c r="E27" s="130">
        <v>153204</v>
      </c>
      <c r="F27" s="130">
        <v>5291</v>
      </c>
      <c r="G27" s="130">
        <v>0</v>
      </c>
      <c r="H27" s="130">
        <v>6570</v>
      </c>
      <c r="I27" s="130">
        <v>0</v>
      </c>
      <c r="J27" s="130">
        <v>1068</v>
      </c>
      <c r="K27" s="130">
        <v>0</v>
      </c>
      <c r="L27" s="130">
        <v>0</v>
      </c>
    </row>
    <row r="28" spans="2:12" ht="30" customHeight="1" x14ac:dyDescent="0.25">
      <c r="B28" s="155" t="s">
        <v>132</v>
      </c>
      <c r="C28" s="130">
        <v>0</v>
      </c>
      <c r="D28" s="130">
        <v>0</v>
      </c>
      <c r="E28" s="130">
        <v>0</v>
      </c>
      <c r="F28" s="130">
        <v>0</v>
      </c>
      <c r="G28" s="130">
        <v>0</v>
      </c>
      <c r="H28" s="130">
        <v>0</v>
      </c>
      <c r="I28" s="130">
        <v>0</v>
      </c>
      <c r="J28" s="130">
        <v>0</v>
      </c>
      <c r="K28" s="130">
        <v>0</v>
      </c>
      <c r="L28" s="130">
        <v>0</v>
      </c>
    </row>
    <row r="29" spans="2:12" ht="30" customHeight="1" x14ac:dyDescent="0.25">
      <c r="B29" s="155" t="s">
        <v>133</v>
      </c>
      <c r="C29" s="130">
        <v>0</v>
      </c>
      <c r="D29" s="130">
        <v>0</v>
      </c>
      <c r="E29" s="130">
        <v>0</v>
      </c>
      <c r="F29" s="130">
        <v>0</v>
      </c>
      <c r="G29" s="130">
        <v>0</v>
      </c>
      <c r="H29" s="130">
        <v>0</v>
      </c>
      <c r="I29" s="130">
        <v>0</v>
      </c>
      <c r="J29" s="130">
        <v>0</v>
      </c>
      <c r="K29" s="130">
        <v>0</v>
      </c>
      <c r="L29" s="130">
        <v>0</v>
      </c>
    </row>
    <row r="30" spans="2:12" ht="30" customHeight="1" x14ac:dyDescent="0.25">
      <c r="B30" s="155" t="s">
        <v>134</v>
      </c>
      <c r="C30" s="130">
        <v>18772</v>
      </c>
      <c r="D30" s="130">
        <v>0</v>
      </c>
      <c r="E30" s="130">
        <v>969310</v>
      </c>
      <c r="F30" s="130">
        <v>15934</v>
      </c>
      <c r="G30" s="130">
        <v>0</v>
      </c>
      <c r="H30" s="130">
        <v>299284</v>
      </c>
      <c r="I30" s="130">
        <v>829</v>
      </c>
      <c r="J30" s="130">
        <v>60252</v>
      </c>
      <c r="K30" s="130">
        <v>0</v>
      </c>
      <c r="L30" s="130">
        <v>0</v>
      </c>
    </row>
    <row r="31" spans="2:12" ht="30" customHeight="1" x14ac:dyDescent="0.25">
      <c r="B31" s="155" t="s">
        <v>135</v>
      </c>
      <c r="C31" s="130">
        <v>0</v>
      </c>
      <c r="D31" s="130">
        <v>0</v>
      </c>
      <c r="E31" s="130">
        <v>1184619</v>
      </c>
      <c r="F31" s="130">
        <v>84246</v>
      </c>
      <c r="G31" s="130">
        <v>0</v>
      </c>
      <c r="H31" s="130">
        <v>178800</v>
      </c>
      <c r="I31" s="130">
        <v>0</v>
      </c>
      <c r="J31" s="130">
        <v>0</v>
      </c>
      <c r="K31" s="130">
        <v>0</v>
      </c>
      <c r="L31" s="130">
        <v>0</v>
      </c>
    </row>
    <row r="32" spans="2:12" ht="30" customHeight="1" x14ac:dyDescent="0.25">
      <c r="B32" s="155" t="s">
        <v>136</v>
      </c>
      <c r="C32" s="130">
        <v>345683</v>
      </c>
      <c r="D32" s="130">
        <v>12490</v>
      </c>
      <c r="E32" s="130">
        <v>624984</v>
      </c>
      <c r="F32" s="130">
        <v>9554</v>
      </c>
      <c r="G32" s="130">
        <v>8000</v>
      </c>
      <c r="H32" s="130">
        <v>711577</v>
      </c>
      <c r="I32" s="130">
        <v>96437</v>
      </c>
      <c r="J32" s="130">
        <v>298316</v>
      </c>
      <c r="K32" s="130">
        <v>220879</v>
      </c>
      <c r="L32" s="130">
        <v>62411</v>
      </c>
    </row>
    <row r="33" spans="2:12" ht="30" customHeight="1" x14ac:dyDescent="0.25">
      <c r="B33" s="155" t="s">
        <v>137</v>
      </c>
      <c r="C33" s="130">
        <v>57565</v>
      </c>
      <c r="D33" s="130">
        <v>8470</v>
      </c>
      <c r="E33" s="130">
        <v>548094</v>
      </c>
      <c r="F33" s="130">
        <v>21721</v>
      </c>
      <c r="G33" s="130">
        <v>799</v>
      </c>
      <c r="H33" s="130">
        <v>109233</v>
      </c>
      <c r="I33" s="130">
        <v>5219</v>
      </c>
      <c r="J33" s="130">
        <v>9178</v>
      </c>
      <c r="K33" s="130">
        <v>25737</v>
      </c>
      <c r="L33" s="130">
        <v>0</v>
      </c>
    </row>
    <row r="34" spans="2:12" ht="30" customHeight="1" x14ac:dyDescent="0.25">
      <c r="B34" s="155" t="s">
        <v>138</v>
      </c>
      <c r="C34" s="130">
        <v>166625</v>
      </c>
      <c r="D34" s="130">
        <v>46391</v>
      </c>
      <c r="E34" s="130">
        <v>398350</v>
      </c>
      <c r="F34" s="130">
        <v>29</v>
      </c>
      <c r="G34" s="130">
        <v>4262</v>
      </c>
      <c r="H34" s="130">
        <v>494736</v>
      </c>
      <c r="I34" s="130">
        <v>69381</v>
      </c>
      <c r="J34" s="130">
        <v>0</v>
      </c>
      <c r="K34" s="130">
        <v>169777</v>
      </c>
      <c r="L34" s="130">
        <v>72160</v>
      </c>
    </row>
    <row r="35" spans="2:12" ht="30" customHeight="1" x14ac:dyDescent="0.25">
      <c r="B35" s="155" t="s">
        <v>139</v>
      </c>
      <c r="C35" s="130">
        <v>27651</v>
      </c>
      <c r="D35" s="130">
        <v>250000</v>
      </c>
      <c r="E35" s="130">
        <v>1812268</v>
      </c>
      <c r="F35" s="130">
        <v>0</v>
      </c>
      <c r="G35" s="130">
        <v>0</v>
      </c>
      <c r="H35" s="130">
        <v>440709</v>
      </c>
      <c r="I35" s="130">
        <v>0</v>
      </c>
      <c r="J35" s="130">
        <v>35840</v>
      </c>
      <c r="K35" s="130">
        <v>62092</v>
      </c>
      <c r="L35" s="130">
        <v>0</v>
      </c>
    </row>
    <row r="36" spans="2:12" ht="30" customHeight="1" x14ac:dyDescent="0.25">
      <c r="B36" s="155" t="s">
        <v>140</v>
      </c>
      <c r="C36" s="130">
        <v>10695</v>
      </c>
      <c r="D36" s="130">
        <v>0</v>
      </c>
      <c r="E36" s="130">
        <v>14675530</v>
      </c>
      <c r="F36" s="130">
        <v>29144</v>
      </c>
      <c r="G36" s="130">
        <v>16132</v>
      </c>
      <c r="H36" s="130">
        <v>526947</v>
      </c>
      <c r="I36" s="130">
        <v>31097</v>
      </c>
      <c r="J36" s="130">
        <v>0</v>
      </c>
      <c r="K36" s="130">
        <v>4521</v>
      </c>
      <c r="L36" s="130">
        <v>0</v>
      </c>
    </row>
    <row r="37" spans="2:12" ht="30" customHeight="1" x14ac:dyDescent="0.25">
      <c r="B37" s="155" t="s">
        <v>141</v>
      </c>
      <c r="C37" s="130">
        <v>11663</v>
      </c>
      <c r="D37" s="130">
        <v>0</v>
      </c>
      <c r="E37" s="130">
        <v>986599</v>
      </c>
      <c r="F37" s="130">
        <v>398</v>
      </c>
      <c r="G37" s="130">
        <v>0</v>
      </c>
      <c r="H37" s="130">
        <v>9338</v>
      </c>
      <c r="I37" s="130">
        <v>0</v>
      </c>
      <c r="J37" s="130">
        <v>0</v>
      </c>
      <c r="K37" s="130">
        <v>49250</v>
      </c>
      <c r="L37" s="130">
        <v>0</v>
      </c>
    </row>
    <row r="38" spans="2:12" ht="30" customHeight="1" thickBot="1" x14ac:dyDescent="0.3">
      <c r="B38" s="156" t="s">
        <v>142</v>
      </c>
      <c r="C38" s="157">
        <v>4489723</v>
      </c>
      <c r="D38" s="157">
        <v>1938051</v>
      </c>
      <c r="E38" s="157">
        <v>60909668</v>
      </c>
      <c r="F38" s="157">
        <v>1661788</v>
      </c>
      <c r="G38" s="157">
        <v>601054</v>
      </c>
      <c r="H38" s="157">
        <v>10176544</v>
      </c>
      <c r="I38" s="157">
        <v>576953</v>
      </c>
      <c r="J38" s="157">
        <v>913502</v>
      </c>
      <c r="K38" s="157">
        <v>1813684</v>
      </c>
      <c r="L38" s="157">
        <v>493972</v>
      </c>
    </row>
    <row r="39" spans="2:12" ht="15.75" thickTop="1" x14ac:dyDescent="0.25">
      <c r="B39" s="301" t="s">
        <v>52</v>
      </c>
      <c r="C39" s="301"/>
      <c r="D39" s="301"/>
      <c r="E39" s="301"/>
      <c r="F39" s="301"/>
      <c r="G39" s="301"/>
      <c r="H39" s="301"/>
      <c r="I39" s="301"/>
      <c r="J39" s="302" t="s">
        <v>186</v>
      </c>
      <c r="K39" s="302"/>
      <c r="L39" s="302"/>
    </row>
  </sheetData>
  <sheetProtection password="E931" sheet="1" objects="1" scenarios="1"/>
  <mergeCells count="3">
    <mergeCell ref="B3:L3"/>
    <mergeCell ref="B39:I39"/>
    <mergeCell ref="J39:L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L40"/>
  <sheetViews>
    <sheetView showGridLines="0" zoomScale="80" zoomScaleNormal="80" workbookViewId="0">
      <selection activeCell="B2" sqref="B2:L39"/>
    </sheetView>
  </sheetViews>
  <sheetFormatPr defaultColWidth="19.42578125" defaultRowHeight="15" x14ac:dyDescent="0.25"/>
  <cols>
    <col min="1" max="1" width="14.42578125" style="43" customWidth="1"/>
    <col min="2" max="2" width="41" style="43" bestFit="1" customWidth="1"/>
    <col min="3" max="12" width="24.140625" style="43" customWidth="1"/>
    <col min="13" max="16384" width="19.42578125" style="43"/>
  </cols>
  <sheetData>
    <row r="1" spans="1:12" ht="33" customHeight="1" x14ac:dyDescent="0.25"/>
    <row r="2" spans="1:12" ht="18.75" customHeight="1" x14ac:dyDescent="0.25">
      <c r="A2" s="159"/>
      <c r="B2" s="303" t="s">
        <v>143</v>
      </c>
      <c r="C2" s="303"/>
      <c r="D2" s="303"/>
      <c r="E2" s="303"/>
      <c r="F2" s="303"/>
      <c r="G2" s="303"/>
      <c r="H2" s="303"/>
      <c r="I2" s="303"/>
      <c r="J2" s="303"/>
      <c r="K2" s="303"/>
      <c r="L2" s="303"/>
    </row>
    <row r="3" spans="1:12" ht="26.25" customHeight="1" x14ac:dyDescent="0.25">
      <c r="B3" s="306" t="s">
        <v>282</v>
      </c>
      <c r="C3" s="307"/>
      <c r="D3" s="307"/>
      <c r="E3" s="307"/>
      <c r="F3" s="307"/>
      <c r="G3" s="307"/>
      <c r="H3" s="307"/>
      <c r="I3" s="307"/>
      <c r="J3" s="307"/>
      <c r="K3" s="307"/>
      <c r="L3" s="308"/>
    </row>
    <row r="4" spans="1:12" ht="48.75" customHeight="1" x14ac:dyDescent="0.25">
      <c r="B4" s="160" t="s">
        <v>0</v>
      </c>
      <c r="C4" s="218" t="s">
        <v>144</v>
      </c>
      <c r="D4" s="218" t="s">
        <v>58</v>
      </c>
      <c r="E4" s="218" t="s">
        <v>145</v>
      </c>
      <c r="F4" s="218" t="s">
        <v>33</v>
      </c>
      <c r="G4" s="218" t="s">
        <v>34</v>
      </c>
      <c r="H4" s="218" t="s">
        <v>185</v>
      </c>
      <c r="I4" s="218" t="s">
        <v>50</v>
      </c>
      <c r="J4" s="218" t="s">
        <v>187</v>
      </c>
      <c r="K4" s="218" t="s">
        <v>146</v>
      </c>
      <c r="L4" s="218" t="s">
        <v>151</v>
      </c>
    </row>
    <row r="5" spans="1:12" ht="28.5" customHeight="1" x14ac:dyDescent="0.25">
      <c r="B5" s="161" t="s">
        <v>109</v>
      </c>
      <c r="C5" s="162">
        <v>200000</v>
      </c>
      <c r="D5" s="162">
        <v>150000</v>
      </c>
      <c r="E5" s="162">
        <v>450000</v>
      </c>
      <c r="F5" s="162">
        <v>500000</v>
      </c>
      <c r="G5" s="162">
        <v>161388</v>
      </c>
      <c r="H5" s="162">
        <v>173000</v>
      </c>
      <c r="I5" s="162">
        <v>0</v>
      </c>
      <c r="J5" s="162">
        <v>612340</v>
      </c>
      <c r="K5" s="162">
        <v>150000</v>
      </c>
      <c r="L5" s="162">
        <v>416726</v>
      </c>
    </row>
    <row r="6" spans="1:12" ht="28.5" customHeight="1" x14ac:dyDescent="0.25">
      <c r="B6" s="161" t="s">
        <v>110</v>
      </c>
      <c r="C6" s="162">
        <v>0</v>
      </c>
      <c r="D6" s="162">
        <v>0</v>
      </c>
      <c r="E6" s="162">
        <v>0</v>
      </c>
      <c r="F6" s="162">
        <v>0</v>
      </c>
      <c r="G6" s="162">
        <v>0</v>
      </c>
      <c r="H6" s="162">
        <v>0</v>
      </c>
      <c r="I6" s="162">
        <v>0</v>
      </c>
      <c r="J6" s="162">
        <v>0</v>
      </c>
      <c r="K6" s="162">
        <v>0</v>
      </c>
      <c r="L6" s="162">
        <v>689937</v>
      </c>
    </row>
    <row r="7" spans="1:12" ht="28.5" customHeight="1" x14ac:dyDescent="0.25">
      <c r="B7" s="161" t="s">
        <v>111</v>
      </c>
      <c r="C7" s="162">
        <v>0</v>
      </c>
      <c r="D7" s="162">
        <v>0</v>
      </c>
      <c r="E7" s="162">
        <v>0</v>
      </c>
      <c r="F7" s="162">
        <v>0</v>
      </c>
      <c r="G7" s="162">
        <v>0</v>
      </c>
      <c r="H7" s="162">
        <v>0</v>
      </c>
      <c r="I7" s="162">
        <v>-33549</v>
      </c>
      <c r="J7" s="162">
        <v>322315</v>
      </c>
      <c r="K7" s="162">
        <v>0</v>
      </c>
      <c r="L7" s="162">
        <v>0</v>
      </c>
    </row>
    <row r="8" spans="1:12" ht="28.5" customHeight="1" x14ac:dyDescent="0.25">
      <c r="B8" s="161" t="s">
        <v>112</v>
      </c>
      <c r="C8" s="162">
        <v>463843</v>
      </c>
      <c r="D8" s="162">
        <v>0</v>
      </c>
      <c r="E8" s="162">
        <v>8360428</v>
      </c>
      <c r="F8" s="162">
        <v>3805797</v>
      </c>
      <c r="G8" s="162">
        <v>318516</v>
      </c>
      <c r="H8" s="162">
        <v>0</v>
      </c>
      <c r="I8" s="162">
        <v>3690837</v>
      </c>
      <c r="J8" s="162">
        <v>1910837</v>
      </c>
      <c r="K8" s="162">
        <v>1438047</v>
      </c>
      <c r="L8" s="162">
        <v>0</v>
      </c>
    </row>
    <row r="9" spans="1:12" ht="28.5" customHeight="1" x14ac:dyDescent="0.25">
      <c r="B9" s="161" t="s">
        <v>113</v>
      </c>
      <c r="C9" s="162">
        <v>11078</v>
      </c>
      <c r="D9" s="162">
        <v>0</v>
      </c>
      <c r="E9" s="162">
        <v>2204956</v>
      </c>
      <c r="F9" s="162">
        <v>1293793</v>
      </c>
      <c r="G9" s="162">
        <v>58560</v>
      </c>
      <c r="H9" s="162">
        <v>29814</v>
      </c>
      <c r="I9" s="162">
        <v>0</v>
      </c>
      <c r="J9" s="162">
        <v>-318854</v>
      </c>
      <c r="K9" s="162">
        <v>62000</v>
      </c>
      <c r="L9" s="162">
        <v>-1058498</v>
      </c>
    </row>
    <row r="10" spans="1:12" ht="28.5" customHeight="1" x14ac:dyDescent="0.25">
      <c r="B10" s="161" t="s">
        <v>114</v>
      </c>
      <c r="C10" s="162">
        <v>0</v>
      </c>
      <c r="D10" s="162">
        <v>0</v>
      </c>
      <c r="E10" s="162">
        <v>0</v>
      </c>
      <c r="F10" s="162">
        <v>0</v>
      </c>
      <c r="G10" s="162">
        <v>1553778</v>
      </c>
      <c r="H10" s="162">
        <v>0</v>
      </c>
      <c r="I10" s="162">
        <v>0</v>
      </c>
      <c r="J10" s="162">
        <v>0</v>
      </c>
      <c r="K10" s="162">
        <v>0</v>
      </c>
      <c r="L10" s="162">
        <v>0</v>
      </c>
    </row>
    <row r="11" spans="1:12" ht="28.5" customHeight="1" x14ac:dyDescent="0.25">
      <c r="B11" s="163" t="s">
        <v>115</v>
      </c>
      <c r="C11" s="164">
        <v>674921</v>
      </c>
      <c r="D11" s="164">
        <v>150000</v>
      </c>
      <c r="E11" s="164">
        <v>11015384</v>
      </c>
      <c r="F11" s="164">
        <v>5599590</v>
      </c>
      <c r="G11" s="164">
        <v>2092242</v>
      </c>
      <c r="H11" s="164">
        <v>202814</v>
      </c>
      <c r="I11" s="164">
        <v>3657288</v>
      </c>
      <c r="J11" s="164">
        <v>2526638</v>
      </c>
      <c r="K11" s="164">
        <v>1650047</v>
      </c>
      <c r="L11" s="164">
        <v>48165</v>
      </c>
    </row>
    <row r="12" spans="1:12" ht="28.5" customHeight="1" x14ac:dyDescent="0.25">
      <c r="B12" s="161" t="s">
        <v>116</v>
      </c>
      <c r="C12" s="162">
        <v>0</v>
      </c>
      <c r="D12" s="162">
        <v>77140</v>
      </c>
      <c r="E12" s="162">
        <v>111917</v>
      </c>
      <c r="F12" s="162">
        <v>1080018</v>
      </c>
      <c r="G12" s="162">
        <v>78783</v>
      </c>
      <c r="H12" s="162">
        <v>42420</v>
      </c>
      <c r="I12" s="162">
        <v>0</v>
      </c>
      <c r="J12" s="162">
        <v>537097</v>
      </c>
      <c r="K12" s="162">
        <v>45472</v>
      </c>
      <c r="L12" s="162">
        <v>227573</v>
      </c>
    </row>
    <row r="13" spans="1:12" ht="28.5" customHeight="1" x14ac:dyDescent="0.25">
      <c r="B13" s="165" t="s">
        <v>117</v>
      </c>
      <c r="C13" s="162">
        <v>4862953</v>
      </c>
      <c r="D13" s="162">
        <v>0</v>
      </c>
      <c r="E13" s="162">
        <v>53446262</v>
      </c>
      <c r="F13" s="162">
        <v>53194120</v>
      </c>
      <c r="G13" s="162">
        <v>26792249</v>
      </c>
      <c r="H13" s="162">
        <v>434144</v>
      </c>
      <c r="I13" s="162">
        <v>2320686</v>
      </c>
      <c r="J13" s="162">
        <v>19552672</v>
      </c>
      <c r="K13" s="162">
        <v>7844146</v>
      </c>
      <c r="L13" s="162">
        <v>600480</v>
      </c>
    </row>
    <row r="14" spans="1:12" ht="28.5" customHeight="1" x14ac:dyDescent="0.25">
      <c r="B14" s="165" t="s">
        <v>118</v>
      </c>
      <c r="C14" s="162">
        <v>7191</v>
      </c>
      <c r="D14" s="162">
        <v>0</v>
      </c>
      <c r="E14" s="162">
        <v>2059225</v>
      </c>
      <c r="F14" s="162">
        <v>63508</v>
      </c>
      <c r="G14" s="162">
        <v>1995</v>
      </c>
      <c r="H14" s="162">
        <v>0</v>
      </c>
      <c r="I14" s="162">
        <v>0</v>
      </c>
      <c r="J14" s="162">
        <v>957065</v>
      </c>
      <c r="K14" s="162">
        <v>436119</v>
      </c>
      <c r="L14" s="162">
        <v>0</v>
      </c>
    </row>
    <row r="15" spans="1:12" ht="28.5" customHeight="1" x14ac:dyDescent="0.25">
      <c r="B15" s="165" t="s">
        <v>119</v>
      </c>
      <c r="C15" s="162">
        <v>45975</v>
      </c>
      <c r="D15" s="162">
        <v>736212</v>
      </c>
      <c r="E15" s="162">
        <v>597634</v>
      </c>
      <c r="F15" s="162">
        <v>1166233</v>
      </c>
      <c r="G15" s="162">
        <v>385189</v>
      </c>
      <c r="H15" s="162">
        <v>9990</v>
      </c>
      <c r="I15" s="162">
        <v>1572730</v>
      </c>
      <c r="J15" s="162">
        <v>637598</v>
      </c>
      <c r="K15" s="162">
        <v>129770</v>
      </c>
      <c r="L15" s="162">
        <v>56694</v>
      </c>
    </row>
    <row r="16" spans="1:12" ht="28.5" customHeight="1" thickBot="1" x14ac:dyDescent="0.3">
      <c r="B16" s="166" t="s">
        <v>120</v>
      </c>
      <c r="C16" s="167">
        <v>5591040</v>
      </c>
      <c r="D16" s="167">
        <v>963352</v>
      </c>
      <c r="E16" s="167">
        <v>67230423</v>
      </c>
      <c r="F16" s="167">
        <v>61103467</v>
      </c>
      <c r="G16" s="167">
        <v>29350458</v>
      </c>
      <c r="H16" s="167">
        <v>689368</v>
      </c>
      <c r="I16" s="167">
        <v>7550704</v>
      </c>
      <c r="J16" s="167">
        <v>24211071</v>
      </c>
      <c r="K16" s="167">
        <v>10105554</v>
      </c>
      <c r="L16" s="167">
        <v>932913</v>
      </c>
    </row>
    <row r="17" spans="2:12" ht="28.5" customHeight="1" thickTop="1" x14ac:dyDescent="0.25">
      <c r="B17" s="168" t="s">
        <v>121</v>
      </c>
      <c r="C17" s="169">
        <v>0</v>
      </c>
      <c r="D17" s="169">
        <v>0</v>
      </c>
      <c r="E17" s="169">
        <v>0</v>
      </c>
      <c r="F17" s="169">
        <v>0</v>
      </c>
      <c r="G17" s="169">
        <v>1132343</v>
      </c>
      <c r="H17" s="169">
        <v>0</v>
      </c>
      <c r="I17" s="169">
        <v>0</v>
      </c>
      <c r="J17" s="169">
        <v>481599</v>
      </c>
      <c r="K17" s="169">
        <v>0</v>
      </c>
      <c r="L17" s="169">
        <v>0</v>
      </c>
    </row>
    <row r="18" spans="2:12" ht="28.5" customHeight="1" x14ac:dyDescent="0.25">
      <c r="B18" s="165" t="s">
        <v>122</v>
      </c>
      <c r="C18" s="162">
        <v>1091788</v>
      </c>
      <c r="D18" s="162">
        <v>0</v>
      </c>
      <c r="E18" s="169">
        <v>9922478</v>
      </c>
      <c r="F18" s="162">
        <v>4188949</v>
      </c>
      <c r="G18" s="162">
        <v>1733106</v>
      </c>
      <c r="H18" s="162">
        <v>0</v>
      </c>
      <c r="I18" s="162">
        <v>1468661</v>
      </c>
      <c r="J18" s="162">
        <v>1049000</v>
      </c>
      <c r="K18" s="162">
        <v>4538000</v>
      </c>
      <c r="L18" s="162">
        <v>0</v>
      </c>
    </row>
    <row r="19" spans="2:12" ht="28.5" customHeight="1" x14ac:dyDescent="0.25">
      <c r="B19" s="165" t="s">
        <v>123</v>
      </c>
      <c r="C19" s="162">
        <v>598</v>
      </c>
      <c r="D19" s="162">
        <v>0</v>
      </c>
      <c r="E19" s="162">
        <v>115084</v>
      </c>
      <c r="F19" s="162">
        <v>53424</v>
      </c>
      <c r="G19" s="162">
        <v>18984</v>
      </c>
      <c r="H19" s="162">
        <v>16808</v>
      </c>
      <c r="I19" s="162">
        <v>0</v>
      </c>
      <c r="J19" s="162">
        <v>121833</v>
      </c>
      <c r="K19" s="162">
        <v>65347</v>
      </c>
      <c r="L19" s="162">
        <v>2808</v>
      </c>
    </row>
    <row r="20" spans="2:12" ht="28.5" customHeight="1" x14ac:dyDescent="0.25">
      <c r="B20" s="165" t="s">
        <v>124</v>
      </c>
      <c r="C20" s="162">
        <v>3967503</v>
      </c>
      <c r="D20" s="162">
        <v>524800</v>
      </c>
      <c r="E20" s="162">
        <v>44582737</v>
      </c>
      <c r="F20" s="162">
        <v>39488721</v>
      </c>
      <c r="G20" s="162">
        <v>25818004</v>
      </c>
      <c r="H20" s="162">
        <v>260564</v>
      </c>
      <c r="I20" s="162">
        <v>2173064</v>
      </c>
      <c r="J20" s="162">
        <v>13234401</v>
      </c>
      <c r="K20" s="162">
        <v>2200155</v>
      </c>
      <c r="L20" s="162">
        <v>484913</v>
      </c>
    </row>
    <row r="21" spans="2:12" ht="28.5" customHeight="1" x14ac:dyDescent="0.25">
      <c r="B21" s="165" t="s">
        <v>125</v>
      </c>
      <c r="C21" s="162">
        <v>0</v>
      </c>
      <c r="D21" s="162">
        <v>0</v>
      </c>
      <c r="E21" s="162">
        <v>0</v>
      </c>
      <c r="F21" s="162">
        <v>0</v>
      </c>
      <c r="G21" s="162">
        <v>0</v>
      </c>
      <c r="H21" s="162">
        <v>0</v>
      </c>
      <c r="I21" s="162">
        <v>0</v>
      </c>
      <c r="J21" s="162">
        <v>0</v>
      </c>
      <c r="K21" s="162">
        <v>39874</v>
      </c>
      <c r="L21" s="162">
        <v>0</v>
      </c>
    </row>
    <row r="22" spans="2:12" ht="28.5" customHeight="1" x14ac:dyDescent="0.25">
      <c r="B22" s="165" t="s">
        <v>126</v>
      </c>
      <c r="C22" s="162">
        <v>0</v>
      </c>
      <c r="D22" s="162">
        <v>0</v>
      </c>
      <c r="E22" s="162">
        <v>676490</v>
      </c>
      <c r="F22" s="162">
        <v>1912789</v>
      </c>
      <c r="G22" s="162">
        <v>0</v>
      </c>
      <c r="H22" s="162">
        <v>0</v>
      </c>
      <c r="I22" s="162">
        <v>0</v>
      </c>
      <c r="J22" s="162">
        <v>0</v>
      </c>
      <c r="K22" s="162">
        <v>0</v>
      </c>
      <c r="L22" s="162">
        <v>0</v>
      </c>
    </row>
    <row r="23" spans="2:12" ht="28.5" customHeight="1" x14ac:dyDescent="0.25">
      <c r="B23" s="165" t="s">
        <v>127</v>
      </c>
      <c r="C23" s="162">
        <v>182813</v>
      </c>
      <c r="D23" s="162">
        <v>1875</v>
      </c>
      <c r="E23" s="162">
        <v>1668976</v>
      </c>
      <c r="F23" s="162">
        <v>1151517</v>
      </c>
      <c r="G23" s="162">
        <v>51875</v>
      </c>
      <c r="H23" s="162">
        <v>24130</v>
      </c>
      <c r="I23" s="162">
        <v>0</v>
      </c>
      <c r="J23" s="162">
        <v>2068654</v>
      </c>
      <c r="K23" s="162">
        <v>133746</v>
      </c>
      <c r="L23" s="162">
        <v>67896</v>
      </c>
    </row>
    <row r="24" spans="2:12" ht="28.5" customHeight="1" x14ac:dyDescent="0.25">
      <c r="B24" s="165" t="s">
        <v>128</v>
      </c>
      <c r="C24" s="162">
        <v>0</v>
      </c>
      <c r="D24" s="162">
        <v>0</v>
      </c>
      <c r="E24" s="162">
        <v>0</v>
      </c>
      <c r="F24" s="162">
        <v>0</v>
      </c>
      <c r="G24" s="162">
        <v>100000</v>
      </c>
      <c r="H24" s="162">
        <v>44173</v>
      </c>
      <c r="I24" s="162">
        <v>0</v>
      </c>
      <c r="J24" s="162">
        <v>0</v>
      </c>
      <c r="K24" s="162">
        <v>0</v>
      </c>
      <c r="L24" s="162">
        <v>0</v>
      </c>
    </row>
    <row r="25" spans="2:12" ht="28.5" customHeight="1" x14ac:dyDescent="0.25">
      <c r="B25" s="165" t="s">
        <v>129</v>
      </c>
      <c r="C25" s="162">
        <v>0</v>
      </c>
      <c r="D25" s="162">
        <v>0</v>
      </c>
      <c r="E25" s="162">
        <v>0</v>
      </c>
      <c r="F25" s="162">
        <v>0</v>
      </c>
      <c r="G25" s="162">
        <v>0</v>
      </c>
      <c r="H25" s="162">
        <v>0</v>
      </c>
      <c r="I25" s="162">
        <v>0</v>
      </c>
      <c r="J25" s="162">
        <v>0</v>
      </c>
      <c r="K25" s="162">
        <v>0</v>
      </c>
      <c r="L25" s="162">
        <v>0</v>
      </c>
    </row>
    <row r="26" spans="2:12" ht="28.5" customHeight="1" x14ac:dyDescent="0.25">
      <c r="B26" s="165" t="s">
        <v>130</v>
      </c>
      <c r="C26" s="162">
        <v>118791</v>
      </c>
      <c r="D26" s="162">
        <v>0</v>
      </c>
      <c r="E26" s="162">
        <v>6100118</v>
      </c>
      <c r="F26" s="162">
        <v>5997124</v>
      </c>
      <c r="G26" s="162">
        <v>141198</v>
      </c>
      <c r="H26" s="162">
        <v>0</v>
      </c>
      <c r="I26" s="162">
        <v>309615</v>
      </c>
      <c r="J26" s="162">
        <v>3108619</v>
      </c>
      <c r="K26" s="162">
        <v>29108</v>
      </c>
      <c r="L26" s="162">
        <v>70354</v>
      </c>
    </row>
    <row r="27" spans="2:12" ht="28.5" customHeight="1" x14ac:dyDescent="0.25">
      <c r="B27" s="165" t="s">
        <v>131</v>
      </c>
      <c r="C27" s="162">
        <v>0</v>
      </c>
      <c r="D27" s="162">
        <v>0</v>
      </c>
      <c r="E27" s="162">
        <v>0</v>
      </c>
      <c r="F27" s="162">
        <v>2188371</v>
      </c>
      <c r="G27" s="162">
        <v>675</v>
      </c>
      <c r="H27" s="162">
        <v>81100</v>
      </c>
      <c r="I27" s="162">
        <v>0</v>
      </c>
      <c r="J27" s="162">
        <v>200401</v>
      </c>
      <c r="K27" s="162">
        <v>1974321</v>
      </c>
      <c r="L27" s="162">
        <v>0</v>
      </c>
    </row>
    <row r="28" spans="2:12" ht="28.5" customHeight="1" x14ac:dyDescent="0.25">
      <c r="B28" s="165" t="s">
        <v>132</v>
      </c>
      <c r="C28" s="162">
        <v>0</v>
      </c>
      <c r="D28" s="162">
        <v>0</v>
      </c>
      <c r="E28" s="162">
        <v>0</v>
      </c>
      <c r="F28" s="162">
        <v>0</v>
      </c>
      <c r="G28" s="162">
        <v>0</v>
      </c>
      <c r="H28" s="162">
        <v>0</v>
      </c>
      <c r="I28" s="162">
        <v>0</v>
      </c>
      <c r="J28" s="162">
        <v>0</v>
      </c>
      <c r="K28" s="162">
        <v>0</v>
      </c>
      <c r="L28" s="162">
        <v>0</v>
      </c>
    </row>
    <row r="29" spans="2:12" ht="28.5" customHeight="1" x14ac:dyDescent="0.25">
      <c r="B29" s="165" t="s">
        <v>133</v>
      </c>
      <c r="C29" s="162">
        <v>0</v>
      </c>
      <c r="D29" s="162">
        <v>0</v>
      </c>
      <c r="E29" s="162">
        <v>0</v>
      </c>
      <c r="F29" s="162">
        <v>0</v>
      </c>
      <c r="G29" s="162">
        <v>0</v>
      </c>
      <c r="H29" s="162">
        <v>0</v>
      </c>
      <c r="I29" s="162">
        <v>0</v>
      </c>
      <c r="J29" s="162">
        <v>0</v>
      </c>
      <c r="K29" s="162">
        <v>0</v>
      </c>
      <c r="L29" s="162">
        <v>0</v>
      </c>
    </row>
    <row r="30" spans="2:12" ht="28.5" customHeight="1" x14ac:dyDescent="0.25">
      <c r="B30" s="165" t="s">
        <v>134</v>
      </c>
      <c r="C30" s="162">
        <v>301</v>
      </c>
      <c r="D30" s="162">
        <v>0</v>
      </c>
      <c r="E30" s="162">
        <v>478542</v>
      </c>
      <c r="F30" s="162">
        <v>840032</v>
      </c>
      <c r="G30" s="162">
        <v>91949</v>
      </c>
      <c r="H30" s="162">
        <v>10102</v>
      </c>
      <c r="I30" s="162">
        <v>0</v>
      </c>
      <c r="J30" s="162">
        <v>1187571</v>
      </c>
      <c r="K30" s="162">
        <v>104771</v>
      </c>
      <c r="L30" s="162">
        <v>227</v>
      </c>
    </row>
    <row r="31" spans="2:12" ht="28.5" customHeight="1" x14ac:dyDescent="0.25">
      <c r="B31" s="165" t="s">
        <v>135</v>
      </c>
      <c r="C31" s="162">
        <v>0</v>
      </c>
      <c r="D31" s="162">
        <v>0</v>
      </c>
      <c r="E31" s="162">
        <v>453674</v>
      </c>
      <c r="F31" s="162">
        <v>0</v>
      </c>
      <c r="G31" s="162">
        <v>4813</v>
      </c>
      <c r="H31" s="162">
        <v>0</v>
      </c>
      <c r="I31" s="162">
        <v>0</v>
      </c>
      <c r="J31" s="162">
        <v>396274</v>
      </c>
      <c r="K31" s="162">
        <v>39418</v>
      </c>
      <c r="L31" s="162">
        <v>0</v>
      </c>
    </row>
    <row r="32" spans="2:12" ht="28.5" customHeight="1" x14ac:dyDescent="0.25">
      <c r="B32" s="165" t="s">
        <v>136</v>
      </c>
      <c r="C32" s="162">
        <v>93871</v>
      </c>
      <c r="D32" s="162">
        <v>383067</v>
      </c>
      <c r="E32" s="162">
        <v>2779495</v>
      </c>
      <c r="F32" s="162">
        <v>4013163</v>
      </c>
      <c r="G32" s="162">
        <v>119856</v>
      </c>
      <c r="H32" s="162">
        <v>98254</v>
      </c>
      <c r="I32" s="162">
        <v>3146553</v>
      </c>
      <c r="J32" s="162">
        <v>1453456</v>
      </c>
      <c r="K32" s="162">
        <v>399560</v>
      </c>
      <c r="L32" s="162">
        <v>93719</v>
      </c>
    </row>
    <row r="33" spans="2:12" ht="28.5" customHeight="1" x14ac:dyDescent="0.25">
      <c r="B33" s="165" t="s">
        <v>137</v>
      </c>
      <c r="C33" s="162">
        <v>49613</v>
      </c>
      <c r="D33" s="162">
        <v>33326</v>
      </c>
      <c r="E33" s="162">
        <v>37113</v>
      </c>
      <c r="F33" s="162">
        <v>146539</v>
      </c>
      <c r="G33" s="162">
        <v>32752</v>
      </c>
      <c r="H33" s="162">
        <v>32393</v>
      </c>
      <c r="I33" s="162">
        <v>154707</v>
      </c>
      <c r="J33" s="162">
        <v>209148</v>
      </c>
      <c r="K33" s="162">
        <v>63383</v>
      </c>
      <c r="L33" s="162">
        <v>28564</v>
      </c>
    </row>
    <row r="34" spans="2:12" ht="28.5" customHeight="1" x14ac:dyDescent="0.25">
      <c r="B34" s="165" t="s">
        <v>138</v>
      </c>
      <c r="C34" s="162">
        <v>0</v>
      </c>
      <c r="D34" s="162">
        <v>0</v>
      </c>
      <c r="E34" s="162">
        <v>0</v>
      </c>
      <c r="F34" s="162">
        <v>853111</v>
      </c>
      <c r="G34" s="162">
        <v>0</v>
      </c>
      <c r="H34" s="162">
        <v>69966</v>
      </c>
      <c r="I34" s="162">
        <v>298104</v>
      </c>
      <c r="J34" s="162">
        <v>280787</v>
      </c>
      <c r="K34" s="162">
        <v>143303</v>
      </c>
      <c r="L34" s="162">
        <v>102282</v>
      </c>
    </row>
    <row r="35" spans="2:12" ht="28.5" customHeight="1" x14ac:dyDescent="0.25">
      <c r="B35" s="165" t="s">
        <v>139</v>
      </c>
      <c r="C35" s="162">
        <v>0</v>
      </c>
      <c r="D35" s="162">
        <v>0</v>
      </c>
      <c r="E35" s="162">
        <v>135863</v>
      </c>
      <c r="F35" s="162">
        <v>159641</v>
      </c>
      <c r="G35" s="162">
        <v>84344</v>
      </c>
      <c r="H35" s="162">
        <v>0</v>
      </c>
      <c r="I35" s="162">
        <v>0</v>
      </c>
      <c r="J35" s="162">
        <v>186963</v>
      </c>
      <c r="K35" s="162">
        <v>356585</v>
      </c>
      <c r="L35" s="162">
        <v>31233</v>
      </c>
    </row>
    <row r="36" spans="2:12" ht="28.5" customHeight="1" x14ac:dyDescent="0.25">
      <c r="B36" s="165" t="s">
        <v>140</v>
      </c>
      <c r="C36" s="162">
        <v>75247</v>
      </c>
      <c r="D36" s="162">
        <v>20285</v>
      </c>
      <c r="E36" s="162">
        <v>268237</v>
      </c>
      <c r="F36" s="162">
        <v>87964</v>
      </c>
      <c r="G36" s="162">
        <v>0</v>
      </c>
      <c r="H36" s="162">
        <v>48753</v>
      </c>
      <c r="I36" s="162">
        <v>0</v>
      </c>
      <c r="J36" s="162">
        <v>104833</v>
      </c>
      <c r="K36" s="162">
        <v>0</v>
      </c>
      <c r="L36" s="162">
        <v>44299</v>
      </c>
    </row>
    <row r="37" spans="2:12" ht="28.5" customHeight="1" x14ac:dyDescent="0.25">
      <c r="B37" s="165" t="s">
        <v>141</v>
      </c>
      <c r="C37" s="162">
        <v>10515</v>
      </c>
      <c r="D37" s="162">
        <v>0</v>
      </c>
      <c r="E37" s="162">
        <v>11615</v>
      </c>
      <c r="F37" s="162">
        <v>22122</v>
      </c>
      <c r="G37" s="162">
        <v>20560</v>
      </c>
      <c r="H37" s="162">
        <v>3127</v>
      </c>
      <c r="I37" s="162">
        <v>0</v>
      </c>
      <c r="J37" s="162">
        <v>127530</v>
      </c>
      <c r="K37" s="162">
        <v>17983</v>
      </c>
      <c r="L37" s="162">
        <v>6619</v>
      </c>
    </row>
    <row r="38" spans="2:12" ht="28.5" customHeight="1" thickBot="1" x14ac:dyDescent="0.3">
      <c r="B38" s="166" t="s">
        <v>142</v>
      </c>
      <c r="C38" s="167">
        <v>5591040</v>
      </c>
      <c r="D38" s="167">
        <v>963352</v>
      </c>
      <c r="E38" s="167">
        <v>67230423</v>
      </c>
      <c r="F38" s="167">
        <v>61103467</v>
      </c>
      <c r="G38" s="167">
        <v>29350458</v>
      </c>
      <c r="H38" s="167">
        <v>689368</v>
      </c>
      <c r="I38" s="167">
        <v>7550704</v>
      </c>
      <c r="J38" s="167">
        <v>24211071</v>
      </c>
      <c r="K38" s="167">
        <v>10105554</v>
      </c>
      <c r="L38" s="167">
        <v>932913</v>
      </c>
    </row>
    <row r="39" spans="2:12" ht="18.75" customHeight="1" thickTop="1" x14ac:dyDescent="0.25">
      <c r="B39" s="304" t="s">
        <v>52</v>
      </c>
      <c r="C39" s="304"/>
      <c r="D39" s="304"/>
      <c r="E39" s="304"/>
      <c r="F39" s="304"/>
      <c r="G39" s="304"/>
      <c r="H39" s="304"/>
      <c r="I39" s="304"/>
      <c r="J39" s="304"/>
      <c r="K39" s="305" t="s">
        <v>186</v>
      </c>
      <c r="L39" s="305"/>
    </row>
    <row r="40" spans="2:12" ht="18.75" customHeight="1" x14ac:dyDescent="0.25"/>
  </sheetData>
  <sheetProtection password="E931" sheet="1" objects="1" scenarios="1"/>
  <mergeCells count="4">
    <mergeCell ref="B2:L2"/>
    <mergeCell ref="B39:J39"/>
    <mergeCell ref="K39:L39"/>
    <mergeCell ref="B3:L3"/>
  </mergeCells>
  <pageMargins left="0.7" right="0.7" top="0.75" bottom="0.75" header="0.3" footer="0.3"/>
  <pageSetup paperSize="9" scale="4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Z39"/>
  <sheetViews>
    <sheetView showGridLines="0" topLeftCell="A20" zoomScale="80" zoomScaleNormal="80" zoomScaleSheetLayoutView="55" workbookViewId="0">
      <selection activeCell="B40" sqref="A39:B40"/>
    </sheetView>
  </sheetViews>
  <sheetFormatPr defaultRowHeight="19.5" customHeight="1" x14ac:dyDescent="0.25"/>
  <cols>
    <col min="1" max="1" width="12.42578125" style="12" customWidth="1"/>
    <col min="2" max="2" width="40.140625" style="12" customWidth="1"/>
    <col min="3" max="8" width="22.85546875" style="12" customWidth="1"/>
    <col min="9" max="9" width="21.42578125" style="12" customWidth="1"/>
    <col min="10" max="11" width="22.85546875" style="12" customWidth="1"/>
    <col min="12" max="12" width="17.140625" style="12" bestFit="1" customWidth="1"/>
    <col min="13" max="13" width="9.28515625" style="12" customWidth="1"/>
    <col min="14" max="14" width="17.140625" style="202" hidden="1" customWidth="1"/>
    <col min="15" max="15" width="14.28515625" style="202" hidden="1" customWidth="1"/>
    <col min="16" max="16" width="17.140625" style="202" hidden="1" customWidth="1"/>
    <col min="17" max="17" width="15.7109375" style="202" hidden="1" customWidth="1"/>
    <col min="18" max="18" width="17.140625" style="202" hidden="1" customWidth="1"/>
    <col min="19" max="19" width="15.7109375" style="202" hidden="1" customWidth="1"/>
    <col min="20" max="20" width="16.28515625" style="202" hidden="1" customWidth="1"/>
    <col min="21" max="21" width="42.28515625" style="24" hidden="1" customWidth="1"/>
    <col min="22" max="22" width="4.42578125" style="12" customWidth="1"/>
    <col min="23" max="23" width="9.7109375" style="12" customWidth="1"/>
    <col min="24" max="24" width="14.28515625" style="12" hidden="1" customWidth="1"/>
    <col min="25" max="25" width="17.140625" style="12" hidden="1" customWidth="1"/>
    <col min="26" max="26" width="1.85546875" style="12" customWidth="1"/>
    <col min="27" max="27" width="9.140625" style="12" customWidth="1"/>
    <col min="28" max="16384" width="9.140625" style="12"/>
  </cols>
  <sheetData>
    <row r="1" spans="1:26" ht="31.5" customHeight="1" x14ac:dyDescent="0.25"/>
    <row r="2" spans="1:26" ht="23.25" customHeight="1" x14ac:dyDescent="0.25">
      <c r="A2" s="147"/>
      <c r="B2" s="193" t="s">
        <v>143</v>
      </c>
      <c r="C2" s="193"/>
      <c r="D2" s="193"/>
      <c r="E2" s="193"/>
      <c r="F2" s="193"/>
      <c r="G2" s="193"/>
      <c r="H2" s="193"/>
      <c r="I2" s="193"/>
      <c r="J2" s="193"/>
      <c r="K2" s="193"/>
      <c r="L2" s="193"/>
      <c r="M2" s="170"/>
    </row>
    <row r="3" spans="1:26" ht="29.25" customHeight="1" x14ac:dyDescent="0.25">
      <c r="B3" s="309" t="s">
        <v>283</v>
      </c>
      <c r="C3" s="310"/>
      <c r="D3" s="310"/>
      <c r="E3" s="310"/>
      <c r="F3" s="310"/>
      <c r="G3" s="310"/>
      <c r="H3" s="310"/>
      <c r="I3" s="310"/>
      <c r="J3" s="310"/>
      <c r="K3" s="310"/>
      <c r="L3" s="311"/>
      <c r="M3" s="16"/>
      <c r="N3" s="202" t="s">
        <v>221</v>
      </c>
      <c r="P3" s="202" t="s">
        <v>222</v>
      </c>
      <c r="R3" s="202" t="s">
        <v>223</v>
      </c>
    </row>
    <row r="4" spans="1:26" s="143" customFormat="1" ht="42.75" customHeight="1" x14ac:dyDescent="0.3">
      <c r="B4" s="171" t="s">
        <v>0</v>
      </c>
      <c r="C4" s="219" t="s">
        <v>147</v>
      </c>
      <c r="D4" s="219" t="s">
        <v>148</v>
      </c>
      <c r="E4" s="219" t="s">
        <v>188</v>
      </c>
      <c r="F4" s="219" t="s">
        <v>89</v>
      </c>
      <c r="G4" s="219" t="s">
        <v>212</v>
      </c>
      <c r="H4" s="219" t="s">
        <v>40</v>
      </c>
      <c r="I4" s="219" t="s">
        <v>42</v>
      </c>
      <c r="J4" s="219" t="s">
        <v>149</v>
      </c>
      <c r="K4" s="219" t="s">
        <v>67</v>
      </c>
      <c r="L4" s="214" t="s">
        <v>150</v>
      </c>
      <c r="M4" s="17"/>
      <c r="N4" s="203" t="s">
        <v>224</v>
      </c>
      <c r="O4" s="203" t="s">
        <v>225</v>
      </c>
      <c r="P4" s="203" t="s">
        <v>224</v>
      </c>
      <c r="Q4" s="203" t="s">
        <v>225</v>
      </c>
      <c r="R4" s="203" t="s">
        <v>224</v>
      </c>
      <c r="S4" s="203" t="s">
        <v>225</v>
      </c>
      <c r="T4" s="203" t="s">
        <v>87</v>
      </c>
      <c r="U4" s="204"/>
      <c r="X4" s="204" t="s">
        <v>253</v>
      </c>
      <c r="Y4" s="143" t="s">
        <v>224</v>
      </c>
    </row>
    <row r="5" spans="1:26" ht="30.75" customHeight="1" x14ac:dyDescent="0.3">
      <c r="B5" s="152" t="s">
        <v>109</v>
      </c>
      <c r="C5" s="162">
        <v>2174871</v>
      </c>
      <c r="D5" s="162">
        <v>150000</v>
      </c>
      <c r="E5" s="162">
        <v>406185</v>
      </c>
      <c r="F5" s="162">
        <v>150000</v>
      </c>
      <c r="G5" s="162">
        <v>200000</v>
      </c>
      <c r="H5" s="228">
        <v>150000</v>
      </c>
      <c r="I5" s="162">
        <v>0</v>
      </c>
      <c r="J5" s="162">
        <v>154976</v>
      </c>
      <c r="K5" s="162">
        <v>1585456</v>
      </c>
      <c r="L5" s="173">
        <f>SUM('APPENDIX 20 i'!C5:L5,'APPENDIX 20 ii'!C5:L5,'APPENDIX 20 iii'!C5:K5)</f>
        <v>12014942</v>
      </c>
      <c r="M5" s="174"/>
      <c r="N5" s="202">
        <f>L5-O5</f>
        <v>11214942</v>
      </c>
      <c r="O5" s="202">
        <f>SUM('APPENDIX 20 ii'!I5,'APPENDIX 20 i'!I5,'APPENDIX 20 i'!K5)</f>
        <v>800000</v>
      </c>
      <c r="P5" s="202">
        <f>'APPENDIX  21 iv'!L6-'APPENDIX 20 iii'!Q5</f>
        <v>27794570</v>
      </c>
      <c r="Q5" s="202">
        <f>SUM('APPENDIX 21 iii'!F6,'APPENDIX 21 ii'!D6,'APPENDIX 21 i'!K6)</f>
        <v>3549873</v>
      </c>
      <c r="R5" s="202">
        <f>N5+P5</f>
        <v>39009512</v>
      </c>
      <c r="S5" s="202">
        <f>O5+Q5</f>
        <v>4349873</v>
      </c>
      <c r="T5" s="202">
        <f>R5+S5</f>
        <v>43359385</v>
      </c>
      <c r="X5" s="202">
        <f>'APPENDIX 20 ii'!I5+'APPENDIX 20 i'!I5+'APPENDIX 20 i'!K5</f>
        <v>800000</v>
      </c>
      <c r="Y5" s="202">
        <f>L5-X5</f>
        <v>11214942</v>
      </c>
      <c r="Z5" s="143"/>
    </row>
    <row r="6" spans="1:26" ht="30.75" customHeight="1" x14ac:dyDescent="0.3">
      <c r="B6" s="152" t="s">
        <v>110</v>
      </c>
      <c r="C6" s="162">
        <v>1884957</v>
      </c>
      <c r="D6" s="162">
        <v>0</v>
      </c>
      <c r="E6" s="162">
        <v>1331165</v>
      </c>
      <c r="F6" s="162">
        <v>0</v>
      </c>
      <c r="G6" s="162">
        <v>30260</v>
      </c>
      <c r="H6" s="227">
        <v>0</v>
      </c>
      <c r="I6" s="162">
        <v>0</v>
      </c>
      <c r="J6" s="162">
        <v>0</v>
      </c>
      <c r="K6" s="162">
        <v>0</v>
      </c>
      <c r="L6" s="173">
        <f>SUM('APPENDIX 20 i'!C6:L6,'APPENDIX 20 ii'!C6:L6,'APPENDIX 20 iii'!C6:K6)</f>
        <v>3936319</v>
      </c>
      <c r="M6" s="174"/>
      <c r="N6" s="202">
        <f t="shared" ref="N6:N38" si="0">L6-O6</f>
        <v>3936319</v>
      </c>
      <c r="O6" s="202">
        <f>SUM('APPENDIX 20 ii'!I6,'APPENDIX 20 i'!I6,'APPENDIX 20 i'!K6)</f>
        <v>0</v>
      </c>
      <c r="P6" s="202">
        <f>'APPENDIX  21 iv'!L7-'APPENDIX 20 iii'!Q6</f>
        <v>2274332</v>
      </c>
      <c r="Q6" s="202">
        <f>SUM('APPENDIX 21 iii'!F7,'APPENDIX 21 ii'!D7,'APPENDIX 21 i'!K7)</f>
        <v>0</v>
      </c>
      <c r="R6" s="202">
        <f t="shared" ref="R6:R38" si="1">N6+P6</f>
        <v>6210651</v>
      </c>
      <c r="S6" s="202">
        <f t="shared" ref="S6:S38" si="2">O6+Q6</f>
        <v>0</v>
      </c>
      <c r="T6" s="202">
        <f t="shared" ref="T6:T38" si="3">R6+S6</f>
        <v>6210651</v>
      </c>
      <c r="X6" s="202">
        <f>'APPENDIX 20 ii'!I6+'APPENDIX 20 i'!I6+'APPENDIX 20 i'!K6</f>
        <v>0</v>
      </c>
      <c r="Y6" s="202">
        <f t="shared" ref="Y6:Y38" si="4">L6-X6</f>
        <v>3936319</v>
      </c>
      <c r="Z6" s="143"/>
    </row>
    <row r="7" spans="1:26" ht="30.75" customHeight="1" x14ac:dyDescent="0.3">
      <c r="B7" s="152" t="s">
        <v>111</v>
      </c>
      <c r="C7" s="162">
        <v>0</v>
      </c>
      <c r="D7" s="162">
        <v>0</v>
      </c>
      <c r="E7" s="162">
        <v>0</v>
      </c>
      <c r="F7" s="162">
        <v>-358</v>
      </c>
      <c r="G7" s="162">
        <v>0</v>
      </c>
      <c r="H7" s="227">
        <v>0</v>
      </c>
      <c r="I7" s="162">
        <v>0</v>
      </c>
      <c r="J7" s="162">
        <v>0</v>
      </c>
      <c r="K7" s="162">
        <v>27534</v>
      </c>
      <c r="L7" s="173">
        <f>SUM('APPENDIX 20 i'!C7:L7,'APPENDIX 20 ii'!C7:L7,'APPENDIX 20 iii'!C7:K7)</f>
        <v>832651</v>
      </c>
      <c r="M7" s="174"/>
      <c r="N7" s="202">
        <f t="shared" si="0"/>
        <v>357778</v>
      </c>
      <c r="O7" s="202">
        <f>SUM('APPENDIX 20 ii'!I7,'APPENDIX 20 i'!I7,'APPENDIX 20 i'!K7)</f>
        <v>474873</v>
      </c>
      <c r="P7" s="202">
        <f>'APPENDIX  21 iv'!L8-'APPENDIX 20 iii'!Q7</f>
        <v>3597773.0379999997</v>
      </c>
      <c r="Q7" s="202">
        <f>SUM('APPENDIX 21 iii'!F8,'APPENDIX 21 ii'!D8,'APPENDIX 21 i'!K8)</f>
        <v>205281</v>
      </c>
      <c r="R7" s="202">
        <f t="shared" si="1"/>
        <v>3955551.0379999997</v>
      </c>
      <c r="S7" s="202">
        <f t="shared" si="2"/>
        <v>680154</v>
      </c>
      <c r="T7" s="202">
        <f t="shared" si="3"/>
        <v>4635705.0379999997</v>
      </c>
      <c r="X7" s="202">
        <f>'APPENDIX 20 ii'!I7+'APPENDIX 20 i'!I7+'APPENDIX 20 i'!K7</f>
        <v>474873</v>
      </c>
      <c r="Y7" s="202">
        <f t="shared" si="4"/>
        <v>357778</v>
      </c>
      <c r="Z7" s="143"/>
    </row>
    <row r="8" spans="1:26" ht="30.75" customHeight="1" x14ac:dyDescent="0.3">
      <c r="B8" s="152" t="s">
        <v>112</v>
      </c>
      <c r="C8" s="162">
        <v>0</v>
      </c>
      <c r="D8" s="162">
        <v>524118</v>
      </c>
      <c r="E8" s="162">
        <v>-991079</v>
      </c>
      <c r="F8" s="162">
        <v>0</v>
      </c>
      <c r="G8" s="162">
        <v>2617277</v>
      </c>
      <c r="H8" s="228">
        <v>78856</v>
      </c>
      <c r="I8" s="162">
        <v>0</v>
      </c>
      <c r="J8" s="162">
        <v>22352</v>
      </c>
      <c r="K8" s="162">
        <v>0</v>
      </c>
      <c r="L8" s="173">
        <f>SUM('APPENDIX 20 i'!C8:L8,'APPENDIX 20 ii'!C8:L8,'APPENDIX 20 iii'!C8:K8)</f>
        <v>23520087</v>
      </c>
      <c r="M8" s="174"/>
      <c r="N8" s="202">
        <f t="shared" si="0"/>
        <v>19808193</v>
      </c>
      <c r="O8" s="202">
        <f>SUM('APPENDIX 20 ii'!I8,'APPENDIX 20 i'!I8,'APPENDIX 20 i'!K8)</f>
        <v>3711894</v>
      </c>
      <c r="P8" s="202">
        <f>'APPENDIX  21 iv'!L9-'APPENDIX 20 iii'!Q8</f>
        <v>0</v>
      </c>
      <c r="Q8" s="202">
        <f>SUM('APPENDIX 21 iii'!F9,'APPENDIX 21 ii'!D9,'APPENDIX 21 i'!K9)</f>
        <v>0</v>
      </c>
      <c r="R8" s="202">
        <f t="shared" si="1"/>
        <v>19808193</v>
      </c>
      <c r="S8" s="202">
        <f t="shared" si="2"/>
        <v>3711894</v>
      </c>
      <c r="T8" s="202">
        <f t="shared" si="3"/>
        <v>23520087</v>
      </c>
      <c r="X8" s="202">
        <f>'APPENDIX 20 ii'!I8+'APPENDIX 20 i'!I8+'APPENDIX 20 i'!K8</f>
        <v>3711894</v>
      </c>
      <c r="Y8" s="202">
        <f t="shared" si="4"/>
        <v>19808193</v>
      </c>
      <c r="Z8" s="143"/>
    </row>
    <row r="9" spans="1:26" ht="30.75" customHeight="1" x14ac:dyDescent="0.3">
      <c r="B9" s="152" t="s">
        <v>113</v>
      </c>
      <c r="C9" s="162">
        <v>-2176677</v>
      </c>
      <c r="D9" s="162">
        <v>61673</v>
      </c>
      <c r="E9" s="162">
        <v>0</v>
      </c>
      <c r="F9" s="162">
        <v>0</v>
      </c>
      <c r="G9" s="162">
        <v>-912318</v>
      </c>
      <c r="H9" s="227">
        <v>0</v>
      </c>
      <c r="I9" s="162">
        <v>0</v>
      </c>
      <c r="J9" s="162">
        <v>0</v>
      </c>
      <c r="K9" s="162">
        <v>-110813</v>
      </c>
      <c r="L9" s="173">
        <f>SUM('APPENDIX 20 i'!C9:L9,'APPENDIX 20 ii'!C9:L9,'APPENDIX 20 iii'!C9:K9)</f>
        <v>-627550</v>
      </c>
      <c r="M9" s="174"/>
      <c r="N9" s="202">
        <f t="shared" si="0"/>
        <v>-627550</v>
      </c>
      <c r="O9" s="202">
        <f>SUM('APPENDIX 20 ii'!I9,'APPENDIX 20 i'!I9,'APPENDIX 20 i'!K9)</f>
        <v>0</v>
      </c>
      <c r="P9" s="202">
        <f>'APPENDIX  21 iv'!L10-'APPENDIX 20 iii'!Q9</f>
        <v>32737077.821999997</v>
      </c>
      <c r="Q9" s="202">
        <f>SUM('APPENDIX 21 iii'!F10,'APPENDIX 21 ii'!D10,'APPENDIX 21 i'!K10)</f>
        <v>21086307</v>
      </c>
      <c r="R9" s="202">
        <f t="shared" si="1"/>
        <v>32109527.821999997</v>
      </c>
      <c r="S9" s="202">
        <f t="shared" si="2"/>
        <v>21086307</v>
      </c>
      <c r="T9" s="202">
        <f t="shared" si="3"/>
        <v>53195834.821999997</v>
      </c>
      <c r="X9" s="202">
        <f>'APPENDIX 20 ii'!I9+'APPENDIX 20 i'!I9+'APPENDIX 20 i'!K9</f>
        <v>0</v>
      </c>
      <c r="Y9" s="202">
        <f t="shared" si="4"/>
        <v>-627550</v>
      </c>
      <c r="Z9" s="143"/>
    </row>
    <row r="10" spans="1:26" ht="30.75" customHeight="1" x14ac:dyDescent="0.3">
      <c r="B10" s="152" t="s">
        <v>114</v>
      </c>
      <c r="C10" s="162">
        <v>0</v>
      </c>
      <c r="D10" s="162">
        <v>0</v>
      </c>
      <c r="E10" s="162">
        <v>0</v>
      </c>
      <c r="F10" s="162">
        <v>-13396</v>
      </c>
      <c r="G10" s="162">
        <v>0</v>
      </c>
      <c r="H10" s="227">
        <v>0</v>
      </c>
      <c r="I10" s="162">
        <v>0</v>
      </c>
      <c r="J10" s="162">
        <v>151510</v>
      </c>
      <c r="K10" s="162">
        <v>0</v>
      </c>
      <c r="L10" s="173">
        <f>SUM('APPENDIX 20 i'!C10:L10,'APPENDIX 20 ii'!C10:L10,'APPENDIX 20 iii'!C10:K10)</f>
        <v>11310315</v>
      </c>
      <c r="M10" s="174"/>
      <c r="N10" s="202">
        <f t="shared" si="0"/>
        <v>11198072</v>
      </c>
      <c r="O10" s="202">
        <f>SUM('APPENDIX 20 ii'!I10,'APPENDIX 20 i'!I10,'APPENDIX 20 i'!K10)</f>
        <v>112243</v>
      </c>
      <c r="P10" s="202">
        <f>'APPENDIX  21 iv'!L11-'APPENDIX 20 iii'!Q10</f>
        <v>2667443</v>
      </c>
      <c r="Q10" s="202">
        <f>SUM('APPENDIX 21 iii'!F11,'APPENDIX 21 ii'!D11,'APPENDIX 21 i'!K11)</f>
        <v>773211</v>
      </c>
      <c r="R10" s="202">
        <f t="shared" si="1"/>
        <v>13865515</v>
      </c>
      <c r="S10" s="202">
        <f t="shared" si="2"/>
        <v>885454</v>
      </c>
      <c r="T10" s="202">
        <f t="shared" si="3"/>
        <v>14750969</v>
      </c>
      <c r="X10" s="202">
        <f>'APPENDIX 20 ii'!I10+'APPENDIX 20 i'!I10+'APPENDIX 20 i'!K10</f>
        <v>112243</v>
      </c>
      <c r="Y10" s="202">
        <f t="shared" si="4"/>
        <v>11198072</v>
      </c>
      <c r="Z10" s="143"/>
    </row>
    <row r="11" spans="1:26" ht="30.75" customHeight="1" x14ac:dyDescent="0.3">
      <c r="B11" s="153" t="s">
        <v>115</v>
      </c>
      <c r="C11" s="164">
        <v>1883150</v>
      </c>
      <c r="D11" s="164">
        <v>735792</v>
      </c>
      <c r="E11" s="164">
        <v>746272</v>
      </c>
      <c r="F11" s="164">
        <v>136246</v>
      </c>
      <c r="G11" s="164">
        <v>1935219</v>
      </c>
      <c r="H11" s="229">
        <v>228856</v>
      </c>
      <c r="I11" s="164">
        <v>0</v>
      </c>
      <c r="J11" s="164">
        <v>328838</v>
      </c>
      <c r="K11" s="164">
        <v>1502176</v>
      </c>
      <c r="L11" s="175">
        <f>SUM('APPENDIX 20 i'!C11:L11,'APPENDIX 20 ii'!C11:L11,'APPENDIX 20 iii'!C11:K11)</f>
        <v>50986767</v>
      </c>
      <c r="M11" s="174"/>
      <c r="N11" s="202">
        <f t="shared" si="0"/>
        <v>45887756</v>
      </c>
      <c r="O11" s="202">
        <f>SUM('APPENDIX 20 ii'!I11,'APPENDIX 20 i'!I11,'APPENDIX 20 i'!K11)</f>
        <v>5099011</v>
      </c>
      <c r="P11" s="202">
        <f>'APPENDIX  21 iv'!L12-'APPENDIX 20 iii'!Q11</f>
        <v>69071195.859999999</v>
      </c>
      <c r="Q11" s="202">
        <f>SUM('APPENDIX 21 iii'!F12,'APPENDIX 21 ii'!D12,'APPENDIX 21 i'!K12)</f>
        <v>25614670</v>
      </c>
      <c r="R11" s="202">
        <f t="shared" si="1"/>
        <v>114958951.86</v>
      </c>
      <c r="S11" s="202">
        <f t="shared" si="2"/>
        <v>30713681</v>
      </c>
      <c r="T11" s="202">
        <f t="shared" si="3"/>
        <v>145672632.86000001</v>
      </c>
      <c r="X11" s="202">
        <f>'APPENDIX 20 ii'!I11+'APPENDIX 20 i'!I11+'APPENDIX 20 i'!K11</f>
        <v>5099011</v>
      </c>
      <c r="Y11" s="202">
        <f t="shared" si="4"/>
        <v>45887756</v>
      </c>
      <c r="Z11" s="143"/>
    </row>
    <row r="12" spans="1:26" ht="30.75" customHeight="1" x14ac:dyDescent="0.3">
      <c r="B12" s="152" t="s">
        <v>116</v>
      </c>
      <c r="C12" s="162">
        <v>461239</v>
      </c>
      <c r="D12" s="162">
        <v>865829</v>
      </c>
      <c r="E12" s="162">
        <v>79008</v>
      </c>
      <c r="F12" s="162">
        <v>0</v>
      </c>
      <c r="G12" s="162">
        <v>0</v>
      </c>
      <c r="H12" s="227">
        <v>0</v>
      </c>
      <c r="I12" s="162">
        <v>0</v>
      </c>
      <c r="J12" s="162">
        <v>72189</v>
      </c>
      <c r="K12" s="162">
        <v>789192</v>
      </c>
      <c r="L12" s="173">
        <f>SUM('APPENDIX 20 i'!C12:L12,'APPENDIX 20 ii'!C12:L12,'APPENDIX 20 iii'!C12:K12)</f>
        <v>6215000</v>
      </c>
      <c r="M12" s="174"/>
      <c r="N12" s="202">
        <f t="shared" si="0"/>
        <v>5877279</v>
      </c>
      <c r="O12" s="202">
        <f>SUM('APPENDIX 20 ii'!I12,'APPENDIX 20 i'!I12,'APPENDIX 20 i'!K12)</f>
        <v>337721</v>
      </c>
      <c r="P12" s="202">
        <f>'APPENDIX  21 iv'!L13-'APPENDIX 20 iii'!Q12</f>
        <v>91630255.689999998</v>
      </c>
      <c r="Q12" s="202">
        <f>SUM('APPENDIX 21 iii'!F13,'APPENDIX 21 ii'!D13,'APPENDIX 21 i'!K13)</f>
        <v>13565098</v>
      </c>
      <c r="R12" s="202">
        <f t="shared" si="1"/>
        <v>97507534.689999998</v>
      </c>
      <c r="S12" s="202">
        <f t="shared" si="2"/>
        <v>13902819</v>
      </c>
      <c r="T12" s="202">
        <f t="shared" si="3"/>
        <v>111410353.69</v>
      </c>
      <c r="X12" s="202">
        <f>'APPENDIX 20 ii'!I12+'APPENDIX 20 i'!I12+'APPENDIX 20 i'!K12</f>
        <v>337721</v>
      </c>
      <c r="Y12" s="202">
        <f t="shared" si="4"/>
        <v>5877279</v>
      </c>
      <c r="Z12" s="143"/>
    </row>
    <row r="13" spans="1:26" ht="30.75" customHeight="1" x14ac:dyDescent="0.3">
      <c r="B13" s="155" t="s">
        <v>117</v>
      </c>
      <c r="C13" s="162">
        <v>11324869</v>
      </c>
      <c r="D13" s="162">
        <v>1530626</v>
      </c>
      <c r="E13" s="162">
        <v>483543</v>
      </c>
      <c r="F13" s="162">
        <v>1085274</v>
      </c>
      <c r="G13" s="162">
        <v>21794886</v>
      </c>
      <c r="H13" s="228">
        <v>38034</v>
      </c>
      <c r="I13" s="162">
        <v>0</v>
      </c>
      <c r="J13" s="162">
        <v>145203</v>
      </c>
      <c r="K13" s="162">
        <v>8181976</v>
      </c>
      <c r="L13" s="173">
        <f>SUM('APPENDIX 20 i'!C13:L13,'APPENDIX 20 ii'!C13:L13,'APPENDIX 20 iii'!C13:K13)</f>
        <v>272229291</v>
      </c>
      <c r="M13" s="174"/>
      <c r="N13" s="202">
        <f t="shared" si="0"/>
        <v>269760452</v>
      </c>
      <c r="O13" s="202">
        <f>SUM('APPENDIX 20 ii'!I13,'APPENDIX 20 i'!I13,'APPENDIX 20 i'!K13)</f>
        <v>2468839</v>
      </c>
      <c r="P13" s="202">
        <f>'APPENDIX  21 iv'!L14-'APPENDIX 20 iii'!Q13</f>
        <v>0</v>
      </c>
      <c r="Q13" s="202">
        <f>SUM('APPENDIX 21 iii'!F14,'APPENDIX 21 ii'!D14,'APPENDIX 21 i'!K14)</f>
        <v>0</v>
      </c>
      <c r="R13" s="202">
        <f t="shared" si="1"/>
        <v>269760452</v>
      </c>
      <c r="S13" s="202">
        <f t="shared" si="2"/>
        <v>2468839</v>
      </c>
      <c r="T13" s="202">
        <f t="shared" si="3"/>
        <v>272229291</v>
      </c>
      <c r="X13" s="202">
        <f>'APPENDIX 20 ii'!I13+'APPENDIX 20 i'!I13+'APPENDIX 20 i'!K13</f>
        <v>2468839</v>
      </c>
      <c r="Y13" s="202">
        <f t="shared" si="4"/>
        <v>269760452</v>
      </c>
      <c r="Z13" s="143"/>
    </row>
    <row r="14" spans="1:26" ht="30.75" customHeight="1" x14ac:dyDescent="0.3">
      <c r="B14" s="155" t="s">
        <v>118</v>
      </c>
      <c r="C14" s="162">
        <v>0</v>
      </c>
      <c r="D14" s="162">
        <v>181694</v>
      </c>
      <c r="E14" s="162">
        <v>0</v>
      </c>
      <c r="F14" s="162">
        <v>0</v>
      </c>
      <c r="G14" s="162">
        <v>785214</v>
      </c>
      <c r="H14" s="227">
        <v>0</v>
      </c>
      <c r="I14" s="162">
        <v>0</v>
      </c>
      <c r="J14" s="162">
        <v>0</v>
      </c>
      <c r="K14" s="162">
        <v>0</v>
      </c>
      <c r="L14" s="173">
        <f>SUM('APPENDIX 20 i'!C14:L14,'APPENDIX 20 ii'!C14:L14,'APPENDIX 20 iii'!C14:K14)</f>
        <v>9673956</v>
      </c>
      <c r="M14" s="174"/>
      <c r="N14" s="202">
        <f t="shared" si="0"/>
        <v>9418546</v>
      </c>
      <c r="O14" s="202">
        <f>SUM('APPENDIX 20 ii'!I14,'APPENDIX 20 i'!I14,'APPENDIX 20 i'!K14)</f>
        <v>255410</v>
      </c>
      <c r="P14" s="202">
        <f>'APPENDIX  21 iv'!L15-'APPENDIX 20 iii'!Q14</f>
        <v>1579707</v>
      </c>
      <c r="Q14" s="202">
        <f>SUM('APPENDIX 21 iii'!F15,'APPENDIX 21 ii'!D15,'APPENDIX 21 i'!K15)</f>
        <v>79599</v>
      </c>
      <c r="R14" s="202">
        <f t="shared" si="1"/>
        <v>10998253</v>
      </c>
      <c r="S14" s="202">
        <f t="shared" si="2"/>
        <v>335009</v>
      </c>
      <c r="T14" s="202">
        <f t="shared" si="3"/>
        <v>11333262</v>
      </c>
      <c r="X14" s="202">
        <f>'APPENDIX 20 ii'!I14+'APPENDIX 20 i'!I14+'APPENDIX 20 i'!K14</f>
        <v>255410</v>
      </c>
      <c r="Y14" s="202">
        <f t="shared" si="4"/>
        <v>9418546</v>
      </c>
      <c r="Z14" s="143"/>
    </row>
    <row r="15" spans="1:26" ht="30.75" customHeight="1" x14ac:dyDescent="0.3">
      <c r="B15" s="155" t="s">
        <v>119</v>
      </c>
      <c r="C15" s="162">
        <v>821569</v>
      </c>
      <c r="D15" s="162">
        <v>203230</v>
      </c>
      <c r="E15" s="162">
        <v>84463</v>
      </c>
      <c r="F15" s="162">
        <v>65670</v>
      </c>
      <c r="G15" s="162">
        <v>1558378</v>
      </c>
      <c r="H15" s="228">
        <v>23867</v>
      </c>
      <c r="I15" s="162">
        <v>0</v>
      </c>
      <c r="J15" s="162">
        <v>55414</v>
      </c>
      <c r="K15" s="162">
        <v>318141</v>
      </c>
      <c r="L15" s="173">
        <f>SUM('APPENDIX 20 i'!C15:L15,'APPENDIX 20 ii'!C15:L15,'APPENDIX 20 iii'!C15:K15)</f>
        <v>10644333</v>
      </c>
      <c r="M15" s="174"/>
      <c r="N15" s="202">
        <f t="shared" si="0"/>
        <v>8863973</v>
      </c>
      <c r="O15" s="202">
        <f>SUM('APPENDIX 20 ii'!I15,'APPENDIX 20 i'!I15,'APPENDIX 20 i'!K15)</f>
        <v>1780360</v>
      </c>
      <c r="P15" s="202">
        <f>'APPENDIX  21 iv'!L16-'APPENDIX 20 iii'!Q15</f>
        <v>21464133.848000001</v>
      </c>
      <c r="Q15" s="202">
        <f>SUM('APPENDIX 21 iii'!F16,'APPENDIX 21 ii'!D16,'APPENDIX 21 i'!K16)</f>
        <v>1952916</v>
      </c>
      <c r="R15" s="202">
        <f t="shared" si="1"/>
        <v>30328106.848000001</v>
      </c>
      <c r="S15" s="202">
        <f t="shared" si="2"/>
        <v>3733276</v>
      </c>
      <c r="T15" s="202">
        <f t="shared" si="3"/>
        <v>34061382.848000005</v>
      </c>
      <c r="X15" s="202">
        <f>'APPENDIX 20 ii'!I15+'APPENDIX 20 i'!I15+'APPENDIX 20 i'!K15</f>
        <v>1780360</v>
      </c>
      <c r="Y15" s="202">
        <f t="shared" si="4"/>
        <v>8863973</v>
      </c>
      <c r="Z15" s="143"/>
    </row>
    <row r="16" spans="1:26" ht="30.75" customHeight="1" thickBot="1" x14ac:dyDescent="0.35">
      <c r="B16" s="156" t="s">
        <v>120</v>
      </c>
      <c r="C16" s="167">
        <v>14490828</v>
      </c>
      <c r="D16" s="167">
        <v>3517171</v>
      </c>
      <c r="E16" s="167">
        <v>1393285</v>
      </c>
      <c r="F16" s="167">
        <v>1287190</v>
      </c>
      <c r="G16" s="167">
        <v>26073698</v>
      </c>
      <c r="H16" s="230">
        <v>290757</v>
      </c>
      <c r="I16" s="167">
        <v>0</v>
      </c>
      <c r="J16" s="167">
        <v>601644</v>
      </c>
      <c r="K16" s="167">
        <v>10791486</v>
      </c>
      <c r="L16" s="176">
        <f>SUM('APPENDIX 20 i'!C16:L16,'APPENDIX 20 ii'!C16:L16,'APPENDIX 20 iii'!C16:K16)</f>
        <v>349749348</v>
      </c>
      <c r="M16" s="174"/>
      <c r="N16" s="202">
        <f t="shared" si="0"/>
        <v>339808007</v>
      </c>
      <c r="O16" s="202">
        <f>SUM('APPENDIX 20 ii'!I16,'APPENDIX 20 i'!I16,'APPENDIX 20 i'!K16)</f>
        <v>9941341</v>
      </c>
      <c r="P16" s="202">
        <f>'APPENDIX  21 iv'!L17-'APPENDIX 20 iii'!Q16</f>
        <v>183745297.398</v>
      </c>
      <c r="Q16" s="202">
        <f>SUM('APPENDIX 21 iii'!F17,'APPENDIX 21 ii'!D17,'APPENDIX 21 i'!K17)</f>
        <v>41212284</v>
      </c>
      <c r="R16" s="202">
        <f t="shared" si="1"/>
        <v>523553304.398</v>
      </c>
      <c r="S16" s="202">
        <f t="shared" si="2"/>
        <v>51153625</v>
      </c>
      <c r="T16" s="202">
        <f t="shared" si="3"/>
        <v>574706929.398</v>
      </c>
      <c r="X16" s="202">
        <f>'APPENDIX 20 ii'!I16+'APPENDIX 20 i'!I16+'APPENDIX 20 i'!K16</f>
        <v>9941341</v>
      </c>
      <c r="Y16" s="202">
        <f t="shared" si="4"/>
        <v>339808007</v>
      </c>
      <c r="Z16" s="143"/>
    </row>
    <row r="17" spans="2:26" ht="30.75" customHeight="1" thickTop="1" x14ac:dyDescent="0.3">
      <c r="B17" s="158" t="s">
        <v>121</v>
      </c>
      <c r="C17" s="169">
        <v>0</v>
      </c>
      <c r="D17" s="169">
        <v>0</v>
      </c>
      <c r="E17" s="169">
        <v>0</v>
      </c>
      <c r="F17" s="169">
        <v>0</v>
      </c>
      <c r="G17" s="169">
        <v>1651492</v>
      </c>
      <c r="H17" s="231">
        <v>0</v>
      </c>
      <c r="I17" s="169">
        <v>0</v>
      </c>
      <c r="J17" s="169">
        <v>0</v>
      </c>
      <c r="K17" s="169">
        <v>0</v>
      </c>
      <c r="L17" s="177">
        <f>SUM('APPENDIX 20 i'!C17:L17,'APPENDIX 20 ii'!C17:L17,'APPENDIX 20 iii'!C17:K17)</f>
        <v>3512475</v>
      </c>
      <c r="M17" s="174"/>
      <c r="N17" s="202">
        <f t="shared" si="0"/>
        <v>3512475</v>
      </c>
      <c r="O17" s="202">
        <f>SUM('APPENDIX 20 ii'!I17,'APPENDIX 20 i'!I17,'APPENDIX 20 i'!K17)</f>
        <v>0</v>
      </c>
      <c r="P17" s="202">
        <f>'APPENDIX  21 iv'!L18-'APPENDIX 20 iii'!Q17</f>
        <v>4685502</v>
      </c>
      <c r="Q17" s="202">
        <f>SUM('APPENDIX 21 iii'!F18,'APPENDIX 21 ii'!D18,'APPENDIX 21 i'!K18)</f>
        <v>400167</v>
      </c>
      <c r="R17" s="202">
        <f t="shared" si="1"/>
        <v>8197977</v>
      </c>
      <c r="S17" s="202">
        <f t="shared" si="2"/>
        <v>400167</v>
      </c>
      <c r="T17" s="202">
        <f t="shared" si="3"/>
        <v>8598144</v>
      </c>
      <c r="U17" s="24" t="s">
        <v>121</v>
      </c>
      <c r="X17" s="202">
        <f>'APPENDIX 20 ii'!I17+'APPENDIX 20 i'!I17+'APPENDIX 20 i'!K17</f>
        <v>0</v>
      </c>
      <c r="Y17" s="202">
        <f t="shared" si="4"/>
        <v>3512475</v>
      </c>
      <c r="Z17" s="143"/>
    </row>
    <row r="18" spans="2:26" ht="30.75" customHeight="1" x14ac:dyDescent="0.3">
      <c r="B18" s="155" t="s">
        <v>122</v>
      </c>
      <c r="C18" s="178">
        <v>2080000</v>
      </c>
      <c r="D18" s="162">
        <v>1153428</v>
      </c>
      <c r="E18" s="162">
        <v>0</v>
      </c>
      <c r="F18" s="162">
        <v>80000</v>
      </c>
      <c r="G18" s="162">
        <v>1111113</v>
      </c>
      <c r="H18" s="227">
        <v>0</v>
      </c>
      <c r="I18" s="162">
        <v>0</v>
      </c>
      <c r="J18" s="162">
        <v>344009</v>
      </c>
      <c r="K18" s="162">
        <v>920000</v>
      </c>
      <c r="L18" s="173">
        <f>SUM('APPENDIX 20 i'!C18:L18,'APPENDIX 20 ii'!C18:L18,'APPENDIX 20 iii'!C18:K18)</f>
        <v>38503591</v>
      </c>
      <c r="M18" s="174"/>
      <c r="N18" s="202">
        <f t="shared" si="0"/>
        <v>37034930</v>
      </c>
      <c r="O18" s="202">
        <f>SUM('APPENDIX 20 ii'!I18,'APPENDIX 20 i'!I18,'APPENDIX 20 i'!K18)</f>
        <v>1468661</v>
      </c>
      <c r="P18" s="202">
        <f>'APPENDIX  21 iv'!L19-'APPENDIX 20 iii'!Q18</f>
        <v>28329467</v>
      </c>
      <c r="Q18" s="202">
        <f>SUM('APPENDIX 21 iii'!F19,'APPENDIX 21 ii'!D19,'APPENDIX 21 i'!K19)</f>
        <v>8248386</v>
      </c>
      <c r="R18" s="202">
        <f t="shared" si="1"/>
        <v>65364397</v>
      </c>
      <c r="S18" s="202">
        <f t="shared" si="2"/>
        <v>9717047</v>
      </c>
      <c r="T18" s="202">
        <f t="shared" si="3"/>
        <v>75081444</v>
      </c>
      <c r="U18" s="24" t="s">
        <v>122</v>
      </c>
      <c r="X18" s="202">
        <f>'APPENDIX 20 ii'!I18+'APPENDIX 20 i'!I18+'APPENDIX 20 i'!K18</f>
        <v>1468661</v>
      </c>
      <c r="Y18" s="202">
        <f t="shared" si="4"/>
        <v>37034930</v>
      </c>
      <c r="Z18" s="143"/>
    </row>
    <row r="19" spans="2:26" ht="30.75" customHeight="1" x14ac:dyDescent="0.3">
      <c r="B19" s="155" t="s">
        <v>123</v>
      </c>
      <c r="C19" s="178">
        <v>80362</v>
      </c>
      <c r="D19" s="162">
        <v>37449</v>
      </c>
      <c r="E19" s="162">
        <v>44189</v>
      </c>
      <c r="F19" s="162">
        <v>3102</v>
      </c>
      <c r="G19" s="162">
        <v>135274</v>
      </c>
      <c r="H19" s="227">
        <v>0</v>
      </c>
      <c r="I19" s="162">
        <v>0</v>
      </c>
      <c r="J19" s="162">
        <v>22037</v>
      </c>
      <c r="K19" s="162">
        <v>39030</v>
      </c>
      <c r="L19" s="173">
        <f>SUM('APPENDIX 20 i'!C19:L19,'APPENDIX 20 ii'!C19:L19,'APPENDIX 20 iii'!C19:K19)</f>
        <v>1390522</v>
      </c>
      <c r="M19" s="174"/>
      <c r="N19" s="202">
        <f t="shared" si="0"/>
        <v>1390522</v>
      </c>
      <c r="O19" s="202">
        <f>SUM('APPENDIX 20 ii'!I19,'APPENDIX 20 i'!I19,'APPENDIX 20 i'!K19)</f>
        <v>0</v>
      </c>
      <c r="P19" s="202">
        <f>'APPENDIX  21 iv'!L20-'APPENDIX 20 iii'!Q19</f>
        <v>2230449.2280000001</v>
      </c>
      <c r="Q19" s="202">
        <f>SUM('APPENDIX 21 iii'!F20,'APPENDIX 21 ii'!D20,'APPENDIX 21 i'!K20)</f>
        <v>94845</v>
      </c>
      <c r="R19" s="202">
        <f t="shared" si="1"/>
        <v>3620971.2280000001</v>
      </c>
      <c r="S19" s="202">
        <f t="shared" si="2"/>
        <v>94845</v>
      </c>
      <c r="T19" s="202">
        <f t="shared" si="3"/>
        <v>3715816.2280000001</v>
      </c>
      <c r="U19" s="24" t="s">
        <v>123</v>
      </c>
      <c r="X19" s="202">
        <f>'APPENDIX 20 ii'!I19+'APPENDIX 20 i'!I19+'APPENDIX 20 i'!K19</f>
        <v>0</v>
      </c>
      <c r="Y19" s="202">
        <f t="shared" si="4"/>
        <v>1390522</v>
      </c>
      <c r="Z19" s="143"/>
    </row>
    <row r="20" spans="2:26" ht="30.75" customHeight="1" x14ac:dyDescent="0.3">
      <c r="B20" s="155" t="s">
        <v>124</v>
      </c>
      <c r="C20" s="162">
        <v>4335423</v>
      </c>
      <c r="D20" s="162">
        <v>351000</v>
      </c>
      <c r="E20" s="162">
        <v>1024090</v>
      </c>
      <c r="F20" s="162">
        <v>756759</v>
      </c>
      <c r="G20" s="162">
        <v>11723206</v>
      </c>
      <c r="H20" s="228">
        <v>51662</v>
      </c>
      <c r="I20" s="162">
        <v>0</v>
      </c>
      <c r="J20" s="162">
        <v>49606</v>
      </c>
      <c r="K20" s="162">
        <v>4589816</v>
      </c>
      <c r="L20" s="173">
        <f>SUM('APPENDIX 20 i'!C20:L20,'APPENDIX 20 ii'!C20:L20,'APPENDIX 20 iii'!C20:K20)</f>
        <v>180502666</v>
      </c>
      <c r="M20" s="174"/>
      <c r="N20" s="202">
        <f t="shared" si="0"/>
        <v>176846213</v>
      </c>
      <c r="O20" s="202">
        <f>SUM('APPENDIX 20 ii'!I20,'APPENDIX 20 i'!I20,'APPENDIX 20 i'!K20)</f>
        <v>3656453</v>
      </c>
      <c r="P20" s="202">
        <f>'APPENDIX  21 iv'!L21-'APPENDIX 20 iii'!Q20</f>
        <v>50919995</v>
      </c>
      <c r="Q20" s="202">
        <f>SUM('APPENDIX 21 iii'!F21,'APPENDIX 21 ii'!D21,'APPENDIX 21 i'!K21)</f>
        <v>13955374</v>
      </c>
      <c r="R20" s="202">
        <f t="shared" si="1"/>
        <v>227766208</v>
      </c>
      <c r="S20" s="202">
        <f t="shared" si="2"/>
        <v>17611827</v>
      </c>
      <c r="T20" s="202">
        <f t="shared" si="3"/>
        <v>245378035</v>
      </c>
      <c r="U20" s="24" t="s">
        <v>124</v>
      </c>
      <c r="X20" s="202">
        <f>'APPENDIX 20 ii'!I20+'APPENDIX 20 i'!I20+'APPENDIX 20 i'!K20</f>
        <v>3656453</v>
      </c>
      <c r="Y20" s="202">
        <f t="shared" si="4"/>
        <v>176846213</v>
      </c>
      <c r="Z20" s="143"/>
    </row>
    <row r="21" spans="2:26" ht="30.75" customHeight="1" x14ac:dyDescent="0.3">
      <c r="B21" s="155" t="s">
        <v>125</v>
      </c>
      <c r="C21" s="162">
        <v>20646</v>
      </c>
      <c r="D21" s="162">
        <v>0</v>
      </c>
      <c r="E21" s="162">
        <v>0</v>
      </c>
      <c r="F21" s="162">
        <v>0</v>
      </c>
      <c r="G21" s="162">
        <v>1492815</v>
      </c>
      <c r="H21" s="227">
        <v>0</v>
      </c>
      <c r="I21" s="162">
        <v>0</v>
      </c>
      <c r="J21" s="162">
        <v>0</v>
      </c>
      <c r="K21" s="162">
        <v>0</v>
      </c>
      <c r="L21" s="173">
        <f>SUM('APPENDIX 20 i'!C21:L21,'APPENDIX 20 ii'!C21:L21,'APPENDIX 20 iii'!C21:K21)</f>
        <v>10323178</v>
      </c>
      <c r="M21" s="174"/>
      <c r="N21" s="202">
        <f t="shared" si="0"/>
        <v>10323178</v>
      </c>
      <c r="O21" s="202">
        <f>SUM('APPENDIX 20 ii'!I21,'APPENDIX 20 i'!I21,'APPENDIX 20 i'!K21)</f>
        <v>0</v>
      </c>
      <c r="P21" s="202">
        <f>'APPENDIX  21 iv'!L22-'APPENDIX 20 iii'!Q21</f>
        <v>429029</v>
      </c>
      <c r="Q21" s="202">
        <f>SUM('APPENDIX 21 iii'!F22,'APPENDIX 21 ii'!D22,'APPENDIX 21 i'!K22)</f>
        <v>0</v>
      </c>
      <c r="R21" s="202">
        <f t="shared" si="1"/>
        <v>10752207</v>
      </c>
      <c r="S21" s="202">
        <f t="shared" si="2"/>
        <v>0</v>
      </c>
      <c r="T21" s="202">
        <f t="shared" si="3"/>
        <v>10752207</v>
      </c>
      <c r="U21" s="24" t="s">
        <v>125</v>
      </c>
      <c r="X21" s="202">
        <f>'APPENDIX 20 ii'!I21+'APPENDIX 20 i'!I21+'APPENDIX 20 i'!K21</f>
        <v>0</v>
      </c>
      <c r="Y21" s="202">
        <f t="shared" si="4"/>
        <v>10323178</v>
      </c>
      <c r="Z21" s="143"/>
    </row>
    <row r="22" spans="2:26" ht="30.75" customHeight="1" x14ac:dyDescent="0.3">
      <c r="B22" s="155" t="s">
        <v>126</v>
      </c>
      <c r="C22" s="162">
        <v>0</v>
      </c>
      <c r="D22" s="162">
        <v>0</v>
      </c>
      <c r="E22" s="162">
        <v>0</v>
      </c>
      <c r="F22" s="162">
        <v>0</v>
      </c>
      <c r="G22" s="162">
        <v>0</v>
      </c>
      <c r="H22" s="227">
        <v>0</v>
      </c>
      <c r="I22" s="162">
        <v>0</v>
      </c>
      <c r="J22" s="162">
        <v>15203</v>
      </c>
      <c r="K22" s="162">
        <v>0</v>
      </c>
      <c r="L22" s="173">
        <f>SUM('APPENDIX 20 i'!C22:L22,'APPENDIX 20 ii'!C22:L22,'APPENDIX 20 iii'!C22:K22)</f>
        <v>6079536</v>
      </c>
      <c r="M22" s="174"/>
      <c r="N22" s="202">
        <f t="shared" si="0"/>
        <v>6079536</v>
      </c>
      <c r="O22" s="202">
        <f>SUM('APPENDIX 20 ii'!I22,'APPENDIX 20 i'!I22,'APPENDIX 20 i'!K22)</f>
        <v>0</v>
      </c>
      <c r="P22" s="202">
        <f>'APPENDIX  21 iv'!L23-'APPENDIX 20 iii'!Q22</f>
        <v>4826231.9749999996</v>
      </c>
      <c r="Q22" s="202">
        <f>SUM('APPENDIX 21 iii'!F23,'APPENDIX 21 ii'!D23,'APPENDIX 21 i'!K23)</f>
        <v>4186067</v>
      </c>
      <c r="R22" s="202">
        <f t="shared" si="1"/>
        <v>10905767.975</v>
      </c>
      <c r="S22" s="202">
        <f t="shared" si="2"/>
        <v>4186067</v>
      </c>
      <c r="T22" s="202">
        <f t="shared" si="3"/>
        <v>15091834.975</v>
      </c>
      <c r="U22" s="24" t="s">
        <v>126</v>
      </c>
      <c r="X22" s="202">
        <f>'APPENDIX 20 ii'!I22+'APPENDIX 20 i'!I22+'APPENDIX 20 i'!K22</f>
        <v>0</v>
      </c>
      <c r="Y22" s="202">
        <f t="shared" si="4"/>
        <v>6079536</v>
      </c>
      <c r="Z22" s="143"/>
    </row>
    <row r="23" spans="2:26" ht="30.75" customHeight="1" x14ac:dyDescent="0.3">
      <c r="B23" s="155" t="s">
        <v>127</v>
      </c>
      <c r="C23" s="162">
        <v>733348</v>
      </c>
      <c r="D23" s="162">
        <v>1000</v>
      </c>
      <c r="E23" s="162">
        <v>0</v>
      </c>
      <c r="F23" s="162">
        <v>89443</v>
      </c>
      <c r="G23" s="162">
        <v>3058676</v>
      </c>
      <c r="H23" s="228">
        <v>27522</v>
      </c>
      <c r="I23" s="162">
        <v>0</v>
      </c>
      <c r="J23" s="162">
        <v>0</v>
      </c>
      <c r="K23" s="162">
        <v>844712</v>
      </c>
      <c r="L23" s="173">
        <f>SUM('APPENDIX 20 i'!C23:L23,'APPENDIX 20 ii'!C23:L23,'APPENDIX 20 iii'!C23:K23)</f>
        <v>11574186</v>
      </c>
      <c r="M23" s="174"/>
      <c r="N23" s="202">
        <f t="shared" si="0"/>
        <v>11457830</v>
      </c>
      <c r="O23" s="202">
        <f>SUM('APPENDIX 20 ii'!I23,'APPENDIX 20 i'!I23,'APPENDIX 20 i'!K23)</f>
        <v>116356</v>
      </c>
      <c r="P23" s="202">
        <f>'APPENDIX  21 iv'!L24-'APPENDIX 20 iii'!Q23</f>
        <v>2972708</v>
      </c>
      <c r="Q23" s="202">
        <f>SUM('APPENDIX 21 iii'!F24,'APPENDIX 21 ii'!D24,'APPENDIX 21 i'!K24)</f>
        <v>1058752</v>
      </c>
      <c r="R23" s="202">
        <f t="shared" si="1"/>
        <v>14430538</v>
      </c>
      <c r="S23" s="202">
        <f t="shared" si="2"/>
        <v>1175108</v>
      </c>
      <c r="T23" s="202">
        <f t="shared" si="3"/>
        <v>15605646</v>
      </c>
      <c r="U23" s="24" t="s">
        <v>127</v>
      </c>
      <c r="X23" s="202">
        <f>'APPENDIX 20 ii'!I23+'APPENDIX 20 i'!I23+'APPENDIX 20 i'!K23</f>
        <v>116356</v>
      </c>
      <c r="Y23" s="202">
        <f t="shared" si="4"/>
        <v>11457830</v>
      </c>
      <c r="Z23" s="143"/>
    </row>
    <row r="24" spans="2:26" ht="30.75" customHeight="1" x14ac:dyDescent="0.3">
      <c r="B24" s="155" t="s">
        <v>128</v>
      </c>
      <c r="C24" s="162">
        <v>0</v>
      </c>
      <c r="D24" s="162">
        <v>0</v>
      </c>
      <c r="E24" s="162">
        <v>0</v>
      </c>
      <c r="F24" s="162">
        <v>0</v>
      </c>
      <c r="G24" s="162">
        <v>0</v>
      </c>
      <c r="H24" s="227">
        <v>0</v>
      </c>
      <c r="I24" s="162">
        <v>0</v>
      </c>
      <c r="J24" s="162">
        <v>0</v>
      </c>
      <c r="K24" s="162">
        <v>0</v>
      </c>
      <c r="L24" s="173">
        <f>SUM('APPENDIX 20 i'!C24:L24,'APPENDIX 20 ii'!C24:L24,'APPENDIX 20 iii'!C24:K24)</f>
        <v>250921</v>
      </c>
      <c r="M24" s="174"/>
      <c r="N24" s="202">
        <f t="shared" si="0"/>
        <v>250921</v>
      </c>
      <c r="O24" s="202">
        <f>SUM('APPENDIX 20 ii'!I24,'APPENDIX 20 i'!I24,'APPENDIX 20 i'!K24)</f>
        <v>0</v>
      </c>
      <c r="P24" s="202">
        <f>'APPENDIX  21 iv'!L25-'APPENDIX 20 iii'!Q24</f>
        <v>464216</v>
      </c>
      <c r="Q24" s="202">
        <f>SUM('APPENDIX 21 iii'!F25,'APPENDIX 21 ii'!D25,'APPENDIX 21 i'!K25)</f>
        <v>0</v>
      </c>
      <c r="R24" s="202">
        <f t="shared" si="1"/>
        <v>715137</v>
      </c>
      <c r="S24" s="202">
        <f t="shared" si="2"/>
        <v>0</v>
      </c>
      <c r="T24" s="202">
        <f t="shared" si="3"/>
        <v>715137</v>
      </c>
      <c r="U24" s="24" t="s">
        <v>128</v>
      </c>
      <c r="X24" s="202">
        <f>'APPENDIX 20 ii'!I24+'APPENDIX 20 i'!I24+'APPENDIX 20 i'!K24</f>
        <v>0</v>
      </c>
      <c r="Y24" s="202">
        <f t="shared" si="4"/>
        <v>250921</v>
      </c>
      <c r="Z24" s="143"/>
    </row>
    <row r="25" spans="2:26" ht="30.75" customHeight="1" x14ac:dyDescent="0.3">
      <c r="B25" s="155" t="s">
        <v>129</v>
      </c>
      <c r="C25" s="162">
        <v>0</v>
      </c>
      <c r="D25" s="162">
        <v>0</v>
      </c>
      <c r="E25" s="162">
        <v>0</v>
      </c>
      <c r="F25" s="162">
        <v>0</v>
      </c>
      <c r="G25" s="162">
        <v>0</v>
      </c>
      <c r="H25" s="227">
        <v>0</v>
      </c>
      <c r="I25" s="162">
        <v>0</v>
      </c>
      <c r="J25" s="162">
        <v>0</v>
      </c>
      <c r="K25" s="162">
        <v>0</v>
      </c>
      <c r="L25" s="173">
        <f>SUM('APPENDIX 20 i'!C25:L25,'APPENDIX 20 ii'!C25:L25,'APPENDIX 20 iii'!C25:K25)</f>
        <v>0</v>
      </c>
      <c r="M25" s="174"/>
      <c r="N25" s="202">
        <f t="shared" si="0"/>
        <v>0</v>
      </c>
      <c r="O25" s="202">
        <f>SUM('APPENDIX 20 ii'!I25,'APPENDIX 20 i'!I25,'APPENDIX 20 i'!K25)</f>
        <v>0</v>
      </c>
      <c r="P25" s="202">
        <f>'APPENDIX  21 iv'!L26-'APPENDIX 20 iii'!Q25</f>
        <v>0</v>
      </c>
      <c r="Q25" s="202">
        <f>SUM('APPENDIX 21 iii'!F26,'APPENDIX 21 ii'!D26,'APPENDIX 21 i'!K26)</f>
        <v>0</v>
      </c>
      <c r="R25" s="202">
        <f t="shared" si="1"/>
        <v>0</v>
      </c>
      <c r="S25" s="202">
        <f t="shared" si="2"/>
        <v>0</v>
      </c>
      <c r="T25" s="202">
        <f t="shared" si="3"/>
        <v>0</v>
      </c>
      <c r="U25" s="24" t="s">
        <v>129</v>
      </c>
      <c r="X25" s="202">
        <f>'APPENDIX 20 ii'!I25+'APPENDIX 20 i'!I25+'APPENDIX 20 i'!K25</f>
        <v>0</v>
      </c>
      <c r="Y25" s="202">
        <f t="shared" si="4"/>
        <v>0</v>
      </c>
      <c r="Z25" s="143"/>
    </row>
    <row r="26" spans="2:26" ht="30.75" customHeight="1" x14ac:dyDescent="0.3">
      <c r="B26" s="155" t="s">
        <v>130</v>
      </c>
      <c r="C26" s="162">
        <v>3848447</v>
      </c>
      <c r="D26" s="162">
        <v>26723</v>
      </c>
      <c r="E26" s="162">
        <v>0</v>
      </c>
      <c r="F26" s="162">
        <v>8054</v>
      </c>
      <c r="G26" s="162">
        <v>3997917</v>
      </c>
      <c r="H26" s="227">
        <v>0</v>
      </c>
      <c r="I26" s="162">
        <v>0</v>
      </c>
      <c r="J26" s="162">
        <v>0</v>
      </c>
      <c r="K26" s="162">
        <v>1824905</v>
      </c>
      <c r="L26" s="173">
        <f>SUM('APPENDIX 20 i'!C26:L26,'APPENDIX 20 ii'!C26:L26,'APPENDIX 20 iii'!C26:K26)</f>
        <v>34176113</v>
      </c>
      <c r="M26" s="174"/>
      <c r="N26" s="202">
        <f t="shared" si="0"/>
        <v>33810824</v>
      </c>
      <c r="O26" s="202">
        <f>SUM('APPENDIX 20 ii'!I26,'APPENDIX 20 i'!I26,'APPENDIX 20 i'!K26)</f>
        <v>365289</v>
      </c>
      <c r="P26" s="202">
        <f>'APPENDIX  21 iv'!L27-'APPENDIX 20 iii'!Q26</f>
        <v>8506919.5590000004</v>
      </c>
      <c r="Q26" s="202">
        <f>SUM('APPENDIX 21 iii'!F27,'APPENDIX 21 ii'!D27,'APPENDIX 21 i'!K27)</f>
        <v>1973168</v>
      </c>
      <c r="R26" s="202">
        <f t="shared" si="1"/>
        <v>42317743.559</v>
      </c>
      <c r="S26" s="202">
        <f t="shared" si="2"/>
        <v>2338457</v>
      </c>
      <c r="T26" s="202">
        <f t="shared" si="3"/>
        <v>44656200.559</v>
      </c>
      <c r="U26" s="24" t="s">
        <v>130</v>
      </c>
      <c r="X26" s="202">
        <f>'APPENDIX 20 ii'!I26+'APPENDIX 20 i'!I26+'APPENDIX 20 i'!K26</f>
        <v>365289</v>
      </c>
      <c r="Y26" s="202">
        <f t="shared" si="4"/>
        <v>33810824</v>
      </c>
      <c r="Z26" s="143"/>
    </row>
    <row r="27" spans="2:26" ht="30.75" customHeight="1" x14ac:dyDescent="0.3">
      <c r="B27" s="155" t="s">
        <v>131</v>
      </c>
      <c r="C27" s="162">
        <v>439481</v>
      </c>
      <c r="D27" s="162">
        <v>0</v>
      </c>
      <c r="E27" s="162">
        <v>0</v>
      </c>
      <c r="F27" s="162">
        <v>0</v>
      </c>
      <c r="G27" s="162">
        <v>0</v>
      </c>
      <c r="H27" s="227">
        <v>0</v>
      </c>
      <c r="I27" s="162">
        <v>0</v>
      </c>
      <c r="J27" s="162">
        <v>0</v>
      </c>
      <c r="K27" s="162">
        <v>13876</v>
      </c>
      <c r="L27" s="173">
        <f>SUM('APPENDIX 20 i'!C27:L27,'APPENDIX 20 ii'!C27:L27,'APPENDIX 20 iii'!C27:K27)</f>
        <v>5077861</v>
      </c>
      <c r="M27" s="174"/>
      <c r="N27" s="202">
        <f t="shared" si="0"/>
        <v>5077861</v>
      </c>
      <c r="O27" s="202">
        <f>SUM('APPENDIX 20 ii'!I27,'APPENDIX 20 i'!I27,'APPENDIX 20 i'!K27)</f>
        <v>0</v>
      </c>
      <c r="P27" s="202">
        <f>'APPENDIX  21 iv'!L28-'APPENDIX 20 iii'!Q27</f>
        <v>3434683</v>
      </c>
      <c r="Q27" s="202">
        <f>SUM('APPENDIX 21 iii'!F28,'APPENDIX 21 ii'!D28,'APPENDIX 21 i'!K28)</f>
        <v>202231</v>
      </c>
      <c r="R27" s="202">
        <f t="shared" si="1"/>
        <v>8512544</v>
      </c>
      <c r="S27" s="202">
        <f t="shared" si="2"/>
        <v>202231</v>
      </c>
      <c r="T27" s="202">
        <f t="shared" si="3"/>
        <v>8714775</v>
      </c>
      <c r="U27" s="24" t="s">
        <v>131</v>
      </c>
      <c r="X27" s="202">
        <f>'APPENDIX 20 ii'!I27+'APPENDIX 20 i'!I27+'APPENDIX 20 i'!K27</f>
        <v>0</v>
      </c>
      <c r="Y27" s="202">
        <f t="shared" si="4"/>
        <v>5077861</v>
      </c>
      <c r="Z27" s="143"/>
    </row>
    <row r="28" spans="2:26" ht="30.75" customHeight="1" x14ac:dyDescent="0.3">
      <c r="B28" s="155" t="s">
        <v>132</v>
      </c>
      <c r="C28" s="162">
        <v>0</v>
      </c>
      <c r="D28" s="162">
        <v>0</v>
      </c>
      <c r="E28" s="162">
        <v>0</v>
      </c>
      <c r="F28" s="162">
        <v>0</v>
      </c>
      <c r="G28" s="162">
        <v>0</v>
      </c>
      <c r="H28" s="227">
        <v>0</v>
      </c>
      <c r="I28" s="162">
        <v>0</v>
      </c>
      <c r="J28" s="162">
        <v>0</v>
      </c>
      <c r="K28" s="162">
        <v>0</v>
      </c>
      <c r="L28" s="173">
        <f>SUM('APPENDIX 20 i'!C28:L28,'APPENDIX 20 ii'!C28:L28,'APPENDIX 20 iii'!C28:K28)</f>
        <v>0</v>
      </c>
      <c r="M28" s="174"/>
      <c r="N28" s="202">
        <f t="shared" si="0"/>
        <v>0</v>
      </c>
      <c r="O28" s="202">
        <f>SUM('APPENDIX 20 ii'!I28,'APPENDIX 20 i'!I28,'APPENDIX 20 i'!K28)</f>
        <v>0</v>
      </c>
      <c r="P28" s="202">
        <f>'APPENDIX  21 iv'!L29-'APPENDIX 20 iii'!Q28</f>
        <v>432</v>
      </c>
      <c r="Q28" s="202">
        <f>SUM('APPENDIX 21 iii'!F29,'APPENDIX 21 ii'!D29,'APPENDIX 21 i'!K29)</f>
        <v>89</v>
      </c>
      <c r="R28" s="202">
        <f t="shared" si="1"/>
        <v>432</v>
      </c>
      <c r="S28" s="202">
        <f t="shared" si="2"/>
        <v>89</v>
      </c>
      <c r="T28" s="202">
        <f t="shared" si="3"/>
        <v>521</v>
      </c>
      <c r="U28" s="24" t="s">
        <v>132</v>
      </c>
      <c r="X28" s="202">
        <f>'APPENDIX 20 ii'!I28+'APPENDIX 20 i'!I28+'APPENDIX 20 i'!K28</f>
        <v>0</v>
      </c>
      <c r="Y28" s="202">
        <f t="shared" si="4"/>
        <v>0</v>
      </c>
      <c r="Z28" s="143"/>
    </row>
    <row r="29" spans="2:26" ht="30.75" customHeight="1" x14ac:dyDescent="0.3">
      <c r="B29" s="155" t="s">
        <v>133</v>
      </c>
      <c r="C29" s="162">
        <v>0</v>
      </c>
      <c r="D29" s="162">
        <v>0</v>
      </c>
      <c r="E29" s="162">
        <v>0</v>
      </c>
      <c r="F29" s="162">
        <v>0</v>
      </c>
      <c r="G29" s="162">
        <v>0</v>
      </c>
      <c r="H29" s="227">
        <v>0</v>
      </c>
      <c r="I29" s="162">
        <v>0</v>
      </c>
      <c r="J29" s="162">
        <v>0</v>
      </c>
      <c r="K29" s="162">
        <v>0</v>
      </c>
      <c r="L29" s="173">
        <f>SUM('APPENDIX 20 i'!C29:L29,'APPENDIX 20 ii'!C29:L29,'APPENDIX 20 iii'!C29:K29)</f>
        <v>0</v>
      </c>
      <c r="M29" s="174"/>
      <c r="N29" s="202">
        <f t="shared" si="0"/>
        <v>0</v>
      </c>
      <c r="O29" s="202">
        <f>SUM('APPENDIX 20 ii'!I29,'APPENDIX 20 i'!I29,'APPENDIX 20 i'!K29)</f>
        <v>0</v>
      </c>
      <c r="P29" s="202">
        <f>'APPENDIX  21 iv'!L30-'APPENDIX 20 iii'!Q29</f>
        <v>0</v>
      </c>
      <c r="Q29" s="202">
        <f>SUM('APPENDIX 21 iii'!F30,'APPENDIX 21 ii'!D30,'APPENDIX 21 i'!K30)</f>
        <v>0</v>
      </c>
      <c r="R29" s="202">
        <f t="shared" si="1"/>
        <v>0</v>
      </c>
      <c r="S29" s="202">
        <f t="shared" si="2"/>
        <v>0</v>
      </c>
      <c r="T29" s="202">
        <f t="shared" si="3"/>
        <v>0</v>
      </c>
      <c r="U29" s="24" t="s">
        <v>133</v>
      </c>
      <c r="X29" s="202">
        <f>'APPENDIX 20 ii'!I29+'APPENDIX 20 i'!I29+'APPENDIX 20 i'!K29</f>
        <v>0</v>
      </c>
      <c r="Y29" s="202">
        <f t="shared" si="4"/>
        <v>0</v>
      </c>
      <c r="Z29" s="143"/>
    </row>
    <row r="30" spans="2:26" ht="30.75" customHeight="1" x14ac:dyDescent="0.3">
      <c r="B30" s="155" t="s">
        <v>134</v>
      </c>
      <c r="C30" s="162">
        <v>221097</v>
      </c>
      <c r="D30" s="162">
        <v>141718</v>
      </c>
      <c r="E30" s="162">
        <v>17065</v>
      </c>
      <c r="F30" s="162">
        <v>8126</v>
      </c>
      <c r="G30" s="162">
        <v>979187</v>
      </c>
      <c r="H30" s="227">
        <v>0</v>
      </c>
      <c r="I30" s="162">
        <v>0</v>
      </c>
      <c r="J30" s="162">
        <v>0</v>
      </c>
      <c r="K30" s="162">
        <v>13874</v>
      </c>
      <c r="L30" s="173">
        <f>SUM('APPENDIX 20 i'!C30:L30,'APPENDIX 20 ii'!C30:L30,'APPENDIX 20 iii'!C30:K30)</f>
        <v>5458943</v>
      </c>
      <c r="M30" s="174"/>
      <c r="N30" s="202">
        <f t="shared" si="0"/>
        <v>5458114</v>
      </c>
      <c r="O30" s="202">
        <f>SUM('APPENDIX 20 ii'!I30,'APPENDIX 20 i'!I30,'APPENDIX 20 i'!K30)</f>
        <v>829</v>
      </c>
      <c r="P30" s="202">
        <f>'APPENDIX  21 iv'!L31-'APPENDIX 20 iii'!Q30</f>
        <v>2139459.6830000002</v>
      </c>
      <c r="Q30" s="202">
        <f>SUM('APPENDIX 21 iii'!F31,'APPENDIX 21 ii'!D31,'APPENDIX 21 i'!K31)</f>
        <v>18865</v>
      </c>
      <c r="R30" s="202">
        <f t="shared" si="1"/>
        <v>7597573.6830000002</v>
      </c>
      <c r="S30" s="202">
        <f t="shared" si="2"/>
        <v>19694</v>
      </c>
      <c r="T30" s="202">
        <f t="shared" si="3"/>
        <v>7617267.6830000002</v>
      </c>
      <c r="U30" s="24" t="s">
        <v>134</v>
      </c>
      <c r="X30" s="202">
        <f>'APPENDIX 20 ii'!I30+'APPENDIX 20 i'!I30+'APPENDIX 20 i'!K30</f>
        <v>829</v>
      </c>
      <c r="Y30" s="202">
        <f t="shared" si="4"/>
        <v>5458114</v>
      </c>
      <c r="Z30" s="143"/>
    </row>
    <row r="31" spans="2:26" ht="30.75" customHeight="1" x14ac:dyDescent="0.3">
      <c r="B31" s="155" t="s">
        <v>135</v>
      </c>
      <c r="C31" s="162">
        <v>25116</v>
      </c>
      <c r="D31" s="162">
        <v>0</v>
      </c>
      <c r="E31" s="162">
        <v>0</v>
      </c>
      <c r="F31" s="162">
        <v>0</v>
      </c>
      <c r="G31" s="162">
        <v>271365</v>
      </c>
      <c r="H31" s="227">
        <v>0</v>
      </c>
      <c r="I31" s="162">
        <v>0</v>
      </c>
      <c r="J31" s="162">
        <v>0</v>
      </c>
      <c r="K31" s="162">
        <v>61026</v>
      </c>
      <c r="L31" s="173">
        <f>SUM('APPENDIX 20 i'!C31:L31,'APPENDIX 20 ii'!C31:L31,'APPENDIX 20 iii'!C31:K31)</f>
        <v>2699351</v>
      </c>
      <c r="M31" s="174"/>
      <c r="N31" s="202">
        <f t="shared" si="0"/>
        <v>2699351</v>
      </c>
      <c r="O31" s="202">
        <f>SUM('APPENDIX 20 ii'!I31,'APPENDIX 20 i'!I31,'APPENDIX 20 i'!K31)</f>
        <v>0</v>
      </c>
      <c r="P31" s="202">
        <f>'APPENDIX  21 iv'!L32-'APPENDIX 20 iii'!Q31</f>
        <v>948626</v>
      </c>
      <c r="Q31" s="202">
        <f>SUM('APPENDIX 21 iii'!F32,'APPENDIX 21 ii'!D32,'APPENDIX 21 i'!K32)</f>
        <v>704360</v>
      </c>
      <c r="R31" s="202">
        <f t="shared" si="1"/>
        <v>3647977</v>
      </c>
      <c r="S31" s="202">
        <f t="shared" si="2"/>
        <v>704360</v>
      </c>
      <c r="T31" s="202">
        <f t="shared" si="3"/>
        <v>4352337</v>
      </c>
      <c r="U31" s="24" t="s">
        <v>135</v>
      </c>
      <c r="X31" s="202">
        <f>'APPENDIX 20 ii'!I31+'APPENDIX 20 i'!I31+'APPENDIX 20 i'!K31</f>
        <v>0</v>
      </c>
      <c r="Y31" s="202">
        <f t="shared" si="4"/>
        <v>2699351</v>
      </c>
      <c r="Z31" s="143"/>
    </row>
    <row r="32" spans="2:26" ht="30.75" customHeight="1" x14ac:dyDescent="0.3">
      <c r="B32" s="155" t="s">
        <v>136</v>
      </c>
      <c r="C32" s="162">
        <v>1431486</v>
      </c>
      <c r="D32" s="162">
        <v>395360</v>
      </c>
      <c r="E32" s="162">
        <v>127366</v>
      </c>
      <c r="F32" s="162">
        <v>265644</v>
      </c>
      <c r="G32" s="162">
        <v>588672</v>
      </c>
      <c r="H32" s="228">
        <v>98234</v>
      </c>
      <c r="I32" s="162">
        <v>0</v>
      </c>
      <c r="J32" s="162">
        <v>0</v>
      </c>
      <c r="K32" s="162">
        <v>1169717</v>
      </c>
      <c r="L32" s="173">
        <f>SUM('APPENDIX 20 i'!C32:L32,'APPENDIX 20 ii'!C32:L32,'APPENDIX 20 iii'!C32:K32)</f>
        <v>19047804</v>
      </c>
      <c r="M32" s="174"/>
      <c r="N32" s="202">
        <f t="shared" si="0"/>
        <v>15583935</v>
      </c>
      <c r="O32" s="202">
        <f>SUM('APPENDIX 20 ii'!I32,'APPENDIX 20 i'!I32,'APPENDIX 20 i'!K32)</f>
        <v>3463869</v>
      </c>
      <c r="P32" s="202">
        <f>'APPENDIX  21 iv'!L33-'APPENDIX 20 iii'!Q32</f>
        <v>15658942.960000001</v>
      </c>
      <c r="Q32" s="202">
        <f>SUM('APPENDIX 21 iii'!F33,'APPENDIX 21 ii'!D33,'APPENDIX 21 i'!K33)</f>
        <v>1192808</v>
      </c>
      <c r="R32" s="202">
        <f t="shared" si="1"/>
        <v>31242877.960000001</v>
      </c>
      <c r="S32" s="202">
        <f t="shared" si="2"/>
        <v>4656677</v>
      </c>
      <c r="T32" s="202">
        <f t="shared" si="3"/>
        <v>35899554.960000001</v>
      </c>
      <c r="U32" s="24" t="s">
        <v>136</v>
      </c>
      <c r="X32" s="202">
        <f>'APPENDIX 20 ii'!I32+'APPENDIX 20 i'!I32+'APPENDIX 20 i'!K32</f>
        <v>3463869</v>
      </c>
      <c r="Y32" s="202">
        <f t="shared" si="4"/>
        <v>15583935</v>
      </c>
      <c r="Z32" s="143"/>
    </row>
    <row r="33" spans="2:26" ht="30.75" customHeight="1" x14ac:dyDescent="0.3">
      <c r="B33" s="155" t="s">
        <v>137</v>
      </c>
      <c r="C33" s="162">
        <v>566931</v>
      </c>
      <c r="D33" s="162">
        <v>44151</v>
      </c>
      <c r="E33" s="162">
        <v>55221</v>
      </c>
      <c r="F33" s="162">
        <v>13901</v>
      </c>
      <c r="G33" s="162">
        <v>385877</v>
      </c>
      <c r="H33" s="228">
        <v>21155</v>
      </c>
      <c r="I33" s="162">
        <v>0</v>
      </c>
      <c r="J33" s="162">
        <v>616</v>
      </c>
      <c r="K33" s="162">
        <v>635402</v>
      </c>
      <c r="L33" s="173">
        <f>SUM('APPENDIX 20 i'!C33:L33,'APPENDIX 20 ii'!C33:L33,'APPENDIX 20 iii'!C33:K33)</f>
        <v>3296808</v>
      </c>
      <c r="M33" s="174"/>
      <c r="N33" s="202">
        <f t="shared" si="0"/>
        <v>3111145</v>
      </c>
      <c r="O33" s="202">
        <f>SUM('APPENDIX 20 ii'!I33,'APPENDIX 20 i'!I33,'APPENDIX 20 i'!K33)</f>
        <v>185663</v>
      </c>
      <c r="P33" s="202">
        <f>'APPENDIX  21 iv'!L34-'APPENDIX 20 iii'!Q33</f>
        <v>5742503.6310000001</v>
      </c>
      <c r="Q33" s="202">
        <f>SUM('APPENDIX 21 iii'!F34,'APPENDIX 21 ii'!D34,'APPENDIX 21 i'!K34)</f>
        <v>587055</v>
      </c>
      <c r="R33" s="202">
        <f t="shared" si="1"/>
        <v>8853648.631000001</v>
      </c>
      <c r="S33" s="202">
        <f t="shared" si="2"/>
        <v>772718</v>
      </c>
      <c r="T33" s="202">
        <f t="shared" si="3"/>
        <v>9626366.631000001</v>
      </c>
      <c r="U33" s="24" t="s">
        <v>137</v>
      </c>
      <c r="X33" s="202">
        <f>'APPENDIX 20 ii'!I33+'APPENDIX 20 i'!I33+'APPENDIX 20 i'!K33</f>
        <v>185663</v>
      </c>
      <c r="Y33" s="202">
        <f t="shared" si="4"/>
        <v>3111145</v>
      </c>
      <c r="Z33" s="143"/>
    </row>
    <row r="34" spans="2:26" ht="30.75" customHeight="1" x14ac:dyDescent="0.3">
      <c r="B34" s="155" t="s">
        <v>138</v>
      </c>
      <c r="C34" s="162">
        <v>132559</v>
      </c>
      <c r="D34" s="162">
        <v>1071479</v>
      </c>
      <c r="E34" s="162">
        <v>19607</v>
      </c>
      <c r="F34" s="162">
        <v>16286</v>
      </c>
      <c r="G34" s="162">
        <v>197604</v>
      </c>
      <c r="H34" s="228">
        <v>71466</v>
      </c>
      <c r="I34" s="162">
        <v>0</v>
      </c>
      <c r="J34" s="162">
        <v>97294</v>
      </c>
      <c r="K34" s="162">
        <v>165614</v>
      </c>
      <c r="L34" s="173">
        <f>SUM('APPENDIX 20 i'!C34:L34,'APPENDIX 20 ii'!C34:L34,'APPENDIX 20 iii'!C34:K34)</f>
        <v>4941173</v>
      </c>
      <c r="M34" s="174"/>
      <c r="N34" s="202">
        <f t="shared" si="0"/>
        <v>4403911</v>
      </c>
      <c r="O34" s="202">
        <f>SUM('APPENDIX 20 ii'!I34,'APPENDIX 20 i'!I34,'APPENDIX 20 i'!K34)</f>
        <v>537262</v>
      </c>
      <c r="P34" s="202">
        <f>'APPENDIX  21 iv'!L35-'APPENDIX 20 iii'!Q34</f>
        <v>32819775.572999999</v>
      </c>
      <c r="Q34" s="202">
        <f>SUM('APPENDIX 21 iii'!F35,'APPENDIX 21 ii'!D35,'APPENDIX 21 i'!K35)</f>
        <v>4972083</v>
      </c>
      <c r="R34" s="202">
        <f t="shared" si="1"/>
        <v>37223686.572999999</v>
      </c>
      <c r="S34" s="202">
        <f t="shared" si="2"/>
        <v>5509345</v>
      </c>
      <c r="T34" s="202">
        <f t="shared" si="3"/>
        <v>42733031.572999999</v>
      </c>
      <c r="U34" s="24" t="s">
        <v>138</v>
      </c>
      <c r="X34" s="202">
        <f>'APPENDIX 20 ii'!I34+'APPENDIX 20 i'!I34+'APPENDIX 20 i'!K34</f>
        <v>537262</v>
      </c>
      <c r="Y34" s="202">
        <f t="shared" si="4"/>
        <v>4403911</v>
      </c>
      <c r="Z34" s="143"/>
    </row>
    <row r="35" spans="2:26" ht="30.75" customHeight="1" x14ac:dyDescent="0.3">
      <c r="B35" s="155" t="s">
        <v>139</v>
      </c>
      <c r="C35" s="162">
        <v>222762</v>
      </c>
      <c r="D35" s="162">
        <v>167563</v>
      </c>
      <c r="E35" s="162">
        <v>2973</v>
      </c>
      <c r="F35" s="162">
        <v>0</v>
      </c>
      <c r="G35" s="162">
        <v>0</v>
      </c>
      <c r="H35" s="228">
        <v>12351</v>
      </c>
      <c r="I35" s="162">
        <v>0</v>
      </c>
      <c r="J35" s="162">
        <v>0</v>
      </c>
      <c r="K35" s="162">
        <v>107914</v>
      </c>
      <c r="L35" s="173">
        <f>SUM('APPENDIX 20 i'!C35:L35,'APPENDIX 20 ii'!C35:L35,'APPENDIX 20 iii'!C35:K35)</f>
        <v>4096752</v>
      </c>
      <c r="M35" s="174"/>
      <c r="N35" s="202">
        <f t="shared" si="0"/>
        <v>4034660</v>
      </c>
      <c r="O35" s="202">
        <f>SUM('APPENDIX 20 ii'!I35,'APPENDIX 20 i'!I35,'APPENDIX 20 i'!K35)</f>
        <v>62092</v>
      </c>
      <c r="P35" s="202">
        <f>'APPENDIX  21 iv'!L36-'APPENDIX 20 iii'!Q35</f>
        <v>5871125.8660000004</v>
      </c>
      <c r="Q35" s="202">
        <f>SUM('APPENDIX 21 iii'!F36,'APPENDIX 21 ii'!D36,'APPENDIX 21 i'!K36)</f>
        <v>575269</v>
      </c>
      <c r="R35" s="202">
        <f t="shared" si="1"/>
        <v>9905785.8660000004</v>
      </c>
      <c r="S35" s="202">
        <f t="shared" si="2"/>
        <v>637361</v>
      </c>
      <c r="T35" s="202">
        <f t="shared" si="3"/>
        <v>10543146.866</v>
      </c>
      <c r="U35" s="24" t="s">
        <v>139</v>
      </c>
      <c r="X35" s="202">
        <f>'APPENDIX 20 ii'!I35+'APPENDIX 20 i'!I35+'APPENDIX 20 i'!K35</f>
        <v>62092</v>
      </c>
      <c r="Y35" s="202">
        <f t="shared" si="4"/>
        <v>4034660</v>
      </c>
      <c r="Z35" s="143"/>
    </row>
    <row r="36" spans="2:26" ht="30.75" customHeight="1" x14ac:dyDescent="0.3">
      <c r="B36" s="155" t="s">
        <v>140</v>
      </c>
      <c r="C36" s="162">
        <v>331361</v>
      </c>
      <c r="D36" s="162">
        <v>116214</v>
      </c>
      <c r="E36" s="162">
        <v>63145</v>
      </c>
      <c r="F36" s="162">
        <v>45877</v>
      </c>
      <c r="G36" s="162">
        <v>278977</v>
      </c>
      <c r="H36" s="228">
        <v>8367</v>
      </c>
      <c r="I36" s="162">
        <v>0</v>
      </c>
      <c r="J36" s="162">
        <v>71018</v>
      </c>
      <c r="K36" s="162">
        <v>405599</v>
      </c>
      <c r="L36" s="173">
        <f>SUM('APPENDIX 20 i'!C36:L36,'APPENDIX 20 ii'!C36:L36,'APPENDIX 20 iii'!C36:K36)</f>
        <v>17264242</v>
      </c>
      <c r="M36" s="174"/>
      <c r="N36" s="202">
        <f t="shared" si="0"/>
        <v>17228624</v>
      </c>
      <c r="O36" s="202">
        <f>SUM('APPENDIX 20 ii'!I36,'APPENDIX 20 i'!I36,'APPENDIX 20 i'!K36)</f>
        <v>35618</v>
      </c>
      <c r="P36" s="202">
        <f>'APPENDIX  21 iv'!L37-'APPENDIX 20 iii'!Q36</f>
        <v>8580387.6860000007</v>
      </c>
      <c r="Q36" s="202">
        <f>SUM('APPENDIX 21 iii'!F37,'APPENDIX 21 ii'!D37,'APPENDIX 21 i'!K37)</f>
        <v>816612</v>
      </c>
      <c r="R36" s="202">
        <f t="shared" si="1"/>
        <v>25809011.686000001</v>
      </c>
      <c r="S36" s="202">
        <f t="shared" si="2"/>
        <v>852230</v>
      </c>
      <c r="T36" s="202">
        <f t="shared" si="3"/>
        <v>26661241.686000001</v>
      </c>
      <c r="U36" s="24" t="s">
        <v>140</v>
      </c>
      <c r="X36" s="202">
        <f>'APPENDIX 20 ii'!I36+'APPENDIX 20 i'!I36+'APPENDIX 20 i'!K36</f>
        <v>35618</v>
      </c>
      <c r="Y36" s="202">
        <f t="shared" si="4"/>
        <v>17228624</v>
      </c>
      <c r="Z36" s="143"/>
    </row>
    <row r="37" spans="2:26" ht="30.75" customHeight="1" x14ac:dyDescent="0.3">
      <c r="B37" s="155" t="s">
        <v>141</v>
      </c>
      <c r="C37" s="162">
        <v>21809</v>
      </c>
      <c r="D37" s="162">
        <v>11087</v>
      </c>
      <c r="E37" s="162">
        <v>39630</v>
      </c>
      <c r="F37" s="162">
        <v>0</v>
      </c>
      <c r="G37" s="162">
        <v>201523</v>
      </c>
      <c r="H37" s="227">
        <v>0</v>
      </c>
      <c r="I37" s="162">
        <v>0</v>
      </c>
      <c r="J37" s="162">
        <v>1862</v>
      </c>
      <c r="K37" s="162">
        <v>0</v>
      </c>
      <c r="L37" s="173">
        <f>SUM('APPENDIX 20 i'!C37:L37,'APPENDIX 20 ii'!C37:L37,'APPENDIX 20 iii'!C37:K37)</f>
        <v>1553230</v>
      </c>
      <c r="M37" s="174"/>
      <c r="N37" s="202">
        <f t="shared" si="0"/>
        <v>1503980</v>
      </c>
      <c r="O37" s="202">
        <f>SUM('APPENDIX 20 ii'!I37,'APPENDIX 20 i'!I37,'APPENDIX 20 i'!K37)</f>
        <v>49250</v>
      </c>
      <c r="P37" s="202">
        <f>'APPENDIX  21 iv'!L38-'APPENDIX 20 iii'!Q37</f>
        <v>5184840.2379999999</v>
      </c>
      <c r="Q37" s="202">
        <f>SUM('APPENDIX 21 iii'!F38,'APPENDIX 21 ii'!D38,'APPENDIX 21 i'!K38)</f>
        <v>2226153</v>
      </c>
      <c r="R37" s="202">
        <f t="shared" si="1"/>
        <v>6688820.2379999999</v>
      </c>
      <c r="S37" s="202">
        <f t="shared" si="2"/>
        <v>2275403</v>
      </c>
      <c r="T37" s="202">
        <f t="shared" si="3"/>
        <v>8964223.2379999999</v>
      </c>
      <c r="U37" s="24" t="s">
        <v>141</v>
      </c>
      <c r="X37" s="202">
        <f>'APPENDIX 20 ii'!I37+'APPENDIX 20 i'!I37+'APPENDIX 20 i'!K37</f>
        <v>49250</v>
      </c>
      <c r="Y37" s="202">
        <f t="shared" si="4"/>
        <v>1503980</v>
      </c>
      <c r="Z37" s="143"/>
    </row>
    <row r="38" spans="2:26" ht="30.75" customHeight="1" thickBot="1" x14ac:dyDescent="0.35">
      <c r="B38" s="156" t="s">
        <v>142</v>
      </c>
      <c r="C38" s="167">
        <v>14490828</v>
      </c>
      <c r="D38" s="167">
        <v>3517171</v>
      </c>
      <c r="E38" s="167">
        <v>1393285</v>
      </c>
      <c r="F38" s="167">
        <v>1287190</v>
      </c>
      <c r="G38" s="167">
        <v>26073698</v>
      </c>
      <c r="H38" s="230">
        <v>290757</v>
      </c>
      <c r="I38" s="167">
        <v>0</v>
      </c>
      <c r="J38" s="167">
        <v>601644</v>
      </c>
      <c r="K38" s="167">
        <v>10791486</v>
      </c>
      <c r="L38" s="176">
        <f>SUM('APPENDIX 20 i'!C38:L38,'APPENDIX 20 ii'!C38:L38,'APPENDIX 20 iii'!C38:K38)</f>
        <v>349749348</v>
      </c>
      <c r="M38" s="174"/>
      <c r="N38" s="202">
        <f t="shared" si="0"/>
        <v>339808007</v>
      </c>
      <c r="O38" s="202">
        <f>SUM('APPENDIX 20 ii'!I38,'APPENDIX 20 i'!I38,'APPENDIX 20 i'!K38)</f>
        <v>9941341</v>
      </c>
      <c r="P38" s="202">
        <f>'APPENDIX  21 iv'!L39-'APPENDIX 20 iii'!Q38</f>
        <v>183745297.39899999</v>
      </c>
      <c r="Q38" s="202">
        <f>SUM('APPENDIX 21 iii'!F39,'APPENDIX 21 ii'!D39,'APPENDIX 21 i'!K39)</f>
        <v>41212284</v>
      </c>
      <c r="R38" s="202">
        <f t="shared" si="1"/>
        <v>523553304.39899999</v>
      </c>
      <c r="S38" s="202">
        <f t="shared" si="2"/>
        <v>51153625</v>
      </c>
      <c r="T38" s="202">
        <f t="shared" si="3"/>
        <v>574706929.39899993</v>
      </c>
      <c r="X38" s="202">
        <f>'APPENDIX 20 ii'!I38+'APPENDIX 20 i'!I38+'APPENDIX 20 i'!K38</f>
        <v>9941341</v>
      </c>
      <c r="Y38" s="202">
        <f t="shared" si="4"/>
        <v>339808007</v>
      </c>
      <c r="Z38" s="143"/>
    </row>
    <row r="39" spans="2:26" ht="19.5" customHeight="1" thickTop="1" x14ac:dyDescent="0.3">
      <c r="B39" s="192" t="s">
        <v>52</v>
      </c>
      <c r="C39" s="192"/>
      <c r="D39" s="192"/>
      <c r="E39" s="192"/>
      <c r="F39" s="192"/>
      <c r="G39" s="192"/>
      <c r="H39" s="192"/>
      <c r="I39" s="192"/>
      <c r="J39" s="192"/>
      <c r="K39" s="192"/>
      <c r="L39" s="192"/>
      <c r="M39" s="172"/>
      <c r="Z39" s="143"/>
    </row>
  </sheetData>
  <sheetProtection password="E931" sheet="1" objects="1" scenarios="1"/>
  <mergeCells count="1">
    <mergeCell ref="B3:L3"/>
  </mergeCells>
  <pageMargins left="0.7" right="0.7" top="0.75" bottom="0.75" header="0.3" footer="0.3"/>
  <pageSetup paperSize="9" scale="42" orientation="landscape"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topLeftCell="B1" zoomScale="80" zoomScaleNormal="80" workbookViewId="0">
      <selection activeCell="C8" sqref="C8:C33"/>
    </sheetView>
  </sheetViews>
  <sheetFormatPr defaultRowHeight="21.75" customHeight="1" x14ac:dyDescent="0.25"/>
  <cols>
    <col min="1" max="1" width="11.5703125" style="12" customWidth="1"/>
    <col min="2" max="2" width="38" style="13" customWidth="1"/>
    <col min="3" max="3" width="175.28515625" style="13" customWidth="1"/>
    <col min="4" max="4" width="20.140625" style="10" customWidth="1"/>
    <col min="5" max="16384" width="9.140625" style="10"/>
  </cols>
  <sheetData>
    <row r="1" spans="1:3" ht="21.75" customHeight="1" thickBot="1" x14ac:dyDescent="0.3"/>
    <row r="2" spans="1:3" ht="21.75" customHeight="1" thickTop="1" x14ac:dyDescent="0.25">
      <c r="A2" s="205"/>
      <c r="B2" s="206"/>
      <c r="C2" s="207"/>
    </row>
    <row r="3" spans="1:3" ht="21.75" customHeight="1" x14ac:dyDescent="0.25">
      <c r="A3" s="205"/>
      <c r="B3" s="247" t="s">
        <v>206</v>
      </c>
      <c r="C3" s="248"/>
    </row>
    <row r="4" spans="1:3" ht="21.75" customHeight="1" x14ac:dyDescent="0.25">
      <c r="A4" s="205"/>
      <c r="B4" s="247"/>
      <c r="C4" s="248"/>
    </row>
    <row r="5" spans="1:3" ht="26.25" customHeight="1" x14ac:dyDescent="0.25">
      <c r="A5" s="205"/>
      <c r="B5" s="249" t="s">
        <v>260</v>
      </c>
      <c r="C5" s="250"/>
    </row>
    <row r="6" spans="1:3" ht="21.75" customHeight="1" thickBot="1" x14ac:dyDescent="0.35">
      <c r="A6" s="208"/>
      <c r="B6" s="245" t="s">
        <v>203</v>
      </c>
      <c r="C6" s="246"/>
    </row>
    <row r="7" spans="1:3" s="23" customFormat="1" ht="21.75" customHeight="1" thickTop="1" thickBot="1" x14ac:dyDescent="0.3">
      <c r="A7" s="208"/>
      <c r="B7" s="75" t="s">
        <v>204</v>
      </c>
      <c r="C7" s="76" t="s">
        <v>205</v>
      </c>
    </row>
    <row r="8" spans="1:3" ht="29.25" customHeight="1" thickTop="1" x14ac:dyDescent="0.3">
      <c r="A8" s="208"/>
      <c r="B8" s="209" t="s">
        <v>226</v>
      </c>
      <c r="C8" s="196" t="s">
        <v>289</v>
      </c>
    </row>
    <row r="9" spans="1:3" ht="29.25" customHeight="1" x14ac:dyDescent="0.3">
      <c r="A9" s="208"/>
      <c r="B9" s="210" t="s">
        <v>227</v>
      </c>
      <c r="C9" s="197" t="s">
        <v>290</v>
      </c>
    </row>
    <row r="10" spans="1:3" ht="29.25" customHeight="1" x14ac:dyDescent="0.3">
      <c r="A10" s="208"/>
      <c r="B10" s="210" t="s">
        <v>228</v>
      </c>
      <c r="C10" s="197" t="s">
        <v>291</v>
      </c>
    </row>
    <row r="11" spans="1:3" ht="29.25" customHeight="1" x14ac:dyDescent="0.3">
      <c r="A11" s="208"/>
      <c r="B11" s="210" t="s">
        <v>229</v>
      </c>
      <c r="C11" s="197" t="s">
        <v>292</v>
      </c>
    </row>
    <row r="12" spans="1:3" ht="29.25" customHeight="1" x14ac:dyDescent="0.3">
      <c r="A12" s="208"/>
      <c r="B12" s="210" t="s">
        <v>230</v>
      </c>
      <c r="C12" s="197" t="s">
        <v>293</v>
      </c>
    </row>
    <row r="13" spans="1:3" ht="29.25" customHeight="1" x14ac:dyDescent="0.3">
      <c r="A13" s="208"/>
      <c r="B13" s="210" t="s">
        <v>231</v>
      </c>
      <c r="C13" s="197" t="s">
        <v>294</v>
      </c>
    </row>
    <row r="14" spans="1:3" ht="29.25" customHeight="1" x14ac:dyDescent="0.3">
      <c r="A14" s="208"/>
      <c r="B14" s="210" t="s">
        <v>232</v>
      </c>
      <c r="C14" s="197" t="s">
        <v>295</v>
      </c>
    </row>
    <row r="15" spans="1:3" ht="29.25" customHeight="1" x14ac:dyDescent="0.3">
      <c r="A15" s="208"/>
      <c r="B15" s="210" t="s">
        <v>233</v>
      </c>
      <c r="C15" s="197" t="s">
        <v>296</v>
      </c>
    </row>
    <row r="16" spans="1:3" ht="29.25" customHeight="1" x14ac:dyDescent="0.3">
      <c r="A16" s="208"/>
      <c r="B16" s="210" t="s">
        <v>234</v>
      </c>
      <c r="C16" s="197" t="s">
        <v>297</v>
      </c>
    </row>
    <row r="17" spans="1:4" ht="29.25" customHeight="1" x14ac:dyDescent="0.3">
      <c r="A17" s="208"/>
      <c r="B17" s="210" t="s">
        <v>235</v>
      </c>
      <c r="C17" s="197" t="s">
        <v>298</v>
      </c>
    </row>
    <row r="18" spans="1:4" ht="29.25" customHeight="1" x14ac:dyDescent="0.3">
      <c r="A18" s="208"/>
      <c r="B18" s="210" t="s">
        <v>236</v>
      </c>
      <c r="C18" s="197" t="s">
        <v>299</v>
      </c>
    </row>
    <row r="19" spans="1:4" ht="29.25" customHeight="1" x14ac:dyDescent="0.3">
      <c r="A19" s="208"/>
      <c r="B19" s="210" t="s">
        <v>237</v>
      </c>
      <c r="C19" s="197" t="s">
        <v>300</v>
      </c>
      <c r="D19" s="211"/>
    </row>
    <row r="20" spans="1:4" ht="29.25" customHeight="1" x14ac:dyDescent="0.3">
      <c r="A20" s="208"/>
      <c r="B20" s="210" t="s">
        <v>238</v>
      </c>
      <c r="C20" s="197" t="s">
        <v>301</v>
      </c>
    </row>
    <row r="21" spans="1:4" ht="29.25" customHeight="1" x14ac:dyDescent="0.3">
      <c r="A21" s="208"/>
      <c r="B21" s="210" t="s">
        <v>239</v>
      </c>
      <c r="C21" s="197" t="s">
        <v>302</v>
      </c>
    </row>
    <row r="22" spans="1:4" ht="29.25" customHeight="1" x14ac:dyDescent="0.3">
      <c r="A22" s="208"/>
      <c r="B22" s="210" t="s">
        <v>240</v>
      </c>
      <c r="C22" s="197" t="s">
        <v>303</v>
      </c>
    </row>
    <row r="23" spans="1:4" ht="29.25" customHeight="1" x14ac:dyDescent="0.3">
      <c r="A23" s="208"/>
      <c r="B23" s="210" t="s">
        <v>241</v>
      </c>
      <c r="C23" s="197" t="s">
        <v>304</v>
      </c>
    </row>
    <row r="24" spans="1:4" ht="29.25" customHeight="1" x14ac:dyDescent="0.3">
      <c r="A24" s="208"/>
      <c r="B24" s="210" t="s">
        <v>242</v>
      </c>
      <c r="C24" s="197" t="s">
        <v>305</v>
      </c>
    </row>
    <row r="25" spans="1:4" ht="29.25" customHeight="1" x14ac:dyDescent="0.3">
      <c r="A25" s="208"/>
      <c r="B25" s="210" t="s">
        <v>243</v>
      </c>
      <c r="C25" s="197" t="s">
        <v>306</v>
      </c>
    </row>
    <row r="26" spans="1:4" ht="29.25" customHeight="1" x14ac:dyDescent="0.3">
      <c r="A26" s="208"/>
      <c r="B26" s="210" t="s">
        <v>244</v>
      </c>
      <c r="C26" s="197" t="s">
        <v>307</v>
      </c>
    </row>
    <row r="27" spans="1:4" ht="29.25" customHeight="1" x14ac:dyDescent="0.3">
      <c r="A27" s="208"/>
      <c r="B27" s="210" t="s">
        <v>245</v>
      </c>
      <c r="C27" s="197" t="s">
        <v>308</v>
      </c>
    </row>
    <row r="28" spans="1:4" ht="29.25" customHeight="1" x14ac:dyDescent="0.3">
      <c r="A28" s="208"/>
      <c r="B28" s="210" t="s">
        <v>246</v>
      </c>
      <c r="C28" s="197" t="s">
        <v>308</v>
      </c>
    </row>
    <row r="29" spans="1:4" ht="29.25" customHeight="1" x14ac:dyDescent="0.3">
      <c r="A29" s="208"/>
      <c r="B29" s="210" t="s">
        <v>247</v>
      </c>
      <c r="C29" s="197" t="s">
        <v>308</v>
      </c>
    </row>
    <row r="30" spans="1:4" ht="29.25" customHeight="1" x14ac:dyDescent="0.3">
      <c r="B30" s="210" t="s">
        <v>248</v>
      </c>
      <c r="C30" s="197" t="s">
        <v>309</v>
      </c>
    </row>
    <row r="31" spans="1:4" ht="29.25" customHeight="1" x14ac:dyDescent="0.3">
      <c r="B31" s="210" t="s">
        <v>249</v>
      </c>
      <c r="C31" s="197" t="s">
        <v>309</v>
      </c>
    </row>
    <row r="32" spans="1:4" ht="29.25" customHeight="1" x14ac:dyDescent="0.3">
      <c r="B32" s="210" t="s">
        <v>250</v>
      </c>
      <c r="C32" s="197" t="s">
        <v>309</v>
      </c>
    </row>
    <row r="33" spans="2:3" ht="29.25" customHeight="1" thickBot="1" x14ac:dyDescent="0.35">
      <c r="B33" s="212" t="s">
        <v>251</v>
      </c>
      <c r="C33" s="198" t="s">
        <v>309</v>
      </c>
    </row>
    <row r="34" spans="2:3" ht="21.75" customHeight="1" thickTop="1" x14ac:dyDescent="0.25">
      <c r="B34" s="213"/>
    </row>
  </sheetData>
  <sheetProtection password="E931"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2:M45"/>
  <sheetViews>
    <sheetView showGridLines="0" zoomScale="80" zoomScaleNormal="80" workbookViewId="0">
      <selection activeCell="B4" sqref="B4:L40"/>
    </sheetView>
  </sheetViews>
  <sheetFormatPr defaultRowHeight="15" x14ac:dyDescent="0.25"/>
  <cols>
    <col min="1" max="1" width="12.42578125" style="12" customWidth="1"/>
    <col min="2" max="2" width="36.7109375" style="12" customWidth="1"/>
    <col min="3" max="12" width="25.42578125" style="12" customWidth="1"/>
    <col min="13" max="13" width="2.28515625" style="12" customWidth="1"/>
    <col min="14" max="16384" width="9.140625" style="12"/>
  </cols>
  <sheetData>
    <row r="2" spans="2:12" ht="21" customHeight="1" x14ac:dyDescent="0.25"/>
    <row r="3" spans="2:12" ht="4.5" customHeight="1" x14ac:dyDescent="0.25"/>
    <row r="4" spans="2:12" ht="24" customHeight="1" x14ac:dyDescent="0.25">
      <c r="B4" s="309" t="s">
        <v>284</v>
      </c>
      <c r="C4" s="310"/>
      <c r="D4" s="310"/>
      <c r="E4" s="310"/>
      <c r="F4" s="310"/>
      <c r="G4" s="310"/>
      <c r="H4" s="310"/>
      <c r="I4" s="310"/>
      <c r="J4" s="310"/>
      <c r="K4" s="310"/>
      <c r="L4" s="311"/>
    </row>
    <row r="5" spans="2:12" ht="57.75" customHeight="1" x14ac:dyDescent="0.25">
      <c r="B5" s="179" t="s">
        <v>0</v>
      </c>
      <c r="C5" s="180" t="s">
        <v>153</v>
      </c>
      <c r="D5" s="180" t="s">
        <v>154</v>
      </c>
      <c r="E5" s="180" t="s">
        <v>155</v>
      </c>
      <c r="F5" s="180" t="s">
        <v>202</v>
      </c>
      <c r="G5" s="180" t="s">
        <v>156</v>
      </c>
      <c r="H5" s="180" t="s">
        <v>191</v>
      </c>
      <c r="I5" s="180" t="s">
        <v>21</v>
      </c>
      <c r="J5" s="180" t="s">
        <v>22</v>
      </c>
      <c r="K5" s="180" t="s">
        <v>157</v>
      </c>
      <c r="L5" s="180" t="s">
        <v>108</v>
      </c>
    </row>
    <row r="6" spans="2:12" ht="27" customHeight="1" x14ac:dyDescent="0.3">
      <c r="B6" s="181" t="s">
        <v>109</v>
      </c>
      <c r="C6" s="30">
        <v>400000</v>
      </c>
      <c r="D6" s="30">
        <v>987386</v>
      </c>
      <c r="E6" s="30">
        <v>450000</v>
      </c>
      <c r="F6" s="30">
        <v>1000000</v>
      </c>
      <c r="G6" s="30">
        <v>1250000</v>
      </c>
      <c r="H6" s="30">
        <v>2668000</v>
      </c>
      <c r="I6" s="30">
        <v>700000</v>
      </c>
      <c r="J6" s="30">
        <v>1700000</v>
      </c>
      <c r="K6" s="30">
        <v>800000</v>
      </c>
      <c r="L6" s="30">
        <v>400000</v>
      </c>
    </row>
    <row r="7" spans="2:12" ht="27" customHeight="1" x14ac:dyDescent="0.3">
      <c r="B7" s="181" t="s">
        <v>110</v>
      </c>
      <c r="C7" s="30">
        <v>600523</v>
      </c>
      <c r="D7" s="30">
        <v>0</v>
      </c>
      <c r="E7" s="30">
        <v>0</v>
      </c>
      <c r="F7" s="30">
        <v>0</v>
      </c>
      <c r="G7" s="30">
        <v>0</v>
      </c>
      <c r="H7" s="30">
        <v>0</v>
      </c>
      <c r="I7" s="30">
        <v>0</v>
      </c>
      <c r="J7" s="30">
        <v>0</v>
      </c>
      <c r="K7" s="30">
        <v>0</v>
      </c>
      <c r="L7" s="30">
        <v>0</v>
      </c>
    </row>
    <row r="8" spans="2:12" ht="27" customHeight="1" x14ac:dyDescent="0.3">
      <c r="B8" s="181" t="s">
        <v>111</v>
      </c>
      <c r="C8" s="30">
        <v>0</v>
      </c>
      <c r="D8" s="30">
        <v>0</v>
      </c>
      <c r="E8" s="30">
        <v>4652</v>
      </c>
      <c r="F8" s="30">
        <v>0</v>
      </c>
      <c r="G8" s="30">
        <v>0</v>
      </c>
      <c r="H8" s="30">
        <v>0</v>
      </c>
      <c r="I8" s="30">
        <v>0</v>
      </c>
      <c r="J8" s="30">
        <v>0</v>
      </c>
      <c r="K8" s="30">
        <v>-272</v>
      </c>
      <c r="L8" s="30">
        <v>0</v>
      </c>
    </row>
    <row r="9" spans="2:12" ht="27" customHeight="1" x14ac:dyDescent="0.3">
      <c r="B9" s="181" t="s">
        <v>112</v>
      </c>
      <c r="C9" s="30">
        <v>0</v>
      </c>
      <c r="D9" s="30">
        <v>0</v>
      </c>
      <c r="E9" s="30">
        <v>0</v>
      </c>
      <c r="F9" s="30">
        <v>0</v>
      </c>
      <c r="G9" s="30">
        <v>0</v>
      </c>
      <c r="H9" s="30">
        <v>0</v>
      </c>
      <c r="I9" s="30">
        <v>0</v>
      </c>
      <c r="J9" s="30">
        <v>0</v>
      </c>
      <c r="K9" s="30">
        <v>0</v>
      </c>
      <c r="L9" s="30">
        <v>0</v>
      </c>
    </row>
    <row r="10" spans="2:12" ht="27" customHeight="1" x14ac:dyDescent="0.3">
      <c r="B10" s="181" t="s">
        <v>113</v>
      </c>
      <c r="C10" s="30">
        <v>113526</v>
      </c>
      <c r="D10" s="30">
        <v>593984</v>
      </c>
      <c r="E10" s="30">
        <v>1552413</v>
      </c>
      <c r="F10" s="30">
        <v>-174925</v>
      </c>
      <c r="G10" s="30">
        <v>4101979</v>
      </c>
      <c r="H10" s="30">
        <v>437863</v>
      </c>
      <c r="I10" s="30">
        <v>-146060</v>
      </c>
      <c r="J10" s="30">
        <v>2459714</v>
      </c>
      <c r="K10" s="30">
        <v>337136</v>
      </c>
      <c r="L10" s="30">
        <v>557207</v>
      </c>
    </row>
    <row r="11" spans="2:12" ht="27" customHeight="1" x14ac:dyDescent="0.3">
      <c r="B11" s="182" t="s">
        <v>114</v>
      </c>
      <c r="C11" s="30">
        <v>0</v>
      </c>
      <c r="D11" s="30">
        <v>15156</v>
      </c>
      <c r="E11" s="183">
        <v>0</v>
      </c>
      <c r="F11" s="183">
        <v>0</v>
      </c>
      <c r="G11" s="183">
        <v>459186</v>
      </c>
      <c r="H11" s="183">
        <v>0</v>
      </c>
      <c r="I11" s="183">
        <v>0</v>
      </c>
      <c r="J11" s="183">
        <v>-116367</v>
      </c>
      <c r="K11" s="183">
        <v>0</v>
      </c>
      <c r="L11" s="183">
        <v>0</v>
      </c>
    </row>
    <row r="12" spans="2:12" ht="27" customHeight="1" x14ac:dyDescent="0.25">
      <c r="B12" s="189" t="s">
        <v>115</v>
      </c>
      <c r="C12" s="126">
        <v>1114049</v>
      </c>
      <c r="D12" s="126">
        <v>1596526</v>
      </c>
      <c r="E12" s="126">
        <v>2007065</v>
      </c>
      <c r="F12" s="126">
        <v>825075</v>
      </c>
      <c r="G12" s="126">
        <v>5811165</v>
      </c>
      <c r="H12" s="126">
        <v>3105863</v>
      </c>
      <c r="I12" s="126">
        <v>553940</v>
      </c>
      <c r="J12" s="126">
        <v>4043347</v>
      </c>
      <c r="K12" s="126">
        <v>1136863</v>
      </c>
      <c r="L12" s="126">
        <v>957207</v>
      </c>
    </row>
    <row r="13" spans="2:12" ht="27" customHeight="1" x14ac:dyDescent="0.3">
      <c r="B13" s="184" t="s">
        <v>116</v>
      </c>
      <c r="C13" s="124">
        <v>2594389</v>
      </c>
      <c r="D13" s="124">
        <v>2115166</v>
      </c>
      <c r="E13" s="124">
        <v>1170901</v>
      </c>
      <c r="F13" s="124">
        <v>163975</v>
      </c>
      <c r="G13" s="124">
        <v>8269343</v>
      </c>
      <c r="H13" s="124">
        <v>6136611</v>
      </c>
      <c r="I13" s="124">
        <v>1549281</v>
      </c>
      <c r="J13" s="124">
        <v>7530722</v>
      </c>
      <c r="K13" s="124">
        <v>535304</v>
      </c>
      <c r="L13" s="124">
        <v>272826</v>
      </c>
    </row>
    <row r="14" spans="2:12" ht="27" customHeight="1" x14ac:dyDescent="0.3">
      <c r="B14" s="181" t="s">
        <v>117</v>
      </c>
      <c r="C14" s="124">
        <v>0</v>
      </c>
      <c r="D14" s="124">
        <v>0</v>
      </c>
      <c r="E14" s="30">
        <v>0</v>
      </c>
      <c r="F14" s="30">
        <v>0</v>
      </c>
      <c r="G14" s="30">
        <v>0</v>
      </c>
      <c r="H14" s="30">
        <v>0</v>
      </c>
      <c r="I14" s="30">
        <v>0</v>
      </c>
      <c r="J14" s="30">
        <v>0</v>
      </c>
      <c r="K14" s="30">
        <v>0</v>
      </c>
      <c r="L14" s="30">
        <v>0</v>
      </c>
    </row>
    <row r="15" spans="2:12" ht="27" customHeight="1" x14ac:dyDescent="0.3">
      <c r="B15" s="182" t="s">
        <v>118</v>
      </c>
      <c r="C15" s="124">
        <v>0</v>
      </c>
      <c r="D15" s="124">
        <v>0</v>
      </c>
      <c r="E15" s="183">
        <v>0</v>
      </c>
      <c r="F15" s="183">
        <v>0</v>
      </c>
      <c r="G15" s="183">
        <v>0</v>
      </c>
      <c r="H15" s="183">
        <v>0</v>
      </c>
      <c r="I15" s="183">
        <v>0</v>
      </c>
      <c r="J15" s="183">
        <v>0</v>
      </c>
      <c r="K15" s="183">
        <v>0</v>
      </c>
      <c r="L15" s="183">
        <v>0</v>
      </c>
    </row>
    <row r="16" spans="2:12" ht="27" customHeight="1" x14ac:dyDescent="0.3">
      <c r="B16" s="181" t="s">
        <v>119</v>
      </c>
      <c r="C16" s="124">
        <v>20701</v>
      </c>
      <c r="D16" s="124">
        <v>203679</v>
      </c>
      <c r="E16" s="30">
        <v>1787009</v>
      </c>
      <c r="F16" s="30">
        <v>128667</v>
      </c>
      <c r="G16" s="30">
        <v>691803</v>
      </c>
      <c r="H16" s="30">
        <v>703295</v>
      </c>
      <c r="I16" s="30">
        <v>561271</v>
      </c>
      <c r="J16" s="30">
        <v>546335</v>
      </c>
      <c r="K16" s="30">
        <v>170822</v>
      </c>
      <c r="L16" s="30">
        <v>127638</v>
      </c>
    </row>
    <row r="17" spans="2:12" ht="27" customHeight="1" thickBot="1" x14ac:dyDescent="0.3">
      <c r="B17" s="187" t="s">
        <v>120</v>
      </c>
      <c r="C17" s="188">
        <v>3729139</v>
      </c>
      <c r="D17" s="188">
        <v>3915371</v>
      </c>
      <c r="E17" s="188">
        <v>4964975</v>
      </c>
      <c r="F17" s="188">
        <v>1117717</v>
      </c>
      <c r="G17" s="188">
        <v>14772310</v>
      </c>
      <c r="H17" s="188">
        <v>9945770</v>
      </c>
      <c r="I17" s="188">
        <v>2664492</v>
      </c>
      <c r="J17" s="188">
        <v>12120404</v>
      </c>
      <c r="K17" s="188">
        <v>1842990</v>
      </c>
      <c r="L17" s="188">
        <v>1357670</v>
      </c>
    </row>
    <row r="18" spans="2:12" ht="27" customHeight="1" thickTop="1" x14ac:dyDescent="0.3">
      <c r="B18" s="184" t="s">
        <v>121</v>
      </c>
      <c r="C18" s="185">
        <v>0</v>
      </c>
      <c r="D18" s="185">
        <v>729066</v>
      </c>
      <c r="E18" s="185">
        <v>0</v>
      </c>
      <c r="F18" s="185">
        <v>0</v>
      </c>
      <c r="G18" s="185">
        <v>0</v>
      </c>
      <c r="H18" s="185">
        <v>45530</v>
      </c>
      <c r="I18" s="185">
        <v>105000</v>
      </c>
      <c r="J18" s="185">
        <v>238410</v>
      </c>
      <c r="K18" s="185">
        <v>0</v>
      </c>
      <c r="L18" s="185">
        <v>0</v>
      </c>
    </row>
    <row r="19" spans="2:12" ht="27" customHeight="1" x14ac:dyDescent="0.3">
      <c r="B19" s="181" t="s">
        <v>122</v>
      </c>
      <c r="C19" s="185">
        <v>0</v>
      </c>
      <c r="D19" s="185">
        <v>525000</v>
      </c>
      <c r="E19" s="26">
        <v>510000</v>
      </c>
      <c r="F19" s="26">
        <v>0</v>
      </c>
      <c r="G19" s="26">
        <v>1225000</v>
      </c>
      <c r="H19" s="26">
        <v>0</v>
      </c>
      <c r="I19" s="26">
        <v>270000</v>
      </c>
      <c r="J19" s="26">
        <v>1642390</v>
      </c>
      <c r="K19" s="26">
        <v>0</v>
      </c>
      <c r="L19" s="26">
        <v>800000</v>
      </c>
    </row>
    <row r="20" spans="2:12" ht="27" customHeight="1" x14ac:dyDescent="0.3">
      <c r="B20" s="181" t="s">
        <v>123</v>
      </c>
      <c r="C20" s="185">
        <v>116505</v>
      </c>
      <c r="D20" s="185">
        <v>126382</v>
      </c>
      <c r="E20" s="26">
        <v>56781</v>
      </c>
      <c r="F20" s="26">
        <v>40236</v>
      </c>
      <c r="G20" s="26">
        <v>97692</v>
      </c>
      <c r="H20" s="26">
        <v>126971</v>
      </c>
      <c r="I20" s="26">
        <v>33008</v>
      </c>
      <c r="J20" s="26">
        <v>224883</v>
      </c>
      <c r="K20" s="26">
        <v>24304</v>
      </c>
      <c r="L20" s="26">
        <v>3963</v>
      </c>
    </row>
    <row r="21" spans="2:12" ht="27" customHeight="1" x14ac:dyDescent="0.3">
      <c r="B21" s="181" t="s">
        <v>124</v>
      </c>
      <c r="C21" s="185">
        <v>1286877</v>
      </c>
      <c r="D21" s="185">
        <v>490086</v>
      </c>
      <c r="E21" s="26">
        <v>2970667</v>
      </c>
      <c r="F21" s="26">
        <v>653093</v>
      </c>
      <c r="G21" s="26">
        <v>6880292</v>
      </c>
      <c r="H21" s="26">
        <v>4919479</v>
      </c>
      <c r="I21" s="26">
        <v>851532</v>
      </c>
      <c r="J21" s="26">
        <v>2880592</v>
      </c>
      <c r="K21" s="26">
        <v>585350</v>
      </c>
      <c r="L21" s="26">
        <v>160550</v>
      </c>
    </row>
    <row r="22" spans="2:12" ht="27" customHeight="1" x14ac:dyDescent="0.3">
      <c r="B22" s="181" t="s">
        <v>125</v>
      </c>
      <c r="C22" s="185">
        <v>0</v>
      </c>
      <c r="D22" s="185">
        <v>0</v>
      </c>
      <c r="E22" s="26">
        <v>0</v>
      </c>
      <c r="F22" s="26">
        <v>0</v>
      </c>
      <c r="G22" s="26">
        <v>0</v>
      </c>
      <c r="H22" s="26">
        <v>0</v>
      </c>
      <c r="I22" s="26">
        <v>0</v>
      </c>
      <c r="J22" s="26">
        <v>265148</v>
      </c>
      <c r="K22" s="26">
        <v>0</v>
      </c>
      <c r="L22" s="26">
        <v>0</v>
      </c>
    </row>
    <row r="23" spans="2:12" ht="27" customHeight="1" x14ac:dyDescent="0.3">
      <c r="B23" s="181" t="s">
        <v>126</v>
      </c>
      <c r="C23" s="185">
        <v>0</v>
      </c>
      <c r="D23" s="185">
        <v>0</v>
      </c>
      <c r="E23" s="26">
        <v>0</v>
      </c>
      <c r="F23" s="26">
        <v>0</v>
      </c>
      <c r="G23" s="26">
        <v>597913</v>
      </c>
      <c r="H23" s="26">
        <v>0</v>
      </c>
      <c r="I23" s="26">
        <v>30000</v>
      </c>
      <c r="J23" s="26">
        <v>0</v>
      </c>
      <c r="K23" s="26">
        <v>0</v>
      </c>
      <c r="L23" s="26">
        <v>0</v>
      </c>
    </row>
    <row r="24" spans="2:12" ht="27" customHeight="1" x14ac:dyDescent="0.3">
      <c r="B24" s="181" t="s">
        <v>127</v>
      </c>
      <c r="C24" s="185">
        <v>111025</v>
      </c>
      <c r="D24" s="185">
        <v>13687</v>
      </c>
      <c r="E24" s="26">
        <v>0</v>
      </c>
      <c r="F24" s="26">
        <v>0</v>
      </c>
      <c r="G24" s="26">
        <v>10004</v>
      </c>
      <c r="H24" s="26">
        <v>514829</v>
      </c>
      <c r="I24" s="26">
        <v>27442</v>
      </c>
      <c r="J24" s="26">
        <v>268860</v>
      </c>
      <c r="K24" s="26">
        <v>39724</v>
      </c>
      <c r="L24" s="26">
        <v>0</v>
      </c>
    </row>
    <row r="25" spans="2:12" ht="27" customHeight="1" x14ac:dyDescent="0.3">
      <c r="B25" s="181" t="s">
        <v>128</v>
      </c>
      <c r="C25" s="185">
        <v>0</v>
      </c>
      <c r="D25" s="185">
        <v>0</v>
      </c>
      <c r="E25" s="26">
        <v>0</v>
      </c>
      <c r="F25" s="26">
        <v>0</v>
      </c>
      <c r="G25" s="26">
        <v>356369</v>
      </c>
      <c r="H25" s="26">
        <v>0</v>
      </c>
      <c r="I25" s="26">
        <v>0</v>
      </c>
      <c r="J25" s="26">
        <v>39242</v>
      </c>
      <c r="K25" s="26">
        <v>0</v>
      </c>
      <c r="L25" s="26">
        <v>0</v>
      </c>
    </row>
    <row r="26" spans="2:12" ht="27" customHeight="1" x14ac:dyDescent="0.3">
      <c r="B26" s="181" t="s">
        <v>129</v>
      </c>
      <c r="C26" s="185">
        <v>0</v>
      </c>
      <c r="D26" s="185">
        <v>0</v>
      </c>
      <c r="E26" s="26">
        <v>0</v>
      </c>
      <c r="F26" s="26">
        <v>0</v>
      </c>
      <c r="G26" s="26">
        <v>0</v>
      </c>
      <c r="H26" s="26">
        <v>0</v>
      </c>
      <c r="I26" s="26">
        <v>0</v>
      </c>
      <c r="J26" s="26">
        <v>0</v>
      </c>
      <c r="K26" s="26">
        <v>0</v>
      </c>
      <c r="L26" s="26">
        <v>0</v>
      </c>
    </row>
    <row r="27" spans="2:12" ht="27" customHeight="1" x14ac:dyDescent="0.3">
      <c r="B27" s="181" t="s">
        <v>130</v>
      </c>
      <c r="C27" s="185">
        <v>0</v>
      </c>
      <c r="D27" s="185">
        <v>20370</v>
      </c>
      <c r="E27" s="26">
        <v>0</v>
      </c>
      <c r="F27" s="26">
        <v>0</v>
      </c>
      <c r="G27" s="26">
        <v>1162447</v>
      </c>
      <c r="H27" s="26">
        <v>552244</v>
      </c>
      <c r="I27" s="26">
        <v>213527</v>
      </c>
      <c r="J27" s="26">
        <v>584507</v>
      </c>
      <c r="K27" s="26">
        <v>33086</v>
      </c>
      <c r="L27" s="26">
        <v>1807</v>
      </c>
    </row>
    <row r="28" spans="2:12" ht="27" customHeight="1" x14ac:dyDescent="0.3">
      <c r="B28" s="181" t="s">
        <v>131</v>
      </c>
      <c r="C28" s="185">
        <v>0</v>
      </c>
      <c r="D28" s="185">
        <v>0</v>
      </c>
      <c r="E28" s="26">
        <v>0</v>
      </c>
      <c r="F28" s="26">
        <v>0</v>
      </c>
      <c r="G28" s="26">
        <v>22089</v>
      </c>
      <c r="H28" s="26">
        <v>16157</v>
      </c>
      <c r="I28" s="26">
        <v>305491</v>
      </c>
      <c r="J28" s="26">
        <v>19601</v>
      </c>
      <c r="K28" s="26">
        <v>0</v>
      </c>
      <c r="L28" s="26">
        <v>1068</v>
      </c>
    </row>
    <row r="29" spans="2:12" ht="27" customHeight="1" x14ac:dyDescent="0.3">
      <c r="B29" s="181" t="s">
        <v>132</v>
      </c>
      <c r="C29" s="185">
        <v>0</v>
      </c>
      <c r="D29" s="185">
        <v>0</v>
      </c>
      <c r="E29" s="26">
        <v>0</v>
      </c>
      <c r="F29" s="26">
        <v>0</v>
      </c>
      <c r="G29" s="26">
        <v>0</v>
      </c>
      <c r="H29" s="26">
        <v>0</v>
      </c>
      <c r="I29" s="26">
        <v>0</v>
      </c>
      <c r="J29" s="26">
        <v>0</v>
      </c>
      <c r="K29" s="26">
        <v>0</v>
      </c>
      <c r="L29" s="26">
        <v>0</v>
      </c>
    </row>
    <row r="30" spans="2:12" ht="27" customHeight="1" x14ac:dyDescent="0.3">
      <c r="B30" s="181" t="s">
        <v>133</v>
      </c>
      <c r="C30" s="185">
        <v>0</v>
      </c>
      <c r="D30" s="185">
        <v>0</v>
      </c>
      <c r="E30" s="26">
        <v>0</v>
      </c>
      <c r="F30" s="26">
        <v>0</v>
      </c>
      <c r="G30" s="26">
        <v>0</v>
      </c>
      <c r="H30" s="26">
        <v>0</v>
      </c>
      <c r="I30" s="26">
        <v>0</v>
      </c>
      <c r="J30" s="26">
        <v>0</v>
      </c>
      <c r="K30" s="26">
        <v>0</v>
      </c>
      <c r="L30" s="26">
        <v>0</v>
      </c>
    </row>
    <row r="31" spans="2:12" ht="27" customHeight="1" x14ac:dyDescent="0.3">
      <c r="B31" s="181" t="s">
        <v>134</v>
      </c>
      <c r="C31" s="185">
        <v>0</v>
      </c>
      <c r="D31" s="185">
        <v>13709</v>
      </c>
      <c r="E31" s="26">
        <v>9879</v>
      </c>
      <c r="F31" s="26">
        <v>0</v>
      </c>
      <c r="G31" s="26">
        <v>16272</v>
      </c>
      <c r="H31" s="26">
        <v>0</v>
      </c>
      <c r="I31" s="26">
        <v>6683</v>
      </c>
      <c r="J31" s="26">
        <v>172754</v>
      </c>
      <c r="K31" s="26">
        <v>10513</v>
      </c>
      <c r="L31" s="26">
        <v>0</v>
      </c>
    </row>
    <row r="32" spans="2:12" ht="27" customHeight="1" x14ac:dyDescent="0.3">
      <c r="B32" s="181" t="s">
        <v>135</v>
      </c>
      <c r="C32" s="185">
        <v>0</v>
      </c>
      <c r="D32" s="185">
        <v>0</v>
      </c>
      <c r="E32" s="26">
        <v>0</v>
      </c>
      <c r="F32" s="26">
        <v>0</v>
      </c>
      <c r="G32" s="26">
        <v>49292</v>
      </c>
      <c r="H32" s="26">
        <v>0</v>
      </c>
      <c r="I32" s="26">
        <v>33344</v>
      </c>
      <c r="J32" s="26">
        <v>67536</v>
      </c>
      <c r="K32" s="26">
        <v>5613</v>
      </c>
      <c r="L32" s="26">
        <v>0</v>
      </c>
    </row>
    <row r="33" spans="1:13" ht="27" customHeight="1" x14ac:dyDescent="0.3">
      <c r="B33" s="181" t="s">
        <v>136</v>
      </c>
      <c r="C33" s="185">
        <v>869830</v>
      </c>
      <c r="D33" s="185">
        <v>598074</v>
      </c>
      <c r="E33" s="26">
        <v>227620</v>
      </c>
      <c r="F33" s="26">
        <v>50313</v>
      </c>
      <c r="G33" s="26">
        <v>1010178</v>
      </c>
      <c r="H33" s="26">
        <v>505722</v>
      </c>
      <c r="I33" s="26">
        <v>47420</v>
      </c>
      <c r="J33" s="26">
        <v>1611858</v>
      </c>
      <c r="K33" s="26">
        <v>302053</v>
      </c>
      <c r="L33" s="26">
        <v>18492</v>
      </c>
    </row>
    <row r="34" spans="1:13" ht="27" customHeight="1" x14ac:dyDescent="0.3">
      <c r="B34" s="181" t="s">
        <v>137</v>
      </c>
      <c r="C34" s="185">
        <v>136939</v>
      </c>
      <c r="D34" s="185">
        <v>61639</v>
      </c>
      <c r="E34" s="26">
        <v>37662</v>
      </c>
      <c r="F34" s="26">
        <v>114070</v>
      </c>
      <c r="G34" s="26">
        <v>234829</v>
      </c>
      <c r="H34" s="26">
        <v>416695</v>
      </c>
      <c r="I34" s="26">
        <v>105844</v>
      </c>
      <c r="J34" s="26">
        <v>710476</v>
      </c>
      <c r="K34" s="26">
        <v>35645</v>
      </c>
      <c r="L34" s="26">
        <v>13438</v>
      </c>
    </row>
    <row r="35" spans="1:13" ht="27" customHeight="1" x14ac:dyDescent="0.3">
      <c r="B35" s="181" t="s">
        <v>138</v>
      </c>
      <c r="C35" s="185">
        <v>583216</v>
      </c>
      <c r="D35" s="185">
        <v>1117851</v>
      </c>
      <c r="E35" s="26">
        <v>645868</v>
      </c>
      <c r="F35" s="26">
        <v>135043</v>
      </c>
      <c r="G35" s="26">
        <v>2473687</v>
      </c>
      <c r="H35" s="26">
        <v>806461</v>
      </c>
      <c r="I35" s="26">
        <v>281483</v>
      </c>
      <c r="J35" s="26">
        <v>1959860</v>
      </c>
      <c r="K35" s="26">
        <v>580475</v>
      </c>
      <c r="L35" s="26">
        <v>294451</v>
      </c>
    </row>
    <row r="36" spans="1:13" ht="27" customHeight="1" x14ac:dyDescent="0.3">
      <c r="B36" s="181" t="s">
        <v>139</v>
      </c>
      <c r="C36" s="185">
        <v>345998</v>
      </c>
      <c r="D36" s="185">
        <v>38728</v>
      </c>
      <c r="E36" s="26">
        <v>22287</v>
      </c>
      <c r="F36" s="26">
        <v>0</v>
      </c>
      <c r="G36" s="26">
        <v>78615</v>
      </c>
      <c r="H36" s="26">
        <v>361099</v>
      </c>
      <c r="I36" s="26">
        <v>218265</v>
      </c>
      <c r="J36" s="26">
        <v>501654</v>
      </c>
      <c r="K36" s="26">
        <v>0</v>
      </c>
      <c r="L36" s="26">
        <v>5998</v>
      </c>
    </row>
    <row r="37" spans="1:13" ht="27" customHeight="1" x14ac:dyDescent="0.3">
      <c r="B37" s="182" t="s">
        <v>140</v>
      </c>
      <c r="C37" s="185">
        <v>0</v>
      </c>
      <c r="D37" s="185">
        <v>169080</v>
      </c>
      <c r="E37" s="186">
        <v>483150</v>
      </c>
      <c r="F37" s="186">
        <v>77604</v>
      </c>
      <c r="G37" s="186">
        <v>291636</v>
      </c>
      <c r="H37" s="186">
        <v>816239</v>
      </c>
      <c r="I37" s="186">
        <v>36087</v>
      </c>
      <c r="J37" s="186">
        <v>885404</v>
      </c>
      <c r="K37" s="186">
        <v>226226</v>
      </c>
      <c r="L37" s="186">
        <v>43164</v>
      </c>
    </row>
    <row r="38" spans="1:13" ht="27" customHeight="1" x14ac:dyDescent="0.3">
      <c r="B38" s="181" t="s">
        <v>141</v>
      </c>
      <c r="C38" s="185">
        <v>278749</v>
      </c>
      <c r="D38" s="185">
        <v>11698</v>
      </c>
      <c r="E38" s="26">
        <v>1060</v>
      </c>
      <c r="F38" s="26">
        <v>47359</v>
      </c>
      <c r="G38" s="26">
        <v>265995</v>
      </c>
      <c r="H38" s="26">
        <v>864345</v>
      </c>
      <c r="I38" s="26">
        <v>99366</v>
      </c>
      <c r="J38" s="26">
        <v>47232</v>
      </c>
      <c r="K38" s="26">
        <v>0</v>
      </c>
      <c r="L38" s="26">
        <v>14739</v>
      </c>
    </row>
    <row r="39" spans="1:13" ht="27" customHeight="1" thickBot="1" x14ac:dyDescent="0.3">
      <c r="B39" s="187" t="s">
        <v>142</v>
      </c>
      <c r="C39" s="188">
        <v>3729139</v>
      </c>
      <c r="D39" s="188">
        <v>3915371</v>
      </c>
      <c r="E39" s="188">
        <v>4964975</v>
      </c>
      <c r="F39" s="188">
        <v>1117717</v>
      </c>
      <c r="G39" s="188">
        <v>14772310</v>
      </c>
      <c r="H39" s="188">
        <v>9945770</v>
      </c>
      <c r="I39" s="188">
        <v>2664492</v>
      </c>
      <c r="J39" s="188">
        <v>12120404</v>
      </c>
      <c r="K39" s="188">
        <v>1842990</v>
      </c>
      <c r="L39" s="188">
        <v>1357670</v>
      </c>
    </row>
    <row r="40" spans="1:13" ht="15.75" thickTop="1" x14ac:dyDescent="0.25">
      <c r="A40" s="32"/>
      <c r="B40" s="312" t="s">
        <v>159</v>
      </c>
      <c r="C40" s="312"/>
      <c r="D40" s="312"/>
      <c r="E40" s="312"/>
      <c r="F40" s="312"/>
      <c r="G40" s="312"/>
      <c r="H40" s="312"/>
      <c r="I40" s="312"/>
      <c r="J40" s="312"/>
      <c r="K40" s="302" t="s">
        <v>186</v>
      </c>
      <c r="L40" s="302"/>
      <c r="M40" s="32"/>
    </row>
    <row r="41" spans="1:13" x14ac:dyDescent="0.25">
      <c r="B41" s="32"/>
      <c r="C41" s="42"/>
      <c r="D41" s="42"/>
      <c r="E41" s="42"/>
      <c r="F41" s="42"/>
      <c r="G41" s="42"/>
      <c r="H41" s="42"/>
      <c r="I41" s="42"/>
      <c r="J41" s="42"/>
      <c r="K41" s="42"/>
      <c r="L41" s="42"/>
    </row>
    <row r="42" spans="1:13" x14ac:dyDescent="0.25">
      <c r="C42" s="43"/>
      <c r="D42" s="43"/>
      <c r="E42" s="43"/>
      <c r="F42" s="43"/>
      <c r="G42" s="43"/>
      <c r="H42" s="43"/>
      <c r="I42" s="43"/>
      <c r="J42" s="43"/>
      <c r="K42" s="43"/>
      <c r="L42" s="43"/>
    </row>
    <row r="43" spans="1:13" x14ac:dyDescent="0.25">
      <c r="C43" s="43"/>
      <c r="D43" s="43"/>
      <c r="E43" s="43"/>
      <c r="F43" s="43"/>
      <c r="G43" s="43"/>
      <c r="H43" s="43"/>
      <c r="I43" s="43"/>
      <c r="J43" s="43"/>
      <c r="K43" s="43"/>
      <c r="L43" s="43"/>
    </row>
    <row r="45" spans="1:13" x14ac:dyDescent="0.25">
      <c r="C45" s="38"/>
    </row>
  </sheetData>
  <sheetProtection password="E931"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3:N44"/>
  <sheetViews>
    <sheetView showGridLines="0" topLeftCell="F30" zoomScale="80" zoomScaleNormal="80" workbookViewId="0">
      <selection activeCell="K40" sqref="B3:L40"/>
    </sheetView>
  </sheetViews>
  <sheetFormatPr defaultRowHeight="15" x14ac:dyDescent="0.25"/>
  <cols>
    <col min="1" max="1" width="12.5703125" style="12" customWidth="1"/>
    <col min="2" max="2" width="34" style="12" customWidth="1"/>
    <col min="3" max="12" width="21.7109375" style="12" customWidth="1"/>
    <col min="13" max="13" width="1.85546875" style="12" customWidth="1"/>
    <col min="14" max="16384" width="9.140625" style="12"/>
  </cols>
  <sheetData>
    <row r="3" spans="2:14" x14ac:dyDescent="0.25">
      <c r="B3" s="313" t="s">
        <v>143</v>
      </c>
      <c r="C3" s="313"/>
      <c r="D3" s="313"/>
      <c r="E3" s="313"/>
      <c r="F3" s="313"/>
      <c r="G3" s="313"/>
      <c r="H3" s="313"/>
      <c r="I3" s="313"/>
      <c r="J3" s="313"/>
      <c r="K3" s="313"/>
      <c r="L3" s="313"/>
    </row>
    <row r="4" spans="2:14" ht="25.5" customHeight="1" x14ac:dyDescent="0.25">
      <c r="B4" s="309" t="s">
        <v>285</v>
      </c>
      <c r="C4" s="310"/>
      <c r="D4" s="310"/>
      <c r="E4" s="310"/>
      <c r="F4" s="310"/>
      <c r="G4" s="310"/>
      <c r="H4" s="310"/>
      <c r="I4" s="310"/>
      <c r="J4" s="310"/>
      <c r="K4" s="310"/>
      <c r="L4" s="311"/>
    </row>
    <row r="5" spans="2:14" ht="57" customHeight="1" x14ac:dyDescent="0.25">
      <c r="B5" s="179" t="s">
        <v>0</v>
      </c>
      <c r="C5" s="180" t="s">
        <v>158</v>
      </c>
      <c r="D5" s="180" t="s">
        <v>160</v>
      </c>
      <c r="E5" s="180" t="s">
        <v>161</v>
      </c>
      <c r="F5" s="180" t="s">
        <v>56</v>
      </c>
      <c r="G5" s="180" t="s">
        <v>162</v>
      </c>
      <c r="H5" s="180" t="s">
        <v>163</v>
      </c>
      <c r="I5" s="180" t="s">
        <v>164</v>
      </c>
      <c r="J5" s="180" t="s">
        <v>165</v>
      </c>
      <c r="K5" s="180" t="s">
        <v>166</v>
      </c>
      <c r="L5" s="180" t="s">
        <v>32</v>
      </c>
    </row>
    <row r="6" spans="2:14" ht="30" customHeight="1" x14ac:dyDescent="0.3">
      <c r="B6" s="182" t="s">
        <v>109</v>
      </c>
      <c r="C6" s="183">
        <v>300000</v>
      </c>
      <c r="D6" s="183">
        <v>1000000</v>
      </c>
      <c r="E6" s="183">
        <v>600000</v>
      </c>
      <c r="F6" s="183">
        <v>660000</v>
      </c>
      <c r="G6" s="183">
        <v>700000</v>
      </c>
      <c r="H6" s="183">
        <v>550000</v>
      </c>
      <c r="I6" s="183">
        <v>500000</v>
      </c>
      <c r="J6" s="183">
        <v>1000000</v>
      </c>
      <c r="K6" s="183">
        <v>400000</v>
      </c>
      <c r="L6" s="183">
        <v>1680000</v>
      </c>
      <c r="M6" s="32"/>
      <c r="N6" s="32"/>
    </row>
    <row r="7" spans="2:14" ht="30" customHeight="1" x14ac:dyDescent="0.3">
      <c r="B7" s="181" t="s">
        <v>110</v>
      </c>
      <c r="C7" s="30">
        <v>0</v>
      </c>
      <c r="D7" s="30">
        <v>0</v>
      </c>
      <c r="E7" s="30">
        <v>0</v>
      </c>
      <c r="F7" s="30">
        <v>512139</v>
      </c>
      <c r="G7" s="30">
        <v>0</v>
      </c>
      <c r="H7" s="30">
        <v>0</v>
      </c>
      <c r="I7" s="30">
        <v>0</v>
      </c>
      <c r="J7" s="30">
        <v>0</v>
      </c>
      <c r="K7" s="30">
        <v>0</v>
      </c>
      <c r="L7" s="30">
        <v>0</v>
      </c>
      <c r="M7" s="32"/>
      <c r="N7" s="32"/>
    </row>
    <row r="8" spans="2:14" ht="30" customHeight="1" x14ac:dyDescent="0.3">
      <c r="B8" s="181" t="s">
        <v>111</v>
      </c>
      <c r="C8" s="30">
        <v>-78143</v>
      </c>
      <c r="D8" s="30">
        <v>201758</v>
      </c>
      <c r="E8" s="30">
        <v>107852</v>
      </c>
      <c r="F8" s="30">
        <v>244357</v>
      </c>
      <c r="G8" s="30">
        <v>829766</v>
      </c>
      <c r="H8" s="30">
        <v>578992</v>
      </c>
      <c r="I8" s="30">
        <v>0</v>
      </c>
      <c r="J8" s="30">
        <v>370483</v>
      </c>
      <c r="K8" s="30">
        <v>328452</v>
      </c>
      <c r="L8" s="30">
        <v>524</v>
      </c>
      <c r="M8" s="32"/>
      <c r="N8" s="32"/>
    </row>
    <row r="9" spans="2:14" ht="30" customHeight="1" x14ac:dyDescent="0.3">
      <c r="B9" s="181" t="s">
        <v>112</v>
      </c>
      <c r="C9" s="30">
        <v>0</v>
      </c>
      <c r="D9" s="30">
        <v>0</v>
      </c>
      <c r="E9" s="30">
        <v>0</v>
      </c>
      <c r="F9" s="30">
        <v>0</v>
      </c>
      <c r="G9" s="30">
        <v>0</v>
      </c>
      <c r="H9" s="30">
        <v>0</v>
      </c>
      <c r="I9" s="30">
        <v>0</v>
      </c>
      <c r="J9" s="30">
        <v>0</v>
      </c>
      <c r="K9" s="30">
        <v>0</v>
      </c>
      <c r="L9" s="30">
        <v>0</v>
      </c>
      <c r="M9" s="32"/>
      <c r="N9" s="32"/>
    </row>
    <row r="10" spans="2:14" ht="30" customHeight="1" x14ac:dyDescent="0.3">
      <c r="B10" s="181" t="s">
        <v>113</v>
      </c>
      <c r="C10" s="30">
        <v>934565</v>
      </c>
      <c r="D10" s="30">
        <v>1535199</v>
      </c>
      <c r="E10" s="30">
        <v>333244</v>
      </c>
      <c r="F10" s="30">
        <v>799130</v>
      </c>
      <c r="G10" s="30">
        <v>1604259</v>
      </c>
      <c r="H10" s="30">
        <v>552308</v>
      </c>
      <c r="I10" s="30">
        <v>2452641</v>
      </c>
      <c r="J10" s="30">
        <v>2503521</v>
      </c>
      <c r="K10" s="30">
        <v>128236</v>
      </c>
      <c r="L10" s="30">
        <v>-1511217</v>
      </c>
      <c r="M10" s="32"/>
      <c r="N10" s="32"/>
    </row>
    <row r="11" spans="2:14" ht="30" customHeight="1" x14ac:dyDescent="0.3">
      <c r="B11" s="181" t="s">
        <v>114</v>
      </c>
      <c r="C11" s="30">
        <v>0</v>
      </c>
      <c r="D11" s="30">
        <v>7087</v>
      </c>
      <c r="E11" s="30">
        <v>0</v>
      </c>
      <c r="F11" s="30">
        <v>0</v>
      </c>
      <c r="G11" s="30">
        <v>251869</v>
      </c>
      <c r="H11" s="30">
        <v>97951</v>
      </c>
      <c r="I11" s="30">
        <v>0</v>
      </c>
      <c r="J11" s="30">
        <v>0</v>
      </c>
      <c r="K11" s="30">
        <v>7500</v>
      </c>
      <c r="L11" s="30">
        <v>0</v>
      </c>
      <c r="M11" s="32"/>
      <c r="N11" s="32"/>
    </row>
    <row r="12" spans="2:14" ht="30" customHeight="1" x14ac:dyDescent="0.25">
      <c r="B12" s="189" t="s">
        <v>115</v>
      </c>
      <c r="C12" s="126">
        <v>1156422</v>
      </c>
      <c r="D12" s="126">
        <v>2744043</v>
      </c>
      <c r="E12" s="126">
        <v>1041096</v>
      </c>
      <c r="F12" s="126">
        <v>2215625</v>
      </c>
      <c r="G12" s="126">
        <v>3385895</v>
      </c>
      <c r="H12" s="126">
        <v>1779251</v>
      </c>
      <c r="I12" s="126">
        <v>2952641</v>
      </c>
      <c r="J12" s="126">
        <v>3874003</v>
      </c>
      <c r="K12" s="126">
        <v>864188</v>
      </c>
      <c r="L12" s="126">
        <v>169307</v>
      </c>
      <c r="M12" s="32"/>
      <c r="N12" s="32"/>
    </row>
    <row r="13" spans="2:14" ht="30" customHeight="1" x14ac:dyDescent="0.3">
      <c r="B13" s="181" t="s">
        <v>116</v>
      </c>
      <c r="C13" s="30">
        <v>4235374</v>
      </c>
      <c r="D13" s="30">
        <v>2609541</v>
      </c>
      <c r="E13" s="30">
        <v>2059097</v>
      </c>
      <c r="F13" s="30">
        <v>2202736</v>
      </c>
      <c r="G13" s="30">
        <v>4823776</v>
      </c>
      <c r="H13" s="30">
        <v>3004122</v>
      </c>
      <c r="I13" s="30">
        <v>3222104</v>
      </c>
      <c r="J13" s="30">
        <v>4884757</v>
      </c>
      <c r="K13" s="30">
        <v>927058</v>
      </c>
      <c r="L13" s="30">
        <v>2631738</v>
      </c>
      <c r="M13" s="32"/>
      <c r="N13" s="32"/>
    </row>
    <row r="14" spans="2:14" ht="30" customHeight="1" x14ac:dyDescent="0.3">
      <c r="B14" s="181" t="s">
        <v>117</v>
      </c>
      <c r="C14" s="30">
        <v>0</v>
      </c>
      <c r="D14" s="30">
        <v>0</v>
      </c>
      <c r="E14" s="30">
        <v>0</v>
      </c>
      <c r="F14" s="30">
        <v>0</v>
      </c>
      <c r="G14" s="30">
        <v>0</v>
      </c>
      <c r="H14" s="30">
        <v>0</v>
      </c>
      <c r="I14" s="30">
        <v>0</v>
      </c>
      <c r="J14" s="30">
        <v>0</v>
      </c>
      <c r="K14" s="30">
        <v>0</v>
      </c>
      <c r="L14" s="30">
        <v>0</v>
      </c>
      <c r="M14" s="32"/>
      <c r="N14" s="32"/>
    </row>
    <row r="15" spans="2:14" ht="30" customHeight="1" x14ac:dyDescent="0.3">
      <c r="B15" s="181" t="s">
        <v>118</v>
      </c>
      <c r="C15" s="30">
        <v>642604</v>
      </c>
      <c r="D15" s="30">
        <v>79599</v>
      </c>
      <c r="E15" s="30">
        <v>0</v>
      </c>
      <c r="F15" s="30">
        <v>0</v>
      </c>
      <c r="G15" s="30">
        <v>0</v>
      </c>
      <c r="H15" s="30">
        <v>1904</v>
      </c>
      <c r="I15" s="30">
        <v>0</v>
      </c>
      <c r="J15" s="30">
        <v>471116</v>
      </c>
      <c r="K15" s="30">
        <v>0</v>
      </c>
      <c r="L15" s="30">
        <v>124663</v>
      </c>
      <c r="M15" s="32"/>
      <c r="N15" s="32"/>
    </row>
    <row r="16" spans="2:14" ht="30" customHeight="1" x14ac:dyDescent="0.3">
      <c r="B16" s="181" t="s">
        <v>119</v>
      </c>
      <c r="C16" s="30">
        <v>83624</v>
      </c>
      <c r="D16" s="30">
        <v>1121036</v>
      </c>
      <c r="E16" s="30">
        <v>145583</v>
      </c>
      <c r="F16" s="30">
        <v>963925</v>
      </c>
      <c r="G16" s="30">
        <v>1151071</v>
      </c>
      <c r="H16" s="30">
        <v>241411</v>
      </c>
      <c r="I16" s="30">
        <v>664494</v>
      </c>
      <c r="J16" s="30">
        <v>1125667</v>
      </c>
      <c r="K16" s="30">
        <v>106681</v>
      </c>
      <c r="L16" s="30">
        <v>159469</v>
      </c>
      <c r="M16" s="32"/>
      <c r="N16" s="32"/>
    </row>
    <row r="17" spans="2:14" ht="30" customHeight="1" thickBot="1" x14ac:dyDescent="0.3">
      <c r="B17" s="187" t="s">
        <v>120</v>
      </c>
      <c r="C17" s="148">
        <v>6118024</v>
      </c>
      <c r="D17" s="148">
        <v>6554219</v>
      </c>
      <c r="E17" s="148">
        <v>3245777</v>
      </c>
      <c r="F17" s="148">
        <v>5382286</v>
      </c>
      <c r="G17" s="148">
        <v>9360742</v>
      </c>
      <c r="H17" s="148">
        <v>5026689</v>
      </c>
      <c r="I17" s="148">
        <v>6839240</v>
      </c>
      <c r="J17" s="148">
        <v>10355543</v>
      </c>
      <c r="K17" s="148">
        <v>1897928</v>
      </c>
      <c r="L17" s="148">
        <v>3085177</v>
      </c>
      <c r="M17" s="32"/>
      <c r="N17" s="32"/>
    </row>
    <row r="18" spans="2:14" ht="30" customHeight="1" thickTop="1" x14ac:dyDescent="0.3">
      <c r="B18" s="184" t="s">
        <v>121</v>
      </c>
      <c r="C18" s="124">
        <v>0</v>
      </c>
      <c r="D18" s="124">
        <v>372069</v>
      </c>
      <c r="E18" s="124">
        <v>274034</v>
      </c>
      <c r="F18" s="124">
        <v>338154</v>
      </c>
      <c r="G18" s="124">
        <v>1145250</v>
      </c>
      <c r="H18" s="124">
        <v>19206</v>
      </c>
      <c r="I18" s="124">
        <v>0</v>
      </c>
      <c r="J18" s="124">
        <v>0</v>
      </c>
      <c r="K18" s="124">
        <v>133120</v>
      </c>
      <c r="L18" s="124">
        <v>73100</v>
      </c>
      <c r="M18" s="32"/>
      <c r="N18" s="32"/>
    </row>
    <row r="19" spans="2:14" ht="30" customHeight="1" x14ac:dyDescent="0.3">
      <c r="B19" s="181" t="s">
        <v>122</v>
      </c>
      <c r="C19" s="30">
        <v>3403898</v>
      </c>
      <c r="D19" s="30">
        <v>782641</v>
      </c>
      <c r="E19" s="30">
        <v>1123977</v>
      </c>
      <c r="F19" s="30">
        <v>1385000</v>
      </c>
      <c r="G19" s="30">
        <v>1390757</v>
      </c>
      <c r="H19" s="30">
        <v>973000</v>
      </c>
      <c r="I19" s="30">
        <v>13688</v>
      </c>
      <c r="J19" s="30">
        <v>2640000</v>
      </c>
      <c r="K19" s="30">
        <v>294260</v>
      </c>
      <c r="L19" s="30">
        <v>1178480</v>
      </c>
      <c r="M19" s="32"/>
      <c r="N19" s="32"/>
    </row>
    <row r="20" spans="2:14" ht="30" customHeight="1" x14ac:dyDescent="0.3">
      <c r="B20" s="181" t="s">
        <v>123</v>
      </c>
      <c r="C20" s="30">
        <v>0</v>
      </c>
      <c r="D20" s="30">
        <v>7056</v>
      </c>
      <c r="E20" s="30">
        <v>26362</v>
      </c>
      <c r="F20" s="30">
        <v>38969</v>
      </c>
      <c r="G20" s="30">
        <v>30490</v>
      </c>
      <c r="H20" s="30">
        <v>54795</v>
      </c>
      <c r="I20" s="30">
        <v>88898</v>
      </c>
      <c r="J20" s="30">
        <v>137455</v>
      </c>
      <c r="K20" s="30">
        <v>25287</v>
      </c>
      <c r="L20" s="30">
        <v>51134</v>
      </c>
      <c r="M20" s="32"/>
      <c r="N20" s="32"/>
    </row>
    <row r="21" spans="2:14" ht="30" customHeight="1" x14ac:dyDescent="0.3">
      <c r="B21" s="181" t="s">
        <v>124</v>
      </c>
      <c r="C21" s="30">
        <v>803452</v>
      </c>
      <c r="D21" s="30">
        <v>2157271</v>
      </c>
      <c r="E21" s="30">
        <v>345287</v>
      </c>
      <c r="F21" s="30">
        <v>1438757</v>
      </c>
      <c r="G21" s="30">
        <v>2701342</v>
      </c>
      <c r="H21" s="30">
        <v>870200</v>
      </c>
      <c r="I21" s="30">
        <v>3547169</v>
      </c>
      <c r="J21" s="30">
        <v>4556808</v>
      </c>
      <c r="K21" s="30">
        <v>224135</v>
      </c>
      <c r="L21" s="30">
        <v>177000</v>
      </c>
      <c r="M21" s="32"/>
      <c r="N21" s="32"/>
    </row>
    <row r="22" spans="2:14" ht="30" customHeight="1" x14ac:dyDescent="0.3">
      <c r="B22" s="181" t="s">
        <v>125</v>
      </c>
      <c r="C22" s="30">
        <v>0</v>
      </c>
      <c r="D22" s="30">
        <v>0</v>
      </c>
      <c r="E22" s="30">
        <v>0</v>
      </c>
      <c r="F22" s="30">
        <v>0</v>
      </c>
      <c r="G22" s="30">
        <v>0</v>
      </c>
      <c r="H22" s="30">
        <v>0</v>
      </c>
      <c r="I22" s="30">
        <v>0</v>
      </c>
      <c r="J22" s="30">
        <v>43926</v>
      </c>
      <c r="K22" s="30">
        <v>0</v>
      </c>
      <c r="L22" s="30">
        <v>0</v>
      </c>
      <c r="M22" s="32"/>
      <c r="N22" s="32"/>
    </row>
    <row r="23" spans="2:14" ht="30" customHeight="1" x14ac:dyDescent="0.3">
      <c r="B23" s="181" t="s">
        <v>126</v>
      </c>
      <c r="C23" s="30">
        <v>14500</v>
      </c>
      <c r="D23" s="30">
        <v>0</v>
      </c>
      <c r="E23" s="30">
        <v>0</v>
      </c>
      <c r="F23" s="30">
        <v>52929</v>
      </c>
      <c r="G23" s="30">
        <v>356109</v>
      </c>
      <c r="H23" s="30">
        <v>0</v>
      </c>
      <c r="I23" s="30">
        <v>146557</v>
      </c>
      <c r="J23" s="30">
        <v>50147</v>
      </c>
      <c r="K23" s="30">
        <v>0</v>
      </c>
      <c r="L23" s="30">
        <v>0</v>
      </c>
      <c r="M23" s="32"/>
      <c r="N23" s="32"/>
    </row>
    <row r="24" spans="2:14" ht="30" customHeight="1" x14ac:dyDescent="0.3">
      <c r="B24" s="181" t="s">
        <v>127</v>
      </c>
      <c r="C24" s="30">
        <v>0</v>
      </c>
      <c r="D24" s="30">
        <v>537247</v>
      </c>
      <c r="E24" s="30">
        <v>0</v>
      </c>
      <c r="F24" s="30">
        <v>49940</v>
      </c>
      <c r="G24" s="30">
        <v>300795</v>
      </c>
      <c r="H24" s="30">
        <v>24300</v>
      </c>
      <c r="I24" s="30">
        <v>184097</v>
      </c>
      <c r="J24" s="30">
        <v>333956</v>
      </c>
      <c r="K24" s="30">
        <v>0</v>
      </c>
      <c r="L24" s="30">
        <v>0</v>
      </c>
      <c r="M24" s="32"/>
      <c r="N24" s="32"/>
    </row>
    <row r="25" spans="2:14" ht="30" customHeight="1" x14ac:dyDescent="0.3">
      <c r="B25" s="181" t="s">
        <v>128</v>
      </c>
      <c r="C25" s="30">
        <v>0</v>
      </c>
      <c r="D25" s="30">
        <v>0</v>
      </c>
      <c r="E25" s="30">
        <v>0</v>
      </c>
      <c r="F25" s="30">
        <v>0</v>
      </c>
      <c r="G25" s="30">
        <v>10000</v>
      </c>
      <c r="H25" s="30">
        <v>0</v>
      </c>
      <c r="I25" s="30">
        <v>0</v>
      </c>
      <c r="J25" s="30">
        <v>0</v>
      </c>
      <c r="K25" s="30">
        <v>0</v>
      </c>
      <c r="L25" s="30">
        <v>0</v>
      </c>
      <c r="M25" s="32"/>
      <c r="N25" s="32"/>
    </row>
    <row r="26" spans="2:14" ht="30" customHeight="1" x14ac:dyDescent="0.3">
      <c r="B26" s="181" t="s">
        <v>129</v>
      </c>
      <c r="C26" s="30">
        <v>0</v>
      </c>
      <c r="D26" s="30">
        <v>0</v>
      </c>
      <c r="E26" s="30">
        <v>0</v>
      </c>
      <c r="F26" s="30">
        <v>0</v>
      </c>
      <c r="G26" s="30">
        <v>0</v>
      </c>
      <c r="H26" s="30">
        <v>0</v>
      </c>
      <c r="I26" s="30">
        <v>0</v>
      </c>
      <c r="J26" s="30">
        <v>0</v>
      </c>
      <c r="K26" s="30">
        <v>0</v>
      </c>
      <c r="L26" s="30">
        <v>0</v>
      </c>
      <c r="M26" s="32"/>
      <c r="N26" s="32"/>
    </row>
    <row r="27" spans="2:14" ht="30" customHeight="1" x14ac:dyDescent="0.3">
      <c r="B27" s="181" t="s">
        <v>130</v>
      </c>
      <c r="C27" s="30">
        <v>138789</v>
      </c>
      <c r="D27" s="30">
        <v>93277</v>
      </c>
      <c r="E27" s="30">
        <v>123052</v>
      </c>
      <c r="F27" s="30">
        <v>38697</v>
      </c>
      <c r="G27" s="30">
        <v>508526</v>
      </c>
      <c r="H27" s="30">
        <v>132563</v>
      </c>
      <c r="I27" s="30">
        <v>234281</v>
      </c>
      <c r="J27" s="30">
        <v>902187</v>
      </c>
      <c r="K27" s="30">
        <v>66219</v>
      </c>
      <c r="L27" s="30">
        <v>2597</v>
      </c>
      <c r="M27" s="32"/>
      <c r="N27" s="32"/>
    </row>
    <row r="28" spans="2:14" ht="30" customHeight="1" x14ac:dyDescent="0.3">
      <c r="B28" s="181" t="s">
        <v>131</v>
      </c>
      <c r="C28" s="30">
        <v>0</v>
      </c>
      <c r="D28" s="30">
        <v>0</v>
      </c>
      <c r="E28" s="30">
        <v>0</v>
      </c>
      <c r="F28" s="30">
        <v>0</v>
      </c>
      <c r="G28" s="30">
        <v>262596</v>
      </c>
      <c r="H28" s="30">
        <v>93420</v>
      </c>
      <c r="I28" s="30">
        <v>0</v>
      </c>
      <c r="J28" s="30">
        <v>12796</v>
      </c>
      <c r="K28" s="30">
        <v>0</v>
      </c>
      <c r="L28" s="30">
        <v>0</v>
      </c>
      <c r="M28" s="32"/>
      <c r="N28" s="32"/>
    </row>
    <row r="29" spans="2:14" ht="30" customHeight="1" x14ac:dyDescent="0.3">
      <c r="B29" s="181" t="s">
        <v>132</v>
      </c>
      <c r="C29" s="30">
        <v>0</v>
      </c>
      <c r="D29" s="30">
        <v>0</v>
      </c>
      <c r="E29" s="30">
        <v>0</v>
      </c>
      <c r="F29" s="30">
        <v>0</v>
      </c>
      <c r="G29" s="30">
        <v>0</v>
      </c>
      <c r="H29" s="30">
        <v>0</v>
      </c>
      <c r="I29" s="30">
        <v>0</v>
      </c>
      <c r="J29" s="30">
        <v>0</v>
      </c>
      <c r="K29" s="30">
        <v>0</v>
      </c>
      <c r="L29" s="30">
        <v>0</v>
      </c>
      <c r="M29" s="32"/>
      <c r="N29" s="32"/>
    </row>
    <row r="30" spans="2:14" ht="30" customHeight="1" x14ac:dyDescent="0.3">
      <c r="B30" s="181" t="s">
        <v>133</v>
      </c>
      <c r="C30" s="30">
        <v>0</v>
      </c>
      <c r="D30" s="30">
        <v>0</v>
      </c>
      <c r="E30" s="30">
        <v>0</v>
      </c>
      <c r="F30" s="30">
        <v>0</v>
      </c>
      <c r="G30" s="30">
        <v>0</v>
      </c>
      <c r="H30" s="30">
        <v>0</v>
      </c>
      <c r="I30" s="30">
        <v>0</v>
      </c>
      <c r="J30" s="30">
        <v>0</v>
      </c>
      <c r="K30" s="30">
        <v>0</v>
      </c>
      <c r="L30" s="30">
        <v>0</v>
      </c>
      <c r="M30" s="32"/>
      <c r="N30" s="32"/>
    </row>
    <row r="31" spans="2:14" ht="30" customHeight="1" x14ac:dyDescent="0.3">
      <c r="B31" s="181" t="s">
        <v>134</v>
      </c>
      <c r="C31" s="30">
        <v>16566</v>
      </c>
      <c r="D31" s="30">
        <v>8352</v>
      </c>
      <c r="E31" s="30">
        <v>4598</v>
      </c>
      <c r="F31" s="30">
        <v>21664</v>
      </c>
      <c r="G31" s="30">
        <v>218133</v>
      </c>
      <c r="H31" s="30">
        <v>192910</v>
      </c>
      <c r="I31" s="30">
        <v>51965</v>
      </c>
      <c r="J31" s="30">
        <v>0</v>
      </c>
      <c r="K31" s="30">
        <v>19492</v>
      </c>
      <c r="L31" s="30">
        <v>0</v>
      </c>
      <c r="M31" s="32"/>
      <c r="N31" s="32"/>
    </row>
    <row r="32" spans="2:14" ht="30" customHeight="1" x14ac:dyDescent="0.3">
      <c r="B32" s="181" t="s">
        <v>135</v>
      </c>
      <c r="C32" s="30">
        <v>0</v>
      </c>
      <c r="D32" s="30">
        <v>40550</v>
      </c>
      <c r="E32" s="30">
        <v>24018</v>
      </c>
      <c r="F32" s="30">
        <v>0</v>
      </c>
      <c r="G32" s="30">
        <v>0</v>
      </c>
      <c r="H32" s="30">
        <v>0</v>
      </c>
      <c r="I32" s="30">
        <v>272298</v>
      </c>
      <c r="J32" s="30">
        <v>0</v>
      </c>
      <c r="K32" s="30">
        <v>12733</v>
      </c>
      <c r="L32" s="30">
        <v>0</v>
      </c>
      <c r="M32" s="32"/>
      <c r="N32" s="32"/>
    </row>
    <row r="33" spans="1:14" ht="30" customHeight="1" x14ac:dyDescent="0.3">
      <c r="B33" s="181" t="s">
        <v>136</v>
      </c>
      <c r="C33" s="30">
        <v>397910</v>
      </c>
      <c r="D33" s="30">
        <v>795049</v>
      </c>
      <c r="E33" s="30">
        <v>225995</v>
      </c>
      <c r="F33" s="30">
        <v>602050</v>
      </c>
      <c r="G33" s="30">
        <v>746421</v>
      </c>
      <c r="H33" s="30">
        <v>827313</v>
      </c>
      <c r="I33" s="30">
        <v>699230</v>
      </c>
      <c r="J33" s="30">
        <v>320738</v>
      </c>
      <c r="K33" s="30">
        <v>273774</v>
      </c>
      <c r="L33" s="30">
        <v>134885</v>
      </c>
      <c r="M33" s="32"/>
      <c r="N33" s="32"/>
    </row>
    <row r="34" spans="1:14" ht="30" customHeight="1" x14ac:dyDescent="0.3">
      <c r="B34" s="181" t="s">
        <v>137</v>
      </c>
      <c r="C34" s="30">
        <v>1112170</v>
      </c>
      <c r="D34" s="30">
        <v>122685</v>
      </c>
      <c r="E34" s="30">
        <v>108602</v>
      </c>
      <c r="F34" s="30">
        <v>191213</v>
      </c>
      <c r="G34" s="30">
        <v>141</v>
      </c>
      <c r="H34" s="30">
        <v>140185</v>
      </c>
      <c r="I34" s="30">
        <v>117196</v>
      </c>
      <c r="J34" s="30">
        <v>15242</v>
      </c>
      <c r="K34" s="30">
        <v>49933</v>
      </c>
      <c r="L34" s="30">
        <v>273171</v>
      </c>
      <c r="M34" s="32"/>
      <c r="N34" s="32"/>
    </row>
    <row r="35" spans="1:14" ht="30" customHeight="1" x14ac:dyDescent="0.3">
      <c r="B35" s="181" t="s">
        <v>138</v>
      </c>
      <c r="C35" s="30">
        <v>0</v>
      </c>
      <c r="D35" s="30">
        <v>878860</v>
      </c>
      <c r="E35" s="30">
        <v>766780</v>
      </c>
      <c r="F35" s="30">
        <v>798145</v>
      </c>
      <c r="G35" s="30">
        <v>1136395</v>
      </c>
      <c r="H35" s="30">
        <v>976758</v>
      </c>
      <c r="I35" s="30">
        <v>1115141</v>
      </c>
      <c r="J35" s="30">
        <v>826988</v>
      </c>
      <c r="K35" s="30">
        <v>644676</v>
      </c>
      <c r="L35" s="30">
        <v>402469</v>
      </c>
      <c r="M35" s="32"/>
      <c r="N35" s="32"/>
    </row>
    <row r="36" spans="1:14" ht="30" customHeight="1" x14ac:dyDescent="0.3">
      <c r="B36" s="181" t="s">
        <v>139</v>
      </c>
      <c r="C36" s="30">
        <v>0</v>
      </c>
      <c r="D36" s="30">
        <v>274816</v>
      </c>
      <c r="E36" s="30">
        <v>0</v>
      </c>
      <c r="F36" s="30">
        <v>16571</v>
      </c>
      <c r="G36" s="30">
        <v>51428</v>
      </c>
      <c r="H36" s="30">
        <v>22912</v>
      </c>
      <c r="I36" s="30">
        <v>25559</v>
      </c>
      <c r="J36" s="30">
        <v>144130</v>
      </c>
      <c r="K36" s="30">
        <v>104166</v>
      </c>
      <c r="L36" s="30">
        <v>271866</v>
      </c>
      <c r="M36" s="32"/>
      <c r="N36" s="32"/>
    </row>
    <row r="37" spans="1:14" ht="30" customHeight="1" x14ac:dyDescent="0.3">
      <c r="B37" s="181" t="s">
        <v>140</v>
      </c>
      <c r="C37" s="30">
        <v>163986</v>
      </c>
      <c r="D37" s="30">
        <v>97190</v>
      </c>
      <c r="E37" s="30">
        <v>125432</v>
      </c>
      <c r="F37" s="30">
        <v>285074</v>
      </c>
      <c r="G37" s="30">
        <v>84560</v>
      </c>
      <c r="H37" s="30">
        <v>696735</v>
      </c>
      <c r="I37" s="30">
        <v>317119</v>
      </c>
      <c r="J37" s="30">
        <v>87720</v>
      </c>
      <c r="K37" s="30">
        <v>0</v>
      </c>
      <c r="L37" s="30">
        <v>0</v>
      </c>
      <c r="M37" s="32"/>
      <c r="N37" s="32"/>
    </row>
    <row r="38" spans="1:14" ht="30" customHeight="1" x14ac:dyDescent="0.3">
      <c r="B38" s="181" t="s">
        <v>141</v>
      </c>
      <c r="C38" s="30">
        <v>66753</v>
      </c>
      <c r="D38" s="30">
        <v>387156</v>
      </c>
      <c r="E38" s="30">
        <v>97638</v>
      </c>
      <c r="F38" s="30">
        <v>125124</v>
      </c>
      <c r="G38" s="30">
        <v>417800</v>
      </c>
      <c r="H38" s="30">
        <v>2391</v>
      </c>
      <c r="I38" s="30">
        <v>26042</v>
      </c>
      <c r="J38" s="30">
        <v>283448</v>
      </c>
      <c r="K38" s="30">
        <v>50131</v>
      </c>
      <c r="L38" s="30">
        <v>520475</v>
      </c>
      <c r="M38" s="32"/>
      <c r="N38" s="32"/>
    </row>
    <row r="39" spans="1:14" ht="30" customHeight="1" thickBot="1" x14ac:dyDescent="0.3">
      <c r="B39" s="187" t="s">
        <v>142</v>
      </c>
      <c r="C39" s="148">
        <v>6118024</v>
      </c>
      <c r="D39" s="148">
        <v>6554219</v>
      </c>
      <c r="E39" s="148">
        <v>3245777</v>
      </c>
      <c r="F39" s="148">
        <v>5382286</v>
      </c>
      <c r="G39" s="148">
        <v>9360742</v>
      </c>
      <c r="H39" s="148">
        <v>5026689</v>
      </c>
      <c r="I39" s="148">
        <v>6839240</v>
      </c>
      <c r="J39" s="148">
        <v>10355543</v>
      </c>
      <c r="K39" s="148">
        <v>1897928</v>
      </c>
      <c r="L39" s="148">
        <v>3085177</v>
      </c>
      <c r="M39" s="32"/>
      <c r="N39" s="32"/>
    </row>
    <row r="40" spans="1:14" ht="15.75" thickTop="1" x14ac:dyDescent="0.25">
      <c r="A40" s="32"/>
      <c r="B40" s="312" t="s">
        <v>159</v>
      </c>
      <c r="C40" s="312"/>
      <c r="D40" s="312"/>
      <c r="E40" s="312"/>
      <c r="F40" s="312"/>
      <c r="G40" s="312"/>
      <c r="H40" s="312"/>
      <c r="I40" s="312"/>
      <c r="J40" s="312"/>
      <c r="K40" s="302" t="s">
        <v>186</v>
      </c>
      <c r="L40" s="302"/>
      <c r="M40" s="32"/>
      <c r="N40" s="32"/>
    </row>
    <row r="41" spans="1:14" x14ac:dyDescent="0.25">
      <c r="A41" s="32"/>
      <c r="B41" s="32"/>
      <c r="C41" s="42"/>
      <c r="D41" s="42"/>
      <c r="E41" s="42"/>
      <c r="F41" s="42"/>
      <c r="G41" s="42"/>
      <c r="H41" s="42"/>
      <c r="I41" s="42"/>
      <c r="J41" s="42"/>
      <c r="K41" s="42"/>
      <c r="L41" s="42"/>
      <c r="M41" s="32"/>
      <c r="N41" s="32"/>
    </row>
    <row r="42" spans="1:14" x14ac:dyDescent="0.25">
      <c r="C42" s="43"/>
      <c r="D42" s="43"/>
      <c r="E42" s="43"/>
      <c r="F42" s="43"/>
      <c r="G42" s="43"/>
      <c r="H42" s="43"/>
      <c r="I42" s="190"/>
      <c r="J42" s="43"/>
      <c r="K42" s="43"/>
      <c r="L42" s="43"/>
      <c r="M42" s="32"/>
      <c r="N42" s="32"/>
    </row>
    <row r="43" spans="1:14" x14ac:dyDescent="0.25">
      <c r="C43" s="43"/>
      <c r="D43" s="43"/>
      <c r="E43" s="43"/>
      <c r="F43" s="43"/>
      <c r="G43" s="43"/>
      <c r="H43" s="43"/>
      <c r="I43" s="43"/>
      <c r="J43" s="43"/>
      <c r="K43" s="43"/>
      <c r="L43" s="43"/>
      <c r="M43" s="32"/>
      <c r="N43" s="32"/>
    </row>
    <row r="44" spans="1:14" x14ac:dyDescent="0.25">
      <c r="C44" s="43"/>
      <c r="D44" s="43"/>
      <c r="E44" s="43"/>
      <c r="F44" s="43"/>
      <c r="G44" s="43"/>
      <c r="H44" s="43"/>
      <c r="I44" s="43"/>
      <c r="J44" s="43"/>
      <c r="K44" s="43"/>
      <c r="L44" s="43"/>
      <c r="M44" s="32"/>
      <c r="N44" s="32"/>
    </row>
  </sheetData>
  <sheetProtection password="E931" sheet="1" objects="1" scenarios="1"/>
  <mergeCells count="4">
    <mergeCell ref="B4:L4"/>
    <mergeCell ref="B40:J40"/>
    <mergeCell ref="K40:L40"/>
    <mergeCell ref="B3:L3"/>
  </mergeCells>
  <pageMargins left="0.7" right="0.7" top="0.75" bottom="0.75" header="0.3" footer="0.3"/>
  <pageSetup paperSize="9" scale="4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M44"/>
  <sheetViews>
    <sheetView showGridLines="0" topLeftCell="B1" zoomScale="80" zoomScaleNormal="80" workbookViewId="0">
      <selection activeCell="B3" sqref="B3:M40"/>
    </sheetView>
  </sheetViews>
  <sheetFormatPr defaultRowHeight="15" x14ac:dyDescent="0.25"/>
  <cols>
    <col min="1" max="1" width="12.42578125" style="12" customWidth="1"/>
    <col min="2" max="2" width="37.42578125" style="12" customWidth="1"/>
    <col min="3" max="13" width="19.5703125" style="12" customWidth="1"/>
    <col min="14" max="16384" width="9.140625" style="12"/>
  </cols>
  <sheetData>
    <row r="1" spans="2:13" ht="9" customHeight="1" x14ac:dyDescent="0.25"/>
    <row r="2" spans="2:13" ht="20.25" customHeight="1" x14ac:dyDescent="0.25"/>
    <row r="3" spans="2:13" ht="17.25" customHeight="1" x14ac:dyDescent="0.25">
      <c r="B3" s="313" t="s">
        <v>143</v>
      </c>
      <c r="C3" s="313"/>
      <c r="D3" s="313"/>
      <c r="E3" s="313"/>
      <c r="F3" s="313"/>
      <c r="G3" s="313"/>
      <c r="H3" s="313"/>
      <c r="I3" s="313"/>
      <c r="J3" s="313"/>
      <c r="K3" s="313"/>
      <c r="L3" s="313"/>
      <c r="M3" s="313"/>
    </row>
    <row r="4" spans="2:13" ht="23.25" customHeight="1" x14ac:dyDescent="0.25">
      <c r="B4" s="309" t="s">
        <v>286</v>
      </c>
      <c r="C4" s="310"/>
      <c r="D4" s="310"/>
      <c r="E4" s="310"/>
      <c r="F4" s="310"/>
      <c r="G4" s="310"/>
      <c r="H4" s="310"/>
      <c r="I4" s="310"/>
      <c r="J4" s="310"/>
      <c r="K4" s="310"/>
      <c r="L4" s="310"/>
      <c r="M4" s="311"/>
    </row>
    <row r="5" spans="2:13" ht="57" customHeight="1" x14ac:dyDescent="0.25">
      <c r="B5" s="179" t="s">
        <v>0</v>
      </c>
      <c r="C5" s="180" t="s">
        <v>33</v>
      </c>
      <c r="D5" s="180" t="s">
        <v>34</v>
      </c>
      <c r="E5" s="180" t="s">
        <v>167</v>
      </c>
      <c r="F5" s="180" t="s">
        <v>50</v>
      </c>
      <c r="G5" s="180" t="s">
        <v>36</v>
      </c>
      <c r="H5" s="180" t="s">
        <v>168</v>
      </c>
      <c r="I5" s="180" t="s">
        <v>38</v>
      </c>
      <c r="J5" s="180" t="s">
        <v>39</v>
      </c>
      <c r="K5" s="180" t="s">
        <v>192</v>
      </c>
      <c r="L5" s="180" t="s">
        <v>216</v>
      </c>
      <c r="M5" s="180" t="s">
        <v>193</v>
      </c>
    </row>
    <row r="6" spans="2:13" ht="30.75" customHeight="1" x14ac:dyDescent="0.3">
      <c r="B6" s="181" t="s">
        <v>109</v>
      </c>
      <c r="C6" s="30">
        <v>2000000</v>
      </c>
      <c r="D6" s="30">
        <v>400000</v>
      </c>
      <c r="E6" s="30">
        <v>810721</v>
      </c>
      <c r="F6" s="30">
        <v>1749873</v>
      </c>
      <c r="G6" s="30">
        <v>300000</v>
      </c>
      <c r="H6" s="30">
        <v>750000</v>
      </c>
      <c r="I6" s="30">
        <v>693000</v>
      </c>
      <c r="J6" s="30">
        <v>503000</v>
      </c>
      <c r="K6" s="30">
        <v>300000</v>
      </c>
      <c r="L6" s="30">
        <v>600000</v>
      </c>
      <c r="M6" s="30">
        <v>410000</v>
      </c>
    </row>
    <row r="7" spans="2:13" ht="30.75" customHeight="1" x14ac:dyDescent="0.3">
      <c r="B7" s="181" t="s">
        <v>110</v>
      </c>
      <c r="C7" s="30">
        <v>0</v>
      </c>
      <c r="D7" s="30">
        <v>1198</v>
      </c>
      <c r="E7" s="30">
        <v>0</v>
      </c>
      <c r="F7" s="30">
        <v>0</v>
      </c>
      <c r="G7" s="30">
        <v>0</v>
      </c>
      <c r="H7" s="30">
        <v>0</v>
      </c>
      <c r="I7" s="30">
        <v>0</v>
      </c>
      <c r="J7" s="30">
        <v>17712</v>
      </c>
      <c r="K7" s="30">
        <v>0</v>
      </c>
      <c r="L7" s="30">
        <v>0</v>
      </c>
      <c r="M7" s="30">
        <v>990000</v>
      </c>
    </row>
    <row r="8" spans="2:13" ht="30.75" customHeight="1" x14ac:dyDescent="0.3">
      <c r="B8" s="181" t="s">
        <v>111</v>
      </c>
      <c r="C8" s="30">
        <v>214463</v>
      </c>
      <c r="D8" s="30">
        <v>-11542</v>
      </c>
      <c r="E8" s="30">
        <v>56658</v>
      </c>
      <c r="F8" s="30">
        <v>3795</v>
      </c>
      <c r="G8" s="30">
        <v>0</v>
      </c>
      <c r="H8" s="30">
        <v>433415</v>
      </c>
      <c r="I8" s="30">
        <v>9299</v>
      </c>
      <c r="J8" s="30">
        <v>0</v>
      </c>
      <c r="K8" s="30">
        <v>2527.038</v>
      </c>
      <c r="L8" s="30">
        <v>0</v>
      </c>
      <c r="M8" s="30">
        <v>-8010</v>
      </c>
    </row>
    <row r="9" spans="2:13" ht="30.75" customHeight="1" x14ac:dyDescent="0.3">
      <c r="B9" s="182" t="s">
        <v>112</v>
      </c>
      <c r="C9" s="183">
        <v>0</v>
      </c>
      <c r="D9" s="183">
        <v>0</v>
      </c>
      <c r="E9" s="183">
        <v>0</v>
      </c>
      <c r="F9" s="183">
        <v>0</v>
      </c>
      <c r="G9" s="183">
        <v>0</v>
      </c>
      <c r="H9" s="183">
        <v>0</v>
      </c>
      <c r="I9" s="183">
        <v>0</v>
      </c>
      <c r="J9" s="183">
        <v>0</v>
      </c>
      <c r="K9" s="183">
        <v>0</v>
      </c>
      <c r="L9" s="183">
        <v>0</v>
      </c>
      <c r="M9" s="183">
        <v>0</v>
      </c>
    </row>
    <row r="10" spans="2:13" ht="30.75" customHeight="1" x14ac:dyDescent="0.3">
      <c r="B10" s="181" t="s">
        <v>113</v>
      </c>
      <c r="C10" s="30">
        <v>4785579</v>
      </c>
      <c r="D10" s="30">
        <v>1873783</v>
      </c>
      <c r="E10" s="30">
        <v>-178278</v>
      </c>
      <c r="F10" s="30">
        <v>19213972</v>
      </c>
      <c r="G10" s="30">
        <v>944387</v>
      </c>
      <c r="H10" s="30">
        <v>1005847</v>
      </c>
      <c r="I10" s="30">
        <v>384583</v>
      </c>
      <c r="J10" s="30">
        <v>457853</v>
      </c>
      <c r="K10" s="30">
        <v>602628.82200000004</v>
      </c>
      <c r="L10" s="30">
        <v>-29065</v>
      </c>
      <c r="M10" s="30">
        <v>-1622681</v>
      </c>
    </row>
    <row r="11" spans="2:13" ht="30.75" customHeight="1" x14ac:dyDescent="0.3">
      <c r="B11" s="181" t="s">
        <v>114</v>
      </c>
      <c r="C11" s="30">
        <v>0</v>
      </c>
      <c r="D11" s="30">
        <v>329573</v>
      </c>
      <c r="E11" s="30">
        <v>50000</v>
      </c>
      <c r="F11" s="30">
        <v>766124</v>
      </c>
      <c r="G11" s="30">
        <v>0</v>
      </c>
      <c r="H11" s="30">
        <v>0</v>
      </c>
      <c r="I11" s="30">
        <v>0</v>
      </c>
      <c r="J11" s="30">
        <v>0</v>
      </c>
      <c r="K11" s="30">
        <v>0</v>
      </c>
      <c r="L11" s="30">
        <v>0</v>
      </c>
      <c r="M11" s="30">
        <v>0</v>
      </c>
    </row>
    <row r="12" spans="2:13" ht="30.75" customHeight="1" x14ac:dyDescent="0.25">
      <c r="B12" s="189" t="s">
        <v>115</v>
      </c>
      <c r="C12" s="126">
        <v>7000042</v>
      </c>
      <c r="D12" s="126">
        <v>2593012</v>
      </c>
      <c r="E12" s="126">
        <v>739101</v>
      </c>
      <c r="F12" s="126">
        <v>21733764</v>
      </c>
      <c r="G12" s="126">
        <v>1244387</v>
      </c>
      <c r="H12" s="126">
        <v>2189261</v>
      </c>
      <c r="I12" s="126">
        <v>1086883</v>
      </c>
      <c r="J12" s="126">
        <v>978565</v>
      </c>
      <c r="K12" s="126">
        <v>905155.8600000001</v>
      </c>
      <c r="L12" s="126">
        <v>570935</v>
      </c>
      <c r="M12" s="126">
        <v>-230691</v>
      </c>
    </row>
    <row r="13" spans="2:13" ht="30.75" customHeight="1" x14ac:dyDescent="0.3">
      <c r="B13" s="181" t="s">
        <v>116</v>
      </c>
      <c r="C13" s="30">
        <v>5930779</v>
      </c>
      <c r="D13" s="30">
        <v>2707281</v>
      </c>
      <c r="E13" s="30">
        <v>1652652</v>
      </c>
      <c r="F13" s="30">
        <v>10420253</v>
      </c>
      <c r="G13" s="30">
        <v>2869429</v>
      </c>
      <c r="H13" s="30">
        <v>1923253</v>
      </c>
      <c r="I13" s="30">
        <v>1813642</v>
      </c>
      <c r="J13" s="30">
        <v>954997</v>
      </c>
      <c r="K13" s="30">
        <v>506221.69</v>
      </c>
      <c r="L13" s="30">
        <v>119650</v>
      </c>
      <c r="M13" s="30">
        <v>1057748</v>
      </c>
    </row>
    <row r="14" spans="2:13" ht="30.75" customHeight="1" x14ac:dyDescent="0.3">
      <c r="B14" s="181" t="s">
        <v>117</v>
      </c>
      <c r="C14" s="30">
        <v>0</v>
      </c>
      <c r="D14" s="30">
        <v>0</v>
      </c>
      <c r="E14" s="30">
        <v>0</v>
      </c>
      <c r="F14" s="30">
        <v>0</v>
      </c>
      <c r="G14" s="30">
        <v>0</v>
      </c>
      <c r="H14" s="30">
        <v>0</v>
      </c>
      <c r="I14" s="30">
        <v>0</v>
      </c>
      <c r="J14" s="30">
        <v>0</v>
      </c>
      <c r="K14" s="30">
        <v>0</v>
      </c>
      <c r="L14" s="30">
        <v>0</v>
      </c>
      <c r="M14" s="30">
        <v>0</v>
      </c>
    </row>
    <row r="15" spans="2:13" ht="30.75" customHeight="1" x14ac:dyDescent="0.3">
      <c r="B15" s="181" t="s">
        <v>118</v>
      </c>
      <c r="C15" s="30">
        <v>0</v>
      </c>
      <c r="D15" s="30">
        <v>101039</v>
      </c>
      <c r="E15" s="30">
        <v>90984</v>
      </c>
      <c r="F15" s="30">
        <v>0</v>
      </c>
      <c r="G15" s="30">
        <v>0</v>
      </c>
      <c r="H15" s="30">
        <v>0</v>
      </c>
      <c r="I15" s="30">
        <v>0</v>
      </c>
      <c r="J15" s="30">
        <v>0</v>
      </c>
      <c r="K15" s="30">
        <v>0</v>
      </c>
      <c r="L15" s="30">
        <v>0</v>
      </c>
      <c r="M15" s="30">
        <v>0</v>
      </c>
    </row>
    <row r="16" spans="2:13" ht="30.75" customHeight="1" x14ac:dyDescent="0.3">
      <c r="B16" s="181" t="s">
        <v>119</v>
      </c>
      <c r="C16" s="30">
        <v>548556</v>
      </c>
      <c r="D16" s="30">
        <v>1079580</v>
      </c>
      <c r="E16" s="30">
        <v>433949</v>
      </c>
      <c r="F16" s="30">
        <v>661058</v>
      </c>
      <c r="G16" s="30">
        <v>101496</v>
      </c>
      <c r="H16" s="30">
        <v>400587</v>
      </c>
      <c r="I16" s="30">
        <v>121932</v>
      </c>
      <c r="J16" s="30">
        <v>233707</v>
      </c>
      <c r="K16" s="30">
        <v>137201.848</v>
      </c>
      <c r="L16" s="30">
        <v>128229</v>
      </c>
      <c r="M16" s="30">
        <v>5332952</v>
      </c>
    </row>
    <row r="17" spans="2:13" ht="30.75" customHeight="1" thickBot="1" x14ac:dyDescent="0.3">
      <c r="B17" s="187" t="s">
        <v>120</v>
      </c>
      <c r="C17" s="148">
        <v>13479378</v>
      </c>
      <c r="D17" s="148">
        <v>6480912</v>
      </c>
      <c r="E17" s="148">
        <v>2916687</v>
      </c>
      <c r="F17" s="148">
        <v>32815075</v>
      </c>
      <c r="G17" s="148">
        <v>4215312</v>
      </c>
      <c r="H17" s="148">
        <v>4513102</v>
      </c>
      <c r="I17" s="148">
        <v>3022457</v>
      </c>
      <c r="J17" s="148">
        <v>2167269</v>
      </c>
      <c r="K17" s="148">
        <v>1548579.398</v>
      </c>
      <c r="L17" s="148">
        <v>818815</v>
      </c>
      <c r="M17" s="148">
        <v>6160009</v>
      </c>
    </row>
    <row r="18" spans="2:13" ht="30.75" customHeight="1" thickTop="1" x14ac:dyDescent="0.3">
      <c r="B18" s="184" t="s">
        <v>121</v>
      </c>
      <c r="C18" s="124">
        <v>0</v>
      </c>
      <c r="D18" s="124">
        <v>679834</v>
      </c>
      <c r="E18" s="124">
        <v>75108</v>
      </c>
      <c r="F18" s="124">
        <v>28098</v>
      </c>
      <c r="G18" s="124">
        <v>0</v>
      </c>
      <c r="H18" s="124">
        <v>210901</v>
      </c>
      <c r="I18" s="124">
        <v>0</v>
      </c>
      <c r="J18" s="124">
        <v>111825</v>
      </c>
      <c r="K18" s="124">
        <v>0</v>
      </c>
      <c r="L18" s="124">
        <v>0</v>
      </c>
      <c r="M18" s="124">
        <v>0</v>
      </c>
    </row>
    <row r="19" spans="2:13" ht="30.75" customHeight="1" x14ac:dyDescent="0.3">
      <c r="B19" s="181" t="s">
        <v>122</v>
      </c>
      <c r="C19" s="30">
        <v>0</v>
      </c>
      <c r="D19" s="30">
        <v>1094468</v>
      </c>
      <c r="E19" s="30">
        <v>429152</v>
      </c>
      <c r="F19" s="30">
        <v>7465745</v>
      </c>
      <c r="G19" s="30">
        <v>806843</v>
      </c>
      <c r="H19" s="30">
        <v>436394</v>
      </c>
      <c r="I19" s="30">
        <v>485600</v>
      </c>
      <c r="J19" s="30">
        <v>732025</v>
      </c>
      <c r="K19" s="30">
        <v>0</v>
      </c>
      <c r="L19" s="30">
        <v>0</v>
      </c>
      <c r="M19" s="30">
        <v>0</v>
      </c>
    </row>
    <row r="20" spans="2:13" ht="30.75" customHeight="1" x14ac:dyDescent="0.3">
      <c r="B20" s="181" t="s">
        <v>123</v>
      </c>
      <c r="C20" s="30">
        <v>62484</v>
      </c>
      <c r="D20" s="30">
        <v>76142</v>
      </c>
      <c r="E20" s="30">
        <v>40103</v>
      </c>
      <c r="F20" s="30">
        <v>63485</v>
      </c>
      <c r="G20" s="30">
        <v>53617</v>
      </c>
      <c r="H20" s="30">
        <v>78301</v>
      </c>
      <c r="I20" s="30">
        <v>47623</v>
      </c>
      <c r="J20" s="30">
        <v>49217</v>
      </c>
      <c r="K20" s="30">
        <v>25364.227999999999</v>
      </c>
      <c r="L20" s="30">
        <v>2789</v>
      </c>
      <c r="M20" s="30">
        <v>236715</v>
      </c>
    </row>
    <row r="21" spans="2:13" ht="30.75" customHeight="1" x14ac:dyDescent="0.3">
      <c r="B21" s="181" t="s">
        <v>124</v>
      </c>
      <c r="C21" s="30">
        <v>2987647</v>
      </c>
      <c r="D21" s="30">
        <v>2429521</v>
      </c>
      <c r="E21" s="30">
        <v>157236</v>
      </c>
      <c r="F21" s="30">
        <v>11212753</v>
      </c>
      <c r="G21" s="30">
        <v>755075</v>
      </c>
      <c r="H21" s="30">
        <v>427820</v>
      </c>
      <c r="I21" s="30">
        <v>1183836</v>
      </c>
      <c r="J21" s="30">
        <v>203455</v>
      </c>
      <c r="K21" s="30">
        <v>589000</v>
      </c>
      <c r="L21" s="30">
        <v>40000</v>
      </c>
      <c r="M21" s="30">
        <v>226712</v>
      </c>
    </row>
    <row r="22" spans="2:13" ht="30.75" customHeight="1" x14ac:dyDescent="0.3">
      <c r="B22" s="181" t="s">
        <v>125</v>
      </c>
      <c r="C22" s="30">
        <v>0</v>
      </c>
      <c r="D22" s="30">
        <v>0</v>
      </c>
      <c r="E22" s="30">
        <v>0</v>
      </c>
      <c r="F22" s="30">
        <v>0</v>
      </c>
      <c r="G22" s="30">
        <v>0</v>
      </c>
      <c r="H22" s="30">
        <v>0</v>
      </c>
      <c r="I22" s="30">
        <v>0</v>
      </c>
      <c r="J22" s="30">
        <v>0</v>
      </c>
      <c r="K22" s="30">
        <v>0</v>
      </c>
      <c r="L22" s="30">
        <v>0</v>
      </c>
      <c r="M22" s="30">
        <v>0</v>
      </c>
    </row>
    <row r="23" spans="2:13" ht="30.75" customHeight="1" x14ac:dyDescent="0.3">
      <c r="B23" s="181" t="s">
        <v>126</v>
      </c>
      <c r="C23" s="30">
        <v>1821598</v>
      </c>
      <c r="D23" s="30">
        <v>81905</v>
      </c>
      <c r="E23" s="30">
        <v>170000</v>
      </c>
      <c r="F23" s="30">
        <v>4186067</v>
      </c>
      <c r="G23" s="30">
        <v>0</v>
      </c>
      <c r="H23" s="30">
        <v>489916</v>
      </c>
      <c r="I23" s="30">
        <v>0</v>
      </c>
      <c r="J23" s="30">
        <v>0</v>
      </c>
      <c r="K23" s="30">
        <v>143806.97500000001</v>
      </c>
      <c r="L23" s="30">
        <v>0</v>
      </c>
      <c r="M23" s="30">
        <v>0</v>
      </c>
    </row>
    <row r="24" spans="2:13" ht="30.75" customHeight="1" x14ac:dyDescent="0.3">
      <c r="B24" s="181" t="s">
        <v>127</v>
      </c>
      <c r="C24" s="30">
        <v>18450</v>
      </c>
      <c r="D24" s="30">
        <v>51875</v>
      </c>
      <c r="E24" s="30">
        <v>5086</v>
      </c>
      <c r="F24" s="30">
        <v>481781</v>
      </c>
      <c r="G24" s="30">
        <v>16903</v>
      </c>
      <c r="H24" s="30">
        <v>105445</v>
      </c>
      <c r="I24" s="30">
        <v>17098</v>
      </c>
      <c r="J24" s="30">
        <v>0</v>
      </c>
      <c r="K24" s="30">
        <v>0</v>
      </c>
      <c r="L24" s="30">
        <v>0</v>
      </c>
      <c r="M24" s="30">
        <v>0</v>
      </c>
    </row>
    <row r="25" spans="2:13" ht="30.75" customHeight="1" x14ac:dyDescent="0.3">
      <c r="B25" s="181" t="s">
        <v>128</v>
      </c>
      <c r="C25" s="30">
        <v>0</v>
      </c>
      <c r="D25" s="30">
        <v>40000</v>
      </c>
      <c r="E25" s="30">
        <v>0</v>
      </c>
      <c r="F25" s="30">
        <v>0</v>
      </c>
      <c r="G25" s="30">
        <v>0</v>
      </c>
      <c r="H25" s="30">
        <v>0</v>
      </c>
      <c r="I25" s="30">
        <v>0</v>
      </c>
      <c r="J25" s="30">
        <v>0</v>
      </c>
      <c r="K25" s="30">
        <v>0</v>
      </c>
      <c r="L25" s="30">
        <v>0</v>
      </c>
      <c r="M25" s="30">
        <v>0</v>
      </c>
    </row>
    <row r="26" spans="2:13" ht="30.75" customHeight="1" x14ac:dyDescent="0.3">
      <c r="B26" s="181" t="s">
        <v>129</v>
      </c>
      <c r="C26" s="30">
        <v>0</v>
      </c>
      <c r="D26" s="30">
        <v>0</v>
      </c>
      <c r="E26" s="30">
        <v>0</v>
      </c>
      <c r="F26" s="30">
        <v>0</v>
      </c>
      <c r="G26" s="30">
        <v>0</v>
      </c>
      <c r="H26" s="30">
        <v>0</v>
      </c>
      <c r="I26" s="30">
        <v>0</v>
      </c>
      <c r="J26" s="30">
        <v>0</v>
      </c>
      <c r="K26" s="30">
        <v>0</v>
      </c>
      <c r="L26" s="30">
        <v>0</v>
      </c>
      <c r="M26" s="30">
        <v>0</v>
      </c>
    </row>
    <row r="27" spans="2:13" ht="30.75" customHeight="1" x14ac:dyDescent="0.3">
      <c r="B27" s="181" t="s">
        <v>130</v>
      </c>
      <c r="C27" s="30">
        <v>1797293</v>
      </c>
      <c r="D27" s="30">
        <v>46148</v>
      </c>
      <c r="E27" s="30">
        <v>5922</v>
      </c>
      <c r="F27" s="30">
        <v>1846805</v>
      </c>
      <c r="G27" s="30">
        <v>2176</v>
      </c>
      <c r="H27" s="30">
        <v>196449</v>
      </c>
      <c r="I27" s="30">
        <v>124587</v>
      </c>
      <c r="J27" s="30">
        <v>18812</v>
      </c>
      <c r="K27" s="30">
        <v>3586.5590000000002</v>
      </c>
      <c r="L27" s="30">
        <v>0</v>
      </c>
      <c r="M27" s="30">
        <v>0</v>
      </c>
    </row>
    <row r="28" spans="2:13" ht="30.75" customHeight="1" x14ac:dyDescent="0.3">
      <c r="B28" s="181" t="s">
        <v>131</v>
      </c>
      <c r="C28" s="30">
        <v>583636</v>
      </c>
      <c r="D28" s="30">
        <v>122779</v>
      </c>
      <c r="E28" s="30">
        <v>716646</v>
      </c>
      <c r="F28" s="30">
        <v>202231</v>
      </c>
      <c r="G28" s="30">
        <v>372793</v>
      </c>
      <c r="H28" s="30">
        <v>612918</v>
      </c>
      <c r="I28" s="30">
        <v>100825</v>
      </c>
      <c r="J28" s="30">
        <v>7351</v>
      </c>
      <c r="K28" s="30">
        <v>0</v>
      </c>
      <c r="L28" s="30">
        <v>0</v>
      </c>
      <c r="M28" s="30">
        <v>0</v>
      </c>
    </row>
    <row r="29" spans="2:13" ht="30.75" customHeight="1" x14ac:dyDescent="0.3">
      <c r="B29" s="181" t="s">
        <v>132</v>
      </c>
      <c r="C29" s="30">
        <v>432</v>
      </c>
      <c r="D29" s="30">
        <v>0</v>
      </c>
      <c r="E29" s="30">
        <v>0</v>
      </c>
      <c r="F29" s="30">
        <v>89</v>
      </c>
      <c r="G29" s="30">
        <v>0</v>
      </c>
      <c r="H29" s="30">
        <v>0</v>
      </c>
      <c r="I29" s="30">
        <v>0</v>
      </c>
      <c r="J29" s="30">
        <v>0</v>
      </c>
      <c r="K29" s="30">
        <v>0</v>
      </c>
      <c r="L29" s="30">
        <v>0</v>
      </c>
      <c r="M29" s="30">
        <v>0</v>
      </c>
    </row>
    <row r="30" spans="2:13" ht="30.75" customHeight="1" x14ac:dyDescent="0.3">
      <c r="B30" s="181" t="s">
        <v>133</v>
      </c>
      <c r="C30" s="30">
        <v>0</v>
      </c>
      <c r="D30" s="30">
        <v>0</v>
      </c>
      <c r="E30" s="30">
        <v>0</v>
      </c>
      <c r="F30" s="30">
        <v>0</v>
      </c>
      <c r="G30" s="30">
        <v>0</v>
      </c>
      <c r="H30" s="30">
        <v>0</v>
      </c>
      <c r="I30" s="30">
        <v>0</v>
      </c>
      <c r="J30" s="30">
        <v>0</v>
      </c>
      <c r="K30" s="30">
        <v>0</v>
      </c>
      <c r="L30" s="30">
        <v>0</v>
      </c>
      <c r="M30" s="30">
        <v>0</v>
      </c>
    </row>
    <row r="31" spans="2:13" ht="30.75" customHeight="1" x14ac:dyDescent="0.3">
      <c r="B31" s="181" t="s">
        <v>134</v>
      </c>
      <c r="C31" s="30">
        <v>13621</v>
      </c>
      <c r="D31" s="30">
        <v>10246</v>
      </c>
      <c r="E31" s="30">
        <v>0</v>
      </c>
      <c r="F31" s="30">
        <v>0</v>
      </c>
      <c r="G31" s="30">
        <v>0</v>
      </c>
      <c r="H31" s="30">
        <v>15581</v>
      </c>
      <c r="I31" s="30">
        <v>0</v>
      </c>
      <c r="J31" s="30">
        <v>0</v>
      </c>
      <c r="K31" s="30">
        <v>2276.683</v>
      </c>
      <c r="L31" s="30">
        <v>0</v>
      </c>
      <c r="M31" s="30">
        <v>0</v>
      </c>
    </row>
    <row r="32" spans="2:13" ht="30.75" customHeight="1" x14ac:dyDescent="0.3">
      <c r="B32" s="181" t="s">
        <v>135</v>
      </c>
      <c r="C32" s="30">
        <v>101632</v>
      </c>
      <c r="D32" s="30">
        <v>0</v>
      </c>
      <c r="E32" s="30">
        <v>0</v>
      </c>
      <c r="F32" s="30">
        <v>658197</v>
      </c>
      <c r="G32" s="30">
        <v>0</v>
      </c>
      <c r="H32" s="30">
        <v>0</v>
      </c>
      <c r="I32" s="30">
        <v>0</v>
      </c>
      <c r="J32" s="30">
        <v>0</v>
      </c>
      <c r="K32" s="30">
        <v>0</v>
      </c>
      <c r="L32" s="30">
        <v>0</v>
      </c>
      <c r="M32" s="30">
        <v>0</v>
      </c>
    </row>
    <row r="33" spans="1:13" ht="30.75" customHeight="1" x14ac:dyDescent="0.3">
      <c r="B33" s="181" t="s">
        <v>136</v>
      </c>
      <c r="C33" s="30">
        <v>401497</v>
      </c>
      <c r="D33" s="30">
        <v>508739</v>
      </c>
      <c r="E33" s="30">
        <v>57509</v>
      </c>
      <c r="F33" s="30">
        <v>95706</v>
      </c>
      <c r="G33" s="30">
        <v>392853</v>
      </c>
      <c r="H33" s="30">
        <v>1213665</v>
      </c>
      <c r="I33" s="30">
        <v>135294</v>
      </c>
      <c r="J33" s="30">
        <v>130889</v>
      </c>
      <c r="K33" s="30">
        <v>80569.960000000006</v>
      </c>
      <c r="L33" s="30">
        <v>600000</v>
      </c>
      <c r="M33" s="30">
        <v>441306</v>
      </c>
    </row>
    <row r="34" spans="1:13" ht="30.75" customHeight="1" x14ac:dyDescent="0.3">
      <c r="B34" s="181" t="s">
        <v>137</v>
      </c>
      <c r="C34" s="30">
        <v>390937</v>
      </c>
      <c r="D34" s="30">
        <v>120097</v>
      </c>
      <c r="E34" s="30">
        <v>63396</v>
      </c>
      <c r="F34" s="30">
        <v>428725</v>
      </c>
      <c r="G34" s="30">
        <v>175721</v>
      </c>
      <c r="H34" s="30">
        <v>18532</v>
      </c>
      <c r="I34" s="30">
        <v>36894</v>
      </c>
      <c r="J34" s="30">
        <v>11733</v>
      </c>
      <c r="K34" s="30">
        <v>7235.6310000000003</v>
      </c>
      <c r="L34" s="30">
        <v>22378</v>
      </c>
      <c r="M34" s="30">
        <v>65912</v>
      </c>
    </row>
    <row r="35" spans="1:13" ht="30.75" customHeight="1" x14ac:dyDescent="0.3">
      <c r="B35" s="181" t="s">
        <v>138</v>
      </c>
      <c r="C35" s="30">
        <v>3972382</v>
      </c>
      <c r="D35" s="30">
        <v>607072</v>
      </c>
      <c r="E35" s="30">
        <v>773459</v>
      </c>
      <c r="F35" s="30">
        <v>3512748</v>
      </c>
      <c r="G35" s="30">
        <v>1183883</v>
      </c>
      <c r="H35" s="30">
        <v>576483</v>
      </c>
      <c r="I35" s="30">
        <v>695021</v>
      </c>
      <c r="J35" s="30">
        <v>753051</v>
      </c>
      <c r="K35" s="30">
        <v>227253.573</v>
      </c>
      <c r="L35" s="30">
        <v>123242</v>
      </c>
      <c r="M35" s="30">
        <v>3849561</v>
      </c>
    </row>
    <row r="36" spans="1:13" ht="30.75" customHeight="1" x14ac:dyDescent="0.3">
      <c r="B36" s="181" t="s">
        <v>139</v>
      </c>
      <c r="C36" s="30">
        <v>451030</v>
      </c>
      <c r="D36" s="30">
        <v>0</v>
      </c>
      <c r="E36" s="30">
        <v>37858</v>
      </c>
      <c r="F36" s="30">
        <v>300453</v>
      </c>
      <c r="G36" s="30">
        <v>195352</v>
      </c>
      <c r="H36" s="30">
        <v>0</v>
      </c>
      <c r="I36" s="30">
        <v>59870</v>
      </c>
      <c r="J36" s="30">
        <v>80847</v>
      </c>
      <c r="K36" s="30">
        <v>190449.86600000001</v>
      </c>
      <c r="L36" s="30">
        <v>0</v>
      </c>
      <c r="M36" s="30">
        <v>735058</v>
      </c>
    </row>
    <row r="37" spans="1:13" ht="30.75" customHeight="1" x14ac:dyDescent="0.3">
      <c r="B37" s="181" t="s">
        <v>140</v>
      </c>
      <c r="C37" s="30">
        <v>527345</v>
      </c>
      <c r="D37" s="30">
        <v>555669</v>
      </c>
      <c r="E37" s="30">
        <v>239574</v>
      </c>
      <c r="F37" s="30">
        <v>493196</v>
      </c>
      <c r="G37" s="30">
        <v>32728</v>
      </c>
      <c r="H37" s="30">
        <v>116236</v>
      </c>
      <c r="I37" s="30">
        <v>30534</v>
      </c>
      <c r="J37" s="30">
        <v>16640</v>
      </c>
      <c r="K37" s="30">
        <v>226991.68599999999</v>
      </c>
      <c r="L37" s="30">
        <v>0</v>
      </c>
      <c r="M37" s="30">
        <v>334187</v>
      </c>
    </row>
    <row r="38" spans="1:13" ht="30.75" customHeight="1" x14ac:dyDescent="0.3">
      <c r="B38" s="181" t="s">
        <v>141</v>
      </c>
      <c r="C38" s="30">
        <v>349393</v>
      </c>
      <c r="D38" s="30">
        <v>56417</v>
      </c>
      <c r="E38" s="30">
        <v>145637</v>
      </c>
      <c r="F38" s="30">
        <v>1838997</v>
      </c>
      <c r="G38" s="30">
        <v>227368</v>
      </c>
      <c r="H38" s="30">
        <v>14460</v>
      </c>
      <c r="I38" s="30">
        <v>105274</v>
      </c>
      <c r="J38" s="30">
        <v>51423</v>
      </c>
      <c r="K38" s="30">
        <v>52044.237999999998</v>
      </c>
      <c r="L38" s="30">
        <v>30405</v>
      </c>
      <c r="M38" s="30">
        <v>270557</v>
      </c>
    </row>
    <row r="39" spans="1:13" ht="30.75" customHeight="1" thickBot="1" x14ac:dyDescent="0.3">
      <c r="B39" s="187" t="s">
        <v>142</v>
      </c>
      <c r="C39" s="148">
        <v>13479378</v>
      </c>
      <c r="D39" s="148">
        <v>6480912</v>
      </c>
      <c r="E39" s="148">
        <v>2916687</v>
      </c>
      <c r="F39" s="148">
        <v>32815075</v>
      </c>
      <c r="G39" s="148">
        <v>4215312</v>
      </c>
      <c r="H39" s="148">
        <v>4513102</v>
      </c>
      <c r="I39" s="148">
        <v>3022457</v>
      </c>
      <c r="J39" s="148">
        <v>2167269</v>
      </c>
      <c r="K39" s="148">
        <v>1548579.3989999997</v>
      </c>
      <c r="L39" s="148">
        <v>818815</v>
      </c>
      <c r="M39" s="148">
        <v>6160009</v>
      </c>
    </row>
    <row r="40" spans="1:13" ht="15.75" thickTop="1" x14ac:dyDescent="0.25">
      <c r="A40" s="32"/>
      <c r="B40" s="312" t="s">
        <v>159</v>
      </c>
      <c r="C40" s="312"/>
      <c r="D40" s="312"/>
      <c r="E40" s="312"/>
      <c r="F40" s="312"/>
      <c r="G40" s="312"/>
      <c r="H40" s="312"/>
      <c r="I40" s="312"/>
      <c r="J40" s="312"/>
      <c r="K40" s="302" t="s">
        <v>186</v>
      </c>
      <c r="L40" s="302"/>
      <c r="M40" s="302"/>
    </row>
    <row r="41" spans="1:13" x14ac:dyDescent="0.25">
      <c r="B41" s="32"/>
      <c r="C41" s="42"/>
      <c r="D41" s="42"/>
      <c r="E41" s="42"/>
      <c r="F41" s="42"/>
      <c r="G41" s="42"/>
      <c r="H41" s="42"/>
      <c r="I41" s="42"/>
      <c r="J41" s="42"/>
      <c r="K41" s="42"/>
      <c r="L41" s="42"/>
      <c r="M41" s="42"/>
    </row>
    <row r="42" spans="1:13" x14ac:dyDescent="0.25">
      <c r="C42" s="43"/>
      <c r="D42" s="43"/>
      <c r="E42" s="43"/>
      <c r="F42" s="43"/>
      <c r="G42" s="43"/>
      <c r="H42" s="43"/>
      <c r="I42" s="190"/>
      <c r="J42" s="43"/>
      <c r="K42" s="43"/>
      <c r="L42" s="43"/>
      <c r="M42" s="43"/>
    </row>
    <row r="44" spans="1:13" x14ac:dyDescent="0.25">
      <c r="C44" s="43"/>
      <c r="D44" s="43"/>
      <c r="E44" s="43"/>
      <c r="F44" s="43"/>
      <c r="G44" s="43"/>
      <c r="H44" s="43"/>
      <c r="I44" s="43"/>
      <c r="J44" s="43"/>
      <c r="K44" s="43"/>
      <c r="L44" s="43"/>
      <c r="M44" s="43"/>
    </row>
  </sheetData>
  <sheetProtection password="E931" sheet="1" objects="1" scenarios="1"/>
  <mergeCells count="4">
    <mergeCell ref="B40:J40"/>
    <mergeCell ref="K40:M40"/>
    <mergeCell ref="B4:M4"/>
    <mergeCell ref="B3:M3"/>
  </mergeCells>
  <pageMargins left="0.7" right="0.7" top="0.75" bottom="0.75" header="0.3" footer="0.3"/>
  <pageSetup paperSize="9" scale="42"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3:O44"/>
  <sheetViews>
    <sheetView showGridLines="0" topLeftCell="F1" zoomScale="80" zoomScaleNormal="80" workbookViewId="0">
      <selection activeCell="P6" sqref="P6"/>
    </sheetView>
  </sheetViews>
  <sheetFormatPr defaultRowHeight="15" x14ac:dyDescent="0.25"/>
  <cols>
    <col min="1" max="1" width="12.42578125" style="12" customWidth="1"/>
    <col min="2" max="2" width="37.42578125" style="12" customWidth="1"/>
    <col min="3" max="12" width="21.42578125" style="12" customWidth="1"/>
    <col min="13" max="13" width="10.140625" style="12" customWidth="1"/>
    <col min="14" max="14" width="15.7109375" style="12" hidden="1" customWidth="1"/>
    <col min="15" max="15" width="17.140625" style="12" hidden="1" customWidth="1"/>
    <col min="16" max="16" width="8.7109375" style="12" customWidth="1"/>
    <col min="17" max="17" width="1.85546875" style="12" customWidth="1"/>
    <col min="18" max="16384" width="9.140625" style="12"/>
  </cols>
  <sheetData>
    <row r="3" spans="2:15" x14ac:dyDescent="0.25">
      <c r="B3" s="313" t="s">
        <v>143</v>
      </c>
      <c r="C3" s="313"/>
      <c r="D3" s="313"/>
      <c r="E3" s="313"/>
      <c r="F3" s="313"/>
      <c r="G3" s="313"/>
      <c r="H3" s="313"/>
      <c r="I3" s="313"/>
      <c r="J3" s="313"/>
      <c r="K3" s="313"/>
      <c r="L3" s="313"/>
    </row>
    <row r="4" spans="2:15" ht="21.75" customHeight="1" x14ac:dyDescent="0.25">
      <c r="B4" s="266" t="s">
        <v>287</v>
      </c>
      <c r="C4" s="266"/>
      <c r="D4" s="266"/>
      <c r="E4" s="266"/>
      <c r="F4" s="266"/>
      <c r="G4" s="266"/>
      <c r="H4" s="266"/>
      <c r="I4" s="266"/>
      <c r="J4" s="266"/>
      <c r="K4" s="266"/>
      <c r="L4" s="266"/>
      <c r="M4" s="16"/>
    </row>
    <row r="5" spans="2:15" ht="57" customHeight="1" x14ac:dyDescent="0.25">
      <c r="B5" s="191" t="s">
        <v>0</v>
      </c>
      <c r="C5" s="180" t="s">
        <v>89</v>
      </c>
      <c r="D5" s="180" t="s">
        <v>217</v>
      </c>
      <c r="E5" s="180" t="s">
        <v>169</v>
      </c>
      <c r="F5" s="180" t="s">
        <v>41</v>
      </c>
      <c r="G5" s="180" t="s">
        <v>170</v>
      </c>
      <c r="H5" s="180" t="s">
        <v>171</v>
      </c>
      <c r="I5" s="180" t="s">
        <v>44</v>
      </c>
      <c r="J5" s="180" t="s">
        <v>172</v>
      </c>
      <c r="K5" s="180" t="s">
        <v>173</v>
      </c>
      <c r="L5" s="180" t="s">
        <v>47</v>
      </c>
      <c r="M5" s="39"/>
      <c r="N5" s="220" t="s">
        <v>225</v>
      </c>
      <c r="O5" s="220" t="s">
        <v>224</v>
      </c>
    </row>
    <row r="6" spans="2:15" ht="32.25" customHeight="1" x14ac:dyDescent="0.3">
      <c r="B6" s="181" t="s">
        <v>109</v>
      </c>
      <c r="C6" s="30">
        <v>300000</v>
      </c>
      <c r="D6" s="30">
        <v>788284</v>
      </c>
      <c r="E6" s="30">
        <v>470203</v>
      </c>
      <c r="F6" s="30">
        <v>600000</v>
      </c>
      <c r="G6" s="30">
        <v>0</v>
      </c>
      <c r="H6" s="30">
        <v>316476</v>
      </c>
      <c r="I6" s="30">
        <v>500000</v>
      </c>
      <c r="J6" s="30">
        <v>1000000</v>
      </c>
      <c r="K6" s="30">
        <v>1107500</v>
      </c>
      <c r="L6" s="31">
        <f>SUM(C6:K6,'APPENDIX 21 iii'!C6:M6,'APPENDIX 21 ii'!C6:L6,'APPENDIX 21 i'!C6:L6)</f>
        <v>31344443</v>
      </c>
      <c r="M6" s="40"/>
      <c r="N6" s="202">
        <f>'APPENDIX 21 iii'!F6+'APPENDIX 21 ii'!D6+'APPENDIX 21 i'!K6</f>
        <v>3549873</v>
      </c>
      <c r="O6" s="44">
        <f>L6-N6</f>
        <v>27794570</v>
      </c>
    </row>
    <row r="7" spans="2:15" ht="32.25" customHeight="1" x14ac:dyDescent="0.3">
      <c r="B7" s="181" t="s">
        <v>110</v>
      </c>
      <c r="C7" s="30">
        <v>0</v>
      </c>
      <c r="D7" s="30">
        <v>102760</v>
      </c>
      <c r="E7" s="30">
        <v>50000</v>
      </c>
      <c r="F7" s="30">
        <v>0</v>
      </c>
      <c r="G7" s="30">
        <v>0</v>
      </c>
      <c r="H7" s="30">
        <v>0</v>
      </c>
      <c r="I7" s="30">
        <v>0</v>
      </c>
      <c r="J7" s="30">
        <v>0</v>
      </c>
      <c r="K7" s="30">
        <v>0</v>
      </c>
      <c r="L7" s="31">
        <f>SUM(C7:K7,'APPENDIX 21 iii'!C7:M7,'APPENDIX 21 ii'!C7:L7,'APPENDIX 21 i'!C7:L7)</f>
        <v>2274332</v>
      </c>
      <c r="M7" s="40"/>
      <c r="N7" s="202">
        <f>'APPENDIX 21 iii'!F7+'APPENDIX 21 ii'!D7+'APPENDIX 21 i'!K7</f>
        <v>0</v>
      </c>
      <c r="O7" s="44">
        <f t="shared" ref="O7:O39" si="0">L7-N7</f>
        <v>2274332</v>
      </c>
    </row>
    <row r="8" spans="2:15" ht="32.25" customHeight="1" x14ac:dyDescent="0.3">
      <c r="B8" s="181" t="s">
        <v>111</v>
      </c>
      <c r="C8" s="30">
        <v>-4945</v>
      </c>
      <c r="D8" s="30">
        <v>77611</v>
      </c>
      <c r="E8" s="30">
        <v>0</v>
      </c>
      <c r="F8" s="30">
        <v>149944</v>
      </c>
      <c r="G8" s="30">
        <v>0</v>
      </c>
      <c r="H8" s="30">
        <v>0</v>
      </c>
      <c r="I8" s="30">
        <v>200948</v>
      </c>
      <c r="J8" s="30">
        <v>0</v>
      </c>
      <c r="K8" s="30">
        <v>90470</v>
      </c>
      <c r="L8" s="31">
        <f>SUM(C8:K8,'APPENDIX 21 iii'!C8:M8,'APPENDIX 21 ii'!C8:L8,'APPENDIX 21 i'!C8:L8)</f>
        <v>3803054.0379999997</v>
      </c>
      <c r="M8" s="40"/>
      <c r="N8" s="202">
        <f>'APPENDIX 21 iii'!F8+'APPENDIX 21 ii'!D8+'APPENDIX 21 i'!K8</f>
        <v>205281</v>
      </c>
      <c r="O8" s="44">
        <f t="shared" si="0"/>
        <v>3597773.0379999997</v>
      </c>
    </row>
    <row r="9" spans="2:15" ht="32.25" customHeight="1" x14ac:dyDescent="0.3">
      <c r="B9" s="181" t="s">
        <v>112</v>
      </c>
      <c r="C9" s="30">
        <v>0</v>
      </c>
      <c r="D9" s="30">
        <v>0</v>
      </c>
      <c r="E9" s="30">
        <v>0</v>
      </c>
      <c r="F9" s="30">
        <v>0</v>
      </c>
      <c r="G9" s="30">
        <v>0</v>
      </c>
      <c r="H9" s="30">
        <v>0</v>
      </c>
      <c r="I9" s="30">
        <v>0</v>
      </c>
      <c r="J9" s="30">
        <v>0</v>
      </c>
      <c r="K9" s="30">
        <v>0</v>
      </c>
      <c r="L9" s="31">
        <f>SUM(C9:K9,'APPENDIX 21 iii'!C9:M9,'APPENDIX 21 ii'!C9:L9,'APPENDIX 21 i'!C9:L9)</f>
        <v>0</v>
      </c>
      <c r="M9" s="40"/>
      <c r="N9" s="202">
        <f>'APPENDIX 21 iii'!F9+'APPENDIX 21 ii'!D9+'APPENDIX 21 i'!K9</f>
        <v>0</v>
      </c>
      <c r="O9" s="44">
        <f t="shared" si="0"/>
        <v>0</v>
      </c>
    </row>
    <row r="10" spans="2:15" ht="32.25" customHeight="1" x14ac:dyDescent="0.3">
      <c r="B10" s="181" t="s">
        <v>113</v>
      </c>
      <c r="C10" s="30">
        <v>183396</v>
      </c>
      <c r="D10" s="30">
        <v>-283361</v>
      </c>
      <c r="E10" s="30">
        <v>-168792</v>
      </c>
      <c r="F10" s="30">
        <v>452665</v>
      </c>
      <c r="G10" s="30">
        <v>0</v>
      </c>
      <c r="H10" s="30">
        <v>170396</v>
      </c>
      <c r="I10" s="30">
        <v>1668095</v>
      </c>
      <c r="J10" s="30">
        <v>4999311</v>
      </c>
      <c r="K10" s="30">
        <v>198343</v>
      </c>
      <c r="L10" s="31">
        <f>SUM(C10:K10,'APPENDIX 21 iii'!C10:M10,'APPENDIX 21 ii'!C10:L10,'APPENDIX 21 i'!C10:L10)</f>
        <v>53823384.821999997</v>
      </c>
      <c r="M10" s="40"/>
      <c r="N10" s="202">
        <f>'APPENDIX 21 iii'!F10+'APPENDIX 21 ii'!D10+'APPENDIX 21 i'!K10</f>
        <v>21086307</v>
      </c>
      <c r="O10" s="44">
        <f t="shared" si="0"/>
        <v>32737077.821999997</v>
      </c>
    </row>
    <row r="11" spans="2:15" ht="32.25" customHeight="1" x14ac:dyDescent="0.3">
      <c r="B11" s="181" t="s">
        <v>114</v>
      </c>
      <c r="C11" s="30">
        <v>0</v>
      </c>
      <c r="D11" s="30">
        <v>0</v>
      </c>
      <c r="E11" s="30">
        <v>0</v>
      </c>
      <c r="F11" s="30">
        <v>525</v>
      </c>
      <c r="G11" s="30">
        <v>0</v>
      </c>
      <c r="H11" s="30">
        <v>0</v>
      </c>
      <c r="I11" s="30">
        <v>25000</v>
      </c>
      <c r="J11" s="30">
        <v>1547050</v>
      </c>
      <c r="K11" s="30">
        <v>0</v>
      </c>
      <c r="L11" s="31">
        <f>SUM(C11:K11,'APPENDIX 21 iii'!C11:M11,'APPENDIX 21 ii'!C11:L11,'APPENDIX 21 i'!C11:L11)</f>
        <v>3440654</v>
      </c>
      <c r="M11" s="40"/>
      <c r="N11" s="202">
        <f>'APPENDIX 21 iii'!F11+'APPENDIX 21 ii'!D11+'APPENDIX 21 i'!K11</f>
        <v>773211</v>
      </c>
      <c r="O11" s="44">
        <f t="shared" si="0"/>
        <v>2667443</v>
      </c>
    </row>
    <row r="12" spans="2:15" ht="32.25" customHeight="1" x14ac:dyDescent="0.25">
      <c r="B12" s="189" t="s">
        <v>115</v>
      </c>
      <c r="C12" s="126">
        <v>478451</v>
      </c>
      <c r="D12" s="126">
        <v>685294</v>
      </c>
      <c r="E12" s="126">
        <v>351411</v>
      </c>
      <c r="F12" s="126">
        <v>1203133</v>
      </c>
      <c r="G12" s="126">
        <v>0</v>
      </c>
      <c r="H12" s="126">
        <v>486872</v>
      </c>
      <c r="I12" s="126">
        <v>2394044</v>
      </c>
      <c r="J12" s="126">
        <v>7546362</v>
      </c>
      <c r="K12" s="126">
        <v>1396313</v>
      </c>
      <c r="L12" s="126">
        <f>SUM(C12:K12,'APPENDIX 21 iii'!C12:M12,'APPENDIX 21 ii'!C12:L12,'APPENDIX 21 i'!C12:L12)</f>
        <v>94685865.859999999</v>
      </c>
      <c r="M12" s="40"/>
      <c r="N12" s="202">
        <f>'APPENDIX 21 iii'!F12+'APPENDIX 21 ii'!D12+'APPENDIX 21 i'!K12</f>
        <v>25614670</v>
      </c>
      <c r="O12" s="44">
        <f t="shared" si="0"/>
        <v>69071195.859999999</v>
      </c>
    </row>
    <row r="13" spans="2:15" ht="32.25" customHeight="1" x14ac:dyDescent="0.3">
      <c r="B13" s="181" t="s">
        <v>116</v>
      </c>
      <c r="C13" s="30">
        <v>754301</v>
      </c>
      <c r="D13" s="30">
        <v>1667379</v>
      </c>
      <c r="E13" s="30">
        <v>646222</v>
      </c>
      <c r="F13" s="30">
        <v>818010</v>
      </c>
      <c r="G13" s="30">
        <v>0</v>
      </c>
      <c r="H13" s="30">
        <v>920473</v>
      </c>
      <c r="I13" s="30">
        <v>1447495</v>
      </c>
      <c r="J13" s="30">
        <v>7444046</v>
      </c>
      <c r="K13" s="30">
        <v>602701</v>
      </c>
      <c r="L13" s="31">
        <f>SUM(C13:K13,'APPENDIX 21 iii'!C13:M13,'APPENDIX 21 ii'!C13:L13,'APPENDIX 21 i'!C13:L13)</f>
        <v>105195353.69</v>
      </c>
      <c r="M13" s="40"/>
      <c r="N13" s="202">
        <f>'APPENDIX 21 iii'!F13+'APPENDIX 21 ii'!D13+'APPENDIX 21 i'!K13</f>
        <v>13565098</v>
      </c>
      <c r="O13" s="44">
        <f t="shared" si="0"/>
        <v>91630255.689999998</v>
      </c>
    </row>
    <row r="14" spans="2:15" ht="32.25" customHeight="1" x14ac:dyDescent="0.3">
      <c r="B14" s="181" t="s">
        <v>117</v>
      </c>
      <c r="C14" s="30">
        <v>0</v>
      </c>
      <c r="D14" s="30">
        <v>0</v>
      </c>
      <c r="E14" s="30">
        <v>0</v>
      </c>
      <c r="F14" s="30">
        <v>0</v>
      </c>
      <c r="G14" s="30">
        <v>0</v>
      </c>
      <c r="H14" s="30">
        <v>0</v>
      </c>
      <c r="I14" s="30">
        <v>0</v>
      </c>
      <c r="J14" s="30">
        <v>0</v>
      </c>
      <c r="K14" s="30">
        <v>0</v>
      </c>
      <c r="L14" s="31">
        <f>SUM(C14:K14,'APPENDIX 21 iii'!C14:M14,'APPENDIX 21 ii'!C14:L14,'APPENDIX 21 i'!C14:L14)</f>
        <v>0</v>
      </c>
      <c r="M14" s="40"/>
      <c r="N14" s="202">
        <f>'APPENDIX 21 iii'!F14+'APPENDIX 21 ii'!D14+'APPENDIX 21 i'!K14</f>
        <v>0</v>
      </c>
      <c r="O14" s="44">
        <f t="shared" si="0"/>
        <v>0</v>
      </c>
    </row>
    <row r="15" spans="2:15" ht="32.25" customHeight="1" x14ac:dyDescent="0.3">
      <c r="B15" s="181" t="s">
        <v>118</v>
      </c>
      <c r="C15" s="30">
        <v>0</v>
      </c>
      <c r="D15" s="30">
        <v>0</v>
      </c>
      <c r="E15" s="30">
        <v>40000</v>
      </c>
      <c r="F15" s="30">
        <v>50682</v>
      </c>
      <c r="G15" s="30">
        <v>0</v>
      </c>
      <c r="H15" s="30">
        <v>0</v>
      </c>
      <c r="I15" s="30">
        <v>56715</v>
      </c>
      <c r="J15" s="30">
        <v>0</v>
      </c>
      <c r="K15" s="30">
        <v>0</v>
      </c>
      <c r="L15" s="31">
        <f>SUM(C15:K15,'APPENDIX 21 iii'!C15:M15,'APPENDIX 21 ii'!C15:L15,'APPENDIX 21 i'!C15:L15)</f>
        <v>1659306</v>
      </c>
      <c r="M15" s="40"/>
      <c r="N15" s="202">
        <f>'APPENDIX 21 iii'!F15+'APPENDIX 21 ii'!D15+'APPENDIX 21 i'!K15</f>
        <v>79599</v>
      </c>
      <c r="O15" s="44">
        <f t="shared" si="0"/>
        <v>1579707</v>
      </c>
    </row>
    <row r="16" spans="2:15" ht="32.25" customHeight="1" x14ac:dyDescent="0.3">
      <c r="B16" s="181" t="s">
        <v>119</v>
      </c>
      <c r="C16" s="30">
        <v>327828</v>
      </c>
      <c r="D16" s="30">
        <v>446120</v>
      </c>
      <c r="E16" s="30">
        <v>235903</v>
      </c>
      <c r="F16" s="30">
        <v>166588</v>
      </c>
      <c r="G16" s="30">
        <v>0</v>
      </c>
      <c r="H16" s="30">
        <v>56710</v>
      </c>
      <c r="I16" s="30">
        <v>580109</v>
      </c>
      <c r="J16" s="30">
        <v>1567763</v>
      </c>
      <c r="K16" s="30">
        <v>152600</v>
      </c>
      <c r="L16" s="31">
        <f>SUM(C16:K16,'APPENDIX 21 iii'!C16:M16,'APPENDIX 21 ii'!C16:L16,'APPENDIX 21 i'!C16:L16)</f>
        <v>23417049.848000001</v>
      </c>
      <c r="M16" s="40"/>
      <c r="N16" s="202">
        <f>'APPENDIX 21 iii'!F16+'APPENDIX 21 ii'!D16+'APPENDIX 21 i'!K16</f>
        <v>1952916</v>
      </c>
      <c r="O16" s="44">
        <f t="shared" si="0"/>
        <v>21464133.848000001</v>
      </c>
    </row>
    <row r="17" spans="2:15" ht="32.25" customHeight="1" thickBot="1" x14ac:dyDescent="0.3">
      <c r="B17" s="187" t="s">
        <v>120</v>
      </c>
      <c r="C17" s="148">
        <v>1560580</v>
      </c>
      <c r="D17" s="148">
        <v>2798793</v>
      </c>
      <c r="E17" s="148">
        <v>1273535</v>
      </c>
      <c r="F17" s="148">
        <v>2238413</v>
      </c>
      <c r="G17" s="148">
        <v>0</v>
      </c>
      <c r="H17" s="148">
        <v>1464055</v>
      </c>
      <c r="I17" s="148">
        <v>4478363</v>
      </c>
      <c r="J17" s="148">
        <v>16558170</v>
      </c>
      <c r="K17" s="148">
        <v>2151614</v>
      </c>
      <c r="L17" s="148">
        <f>SUM(C17:K17,'APPENDIX 21 iii'!C17:M17,'APPENDIX 21 ii'!C17:L17,'APPENDIX 21 i'!C17:L17)</f>
        <v>224957581.398</v>
      </c>
      <c r="M17" s="40"/>
      <c r="N17" s="202">
        <f>'APPENDIX 21 iii'!F17+'APPENDIX 21 ii'!D17+'APPENDIX 21 i'!K17</f>
        <v>41212284</v>
      </c>
      <c r="O17" s="44">
        <f t="shared" si="0"/>
        <v>183745297.398</v>
      </c>
    </row>
    <row r="18" spans="2:15" ht="32.25" customHeight="1" thickTop="1" x14ac:dyDescent="0.3">
      <c r="B18" s="184" t="s">
        <v>121</v>
      </c>
      <c r="C18" s="124">
        <v>0</v>
      </c>
      <c r="D18" s="124">
        <v>0</v>
      </c>
      <c r="E18" s="124">
        <v>0</v>
      </c>
      <c r="F18" s="124">
        <v>266304</v>
      </c>
      <c r="G18" s="124">
        <v>0</v>
      </c>
      <c r="H18" s="124">
        <v>0</v>
      </c>
      <c r="I18" s="124">
        <v>240660</v>
      </c>
      <c r="J18" s="124">
        <v>0</v>
      </c>
      <c r="K18" s="124">
        <v>0</v>
      </c>
      <c r="L18" s="125">
        <f>SUM(C18:K18,'APPENDIX 21 iii'!C18:M18,'APPENDIX 21 ii'!C18:L18,'APPENDIX 21 i'!C18:L18)</f>
        <v>5085669</v>
      </c>
      <c r="M18" s="40"/>
      <c r="N18" s="202">
        <f>'APPENDIX 21 iii'!F18+'APPENDIX 21 ii'!D18+'APPENDIX 21 i'!K18</f>
        <v>400167</v>
      </c>
      <c r="O18" s="44">
        <f t="shared" si="0"/>
        <v>4685502</v>
      </c>
    </row>
    <row r="19" spans="2:15" ht="32.25" customHeight="1" x14ac:dyDescent="0.3">
      <c r="B19" s="181" t="s">
        <v>122</v>
      </c>
      <c r="C19" s="30">
        <v>0</v>
      </c>
      <c r="D19" s="30">
        <v>516700</v>
      </c>
      <c r="E19" s="30">
        <v>21100</v>
      </c>
      <c r="F19" s="30">
        <v>0</v>
      </c>
      <c r="G19" s="30">
        <v>0</v>
      </c>
      <c r="H19" s="30">
        <v>421336</v>
      </c>
      <c r="I19" s="30">
        <v>1716399</v>
      </c>
      <c r="J19" s="30">
        <v>3636700</v>
      </c>
      <c r="K19" s="30">
        <v>657300</v>
      </c>
      <c r="L19" s="31">
        <f>SUM(C19:K19,'APPENDIX 21 iii'!C19:M19,'APPENDIX 21 ii'!C19:L19,'APPENDIX 21 i'!C19:L19)</f>
        <v>36577853</v>
      </c>
      <c r="M19" s="40"/>
      <c r="N19" s="202">
        <f>'APPENDIX 21 iii'!F19+'APPENDIX 21 ii'!D19+'APPENDIX 21 i'!K19</f>
        <v>8248386</v>
      </c>
      <c r="O19" s="44">
        <f t="shared" si="0"/>
        <v>28329467</v>
      </c>
    </row>
    <row r="20" spans="2:15" ht="32.25" customHeight="1" x14ac:dyDescent="0.3">
      <c r="B20" s="181" t="s">
        <v>123</v>
      </c>
      <c r="C20" s="30">
        <v>9920</v>
      </c>
      <c r="D20" s="30">
        <v>20862</v>
      </c>
      <c r="E20" s="30">
        <v>34270</v>
      </c>
      <c r="F20" s="30">
        <v>16758</v>
      </c>
      <c r="G20" s="30">
        <v>0</v>
      </c>
      <c r="H20" s="30">
        <v>11882</v>
      </c>
      <c r="I20" s="30">
        <v>18104</v>
      </c>
      <c r="J20" s="30">
        <v>49981</v>
      </c>
      <c r="K20" s="30">
        <v>116506</v>
      </c>
      <c r="L20" s="31">
        <f>SUM(C20:K20,'APPENDIX 21 iii'!C20:M20,'APPENDIX 21 ii'!C20:L20,'APPENDIX 21 i'!C20:L20)</f>
        <v>2325294.2280000001</v>
      </c>
      <c r="M20" s="40"/>
      <c r="N20" s="202">
        <f>'APPENDIX 21 iii'!F20+'APPENDIX 21 ii'!D20+'APPENDIX 21 i'!K20</f>
        <v>94845</v>
      </c>
      <c r="O20" s="44">
        <f t="shared" si="0"/>
        <v>2230449.2280000001</v>
      </c>
    </row>
    <row r="21" spans="2:15" ht="32.25" customHeight="1" x14ac:dyDescent="0.3">
      <c r="B21" s="181" t="s">
        <v>124</v>
      </c>
      <c r="C21" s="30">
        <v>526205</v>
      </c>
      <c r="D21" s="30">
        <v>509800</v>
      </c>
      <c r="E21" s="30">
        <v>31880</v>
      </c>
      <c r="F21" s="30">
        <v>897041</v>
      </c>
      <c r="G21" s="30">
        <v>0</v>
      </c>
      <c r="H21" s="30">
        <v>131966</v>
      </c>
      <c r="I21" s="30">
        <v>249061</v>
      </c>
      <c r="J21" s="30">
        <v>3736422</v>
      </c>
      <c r="K21" s="30">
        <v>80000</v>
      </c>
      <c r="L21" s="31">
        <f>SUM(C21:K21,'APPENDIX 21 iii'!C21:M21,'APPENDIX 21 ii'!C21:L21,'APPENDIX 21 i'!C21:L21)</f>
        <v>64875369</v>
      </c>
      <c r="M21" s="40"/>
      <c r="N21" s="202">
        <f>'APPENDIX 21 iii'!F21+'APPENDIX 21 ii'!D21+'APPENDIX 21 i'!K21</f>
        <v>13955374</v>
      </c>
      <c r="O21" s="44">
        <f t="shared" si="0"/>
        <v>50919995</v>
      </c>
    </row>
    <row r="22" spans="2:15" ht="32.25" customHeight="1" x14ac:dyDescent="0.3">
      <c r="B22" s="181" t="s">
        <v>125</v>
      </c>
      <c r="C22" s="30">
        <v>0</v>
      </c>
      <c r="D22" s="30">
        <v>0</v>
      </c>
      <c r="E22" s="30">
        <v>0</v>
      </c>
      <c r="F22" s="30">
        <v>0</v>
      </c>
      <c r="G22" s="30">
        <v>0</v>
      </c>
      <c r="H22" s="30">
        <v>0</v>
      </c>
      <c r="I22" s="30">
        <v>16955</v>
      </c>
      <c r="J22" s="30">
        <v>0</v>
      </c>
      <c r="K22" s="30">
        <v>103000</v>
      </c>
      <c r="L22" s="31">
        <f>SUM(C22:K22,'APPENDIX 21 iii'!C22:M22,'APPENDIX 21 ii'!C22:L22,'APPENDIX 21 i'!C22:L22)</f>
        <v>429029</v>
      </c>
      <c r="M22" s="40"/>
      <c r="N22" s="202">
        <f>'APPENDIX 21 iii'!F22+'APPENDIX 21 ii'!D22+'APPENDIX 21 i'!K22</f>
        <v>0</v>
      </c>
      <c r="O22" s="44">
        <f t="shared" si="0"/>
        <v>429029</v>
      </c>
    </row>
    <row r="23" spans="2:15" ht="32.25" customHeight="1" x14ac:dyDescent="0.3">
      <c r="B23" s="181" t="s">
        <v>126</v>
      </c>
      <c r="C23" s="30">
        <v>0</v>
      </c>
      <c r="D23" s="30">
        <v>0</v>
      </c>
      <c r="E23" s="30">
        <v>10000</v>
      </c>
      <c r="F23" s="30">
        <v>0</v>
      </c>
      <c r="G23" s="30">
        <v>0</v>
      </c>
      <c r="H23" s="30">
        <v>0</v>
      </c>
      <c r="I23" s="30">
        <v>615600</v>
      </c>
      <c r="J23" s="30">
        <v>0</v>
      </c>
      <c r="K23" s="30">
        <v>245251</v>
      </c>
      <c r="L23" s="31">
        <f>SUM(C23:K23,'APPENDIX 21 iii'!C23:M23,'APPENDIX 21 ii'!C23:L23,'APPENDIX 21 i'!C23:L23)</f>
        <v>9012298.9749999996</v>
      </c>
      <c r="M23" s="40"/>
      <c r="N23" s="202">
        <f>'APPENDIX 21 iii'!F23+'APPENDIX 21 ii'!D23+'APPENDIX 21 i'!K23</f>
        <v>4186067</v>
      </c>
      <c r="O23" s="44">
        <f t="shared" si="0"/>
        <v>4826231.9749999996</v>
      </c>
    </row>
    <row r="24" spans="2:15" ht="32.25" customHeight="1" x14ac:dyDescent="0.3">
      <c r="B24" s="181" t="s">
        <v>127</v>
      </c>
      <c r="C24" s="30">
        <v>87181</v>
      </c>
      <c r="D24" s="30">
        <v>20000</v>
      </c>
      <c r="E24" s="30">
        <v>55044</v>
      </c>
      <c r="F24" s="30">
        <v>0</v>
      </c>
      <c r="G24" s="30">
        <v>0</v>
      </c>
      <c r="H24" s="30">
        <v>0</v>
      </c>
      <c r="I24" s="30">
        <v>21250</v>
      </c>
      <c r="J24" s="30">
        <v>735441</v>
      </c>
      <c r="K24" s="30">
        <v>0</v>
      </c>
      <c r="L24" s="31">
        <f>SUM(C24:K24,'APPENDIX 21 iii'!C24:M24,'APPENDIX 21 ii'!C24:L24,'APPENDIX 21 i'!C24:L24)</f>
        <v>4031460</v>
      </c>
      <c r="M24" s="40"/>
      <c r="N24" s="202">
        <f>'APPENDIX 21 iii'!F24+'APPENDIX 21 ii'!D24+'APPENDIX 21 i'!K24</f>
        <v>1058752</v>
      </c>
      <c r="O24" s="44">
        <f t="shared" si="0"/>
        <v>2972708</v>
      </c>
    </row>
    <row r="25" spans="2:15" ht="32.25" customHeight="1" x14ac:dyDescent="0.3">
      <c r="B25" s="181" t="s">
        <v>128</v>
      </c>
      <c r="C25" s="30">
        <v>0</v>
      </c>
      <c r="D25" s="30">
        <v>0</v>
      </c>
      <c r="E25" s="30">
        <v>0</v>
      </c>
      <c r="F25" s="30">
        <v>18605</v>
      </c>
      <c r="G25" s="30">
        <v>0</v>
      </c>
      <c r="H25" s="30">
        <v>0</v>
      </c>
      <c r="I25" s="30">
        <v>0</v>
      </c>
      <c r="J25" s="30">
        <v>0</v>
      </c>
      <c r="K25" s="30">
        <v>0</v>
      </c>
      <c r="L25" s="31">
        <f>SUM(C25:K25,'APPENDIX 21 iii'!C25:M25,'APPENDIX 21 ii'!C25:L25,'APPENDIX 21 i'!C25:L25)</f>
        <v>464216</v>
      </c>
      <c r="M25" s="40"/>
      <c r="N25" s="202">
        <f>'APPENDIX 21 iii'!F25+'APPENDIX 21 ii'!D25+'APPENDIX 21 i'!K25</f>
        <v>0</v>
      </c>
      <c r="O25" s="44">
        <f t="shared" si="0"/>
        <v>464216</v>
      </c>
    </row>
    <row r="26" spans="2:15" ht="32.25" customHeight="1" x14ac:dyDescent="0.3">
      <c r="B26" s="181" t="s">
        <v>129</v>
      </c>
      <c r="C26" s="30">
        <v>0</v>
      </c>
      <c r="D26" s="30">
        <v>0</v>
      </c>
      <c r="E26" s="30">
        <v>0</v>
      </c>
      <c r="F26" s="30">
        <v>0</v>
      </c>
      <c r="G26" s="30">
        <v>0</v>
      </c>
      <c r="H26" s="30">
        <v>0</v>
      </c>
      <c r="I26" s="30">
        <v>0</v>
      </c>
      <c r="J26" s="30">
        <v>0</v>
      </c>
      <c r="K26" s="30">
        <v>0</v>
      </c>
      <c r="L26" s="31">
        <f>SUM(C26:K26,'APPENDIX 21 iii'!C26:M26,'APPENDIX 21 ii'!C26:L26,'APPENDIX 21 i'!C26:L26)</f>
        <v>0</v>
      </c>
      <c r="M26" s="40"/>
      <c r="N26" s="202">
        <f>'APPENDIX 21 iii'!F26+'APPENDIX 21 ii'!D26+'APPENDIX 21 i'!K26</f>
        <v>0</v>
      </c>
      <c r="O26" s="44">
        <f t="shared" si="0"/>
        <v>0</v>
      </c>
    </row>
    <row r="27" spans="2:15" ht="32.25" customHeight="1" x14ac:dyDescent="0.3">
      <c r="B27" s="181" t="s">
        <v>130</v>
      </c>
      <c r="C27" s="30">
        <v>30543</v>
      </c>
      <c r="D27" s="30">
        <v>788</v>
      </c>
      <c r="E27" s="30">
        <v>0</v>
      </c>
      <c r="F27" s="30">
        <v>227112</v>
      </c>
      <c r="G27" s="30">
        <v>0</v>
      </c>
      <c r="H27" s="30">
        <v>0</v>
      </c>
      <c r="I27" s="30">
        <v>5113</v>
      </c>
      <c r="J27" s="30">
        <v>1366577</v>
      </c>
      <c r="K27" s="30">
        <v>0</v>
      </c>
      <c r="L27" s="31">
        <f>SUM(C27:K27,'APPENDIX 21 iii'!C27:M27,'APPENDIX 21 ii'!C27:L27,'APPENDIX 21 i'!C27:L27)</f>
        <v>10480087.559</v>
      </c>
      <c r="M27" s="40"/>
      <c r="N27" s="202">
        <f>'APPENDIX 21 iii'!F27+'APPENDIX 21 ii'!D27+'APPENDIX 21 i'!K27</f>
        <v>1973168</v>
      </c>
      <c r="O27" s="44">
        <f t="shared" si="0"/>
        <v>8506919.5590000004</v>
      </c>
    </row>
    <row r="28" spans="2:15" ht="32.25" customHeight="1" x14ac:dyDescent="0.3">
      <c r="B28" s="181" t="s">
        <v>152</v>
      </c>
      <c r="C28" s="30">
        <v>0</v>
      </c>
      <c r="D28" s="30">
        <v>104103</v>
      </c>
      <c r="E28" s="30">
        <v>0</v>
      </c>
      <c r="F28" s="30">
        <v>6820</v>
      </c>
      <c r="G28" s="30">
        <v>0</v>
      </c>
      <c r="H28" s="30">
        <v>59</v>
      </c>
      <c r="I28" s="30">
        <v>7985</v>
      </c>
      <c r="J28" s="30">
        <v>65550</v>
      </c>
      <c r="K28" s="30">
        <v>0</v>
      </c>
      <c r="L28" s="31">
        <f>SUM(C28:K28,'APPENDIX 21 iii'!C28:M28,'APPENDIX 21 ii'!C28:L28,'APPENDIX 21 i'!C28:L28)</f>
        <v>3636914</v>
      </c>
      <c r="M28" s="40"/>
      <c r="N28" s="202">
        <f>'APPENDIX 21 iii'!F28+'APPENDIX 21 ii'!D28+'APPENDIX 21 i'!K28</f>
        <v>202231</v>
      </c>
      <c r="O28" s="44">
        <f t="shared" si="0"/>
        <v>3434683</v>
      </c>
    </row>
    <row r="29" spans="2:15" ht="32.25" customHeight="1" x14ac:dyDescent="0.3">
      <c r="B29" s="181" t="s">
        <v>132</v>
      </c>
      <c r="C29" s="30">
        <v>0</v>
      </c>
      <c r="D29" s="30">
        <v>0</v>
      </c>
      <c r="E29" s="30">
        <v>0</v>
      </c>
      <c r="F29" s="30">
        <v>0</v>
      </c>
      <c r="G29" s="30">
        <v>0</v>
      </c>
      <c r="H29" s="30">
        <v>0</v>
      </c>
      <c r="I29" s="30">
        <v>0</v>
      </c>
      <c r="J29" s="30">
        <v>0</v>
      </c>
      <c r="K29" s="30">
        <v>0</v>
      </c>
      <c r="L29" s="31">
        <f>SUM(C29:K29,'APPENDIX 21 iii'!C29:M29,'APPENDIX 21 ii'!C29:L29,'APPENDIX 21 i'!C29:L29)</f>
        <v>521</v>
      </c>
      <c r="M29" s="40"/>
      <c r="N29" s="202">
        <f>'APPENDIX 21 iii'!F29+'APPENDIX 21 ii'!D29+'APPENDIX 21 i'!K29</f>
        <v>89</v>
      </c>
      <c r="O29" s="44">
        <f t="shared" si="0"/>
        <v>432</v>
      </c>
    </row>
    <row r="30" spans="2:15" ht="32.25" customHeight="1" x14ac:dyDescent="0.3">
      <c r="B30" s="181" t="s">
        <v>133</v>
      </c>
      <c r="C30" s="30">
        <v>0</v>
      </c>
      <c r="D30" s="30">
        <v>0</v>
      </c>
      <c r="E30" s="30">
        <v>0</v>
      </c>
      <c r="F30" s="30">
        <v>0</v>
      </c>
      <c r="G30" s="30">
        <v>0</v>
      </c>
      <c r="H30" s="30">
        <v>0</v>
      </c>
      <c r="I30" s="30">
        <v>0</v>
      </c>
      <c r="J30" s="30">
        <v>0</v>
      </c>
      <c r="K30" s="30">
        <v>0</v>
      </c>
      <c r="L30" s="31">
        <f>SUM(C30:K30,'APPENDIX 21 iii'!C30:M30,'APPENDIX 21 ii'!C30:L30,'APPENDIX 21 i'!C30:L30)</f>
        <v>0</v>
      </c>
      <c r="M30" s="40"/>
      <c r="N30" s="202">
        <f>'APPENDIX 21 iii'!F30+'APPENDIX 21 ii'!D30+'APPENDIX 21 i'!K30</f>
        <v>0</v>
      </c>
      <c r="O30" s="44">
        <f t="shared" si="0"/>
        <v>0</v>
      </c>
    </row>
    <row r="31" spans="2:15" ht="32.25" customHeight="1" x14ac:dyDescent="0.3">
      <c r="B31" s="181" t="s">
        <v>134</v>
      </c>
      <c r="C31" s="30">
        <v>9429</v>
      </c>
      <c r="D31" s="30">
        <v>9965</v>
      </c>
      <c r="E31" s="30">
        <v>0</v>
      </c>
      <c r="F31" s="30">
        <v>8810</v>
      </c>
      <c r="G31" s="30">
        <v>0</v>
      </c>
      <c r="H31" s="30">
        <v>0</v>
      </c>
      <c r="I31" s="30">
        <v>938404</v>
      </c>
      <c r="J31" s="30">
        <v>385849</v>
      </c>
      <c r="K31" s="30">
        <v>653</v>
      </c>
      <c r="L31" s="31">
        <f>SUM(C31:K31,'APPENDIX 21 iii'!C31:M31,'APPENDIX 21 ii'!C31:L31,'APPENDIX 21 i'!C31:L31)</f>
        <v>2158324.6830000002</v>
      </c>
      <c r="M31" s="40"/>
      <c r="N31" s="202">
        <f>'APPENDIX 21 iii'!F31+'APPENDIX 21 ii'!D31+'APPENDIX 21 i'!K31</f>
        <v>18865</v>
      </c>
      <c r="O31" s="44">
        <f t="shared" si="0"/>
        <v>2139459.6830000002</v>
      </c>
    </row>
    <row r="32" spans="2:15" ht="32.25" customHeight="1" x14ac:dyDescent="0.3">
      <c r="B32" s="181" t="s">
        <v>135</v>
      </c>
      <c r="C32" s="30">
        <v>0</v>
      </c>
      <c r="D32" s="30">
        <v>0</v>
      </c>
      <c r="E32" s="30">
        <v>0</v>
      </c>
      <c r="F32" s="30">
        <v>150355</v>
      </c>
      <c r="G32" s="30">
        <v>0</v>
      </c>
      <c r="H32" s="30">
        <v>0</v>
      </c>
      <c r="I32" s="30">
        <v>0</v>
      </c>
      <c r="J32" s="30">
        <v>237418</v>
      </c>
      <c r="K32" s="30">
        <v>0</v>
      </c>
      <c r="L32" s="31">
        <f>SUM(C32:K32,'APPENDIX 21 iii'!C32:M32,'APPENDIX 21 ii'!C32:L32,'APPENDIX 21 i'!C32:L32)</f>
        <v>1652986</v>
      </c>
      <c r="M32" s="40"/>
      <c r="N32" s="202">
        <f>'APPENDIX 21 iii'!F32+'APPENDIX 21 ii'!D32+'APPENDIX 21 i'!K32</f>
        <v>704360</v>
      </c>
      <c r="O32" s="44">
        <f t="shared" si="0"/>
        <v>948626</v>
      </c>
    </row>
    <row r="33" spans="1:15" ht="32.25" customHeight="1" x14ac:dyDescent="0.3">
      <c r="B33" s="181" t="s">
        <v>136</v>
      </c>
      <c r="C33" s="30">
        <v>358140</v>
      </c>
      <c r="D33" s="30">
        <v>168771</v>
      </c>
      <c r="E33" s="30">
        <v>374675</v>
      </c>
      <c r="F33" s="30">
        <v>236808</v>
      </c>
      <c r="G33" s="30">
        <v>0</v>
      </c>
      <c r="H33" s="30">
        <v>132191</v>
      </c>
      <c r="I33" s="30">
        <v>98848</v>
      </c>
      <c r="J33" s="30">
        <v>945257</v>
      </c>
      <c r="K33" s="30">
        <v>214108</v>
      </c>
      <c r="L33" s="31">
        <f>SUM(C33:K33,'APPENDIX 21 iii'!C33:M33,'APPENDIX 21 ii'!C33:L33,'APPENDIX 21 i'!C33:L33)</f>
        <v>16851750.960000001</v>
      </c>
      <c r="M33" s="40"/>
      <c r="N33" s="202">
        <f>'APPENDIX 21 iii'!F33+'APPENDIX 21 ii'!D33+'APPENDIX 21 i'!K33</f>
        <v>1192808</v>
      </c>
      <c r="O33" s="44">
        <f t="shared" si="0"/>
        <v>15658942.960000001</v>
      </c>
    </row>
    <row r="34" spans="1:15" ht="32.25" customHeight="1" x14ac:dyDescent="0.3">
      <c r="B34" s="181" t="s">
        <v>137</v>
      </c>
      <c r="C34" s="30">
        <v>153548</v>
      </c>
      <c r="D34" s="30">
        <v>119421</v>
      </c>
      <c r="E34" s="30">
        <v>109187</v>
      </c>
      <c r="F34" s="30">
        <v>37360</v>
      </c>
      <c r="G34" s="30">
        <v>0</v>
      </c>
      <c r="H34" s="30">
        <v>49879</v>
      </c>
      <c r="I34" s="30">
        <v>2388</v>
      </c>
      <c r="J34" s="30">
        <v>473011</v>
      </c>
      <c r="K34" s="30">
        <v>45429</v>
      </c>
      <c r="L34" s="31">
        <f>SUM(C34:K34,'APPENDIX 21 iii'!C34:M34,'APPENDIX 21 ii'!C34:L34,'APPENDIX 21 i'!C34:L34)</f>
        <v>6329558.6310000001</v>
      </c>
      <c r="M34" s="40"/>
      <c r="N34" s="202">
        <f>'APPENDIX 21 iii'!F34+'APPENDIX 21 ii'!D34+'APPENDIX 21 i'!K34</f>
        <v>587055</v>
      </c>
      <c r="O34" s="44">
        <f t="shared" si="0"/>
        <v>5742503.6310000001</v>
      </c>
    </row>
    <row r="35" spans="1:15" ht="32.25" customHeight="1" x14ac:dyDescent="0.3">
      <c r="B35" s="181" t="s">
        <v>138</v>
      </c>
      <c r="C35" s="30">
        <v>299147</v>
      </c>
      <c r="D35" s="30">
        <v>552010</v>
      </c>
      <c r="E35" s="30">
        <v>332384</v>
      </c>
      <c r="F35" s="30">
        <v>268187</v>
      </c>
      <c r="G35" s="30">
        <v>0</v>
      </c>
      <c r="H35" s="30">
        <v>626936</v>
      </c>
      <c r="I35" s="30">
        <v>470519</v>
      </c>
      <c r="J35" s="30">
        <v>2144109</v>
      </c>
      <c r="K35" s="30">
        <v>399804</v>
      </c>
      <c r="L35" s="31">
        <f>SUM(C35:K35,'APPENDIX 21 iii'!C35:M35,'APPENDIX 21 ii'!C35:L35,'APPENDIX 21 i'!C35:L35)</f>
        <v>37791858.572999999</v>
      </c>
      <c r="M35" s="40"/>
      <c r="N35" s="202">
        <f>'APPENDIX 21 iii'!F35+'APPENDIX 21 ii'!D35+'APPENDIX 21 i'!K35</f>
        <v>4972083</v>
      </c>
      <c r="O35" s="44">
        <f t="shared" si="0"/>
        <v>32819775.572999999</v>
      </c>
    </row>
    <row r="36" spans="1:15" ht="32.25" customHeight="1" x14ac:dyDescent="0.3">
      <c r="B36" s="181" t="s">
        <v>139</v>
      </c>
      <c r="C36" s="30">
        <v>387</v>
      </c>
      <c r="D36" s="30">
        <v>7423</v>
      </c>
      <c r="E36" s="30">
        <v>0</v>
      </c>
      <c r="F36" s="30">
        <v>0</v>
      </c>
      <c r="G36" s="30">
        <v>0</v>
      </c>
      <c r="H36" s="30">
        <v>3250</v>
      </c>
      <c r="I36" s="30">
        <v>35553</v>
      </c>
      <c r="J36" s="30">
        <v>1703315</v>
      </c>
      <c r="K36" s="30">
        <v>161457</v>
      </c>
      <c r="L36" s="31">
        <f>SUM(C36:K36,'APPENDIX 21 iii'!C36:M36,'APPENDIX 21 ii'!C36:L36,'APPENDIX 21 i'!C36:L36)</f>
        <v>6446394.8660000004</v>
      </c>
      <c r="M36" s="40"/>
      <c r="N36" s="202">
        <f>'APPENDIX 21 iii'!F36+'APPENDIX 21 ii'!D36+'APPENDIX 21 i'!K36</f>
        <v>575269</v>
      </c>
      <c r="O36" s="44">
        <f t="shared" si="0"/>
        <v>5871125.8660000004</v>
      </c>
    </row>
    <row r="37" spans="1:15" ht="32.25" customHeight="1" x14ac:dyDescent="0.3">
      <c r="B37" s="181" t="s">
        <v>140</v>
      </c>
      <c r="C37" s="30">
        <v>84040</v>
      </c>
      <c r="D37" s="30">
        <v>746858</v>
      </c>
      <c r="E37" s="30">
        <v>248521</v>
      </c>
      <c r="F37" s="30">
        <v>31798</v>
      </c>
      <c r="G37" s="30">
        <v>0</v>
      </c>
      <c r="H37" s="30">
        <v>38259</v>
      </c>
      <c r="I37" s="30">
        <v>34397</v>
      </c>
      <c r="J37" s="30">
        <v>656244</v>
      </c>
      <c r="K37" s="30">
        <v>97376</v>
      </c>
      <c r="L37" s="31">
        <f>SUM(C37:K37,'APPENDIX 21 iii'!C37:M37,'APPENDIX 21 ii'!C37:L37,'APPENDIX 21 i'!C37:L37)</f>
        <v>9396999.6860000007</v>
      </c>
      <c r="M37" s="40"/>
      <c r="N37" s="202">
        <f>'APPENDIX 21 iii'!F37+'APPENDIX 21 ii'!D37+'APPENDIX 21 i'!K37</f>
        <v>816612</v>
      </c>
      <c r="O37" s="44">
        <f t="shared" si="0"/>
        <v>8580387.6860000007</v>
      </c>
    </row>
    <row r="38" spans="1:15" ht="32.25" customHeight="1" x14ac:dyDescent="0.3">
      <c r="B38" s="181" t="s">
        <v>141</v>
      </c>
      <c r="C38" s="30">
        <v>2040</v>
      </c>
      <c r="D38" s="30">
        <v>22093</v>
      </c>
      <c r="E38" s="30">
        <v>56475</v>
      </c>
      <c r="F38" s="30">
        <v>72456</v>
      </c>
      <c r="G38" s="30">
        <v>0</v>
      </c>
      <c r="H38" s="30">
        <v>48298</v>
      </c>
      <c r="I38" s="30">
        <v>7129</v>
      </c>
      <c r="J38" s="30">
        <v>422296</v>
      </c>
      <c r="K38" s="30">
        <v>30730</v>
      </c>
      <c r="L38" s="31">
        <f>SUM(C38:K38,'APPENDIX 21 iii'!C38:M38,'APPENDIX 21 ii'!C38:L38,'APPENDIX 21 i'!C38:L38)</f>
        <v>7410993.2379999999</v>
      </c>
      <c r="M38" s="40"/>
      <c r="N38" s="202">
        <f>'APPENDIX 21 iii'!F38+'APPENDIX 21 ii'!D38+'APPENDIX 21 i'!K38</f>
        <v>2226153</v>
      </c>
      <c r="O38" s="44">
        <f t="shared" si="0"/>
        <v>5184840.2379999999</v>
      </c>
    </row>
    <row r="39" spans="1:15" ht="25.5" customHeight="1" thickBot="1" x14ac:dyDescent="0.3">
      <c r="B39" s="187" t="s">
        <v>142</v>
      </c>
      <c r="C39" s="148">
        <v>1560580</v>
      </c>
      <c r="D39" s="148">
        <v>2798793</v>
      </c>
      <c r="E39" s="148">
        <v>1273535</v>
      </c>
      <c r="F39" s="148">
        <v>2238413</v>
      </c>
      <c r="G39" s="148">
        <v>0</v>
      </c>
      <c r="H39" s="148">
        <v>1464055</v>
      </c>
      <c r="I39" s="148">
        <v>4478363</v>
      </c>
      <c r="J39" s="148">
        <v>16558170</v>
      </c>
      <c r="K39" s="148">
        <v>2151614</v>
      </c>
      <c r="L39" s="148">
        <f>SUM(C39:K39,'APPENDIX 21 iii'!C39:M39,'APPENDIX 21 ii'!C39:L39,'APPENDIX 21 i'!C39:L39)</f>
        <v>224957581.39899999</v>
      </c>
      <c r="M39" s="40"/>
      <c r="N39" s="202">
        <f>'APPENDIX 21 iii'!F39+'APPENDIX 21 ii'!D39+'APPENDIX 21 i'!K39</f>
        <v>41212284</v>
      </c>
      <c r="O39" s="44">
        <f t="shared" si="0"/>
        <v>183745297.39899999</v>
      </c>
    </row>
    <row r="40" spans="1:15" ht="15.75" thickTop="1" x14ac:dyDescent="0.25">
      <c r="A40" s="32"/>
      <c r="B40" s="312" t="s">
        <v>159</v>
      </c>
      <c r="C40" s="312"/>
      <c r="D40" s="312"/>
      <c r="E40" s="312"/>
      <c r="F40" s="312"/>
      <c r="G40" s="312"/>
      <c r="H40" s="312"/>
      <c r="I40" s="312"/>
      <c r="J40" s="312"/>
      <c r="K40" s="302"/>
      <c r="L40" s="302"/>
      <c r="M40" s="41"/>
    </row>
    <row r="41" spans="1:15" x14ac:dyDescent="0.25">
      <c r="B41" s="32"/>
      <c r="C41" s="42"/>
      <c r="D41" s="42"/>
      <c r="E41" s="42"/>
      <c r="F41" s="42"/>
      <c r="G41" s="42"/>
      <c r="H41" s="42"/>
      <c r="I41" s="42"/>
      <c r="J41" s="42"/>
      <c r="K41" s="42"/>
      <c r="L41" s="42"/>
      <c r="M41" s="42"/>
    </row>
    <row r="42" spans="1:15" x14ac:dyDescent="0.25">
      <c r="C42" s="43"/>
      <c r="D42" s="43"/>
      <c r="E42" s="43"/>
      <c r="F42" s="43"/>
      <c r="G42" s="43"/>
      <c r="H42" s="43"/>
      <c r="I42" s="190"/>
      <c r="J42" s="43"/>
      <c r="K42" s="43"/>
      <c r="L42" s="43"/>
      <c r="M42" s="43"/>
    </row>
    <row r="43" spans="1:15" x14ac:dyDescent="0.25">
      <c r="C43" s="43"/>
      <c r="D43" s="43"/>
      <c r="E43" s="43"/>
      <c r="F43" s="43"/>
      <c r="G43" s="43"/>
      <c r="H43" s="43"/>
      <c r="I43" s="43"/>
      <c r="J43" s="43"/>
      <c r="K43" s="43"/>
      <c r="L43" s="43"/>
      <c r="M43" s="43"/>
    </row>
    <row r="44" spans="1:15" x14ac:dyDescent="0.25">
      <c r="C44" s="43"/>
      <c r="D44" s="43"/>
      <c r="E44" s="43"/>
      <c r="F44" s="43"/>
      <c r="G44" s="43"/>
      <c r="H44" s="43"/>
      <c r="I44" s="43"/>
      <c r="J44" s="43"/>
      <c r="K44" s="43"/>
      <c r="L44" s="43"/>
      <c r="M44" s="43"/>
    </row>
  </sheetData>
  <sheetProtection password="E931" sheet="1" objects="1" scenarios="1"/>
  <mergeCells count="4">
    <mergeCell ref="B4:L4"/>
    <mergeCell ref="B40:J40"/>
    <mergeCell ref="K40:L40"/>
    <mergeCell ref="B3:L3"/>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Q50"/>
  <sheetViews>
    <sheetView showGridLines="0" topLeftCell="A28" zoomScale="80" zoomScaleNormal="80" zoomScaleSheetLayoutView="70" workbookViewId="0">
      <selection activeCell="B52" sqref="B52"/>
    </sheetView>
  </sheetViews>
  <sheetFormatPr defaultRowHeight="19.5" customHeight="1" x14ac:dyDescent="0.25"/>
  <cols>
    <col min="1" max="1" width="14" style="12" customWidth="1"/>
    <col min="2" max="2" width="46" style="28" customWidth="1"/>
    <col min="3" max="3" width="22.85546875" style="12" customWidth="1"/>
    <col min="4" max="4" width="15.42578125" style="12" customWidth="1"/>
    <col min="5" max="5" width="13.28515625" style="12" bestFit="1" customWidth="1"/>
    <col min="6" max="6" width="16.7109375" style="12" customWidth="1"/>
    <col min="7" max="7" width="20.42578125" style="12" customWidth="1"/>
    <col min="8" max="8" width="16.7109375" style="12" customWidth="1"/>
    <col min="9" max="9" width="14.5703125" style="12" customWidth="1"/>
    <col min="10" max="10" width="22.85546875" style="12" customWidth="1"/>
    <col min="11" max="11" width="16.85546875" style="12" customWidth="1"/>
    <col min="12" max="12" width="17.5703125" style="12" customWidth="1"/>
    <col min="13" max="13" width="17.28515625" style="12" customWidth="1"/>
    <col min="14" max="14" width="13.140625" style="12" customWidth="1"/>
    <col min="15" max="15" width="14" style="12" customWidth="1"/>
    <col min="16" max="16" width="15.140625" style="12" customWidth="1"/>
    <col min="17" max="17" width="20.140625" style="12" customWidth="1"/>
    <col min="18" max="16384" width="9.140625" style="12"/>
  </cols>
  <sheetData>
    <row r="3" spans="2:17" ht="20.25" customHeight="1" x14ac:dyDescent="0.25">
      <c r="B3" s="251" t="s">
        <v>261</v>
      </c>
      <c r="C3" s="252"/>
      <c r="D3" s="252"/>
      <c r="E3" s="252"/>
      <c r="F3" s="252"/>
      <c r="G3" s="252"/>
      <c r="H3" s="252"/>
      <c r="I3" s="252"/>
      <c r="J3" s="252"/>
      <c r="K3" s="252"/>
      <c r="L3" s="252"/>
      <c r="M3" s="252"/>
      <c r="N3" s="252"/>
      <c r="O3" s="252"/>
      <c r="P3" s="252"/>
      <c r="Q3" s="253"/>
    </row>
    <row r="4" spans="2:17" s="33" customFormat="1" ht="45" x14ac:dyDescent="0.25">
      <c r="B4" s="77" t="s">
        <v>0</v>
      </c>
      <c r="C4" s="78" t="s">
        <v>1</v>
      </c>
      <c r="D4" s="78" t="s">
        <v>2</v>
      </c>
      <c r="E4" s="78" t="s">
        <v>3</v>
      </c>
      <c r="F4" s="78" t="s">
        <v>4</v>
      </c>
      <c r="G4" s="78" t="s">
        <v>5</v>
      </c>
      <c r="H4" s="78" t="s">
        <v>6</v>
      </c>
      <c r="I4" s="78" t="s">
        <v>7</v>
      </c>
      <c r="J4" s="78" t="s">
        <v>8</v>
      </c>
      <c r="K4" s="79" t="s">
        <v>9</v>
      </c>
      <c r="L4" s="79" t="s">
        <v>10</v>
      </c>
      <c r="M4" s="79" t="s">
        <v>11</v>
      </c>
      <c r="N4" s="79" t="s">
        <v>12</v>
      </c>
      <c r="O4" s="79" t="s">
        <v>13</v>
      </c>
      <c r="P4" s="79" t="s">
        <v>14</v>
      </c>
      <c r="Q4" s="79" t="s">
        <v>218</v>
      </c>
    </row>
    <row r="5" spans="2:17" ht="24.75" customHeight="1" x14ac:dyDescent="0.25">
      <c r="B5" s="258" t="s">
        <v>16</v>
      </c>
      <c r="C5" s="259"/>
      <c r="D5" s="259"/>
      <c r="E5" s="259"/>
      <c r="F5" s="259"/>
      <c r="G5" s="259"/>
      <c r="H5" s="259"/>
      <c r="I5" s="259"/>
      <c r="J5" s="259"/>
      <c r="K5" s="259"/>
      <c r="L5" s="259"/>
      <c r="M5" s="259"/>
      <c r="N5" s="259"/>
      <c r="O5" s="259"/>
      <c r="P5" s="259"/>
      <c r="Q5" s="260"/>
    </row>
    <row r="6" spans="2:17" ht="24.75" customHeight="1" x14ac:dyDescent="0.3">
      <c r="B6" s="29" t="s">
        <v>17</v>
      </c>
      <c r="C6" s="30">
        <v>79291</v>
      </c>
      <c r="D6" s="30">
        <v>0</v>
      </c>
      <c r="E6" s="30">
        <v>36588</v>
      </c>
      <c r="F6" s="30">
        <v>115879</v>
      </c>
      <c r="G6" s="30">
        <v>0</v>
      </c>
      <c r="H6" s="30">
        <v>0</v>
      </c>
      <c r="I6" s="30">
        <v>0</v>
      </c>
      <c r="J6" s="30">
        <v>115879</v>
      </c>
      <c r="K6" s="30">
        <v>0</v>
      </c>
      <c r="L6" s="30">
        <v>115879</v>
      </c>
      <c r="M6" s="30">
        <v>-2352</v>
      </c>
      <c r="N6" s="30">
        <v>0</v>
      </c>
      <c r="O6" s="30">
        <v>0</v>
      </c>
      <c r="P6" s="30">
        <v>0</v>
      </c>
      <c r="Q6" s="30">
        <v>113526</v>
      </c>
    </row>
    <row r="7" spans="2:17" ht="24.75" customHeight="1" x14ac:dyDescent="0.3">
      <c r="B7" s="29" t="s">
        <v>18</v>
      </c>
      <c r="C7" s="30">
        <v>32889</v>
      </c>
      <c r="D7" s="30">
        <v>0</v>
      </c>
      <c r="E7" s="30">
        <v>0</v>
      </c>
      <c r="F7" s="30">
        <v>32889</v>
      </c>
      <c r="G7" s="30">
        <v>0</v>
      </c>
      <c r="H7" s="30">
        <v>0</v>
      </c>
      <c r="I7" s="30">
        <v>0</v>
      </c>
      <c r="J7" s="30">
        <v>32889</v>
      </c>
      <c r="K7" s="30">
        <v>0</v>
      </c>
      <c r="L7" s="30">
        <v>32889</v>
      </c>
      <c r="M7" s="30">
        <v>561094</v>
      </c>
      <c r="N7" s="30">
        <v>0</v>
      </c>
      <c r="O7" s="30">
        <v>0</v>
      </c>
      <c r="P7" s="30">
        <v>0</v>
      </c>
      <c r="Q7" s="30">
        <v>593984</v>
      </c>
    </row>
    <row r="8" spans="2:17" ht="24.75" customHeight="1" x14ac:dyDescent="0.3">
      <c r="B8" s="29" t="s">
        <v>19</v>
      </c>
      <c r="C8" s="30">
        <v>255467</v>
      </c>
      <c r="D8" s="30">
        <v>236318</v>
      </c>
      <c r="E8" s="30">
        <v>-10885</v>
      </c>
      <c r="F8" s="30">
        <v>480900</v>
      </c>
      <c r="G8" s="30">
        <v>0</v>
      </c>
      <c r="H8" s="30">
        <v>0</v>
      </c>
      <c r="I8" s="30">
        <v>0</v>
      </c>
      <c r="J8" s="30">
        <v>480900</v>
      </c>
      <c r="K8" s="30">
        <v>144270</v>
      </c>
      <c r="L8" s="30">
        <v>336630</v>
      </c>
      <c r="M8" s="30">
        <v>1215782</v>
      </c>
      <c r="N8" s="30">
        <v>0</v>
      </c>
      <c r="O8" s="30">
        <v>0</v>
      </c>
      <c r="P8" s="30">
        <v>0</v>
      </c>
      <c r="Q8" s="30">
        <v>1552413</v>
      </c>
    </row>
    <row r="9" spans="2:17" ht="24.75" customHeight="1" x14ac:dyDescent="0.3">
      <c r="B9" s="29" t="s">
        <v>202</v>
      </c>
      <c r="C9" s="30">
        <v>0</v>
      </c>
      <c r="D9" s="30">
        <v>0</v>
      </c>
      <c r="E9" s="30">
        <v>0</v>
      </c>
      <c r="F9" s="30">
        <v>0</v>
      </c>
      <c r="G9" s="30">
        <v>108177</v>
      </c>
      <c r="H9" s="30">
        <v>0</v>
      </c>
      <c r="I9" s="30">
        <v>108177</v>
      </c>
      <c r="J9" s="30">
        <v>-108177</v>
      </c>
      <c r="K9" s="30">
        <v>15486</v>
      </c>
      <c r="L9" s="30">
        <v>-123663</v>
      </c>
      <c r="M9" s="30">
        <v>-27606</v>
      </c>
      <c r="N9" s="30">
        <v>0</v>
      </c>
      <c r="O9" s="30">
        <v>0</v>
      </c>
      <c r="P9" s="30">
        <v>0</v>
      </c>
      <c r="Q9" s="30">
        <v>-151268</v>
      </c>
    </row>
    <row r="10" spans="2:17" ht="24.75" customHeight="1" x14ac:dyDescent="0.3">
      <c r="B10" s="29" t="s">
        <v>20</v>
      </c>
      <c r="C10" s="30">
        <v>0</v>
      </c>
      <c r="D10" s="30">
        <v>730255</v>
      </c>
      <c r="E10" s="30">
        <v>918</v>
      </c>
      <c r="F10" s="30">
        <v>731173</v>
      </c>
      <c r="G10" s="30">
        <v>19324</v>
      </c>
      <c r="H10" s="30">
        <v>0</v>
      </c>
      <c r="I10" s="30">
        <v>113648</v>
      </c>
      <c r="J10" s="30">
        <v>617525</v>
      </c>
      <c r="K10" s="30">
        <v>133585</v>
      </c>
      <c r="L10" s="30">
        <v>483941</v>
      </c>
      <c r="M10" s="30">
        <v>3818038</v>
      </c>
      <c r="N10" s="30">
        <v>0</v>
      </c>
      <c r="O10" s="30">
        <v>0</v>
      </c>
      <c r="P10" s="30">
        <v>200000</v>
      </c>
      <c r="Q10" s="30">
        <v>4101979</v>
      </c>
    </row>
    <row r="11" spans="2:17" ht="24.75" customHeight="1" x14ac:dyDescent="0.3">
      <c r="B11" s="29" t="s">
        <v>194</v>
      </c>
      <c r="C11" s="30">
        <v>218013</v>
      </c>
      <c r="D11" s="30">
        <v>0</v>
      </c>
      <c r="E11" s="30">
        <v>0</v>
      </c>
      <c r="F11" s="30">
        <v>218013</v>
      </c>
      <c r="G11" s="30">
        <v>0</v>
      </c>
      <c r="H11" s="30">
        <v>0</v>
      </c>
      <c r="I11" s="30">
        <v>0</v>
      </c>
      <c r="J11" s="30">
        <v>218013</v>
      </c>
      <c r="K11" s="30">
        <v>27108</v>
      </c>
      <c r="L11" s="30">
        <v>190906</v>
      </c>
      <c r="M11" s="30">
        <v>246958</v>
      </c>
      <c r="N11" s="30">
        <v>0</v>
      </c>
      <c r="O11" s="30">
        <v>0</v>
      </c>
      <c r="P11" s="30">
        <v>0</v>
      </c>
      <c r="Q11" s="30">
        <v>437863</v>
      </c>
    </row>
    <row r="12" spans="2:17" ht="24.75" customHeight="1" x14ac:dyDescent="0.3">
      <c r="B12" s="29" t="s">
        <v>21</v>
      </c>
      <c r="C12" s="30">
        <v>0</v>
      </c>
      <c r="D12" s="30">
        <v>91042</v>
      </c>
      <c r="E12" s="30">
        <v>0</v>
      </c>
      <c r="F12" s="30">
        <v>91042</v>
      </c>
      <c r="G12" s="30">
        <v>288523</v>
      </c>
      <c r="H12" s="30">
        <v>0</v>
      </c>
      <c r="I12" s="30">
        <v>288523</v>
      </c>
      <c r="J12" s="30">
        <v>-197482</v>
      </c>
      <c r="K12" s="30">
        <v>-12841</v>
      </c>
      <c r="L12" s="30">
        <v>-184641</v>
      </c>
      <c r="M12" s="30">
        <v>32810</v>
      </c>
      <c r="N12" s="30">
        <v>0</v>
      </c>
      <c r="O12" s="30">
        <v>-5771</v>
      </c>
      <c r="P12" s="30">
        <v>0</v>
      </c>
      <c r="Q12" s="30">
        <v>-146060</v>
      </c>
    </row>
    <row r="13" spans="2:17" ht="24.75" customHeight="1" x14ac:dyDescent="0.3">
      <c r="B13" s="29" t="s">
        <v>22</v>
      </c>
      <c r="C13" s="30">
        <v>262133</v>
      </c>
      <c r="D13" s="30">
        <v>0</v>
      </c>
      <c r="E13" s="30">
        <v>0</v>
      </c>
      <c r="F13" s="30">
        <v>262133</v>
      </c>
      <c r="G13" s="30">
        <v>0</v>
      </c>
      <c r="H13" s="30">
        <v>0</v>
      </c>
      <c r="I13" s="30">
        <v>0</v>
      </c>
      <c r="J13" s="30">
        <v>262133</v>
      </c>
      <c r="K13" s="30">
        <v>0</v>
      </c>
      <c r="L13" s="30">
        <v>262133</v>
      </c>
      <c r="M13" s="30">
        <v>2197581</v>
      </c>
      <c r="N13" s="30">
        <v>0</v>
      </c>
      <c r="O13" s="30">
        <v>0</v>
      </c>
      <c r="P13" s="30">
        <v>0</v>
      </c>
      <c r="Q13" s="30">
        <v>2459714</v>
      </c>
    </row>
    <row r="14" spans="2:17" ht="24.75" customHeight="1" x14ac:dyDescent="0.3">
      <c r="B14" s="29" t="s">
        <v>23</v>
      </c>
      <c r="C14" s="30">
        <v>30473</v>
      </c>
      <c r="D14" s="30">
        <v>0</v>
      </c>
      <c r="E14" s="30">
        <v>0</v>
      </c>
      <c r="F14" s="30">
        <v>30473</v>
      </c>
      <c r="G14" s="30">
        <v>0</v>
      </c>
      <c r="H14" s="30">
        <v>0</v>
      </c>
      <c r="I14" s="30">
        <v>0</v>
      </c>
      <c r="J14" s="30">
        <v>30473</v>
      </c>
      <c r="K14" s="30">
        <v>0</v>
      </c>
      <c r="L14" s="30">
        <v>30473</v>
      </c>
      <c r="M14" s="30">
        <v>526734</v>
      </c>
      <c r="N14" s="30">
        <v>0</v>
      </c>
      <c r="O14" s="30">
        <v>0</v>
      </c>
      <c r="P14" s="30">
        <v>0</v>
      </c>
      <c r="Q14" s="30">
        <v>557207</v>
      </c>
    </row>
    <row r="15" spans="2:17" ht="24.75" customHeight="1" x14ac:dyDescent="0.3">
      <c r="B15" s="29" t="s">
        <v>24</v>
      </c>
      <c r="C15" s="30">
        <v>218742</v>
      </c>
      <c r="D15" s="30">
        <v>106932</v>
      </c>
      <c r="E15" s="30">
        <v>27206</v>
      </c>
      <c r="F15" s="30">
        <v>352879</v>
      </c>
      <c r="G15" s="30">
        <v>0</v>
      </c>
      <c r="H15" s="30">
        <v>64407</v>
      </c>
      <c r="I15" s="30">
        <v>64407</v>
      </c>
      <c r="J15" s="30">
        <v>288472</v>
      </c>
      <c r="K15" s="30">
        <v>85385</v>
      </c>
      <c r="L15" s="30">
        <v>203086</v>
      </c>
      <c r="M15" s="30">
        <v>731479</v>
      </c>
      <c r="N15" s="30">
        <v>0</v>
      </c>
      <c r="O15" s="30">
        <v>0</v>
      </c>
      <c r="P15" s="30">
        <v>0</v>
      </c>
      <c r="Q15" s="30">
        <v>934565</v>
      </c>
    </row>
    <row r="16" spans="2:17" ht="24.75" customHeight="1" x14ac:dyDescent="0.3">
      <c r="B16" s="29" t="s">
        <v>25</v>
      </c>
      <c r="C16" s="30">
        <v>0</v>
      </c>
      <c r="D16" s="30">
        <v>117043</v>
      </c>
      <c r="E16" s="30">
        <v>0</v>
      </c>
      <c r="F16" s="30">
        <v>117043</v>
      </c>
      <c r="G16" s="30">
        <v>155172</v>
      </c>
      <c r="H16" s="30">
        <v>28090</v>
      </c>
      <c r="I16" s="30">
        <v>245392</v>
      </c>
      <c r="J16" s="30">
        <v>-128349</v>
      </c>
      <c r="K16" s="30">
        <v>0</v>
      </c>
      <c r="L16" s="30">
        <v>-128349</v>
      </c>
      <c r="M16" s="30">
        <v>461593</v>
      </c>
      <c r="N16" s="30">
        <v>0</v>
      </c>
      <c r="O16" s="30">
        <v>0</v>
      </c>
      <c r="P16" s="30">
        <v>0</v>
      </c>
      <c r="Q16" s="30">
        <v>333244</v>
      </c>
    </row>
    <row r="17" spans="2:17" ht="24.75" customHeight="1" x14ac:dyDescent="0.3">
      <c r="B17" s="29" t="s">
        <v>26</v>
      </c>
      <c r="C17" s="30">
        <v>0</v>
      </c>
      <c r="D17" s="30">
        <v>165995</v>
      </c>
      <c r="E17" s="30">
        <v>0</v>
      </c>
      <c r="F17" s="30">
        <v>165995</v>
      </c>
      <c r="G17" s="30">
        <v>184372</v>
      </c>
      <c r="H17" s="30">
        <v>0</v>
      </c>
      <c r="I17" s="30">
        <v>184372</v>
      </c>
      <c r="J17" s="30">
        <v>-18377</v>
      </c>
      <c r="K17" s="30">
        <v>-5513</v>
      </c>
      <c r="L17" s="30">
        <v>-12864</v>
      </c>
      <c r="M17" s="30">
        <v>811994</v>
      </c>
      <c r="N17" s="30">
        <v>0</v>
      </c>
      <c r="O17" s="30">
        <v>0</v>
      </c>
      <c r="P17" s="30">
        <v>0</v>
      </c>
      <c r="Q17" s="30">
        <v>799130</v>
      </c>
    </row>
    <row r="18" spans="2:17" ht="24.75" customHeight="1" x14ac:dyDescent="0.3">
      <c r="B18" s="29" t="s">
        <v>27</v>
      </c>
      <c r="C18" s="30">
        <v>801840</v>
      </c>
      <c r="D18" s="30">
        <v>0</v>
      </c>
      <c r="E18" s="30">
        <v>5350</v>
      </c>
      <c r="F18" s="30">
        <v>807189</v>
      </c>
      <c r="G18" s="30">
        <v>0</v>
      </c>
      <c r="H18" s="30">
        <v>0</v>
      </c>
      <c r="I18" s="30">
        <v>0</v>
      </c>
      <c r="J18" s="30">
        <v>807189</v>
      </c>
      <c r="K18" s="30">
        <v>264607</v>
      </c>
      <c r="L18" s="30">
        <v>542582</v>
      </c>
      <c r="M18" s="30">
        <v>1089453</v>
      </c>
      <c r="N18" s="30">
        <v>27776</v>
      </c>
      <c r="O18" s="30">
        <v>0</v>
      </c>
      <c r="P18" s="30">
        <v>0</v>
      </c>
      <c r="Q18" s="30">
        <v>1604259</v>
      </c>
    </row>
    <row r="19" spans="2:17" ht="24.75" customHeight="1" x14ac:dyDescent="0.3">
      <c r="B19" s="29" t="s">
        <v>28</v>
      </c>
      <c r="C19" s="30">
        <v>158810</v>
      </c>
      <c r="D19" s="30">
        <v>0</v>
      </c>
      <c r="E19" s="30">
        <v>0</v>
      </c>
      <c r="F19" s="30">
        <v>158810</v>
      </c>
      <c r="G19" s="30">
        <v>0</v>
      </c>
      <c r="H19" s="30">
        <v>0</v>
      </c>
      <c r="I19" s="30">
        <v>0</v>
      </c>
      <c r="J19" s="30">
        <v>158810</v>
      </c>
      <c r="K19" s="30">
        <v>47643</v>
      </c>
      <c r="L19" s="30">
        <v>111167</v>
      </c>
      <c r="M19" s="30">
        <v>441141</v>
      </c>
      <c r="N19" s="30">
        <v>0</v>
      </c>
      <c r="O19" s="30">
        <v>0</v>
      </c>
      <c r="P19" s="30">
        <v>0</v>
      </c>
      <c r="Q19" s="30">
        <v>552308</v>
      </c>
    </row>
    <row r="20" spans="2:17" ht="24.75" customHeight="1" x14ac:dyDescent="0.3">
      <c r="B20" s="29" t="s">
        <v>29</v>
      </c>
      <c r="C20" s="30">
        <v>626895</v>
      </c>
      <c r="D20" s="30">
        <v>0</v>
      </c>
      <c r="E20" s="30">
        <v>0</v>
      </c>
      <c r="F20" s="30">
        <v>626895</v>
      </c>
      <c r="G20" s="30">
        <v>0</v>
      </c>
      <c r="H20" s="30">
        <v>68499</v>
      </c>
      <c r="I20" s="30">
        <v>68499</v>
      </c>
      <c r="J20" s="30">
        <v>558395</v>
      </c>
      <c r="K20" s="30">
        <v>130435</v>
      </c>
      <c r="L20" s="30">
        <v>427960</v>
      </c>
      <c r="M20" s="30">
        <v>2024681</v>
      </c>
      <c r="N20" s="30">
        <v>0</v>
      </c>
      <c r="O20" s="30">
        <v>0</v>
      </c>
      <c r="P20" s="30">
        <v>0</v>
      </c>
      <c r="Q20" s="30">
        <v>2452641</v>
      </c>
    </row>
    <row r="21" spans="2:17" ht="24.75" customHeight="1" x14ac:dyDescent="0.3">
      <c r="B21" s="29" t="s">
        <v>30</v>
      </c>
      <c r="C21" s="30">
        <v>36738</v>
      </c>
      <c r="D21" s="30">
        <v>598777</v>
      </c>
      <c r="E21" s="30">
        <v>0</v>
      </c>
      <c r="F21" s="30">
        <v>635515</v>
      </c>
      <c r="G21" s="30">
        <v>0</v>
      </c>
      <c r="H21" s="30">
        <v>87936</v>
      </c>
      <c r="I21" s="30">
        <v>110717</v>
      </c>
      <c r="J21" s="30">
        <v>524798</v>
      </c>
      <c r="K21" s="30">
        <v>167935</v>
      </c>
      <c r="L21" s="30">
        <v>356863</v>
      </c>
      <c r="M21" s="30">
        <v>2146658</v>
      </c>
      <c r="N21" s="30">
        <v>0</v>
      </c>
      <c r="O21" s="30">
        <v>0</v>
      </c>
      <c r="P21" s="30">
        <v>0</v>
      </c>
      <c r="Q21" s="30">
        <v>2503521</v>
      </c>
    </row>
    <row r="22" spans="2:17" ht="24.75" customHeight="1" x14ac:dyDescent="0.3">
      <c r="B22" s="29" t="s">
        <v>31</v>
      </c>
      <c r="C22" s="30">
        <v>30163</v>
      </c>
      <c r="D22" s="30">
        <v>15255</v>
      </c>
      <c r="E22" s="30">
        <v>7497</v>
      </c>
      <c r="F22" s="30">
        <v>52915</v>
      </c>
      <c r="G22" s="30">
        <v>0</v>
      </c>
      <c r="H22" s="30">
        <v>-6828</v>
      </c>
      <c r="I22" s="30">
        <v>-5839</v>
      </c>
      <c r="J22" s="30">
        <v>58754</v>
      </c>
      <c r="K22" s="30">
        <v>17626</v>
      </c>
      <c r="L22" s="30">
        <v>41128</v>
      </c>
      <c r="M22" s="30">
        <v>87108</v>
      </c>
      <c r="N22" s="30">
        <v>0</v>
      </c>
      <c r="O22" s="30">
        <v>0</v>
      </c>
      <c r="P22" s="30">
        <v>0</v>
      </c>
      <c r="Q22" s="30">
        <v>128236</v>
      </c>
    </row>
    <row r="23" spans="2:17" ht="24.75" customHeight="1" x14ac:dyDescent="0.3">
      <c r="B23" s="29" t="s">
        <v>32</v>
      </c>
      <c r="C23" s="30">
        <v>0</v>
      </c>
      <c r="D23" s="30">
        <v>22911</v>
      </c>
      <c r="E23" s="30">
        <v>109</v>
      </c>
      <c r="F23" s="30">
        <v>23021</v>
      </c>
      <c r="G23" s="30">
        <v>272812</v>
      </c>
      <c r="H23" s="30">
        <v>0</v>
      </c>
      <c r="I23" s="30">
        <v>272812</v>
      </c>
      <c r="J23" s="30">
        <v>-249792</v>
      </c>
      <c r="K23" s="30">
        <v>-74937</v>
      </c>
      <c r="L23" s="30">
        <v>-174854</v>
      </c>
      <c r="M23" s="30">
        <v>-1336363</v>
      </c>
      <c r="N23" s="30">
        <v>0</v>
      </c>
      <c r="O23" s="30">
        <v>0</v>
      </c>
      <c r="P23" s="30">
        <v>0</v>
      </c>
      <c r="Q23" s="30">
        <v>-1511217</v>
      </c>
    </row>
    <row r="24" spans="2:17" ht="24.75" customHeight="1" x14ac:dyDescent="0.3">
      <c r="B24" s="29" t="s">
        <v>33</v>
      </c>
      <c r="C24" s="30">
        <v>1631492</v>
      </c>
      <c r="D24" s="30">
        <v>0</v>
      </c>
      <c r="E24" s="30">
        <v>0</v>
      </c>
      <c r="F24" s="30">
        <v>1631492</v>
      </c>
      <c r="G24" s="30">
        <v>0</v>
      </c>
      <c r="H24" s="30">
        <v>0</v>
      </c>
      <c r="I24" s="30">
        <v>0</v>
      </c>
      <c r="J24" s="30">
        <v>1631492</v>
      </c>
      <c r="K24" s="30">
        <v>376486</v>
      </c>
      <c r="L24" s="30">
        <v>1255006</v>
      </c>
      <c r="M24" s="30">
        <v>3530573</v>
      </c>
      <c r="N24" s="30">
        <v>0</v>
      </c>
      <c r="O24" s="30">
        <v>0</v>
      </c>
      <c r="P24" s="30">
        <v>0</v>
      </c>
      <c r="Q24" s="30">
        <v>4785579</v>
      </c>
    </row>
    <row r="25" spans="2:17" ht="24.75" customHeight="1" x14ac:dyDescent="0.3">
      <c r="B25" s="29" t="s">
        <v>34</v>
      </c>
      <c r="C25" s="30">
        <v>106965</v>
      </c>
      <c r="D25" s="30">
        <v>0</v>
      </c>
      <c r="E25" s="30">
        <v>16244</v>
      </c>
      <c r="F25" s="30">
        <v>123208</v>
      </c>
      <c r="G25" s="30">
        <v>0</v>
      </c>
      <c r="H25" s="30">
        <v>7399</v>
      </c>
      <c r="I25" s="30">
        <v>102070</v>
      </c>
      <c r="J25" s="30">
        <v>21139</v>
      </c>
      <c r="K25" s="30">
        <v>6342</v>
      </c>
      <c r="L25" s="30">
        <v>14797</v>
      </c>
      <c r="M25" s="30">
        <v>1858986</v>
      </c>
      <c r="N25" s="30">
        <v>0</v>
      </c>
      <c r="O25" s="30">
        <v>0</v>
      </c>
      <c r="P25" s="30">
        <v>0</v>
      </c>
      <c r="Q25" s="30">
        <v>1873783</v>
      </c>
    </row>
    <row r="26" spans="2:17" ht="24.75" customHeight="1" x14ac:dyDescent="0.3">
      <c r="B26" s="29" t="s">
        <v>35</v>
      </c>
      <c r="C26" s="30">
        <v>30593</v>
      </c>
      <c r="D26" s="30">
        <v>25190</v>
      </c>
      <c r="E26" s="30">
        <v>0</v>
      </c>
      <c r="F26" s="30">
        <v>55782</v>
      </c>
      <c r="G26" s="30">
        <v>0</v>
      </c>
      <c r="H26" s="30">
        <v>55960</v>
      </c>
      <c r="I26" s="30">
        <v>81523</v>
      </c>
      <c r="J26" s="30">
        <v>-25741</v>
      </c>
      <c r="K26" s="30">
        <v>-7722</v>
      </c>
      <c r="L26" s="30">
        <v>-18019</v>
      </c>
      <c r="M26" s="30">
        <v>-160259</v>
      </c>
      <c r="N26" s="30">
        <v>0</v>
      </c>
      <c r="O26" s="30">
        <v>0</v>
      </c>
      <c r="P26" s="30">
        <v>0</v>
      </c>
      <c r="Q26" s="30">
        <v>-178278</v>
      </c>
    </row>
    <row r="27" spans="2:17" ht="24.75" customHeight="1" x14ac:dyDescent="0.3">
      <c r="B27" s="29" t="s">
        <v>36</v>
      </c>
      <c r="C27" s="30">
        <v>182451</v>
      </c>
      <c r="D27" s="30">
        <v>0</v>
      </c>
      <c r="E27" s="30">
        <v>0</v>
      </c>
      <c r="F27" s="30">
        <v>182451</v>
      </c>
      <c r="G27" s="30">
        <v>0</v>
      </c>
      <c r="H27" s="30">
        <v>0</v>
      </c>
      <c r="I27" s="30">
        <v>0</v>
      </c>
      <c r="J27" s="30">
        <v>182451</v>
      </c>
      <c r="K27" s="30">
        <v>0</v>
      </c>
      <c r="L27" s="30">
        <v>182451</v>
      </c>
      <c r="M27" s="30">
        <v>761937</v>
      </c>
      <c r="N27" s="30">
        <v>0</v>
      </c>
      <c r="O27" s="30">
        <v>0</v>
      </c>
      <c r="P27" s="30">
        <v>0</v>
      </c>
      <c r="Q27" s="30">
        <v>944387</v>
      </c>
    </row>
    <row r="28" spans="2:17" ht="24.75" customHeight="1" x14ac:dyDescent="0.3">
      <c r="B28" s="29" t="s">
        <v>37</v>
      </c>
      <c r="C28" s="30">
        <v>202261</v>
      </c>
      <c r="D28" s="30">
        <v>121729</v>
      </c>
      <c r="E28" s="30">
        <v>18836</v>
      </c>
      <c r="F28" s="30">
        <v>342827</v>
      </c>
      <c r="G28" s="30">
        <v>0</v>
      </c>
      <c r="H28" s="30">
        <v>2467</v>
      </c>
      <c r="I28" s="30">
        <v>27201</v>
      </c>
      <c r="J28" s="30">
        <v>315625</v>
      </c>
      <c r="K28" s="30">
        <v>94687</v>
      </c>
      <c r="L28" s="30">
        <v>220938</v>
      </c>
      <c r="M28" s="30">
        <v>884909</v>
      </c>
      <c r="N28" s="30">
        <v>0</v>
      </c>
      <c r="O28" s="30">
        <v>0</v>
      </c>
      <c r="P28" s="30">
        <v>100000</v>
      </c>
      <c r="Q28" s="30">
        <v>1005847</v>
      </c>
    </row>
    <row r="29" spans="2:17" ht="24.75" customHeight="1" x14ac:dyDescent="0.3">
      <c r="B29" s="29" t="s">
        <v>38</v>
      </c>
      <c r="C29" s="30">
        <v>123756</v>
      </c>
      <c r="D29" s="30">
        <v>0</v>
      </c>
      <c r="E29" s="30">
        <v>517</v>
      </c>
      <c r="F29" s="30">
        <v>124273</v>
      </c>
      <c r="G29" s="30">
        <v>0</v>
      </c>
      <c r="H29" s="30">
        <v>46262</v>
      </c>
      <c r="I29" s="30">
        <v>61894</v>
      </c>
      <c r="J29" s="30">
        <v>62379</v>
      </c>
      <c r="K29" s="30">
        <v>18714</v>
      </c>
      <c r="L29" s="30">
        <v>43665</v>
      </c>
      <c r="M29" s="30">
        <v>340918</v>
      </c>
      <c r="N29" s="30">
        <v>0</v>
      </c>
      <c r="O29" s="30">
        <v>0</v>
      </c>
      <c r="P29" s="30">
        <v>0</v>
      </c>
      <c r="Q29" s="30">
        <v>384583</v>
      </c>
    </row>
    <row r="30" spans="2:17" ht="24.75" customHeight="1" x14ac:dyDescent="0.3">
      <c r="B30" s="29" t="s">
        <v>196</v>
      </c>
      <c r="C30" s="30">
        <v>97703</v>
      </c>
      <c r="D30" s="30">
        <v>0</v>
      </c>
      <c r="E30" s="30">
        <v>0</v>
      </c>
      <c r="F30" s="30">
        <v>97703</v>
      </c>
      <c r="G30" s="30">
        <v>0</v>
      </c>
      <c r="H30" s="30">
        <v>0</v>
      </c>
      <c r="I30" s="30">
        <v>0</v>
      </c>
      <c r="J30" s="30">
        <v>97703</v>
      </c>
      <c r="K30" s="30">
        <v>29311</v>
      </c>
      <c r="L30" s="30">
        <v>68392</v>
      </c>
      <c r="M30" s="30">
        <v>389461</v>
      </c>
      <c r="N30" s="30">
        <v>0</v>
      </c>
      <c r="O30" s="30">
        <v>0</v>
      </c>
      <c r="P30" s="30">
        <v>0</v>
      </c>
      <c r="Q30" s="30">
        <v>457853</v>
      </c>
    </row>
    <row r="31" spans="2:17" ht="24.75" customHeight="1" x14ac:dyDescent="0.3">
      <c r="B31" s="29" t="s">
        <v>197</v>
      </c>
      <c r="C31" s="30">
        <v>0</v>
      </c>
      <c r="D31" s="30">
        <v>0</v>
      </c>
      <c r="E31" s="30">
        <v>0</v>
      </c>
      <c r="F31" s="30">
        <v>0</v>
      </c>
      <c r="G31" s="30">
        <v>107685.14200000001</v>
      </c>
      <c r="H31" s="30">
        <v>0</v>
      </c>
      <c r="I31" s="30">
        <v>0</v>
      </c>
      <c r="J31" s="30">
        <v>-107685.14200000001</v>
      </c>
      <c r="K31" s="30">
        <v>0</v>
      </c>
      <c r="L31" s="30">
        <v>-107685.14200000001</v>
      </c>
      <c r="M31" s="30">
        <v>710314</v>
      </c>
      <c r="N31" s="30">
        <v>0</v>
      </c>
      <c r="O31" s="30">
        <v>0</v>
      </c>
      <c r="P31" s="30">
        <v>0</v>
      </c>
      <c r="Q31" s="30">
        <v>602629</v>
      </c>
    </row>
    <row r="32" spans="2:17" ht="24.75" customHeight="1" x14ac:dyDescent="0.3">
      <c r="B32" s="29" t="s">
        <v>214</v>
      </c>
      <c r="C32" s="30">
        <v>0</v>
      </c>
      <c r="D32" s="30">
        <v>1655</v>
      </c>
      <c r="E32" s="30">
        <v>0</v>
      </c>
      <c r="F32" s="30">
        <v>1655</v>
      </c>
      <c r="G32" s="30">
        <v>30720</v>
      </c>
      <c r="H32" s="30">
        <v>0</v>
      </c>
      <c r="I32" s="30">
        <v>30720</v>
      </c>
      <c r="J32" s="30">
        <v>-29065</v>
      </c>
      <c r="K32" s="30">
        <v>0</v>
      </c>
      <c r="L32" s="30">
        <v>-29065</v>
      </c>
      <c r="M32" s="30">
        <v>0</v>
      </c>
      <c r="N32" s="30">
        <v>0</v>
      </c>
      <c r="O32" s="30">
        <v>0</v>
      </c>
      <c r="P32" s="30">
        <v>0</v>
      </c>
      <c r="Q32" s="30">
        <v>-29065</v>
      </c>
    </row>
    <row r="33" spans="2:17" ht="24.75" customHeight="1" x14ac:dyDescent="0.3">
      <c r="B33" s="29" t="s">
        <v>198</v>
      </c>
      <c r="C33" s="30">
        <v>0</v>
      </c>
      <c r="D33" s="30">
        <v>0</v>
      </c>
      <c r="E33" s="30">
        <v>0</v>
      </c>
      <c r="F33" s="30">
        <v>0</v>
      </c>
      <c r="G33" s="30">
        <v>314526</v>
      </c>
      <c r="H33" s="30">
        <v>0</v>
      </c>
      <c r="I33" s="30">
        <v>314526</v>
      </c>
      <c r="J33" s="30">
        <v>-314526</v>
      </c>
      <c r="K33" s="30">
        <v>0</v>
      </c>
      <c r="L33" s="30">
        <v>-314526</v>
      </c>
      <c r="M33" s="30">
        <v>-1308155</v>
      </c>
      <c r="N33" s="30">
        <v>0</v>
      </c>
      <c r="O33" s="30">
        <v>0</v>
      </c>
      <c r="P33" s="30">
        <v>0</v>
      </c>
      <c r="Q33" s="30">
        <v>-1622681</v>
      </c>
    </row>
    <row r="34" spans="2:17" ht="24.75" customHeight="1" x14ac:dyDescent="0.3">
      <c r="B34" s="29" t="s">
        <v>199</v>
      </c>
      <c r="C34" s="30">
        <v>48025</v>
      </c>
      <c r="D34" s="30">
        <v>0</v>
      </c>
      <c r="E34" s="30">
        <v>0</v>
      </c>
      <c r="F34" s="30">
        <v>48025</v>
      </c>
      <c r="G34" s="30">
        <v>0</v>
      </c>
      <c r="H34" s="30">
        <v>0</v>
      </c>
      <c r="I34" s="30">
        <v>0</v>
      </c>
      <c r="J34" s="30">
        <v>48025</v>
      </c>
      <c r="K34" s="30">
        <v>14407</v>
      </c>
      <c r="L34" s="30">
        <v>33617</v>
      </c>
      <c r="M34" s="30">
        <v>149779</v>
      </c>
      <c r="N34" s="30">
        <v>0</v>
      </c>
      <c r="O34" s="30">
        <v>0</v>
      </c>
      <c r="P34" s="30">
        <v>0</v>
      </c>
      <c r="Q34" s="30">
        <v>183396</v>
      </c>
    </row>
    <row r="35" spans="2:17" ht="24.75" customHeight="1" x14ac:dyDescent="0.3">
      <c r="B35" s="29" t="s">
        <v>215</v>
      </c>
      <c r="C35" s="30">
        <v>-9068</v>
      </c>
      <c r="D35" s="30">
        <v>0</v>
      </c>
      <c r="E35" s="30">
        <v>0</v>
      </c>
      <c r="F35" s="30">
        <v>-9068</v>
      </c>
      <c r="G35" s="30">
        <v>0</v>
      </c>
      <c r="H35" s="30">
        <v>0</v>
      </c>
      <c r="I35" s="30">
        <v>0</v>
      </c>
      <c r="J35" s="30">
        <v>-9068</v>
      </c>
      <c r="K35" s="30">
        <v>0</v>
      </c>
      <c r="L35" s="30">
        <v>-9068</v>
      </c>
      <c r="M35" s="30">
        <v>-274293</v>
      </c>
      <c r="N35" s="30">
        <v>0</v>
      </c>
      <c r="O35" s="30">
        <v>0</v>
      </c>
      <c r="P35" s="30">
        <v>0</v>
      </c>
      <c r="Q35" s="30">
        <v>-283361</v>
      </c>
    </row>
    <row r="36" spans="2:17" ht="24.75" customHeight="1" x14ac:dyDescent="0.3">
      <c r="B36" s="29" t="s">
        <v>40</v>
      </c>
      <c r="C36" s="30">
        <v>0</v>
      </c>
      <c r="D36" s="30">
        <v>0</v>
      </c>
      <c r="E36" s="30">
        <v>55741</v>
      </c>
      <c r="F36" s="30">
        <v>55741</v>
      </c>
      <c r="G36" s="30">
        <v>98831</v>
      </c>
      <c r="H36" s="30">
        <v>26965</v>
      </c>
      <c r="I36" s="30">
        <v>125795</v>
      </c>
      <c r="J36" s="30">
        <v>-70055</v>
      </c>
      <c r="K36" s="30">
        <v>75584</v>
      </c>
      <c r="L36" s="30">
        <v>-145638</v>
      </c>
      <c r="M36" s="30">
        <v>-23154</v>
      </c>
      <c r="N36" s="30">
        <v>0</v>
      </c>
      <c r="O36" s="30">
        <v>0</v>
      </c>
      <c r="P36" s="30">
        <v>0</v>
      </c>
      <c r="Q36" s="30">
        <v>-168792</v>
      </c>
    </row>
    <row r="37" spans="2:17" ht="24.75" customHeight="1" x14ac:dyDescent="0.3">
      <c r="B37" s="29" t="s">
        <v>41</v>
      </c>
      <c r="C37" s="30">
        <v>38438</v>
      </c>
      <c r="D37" s="30">
        <v>141817</v>
      </c>
      <c r="E37" s="30">
        <v>22601</v>
      </c>
      <c r="F37" s="30">
        <v>202856</v>
      </c>
      <c r="G37" s="30">
        <v>0</v>
      </c>
      <c r="H37" s="30">
        <v>4446</v>
      </c>
      <c r="I37" s="30">
        <v>11286</v>
      </c>
      <c r="J37" s="30">
        <v>191570</v>
      </c>
      <c r="K37" s="30">
        <v>39238</v>
      </c>
      <c r="L37" s="30">
        <v>152332</v>
      </c>
      <c r="M37" s="30">
        <v>372332</v>
      </c>
      <c r="N37" s="30">
        <v>0</v>
      </c>
      <c r="O37" s="30">
        <v>0</v>
      </c>
      <c r="P37" s="30">
        <v>72000</v>
      </c>
      <c r="Q37" s="30">
        <v>452665</v>
      </c>
    </row>
    <row r="38" spans="2:17" ht="24.75" customHeight="1" x14ac:dyDescent="0.3">
      <c r="B38" s="29" t="s">
        <v>42</v>
      </c>
      <c r="C38" s="30">
        <v>0</v>
      </c>
      <c r="D38" s="30">
        <v>0</v>
      </c>
      <c r="E38" s="30">
        <v>0</v>
      </c>
      <c r="F38" s="30">
        <v>0</v>
      </c>
      <c r="G38" s="30">
        <v>0</v>
      </c>
      <c r="H38" s="30">
        <v>0</v>
      </c>
      <c r="I38" s="30">
        <v>0</v>
      </c>
      <c r="J38" s="30">
        <v>0</v>
      </c>
      <c r="K38" s="30">
        <v>0</v>
      </c>
      <c r="L38" s="30">
        <v>0</v>
      </c>
      <c r="M38" s="30">
        <v>0</v>
      </c>
      <c r="N38" s="30">
        <v>0</v>
      </c>
      <c r="O38" s="30">
        <v>0</v>
      </c>
      <c r="P38" s="30">
        <v>0</v>
      </c>
      <c r="Q38" s="30">
        <v>0</v>
      </c>
    </row>
    <row r="39" spans="2:17" ht="24.75" customHeight="1" x14ac:dyDescent="0.3">
      <c r="B39" s="29" t="s">
        <v>43</v>
      </c>
      <c r="C39" s="30">
        <v>72258</v>
      </c>
      <c r="D39" s="30">
        <v>13597</v>
      </c>
      <c r="E39" s="30">
        <v>44818</v>
      </c>
      <c r="F39" s="30">
        <v>130673</v>
      </c>
      <c r="G39" s="30">
        <v>0</v>
      </c>
      <c r="H39" s="30">
        <v>8401</v>
      </c>
      <c r="I39" s="30">
        <v>17589</v>
      </c>
      <c r="J39" s="30">
        <v>113084</v>
      </c>
      <c r="K39" s="30">
        <v>0</v>
      </c>
      <c r="L39" s="30">
        <v>113084</v>
      </c>
      <c r="M39" s="30">
        <v>57312</v>
      </c>
      <c r="N39" s="30">
        <v>0</v>
      </c>
      <c r="O39" s="30">
        <v>0</v>
      </c>
      <c r="P39" s="30">
        <v>0</v>
      </c>
      <c r="Q39" s="30">
        <v>170396</v>
      </c>
    </row>
    <row r="40" spans="2:17" ht="24.75" customHeight="1" x14ac:dyDescent="0.3">
      <c r="B40" s="29" t="s">
        <v>44</v>
      </c>
      <c r="C40" s="30">
        <v>201349</v>
      </c>
      <c r="D40" s="30">
        <v>39107</v>
      </c>
      <c r="E40" s="30">
        <v>10558</v>
      </c>
      <c r="F40" s="30">
        <v>251014</v>
      </c>
      <c r="G40" s="30">
        <v>0</v>
      </c>
      <c r="H40" s="30">
        <v>50079</v>
      </c>
      <c r="I40" s="30">
        <v>50079</v>
      </c>
      <c r="J40" s="30">
        <v>200935</v>
      </c>
      <c r="K40" s="30">
        <v>0</v>
      </c>
      <c r="L40" s="30">
        <v>200935</v>
      </c>
      <c r="M40" s="30">
        <v>1467160</v>
      </c>
      <c r="N40" s="30">
        <v>0</v>
      </c>
      <c r="O40" s="30">
        <v>0</v>
      </c>
      <c r="P40" s="30">
        <v>0</v>
      </c>
      <c r="Q40" s="30">
        <v>1668095</v>
      </c>
    </row>
    <row r="41" spans="2:17" ht="24.75" customHeight="1" x14ac:dyDescent="0.3">
      <c r="B41" s="29" t="s">
        <v>45</v>
      </c>
      <c r="C41" s="30">
        <v>0</v>
      </c>
      <c r="D41" s="30">
        <v>734870</v>
      </c>
      <c r="E41" s="30">
        <v>16014</v>
      </c>
      <c r="F41" s="30">
        <v>750884</v>
      </c>
      <c r="G41" s="30">
        <v>20273</v>
      </c>
      <c r="H41" s="30">
        <v>0</v>
      </c>
      <c r="I41" s="30">
        <v>20273</v>
      </c>
      <c r="J41" s="30">
        <v>730611</v>
      </c>
      <c r="K41" s="30">
        <v>219183</v>
      </c>
      <c r="L41" s="30">
        <v>511428</v>
      </c>
      <c r="M41" s="30">
        <v>4787884</v>
      </c>
      <c r="N41" s="30">
        <v>0</v>
      </c>
      <c r="O41" s="30">
        <v>0</v>
      </c>
      <c r="P41" s="30">
        <v>300000</v>
      </c>
      <c r="Q41" s="30">
        <v>4999311</v>
      </c>
    </row>
    <row r="42" spans="2:17" ht="24.75" customHeight="1" x14ac:dyDescent="0.3">
      <c r="B42" s="29" t="s">
        <v>46</v>
      </c>
      <c r="C42" s="30">
        <v>27939</v>
      </c>
      <c r="D42" s="30">
        <v>0</v>
      </c>
      <c r="E42" s="30">
        <v>0</v>
      </c>
      <c r="F42" s="30">
        <v>27939</v>
      </c>
      <c r="G42" s="30">
        <v>0</v>
      </c>
      <c r="H42" s="30">
        <v>0</v>
      </c>
      <c r="I42" s="30">
        <v>0</v>
      </c>
      <c r="J42" s="30">
        <v>27939</v>
      </c>
      <c r="K42" s="30">
        <v>0</v>
      </c>
      <c r="L42" s="30">
        <v>27939</v>
      </c>
      <c r="M42" s="30">
        <v>170404</v>
      </c>
      <c r="N42" s="30">
        <v>0</v>
      </c>
      <c r="O42" s="30">
        <v>0</v>
      </c>
      <c r="P42" s="30">
        <v>0</v>
      </c>
      <c r="Q42" s="30">
        <v>198343</v>
      </c>
    </row>
    <row r="43" spans="2:17" s="80" customFormat="1" ht="24.75" customHeight="1" x14ac:dyDescent="0.25">
      <c r="B43" s="81" t="s">
        <v>47</v>
      </c>
      <c r="C43" s="82">
        <f t="shared" ref="C43:Q43" si="0">SUM(C6:C42)</f>
        <v>5505616</v>
      </c>
      <c r="D43" s="82">
        <f t="shared" si="0"/>
        <v>3162493</v>
      </c>
      <c r="E43" s="82">
        <f t="shared" si="0"/>
        <v>252112</v>
      </c>
      <c r="F43" s="82">
        <f t="shared" si="0"/>
        <v>8920219</v>
      </c>
      <c r="G43" s="82">
        <f t="shared" si="0"/>
        <v>1600415.142</v>
      </c>
      <c r="H43" s="82">
        <f t="shared" si="0"/>
        <v>444083</v>
      </c>
      <c r="I43" s="82">
        <f t="shared" si="0"/>
        <v>2293664</v>
      </c>
      <c r="J43" s="82">
        <f t="shared" si="0"/>
        <v>6518865.858</v>
      </c>
      <c r="K43" s="82">
        <f t="shared" si="0"/>
        <v>1807019</v>
      </c>
      <c r="L43" s="82">
        <f t="shared" si="0"/>
        <v>4711848.858</v>
      </c>
      <c r="M43" s="82">
        <f t="shared" si="0"/>
        <v>28742891</v>
      </c>
      <c r="N43" s="82">
        <f t="shared" si="0"/>
        <v>27776</v>
      </c>
      <c r="O43" s="82">
        <f t="shared" si="0"/>
        <v>-5771</v>
      </c>
      <c r="P43" s="82">
        <f t="shared" si="0"/>
        <v>672000</v>
      </c>
      <c r="Q43" s="82">
        <f t="shared" si="0"/>
        <v>32760735</v>
      </c>
    </row>
    <row r="44" spans="2:17" s="80" customFormat="1" ht="24.75" customHeight="1" x14ac:dyDescent="0.25">
      <c r="B44" s="254" t="s">
        <v>48</v>
      </c>
      <c r="C44" s="255"/>
      <c r="D44" s="255"/>
      <c r="E44" s="255"/>
      <c r="F44" s="255"/>
      <c r="G44" s="255"/>
      <c r="H44" s="255"/>
      <c r="I44" s="255"/>
      <c r="J44" s="255"/>
      <c r="K44" s="255"/>
      <c r="L44" s="255"/>
      <c r="M44" s="255"/>
      <c r="N44" s="255"/>
      <c r="O44" s="255"/>
      <c r="P44" s="255"/>
      <c r="Q44" s="256"/>
    </row>
    <row r="45" spans="2:17" ht="24.75" customHeight="1" x14ac:dyDescent="0.3">
      <c r="B45" s="29" t="s">
        <v>49</v>
      </c>
      <c r="C45" s="30">
        <v>61448</v>
      </c>
      <c r="D45" s="30">
        <v>0</v>
      </c>
      <c r="E45" s="30">
        <v>0</v>
      </c>
      <c r="F45" s="30">
        <v>61448</v>
      </c>
      <c r="G45" s="30">
        <v>0</v>
      </c>
      <c r="H45" s="30">
        <v>0</v>
      </c>
      <c r="I45" s="30">
        <v>0</v>
      </c>
      <c r="J45" s="30">
        <v>61448</v>
      </c>
      <c r="K45" s="30">
        <v>32890</v>
      </c>
      <c r="L45" s="30">
        <v>28558</v>
      </c>
      <c r="M45" s="30">
        <v>0</v>
      </c>
      <c r="N45" s="30">
        <v>272</v>
      </c>
      <c r="O45" s="30">
        <v>0</v>
      </c>
      <c r="P45" s="30">
        <v>0</v>
      </c>
      <c r="Q45" s="30">
        <v>28286</v>
      </c>
    </row>
    <row r="46" spans="2:17" ht="24.75" customHeight="1" x14ac:dyDescent="0.3">
      <c r="B46" s="29" t="s">
        <v>68</v>
      </c>
      <c r="C46" s="30">
        <v>406221</v>
      </c>
      <c r="D46" s="30">
        <v>0</v>
      </c>
      <c r="E46" s="30">
        <v>11196</v>
      </c>
      <c r="F46" s="30">
        <v>417416</v>
      </c>
      <c r="G46" s="30">
        <v>0</v>
      </c>
      <c r="H46" s="30">
        <v>0</v>
      </c>
      <c r="I46" s="30">
        <v>34517</v>
      </c>
      <c r="J46" s="30">
        <v>382899</v>
      </c>
      <c r="K46" s="30">
        <v>114870</v>
      </c>
      <c r="L46" s="30">
        <v>268029</v>
      </c>
      <c r="M46" s="30">
        <v>1283536</v>
      </c>
      <c r="N46" s="30">
        <v>-43633</v>
      </c>
      <c r="O46" s="30">
        <v>0</v>
      </c>
      <c r="P46" s="30">
        <v>60000</v>
      </c>
      <c r="Q46" s="30">
        <v>1535199</v>
      </c>
    </row>
    <row r="47" spans="2:17" ht="24.75" customHeight="1" x14ac:dyDescent="0.3">
      <c r="B47" s="29" t="s">
        <v>50</v>
      </c>
      <c r="C47" s="30">
        <v>2265542</v>
      </c>
      <c r="D47" s="30">
        <v>0</v>
      </c>
      <c r="E47" s="30">
        <v>53573</v>
      </c>
      <c r="F47" s="30">
        <v>2319115</v>
      </c>
      <c r="G47" s="30">
        <v>0</v>
      </c>
      <c r="H47" s="30">
        <v>108989</v>
      </c>
      <c r="I47" s="30">
        <v>108989</v>
      </c>
      <c r="J47" s="30">
        <v>2210126</v>
      </c>
      <c r="K47" s="30">
        <v>663038</v>
      </c>
      <c r="L47" s="30">
        <v>1547088</v>
      </c>
      <c r="M47" s="30">
        <v>18226843</v>
      </c>
      <c r="N47" s="30">
        <v>0</v>
      </c>
      <c r="O47" s="30">
        <v>0</v>
      </c>
      <c r="P47" s="30">
        <v>559959</v>
      </c>
      <c r="Q47" s="30">
        <v>19213972</v>
      </c>
    </row>
    <row r="48" spans="2:17" s="80" customFormat="1" ht="24.75" customHeight="1" x14ac:dyDescent="0.25">
      <c r="B48" s="81" t="s">
        <v>47</v>
      </c>
      <c r="C48" s="82">
        <f>SUM(C45:C47)</f>
        <v>2733211</v>
      </c>
      <c r="D48" s="82">
        <f t="shared" ref="D48:Q48" si="1">SUM(D45:D47)</f>
        <v>0</v>
      </c>
      <c r="E48" s="82">
        <f t="shared" si="1"/>
        <v>64769</v>
      </c>
      <c r="F48" s="82">
        <f t="shared" si="1"/>
        <v>2797979</v>
      </c>
      <c r="G48" s="82">
        <f t="shared" si="1"/>
        <v>0</v>
      </c>
      <c r="H48" s="82">
        <f t="shared" si="1"/>
        <v>108989</v>
      </c>
      <c r="I48" s="82">
        <f t="shared" si="1"/>
        <v>143506</v>
      </c>
      <c r="J48" s="82">
        <f t="shared" si="1"/>
        <v>2654473</v>
      </c>
      <c r="K48" s="82">
        <f t="shared" si="1"/>
        <v>810798</v>
      </c>
      <c r="L48" s="82">
        <f t="shared" si="1"/>
        <v>1843675</v>
      </c>
      <c r="M48" s="82">
        <f t="shared" si="1"/>
        <v>19510379</v>
      </c>
      <c r="N48" s="82">
        <f t="shared" si="1"/>
        <v>-43361</v>
      </c>
      <c r="O48" s="82">
        <f t="shared" si="1"/>
        <v>0</v>
      </c>
      <c r="P48" s="82">
        <f t="shared" si="1"/>
        <v>619959</v>
      </c>
      <c r="Q48" s="82">
        <f t="shared" si="1"/>
        <v>20777457</v>
      </c>
    </row>
    <row r="49" spans="1:17" s="80" customFormat="1" ht="24.75" customHeight="1" x14ac:dyDescent="0.25">
      <c r="B49" s="81" t="s">
        <v>51</v>
      </c>
      <c r="C49" s="83">
        <f>C43+C48</f>
        <v>8238827</v>
      </c>
      <c r="D49" s="83">
        <f t="shared" ref="D49:Q49" si="2">D43+D48</f>
        <v>3162493</v>
      </c>
      <c r="E49" s="83">
        <f t="shared" si="2"/>
        <v>316881</v>
      </c>
      <c r="F49" s="83">
        <f t="shared" si="2"/>
        <v>11718198</v>
      </c>
      <c r="G49" s="83">
        <f t="shared" si="2"/>
        <v>1600415.142</v>
      </c>
      <c r="H49" s="83">
        <f t="shared" si="2"/>
        <v>553072</v>
      </c>
      <c r="I49" s="83">
        <f t="shared" si="2"/>
        <v>2437170</v>
      </c>
      <c r="J49" s="83">
        <f t="shared" si="2"/>
        <v>9173338.8579999991</v>
      </c>
      <c r="K49" s="83">
        <f t="shared" si="2"/>
        <v>2617817</v>
      </c>
      <c r="L49" s="83">
        <f t="shared" si="2"/>
        <v>6555523.858</v>
      </c>
      <c r="M49" s="83">
        <f t="shared" si="2"/>
        <v>48253270</v>
      </c>
      <c r="N49" s="83">
        <f t="shared" si="2"/>
        <v>-15585</v>
      </c>
      <c r="O49" s="83">
        <f t="shared" si="2"/>
        <v>-5771</v>
      </c>
      <c r="P49" s="83">
        <f t="shared" si="2"/>
        <v>1291959</v>
      </c>
      <c r="Q49" s="83">
        <f t="shared" si="2"/>
        <v>53538192</v>
      </c>
    </row>
    <row r="50" spans="1:17" ht="19.5" customHeight="1" x14ac:dyDescent="0.25">
      <c r="A50" s="32"/>
      <c r="B50" s="257" t="s">
        <v>52</v>
      </c>
      <c r="C50" s="257"/>
      <c r="D50" s="257"/>
      <c r="E50" s="257"/>
      <c r="F50" s="257"/>
      <c r="G50" s="257"/>
      <c r="H50" s="257"/>
      <c r="I50" s="257"/>
      <c r="J50" s="257"/>
      <c r="K50" s="257"/>
      <c r="L50" s="257"/>
      <c r="M50" s="257"/>
      <c r="N50" s="257"/>
      <c r="O50" s="257"/>
      <c r="P50" s="257"/>
      <c r="Q50" s="257"/>
    </row>
  </sheetData>
  <sheetProtection password="E931" sheet="1" objects="1" scenarios="1"/>
  <sortState ref="B6:Q41">
    <sortCondition ref="B6:B41"/>
  </sortState>
  <mergeCells count="4">
    <mergeCell ref="B3:Q3"/>
    <mergeCell ref="B44:Q44"/>
    <mergeCell ref="B50:Q50"/>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S40"/>
  <sheetViews>
    <sheetView showGridLines="0" zoomScale="80" zoomScaleNormal="80" workbookViewId="0">
      <selection activeCell="B3" sqref="B3:Q39"/>
    </sheetView>
  </sheetViews>
  <sheetFormatPr defaultColWidth="13.85546875" defaultRowHeight="15" x14ac:dyDescent="0.25"/>
  <cols>
    <col min="1" max="1" width="13.85546875" style="12"/>
    <col min="2" max="2" width="46.7109375" style="28" customWidth="1"/>
    <col min="3" max="3" width="24" style="12" customWidth="1"/>
    <col min="4" max="9" width="19.28515625" style="12" customWidth="1"/>
    <col min="10" max="12" width="17.5703125" style="12" customWidth="1"/>
    <col min="13" max="13" width="19.28515625" style="12" customWidth="1"/>
    <col min="14" max="14" width="17.5703125" style="12" customWidth="1"/>
    <col min="15" max="15" width="18.7109375" style="12" customWidth="1"/>
    <col min="16" max="16" width="17.5703125" style="12" customWidth="1"/>
    <col min="17" max="17" width="19.42578125" style="12" customWidth="1"/>
    <col min="18" max="16384" width="13.85546875" style="12"/>
  </cols>
  <sheetData>
    <row r="1" spans="2:17" ht="22.5" customHeight="1" x14ac:dyDescent="0.25"/>
    <row r="2" spans="2:17" ht="7.5" customHeight="1" x14ac:dyDescent="0.25"/>
    <row r="3" spans="2:17" s="84" customFormat="1" ht="23.25" customHeight="1" x14ac:dyDescent="0.2">
      <c r="B3" s="264" t="s">
        <v>262</v>
      </c>
      <c r="C3" s="264"/>
      <c r="D3" s="264"/>
      <c r="E3" s="264"/>
      <c r="F3" s="264"/>
      <c r="G3" s="264"/>
      <c r="H3" s="264"/>
      <c r="I3" s="264"/>
      <c r="J3" s="264"/>
      <c r="K3" s="264"/>
      <c r="L3" s="264"/>
      <c r="M3" s="264"/>
      <c r="N3" s="264"/>
      <c r="O3" s="264"/>
      <c r="P3" s="264"/>
      <c r="Q3" s="264"/>
    </row>
    <row r="4" spans="2:17" s="84" customFormat="1" ht="47.25" customHeight="1" x14ac:dyDescent="0.2">
      <c r="B4" s="85" t="s">
        <v>0</v>
      </c>
      <c r="C4" s="86" t="s">
        <v>1</v>
      </c>
      <c r="D4" s="86" t="s">
        <v>2</v>
      </c>
      <c r="E4" s="86" t="s">
        <v>3</v>
      </c>
      <c r="F4" s="86" t="s">
        <v>4</v>
      </c>
      <c r="G4" s="87" t="s">
        <v>5</v>
      </c>
      <c r="H4" s="87" t="s">
        <v>6</v>
      </c>
      <c r="I4" s="87" t="s">
        <v>7</v>
      </c>
      <c r="J4" s="87" t="s">
        <v>8</v>
      </c>
      <c r="K4" s="88" t="s">
        <v>9</v>
      </c>
      <c r="L4" s="88" t="s">
        <v>10</v>
      </c>
      <c r="M4" s="88" t="s">
        <v>11</v>
      </c>
      <c r="N4" s="88" t="s">
        <v>12</v>
      </c>
      <c r="O4" s="88" t="s">
        <v>13</v>
      </c>
      <c r="P4" s="88" t="s">
        <v>14</v>
      </c>
      <c r="Q4" s="88" t="s">
        <v>15</v>
      </c>
    </row>
    <row r="5" spans="2:17" s="84" customFormat="1" ht="33" customHeight="1" x14ac:dyDescent="0.2">
      <c r="B5" s="261" t="s">
        <v>16</v>
      </c>
      <c r="C5" s="262"/>
      <c r="D5" s="262"/>
      <c r="E5" s="262"/>
      <c r="F5" s="262"/>
      <c r="G5" s="262"/>
      <c r="H5" s="262"/>
      <c r="I5" s="262"/>
      <c r="J5" s="262"/>
      <c r="K5" s="262"/>
      <c r="L5" s="262"/>
      <c r="M5" s="262"/>
      <c r="N5" s="262"/>
      <c r="O5" s="262"/>
      <c r="P5" s="262"/>
      <c r="Q5" s="263"/>
    </row>
    <row r="6" spans="2:17" ht="33" customHeight="1" x14ac:dyDescent="0.3">
      <c r="B6" s="29" t="s">
        <v>53</v>
      </c>
      <c r="C6" s="30">
        <v>10000</v>
      </c>
      <c r="D6" s="30">
        <v>27920</v>
      </c>
      <c r="E6" s="30">
        <v>1489</v>
      </c>
      <c r="F6" s="30">
        <v>39409</v>
      </c>
      <c r="G6" s="30">
        <v>0</v>
      </c>
      <c r="H6" s="30">
        <v>0</v>
      </c>
      <c r="I6" s="30">
        <v>8755</v>
      </c>
      <c r="J6" s="30">
        <v>30654</v>
      </c>
      <c r="K6" s="30">
        <v>3000</v>
      </c>
      <c r="L6" s="30">
        <v>27654</v>
      </c>
      <c r="M6" s="30">
        <v>0</v>
      </c>
      <c r="N6" s="30">
        <v>0</v>
      </c>
      <c r="O6" s="30">
        <v>0</v>
      </c>
      <c r="P6" s="30">
        <v>0</v>
      </c>
      <c r="Q6" s="31">
        <v>27654</v>
      </c>
    </row>
    <row r="7" spans="2:17" ht="33" customHeight="1" x14ac:dyDescent="0.3">
      <c r="B7" s="29" t="s">
        <v>200</v>
      </c>
      <c r="C7" s="30">
        <v>0</v>
      </c>
      <c r="D7" s="30">
        <v>64469</v>
      </c>
      <c r="E7" s="30">
        <v>0</v>
      </c>
      <c r="F7" s="30">
        <v>64469</v>
      </c>
      <c r="G7" s="30">
        <v>0</v>
      </c>
      <c r="H7" s="30">
        <v>0</v>
      </c>
      <c r="I7" s="30">
        <v>0</v>
      </c>
      <c r="J7" s="30">
        <v>64469</v>
      </c>
      <c r="K7" s="30">
        <v>0</v>
      </c>
      <c r="L7" s="30">
        <v>64469</v>
      </c>
      <c r="M7" s="30">
        <v>0</v>
      </c>
      <c r="N7" s="30">
        <v>0</v>
      </c>
      <c r="O7" s="30">
        <v>0</v>
      </c>
      <c r="P7" s="30">
        <v>0</v>
      </c>
      <c r="Q7" s="31">
        <v>64469</v>
      </c>
    </row>
    <row r="8" spans="2:17" ht="33" customHeight="1" x14ac:dyDescent="0.3">
      <c r="B8" s="29" t="s">
        <v>211</v>
      </c>
      <c r="C8" s="30">
        <v>0</v>
      </c>
      <c r="D8" s="30">
        <v>291074</v>
      </c>
      <c r="E8" s="30">
        <v>0</v>
      </c>
      <c r="F8" s="30">
        <v>291074</v>
      </c>
      <c r="G8" s="30">
        <v>0</v>
      </c>
      <c r="H8" s="30">
        <v>0</v>
      </c>
      <c r="I8" s="30">
        <v>0</v>
      </c>
      <c r="J8" s="30">
        <v>291074</v>
      </c>
      <c r="K8" s="30">
        <v>0</v>
      </c>
      <c r="L8" s="30">
        <v>291074</v>
      </c>
      <c r="M8" s="30">
        <v>0</v>
      </c>
      <c r="N8" s="30">
        <v>0</v>
      </c>
      <c r="O8" s="30">
        <v>0</v>
      </c>
      <c r="P8" s="30">
        <v>0</v>
      </c>
      <c r="Q8" s="31">
        <v>291074</v>
      </c>
    </row>
    <row r="9" spans="2:17" ht="33" customHeight="1" x14ac:dyDescent="0.3">
      <c r="B9" s="29" t="s">
        <v>21</v>
      </c>
      <c r="C9" s="30">
        <v>0</v>
      </c>
      <c r="D9" s="30">
        <v>0</v>
      </c>
      <c r="E9" s="30">
        <v>0</v>
      </c>
      <c r="F9" s="30">
        <v>0</v>
      </c>
      <c r="G9" s="30">
        <v>0</v>
      </c>
      <c r="H9" s="30">
        <v>0</v>
      </c>
      <c r="I9" s="30">
        <v>0</v>
      </c>
      <c r="J9" s="30">
        <v>0</v>
      </c>
      <c r="K9" s="30">
        <v>0</v>
      </c>
      <c r="L9" s="30">
        <v>0</v>
      </c>
      <c r="M9" s="30">
        <v>461946</v>
      </c>
      <c r="N9" s="30">
        <v>1138</v>
      </c>
      <c r="O9" s="30">
        <v>0</v>
      </c>
      <c r="P9" s="30">
        <v>0</v>
      </c>
      <c r="Q9" s="31">
        <v>460808</v>
      </c>
    </row>
    <row r="10" spans="2:17" ht="33" customHeight="1" x14ac:dyDescent="0.3">
      <c r="B10" s="29" t="s">
        <v>54</v>
      </c>
      <c r="C10" s="30">
        <v>0</v>
      </c>
      <c r="D10" s="30">
        <v>0</v>
      </c>
      <c r="E10" s="30">
        <v>12255</v>
      </c>
      <c r="F10" s="30">
        <v>12255</v>
      </c>
      <c r="G10" s="30">
        <v>0</v>
      </c>
      <c r="H10" s="30">
        <v>0</v>
      </c>
      <c r="I10" s="30">
        <v>0</v>
      </c>
      <c r="J10" s="30">
        <v>12255</v>
      </c>
      <c r="K10" s="30">
        <v>0</v>
      </c>
      <c r="L10" s="30">
        <v>12255</v>
      </c>
      <c r="M10" s="30">
        <v>45023</v>
      </c>
      <c r="N10" s="30">
        <v>0</v>
      </c>
      <c r="O10" s="30">
        <v>0</v>
      </c>
      <c r="P10" s="30">
        <v>0</v>
      </c>
      <c r="Q10" s="31">
        <v>57278</v>
      </c>
    </row>
    <row r="11" spans="2:17" ht="33" customHeight="1" x14ac:dyDescent="0.3">
      <c r="B11" s="29" t="s">
        <v>55</v>
      </c>
      <c r="C11" s="30">
        <v>115000</v>
      </c>
      <c r="D11" s="30">
        <v>0</v>
      </c>
      <c r="E11" s="30">
        <v>0</v>
      </c>
      <c r="F11" s="30">
        <v>115000</v>
      </c>
      <c r="G11" s="30">
        <v>0</v>
      </c>
      <c r="H11" s="30">
        <v>0</v>
      </c>
      <c r="I11" s="30">
        <v>0</v>
      </c>
      <c r="J11" s="30">
        <v>115000</v>
      </c>
      <c r="K11" s="30">
        <v>0</v>
      </c>
      <c r="L11" s="30">
        <v>115000</v>
      </c>
      <c r="M11" s="30">
        <v>0</v>
      </c>
      <c r="N11" s="30">
        <v>0</v>
      </c>
      <c r="O11" s="30">
        <v>0</v>
      </c>
      <c r="P11" s="30">
        <v>0</v>
      </c>
      <c r="Q11" s="31">
        <v>115000</v>
      </c>
    </row>
    <row r="12" spans="2:17" ht="33" customHeight="1" x14ac:dyDescent="0.3">
      <c r="B12" s="29" t="s">
        <v>23</v>
      </c>
      <c r="C12" s="30">
        <v>0</v>
      </c>
      <c r="D12" s="30">
        <v>0</v>
      </c>
      <c r="E12" s="30">
        <v>12552</v>
      </c>
      <c r="F12" s="30">
        <v>12552</v>
      </c>
      <c r="G12" s="30">
        <v>0</v>
      </c>
      <c r="H12" s="30">
        <v>0</v>
      </c>
      <c r="I12" s="30">
        <v>0</v>
      </c>
      <c r="J12" s="30">
        <v>12552</v>
      </c>
      <c r="K12" s="30">
        <v>0</v>
      </c>
      <c r="L12" s="30">
        <v>12552</v>
      </c>
      <c r="M12" s="30">
        <v>151265</v>
      </c>
      <c r="N12" s="30">
        <v>0</v>
      </c>
      <c r="O12" s="30">
        <v>0</v>
      </c>
      <c r="P12" s="30">
        <v>0</v>
      </c>
      <c r="Q12" s="31">
        <v>163817</v>
      </c>
    </row>
    <row r="13" spans="2:17" ht="33" customHeight="1" x14ac:dyDescent="0.3">
      <c r="B13" s="29" t="s">
        <v>56</v>
      </c>
      <c r="C13" s="30">
        <v>0</v>
      </c>
      <c r="D13" s="30">
        <v>0</v>
      </c>
      <c r="E13" s="30">
        <v>0</v>
      </c>
      <c r="F13" s="30">
        <v>0</v>
      </c>
      <c r="G13" s="30">
        <v>0</v>
      </c>
      <c r="H13" s="30">
        <v>0</v>
      </c>
      <c r="I13" s="30">
        <v>0</v>
      </c>
      <c r="J13" s="30">
        <v>0</v>
      </c>
      <c r="K13" s="30">
        <v>11316</v>
      </c>
      <c r="L13" s="30">
        <v>-11316</v>
      </c>
      <c r="M13" s="30">
        <v>0</v>
      </c>
      <c r="N13" s="30">
        <v>-11316</v>
      </c>
      <c r="O13" s="30">
        <v>0</v>
      </c>
      <c r="P13" s="30">
        <v>0</v>
      </c>
      <c r="Q13" s="31">
        <v>0</v>
      </c>
    </row>
    <row r="14" spans="2:17" ht="33" customHeight="1" x14ac:dyDescent="0.3">
      <c r="B14" s="29" t="s">
        <v>57</v>
      </c>
      <c r="C14" s="30">
        <v>3708</v>
      </c>
      <c r="D14" s="30">
        <v>0</v>
      </c>
      <c r="E14" s="30">
        <v>0</v>
      </c>
      <c r="F14" s="30">
        <v>3708</v>
      </c>
      <c r="G14" s="30">
        <v>0</v>
      </c>
      <c r="H14" s="30">
        <v>0</v>
      </c>
      <c r="I14" s="30">
        <v>0</v>
      </c>
      <c r="J14" s="30">
        <v>3708</v>
      </c>
      <c r="K14" s="30">
        <v>1112</v>
      </c>
      <c r="L14" s="30">
        <v>2596</v>
      </c>
      <c r="M14" s="30">
        <v>0</v>
      </c>
      <c r="N14" s="30">
        <v>0</v>
      </c>
      <c r="O14" s="30">
        <v>0</v>
      </c>
      <c r="P14" s="30">
        <v>0</v>
      </c>
      <c r="Q14" s="31">
        <v>2596</v>
      </c>
    </row>
    <row r="15" spans="2:17" ht="33" customHeight="1" x14ac:dyDescent="0.3">
      <c r="B15" s="29" t="s">
        <v>58</v>
      </c>
      <c r="C15" s="30">
        <v>53105</v>
      </c>
      <c r="D15" s="30">
        <v>0</v>
      </c>
      <c r="E15" s="30">
        <v>0</v>
      </c>
      <c r="F15" s="30">
        <v>53105</v>
      </c>
      <c r="G15" s="30">
        <v>0</v>
      </c>
      <c r="H15" s="30">
        <v>0</v>
      </c>
      <c r="I15" s="30">
        <v>0</v>
      </c>
      <c r="J15" s="30">
        <v>53105</v>
      </c>
      <c r="K15" s="30">
        <v>0</v>
      </c>
      <c r="L15" s="30">
        <v>53105</v>
      </c>
      <c r="M15" s="30">
        <v>0</v>
      </c>
      <c r="N15" s="30">
        <v>53105</v>
      </c>
      <c r="O15" s="30">
        <v>0</v>
      </c>
      <c r="P15" s="30">
        <v>0</v>
      </c>
      <c r="Q15" s="31">
        <v>0</v>
      </c>
    </row>
    <row r="16" spans="2:17" ht="33" customHeight="1" x14ac:dyDescent="0.3">
      <c r="B16" s="29" t="s">
        <v>59</v>
      </c>
      <c r="C16" s="30">
        <v>223608</v>
      </c>
      <c r="D16" s="30">
        <v>82903</v>
      </c>
      <c r="E16" s="30">
        <v>3572</v>
      </c>
      <c r="F16" s="30">
        <v>310083</v>
      </c>
      <c r="G16" s="30">
        <v>0</v>
      </c>
      <c r="H16" s="30">
        <v>305</v>
      </c>
      <c r="I16" s="30">
        <v>305</v>
      </c>
      <c r="J16" s="30">
        <v>309778</v>
      </c>
      <c r="K16" s="30">
        <v>21351</v>
      </c>
      <c r="L16" s="30">
        <v>288427</v>
      </c>
      <c r="M16" s="30">
        <v>1916532</v>
      </c>
      <c r="N16" s="30">
        <v>0</v>
      </c>
      <c r="O16" s="30">
        <v>0</v>
      </c>
      <c r="P16" s="30">
        <v>0</v>
      </c>
      <c r="Q16" s="31">
        <v>2204959</v>
      </c>
    </row>
    <row r="17" spans="2:19" ht="33" customHeight="1" x14ac:dyDescent="0.3">
      <c r="B17" s="29" t="s">
        <v>60</v>
      </c>
      <c r="C17" s="30">
        <v>404181</v>
      </c>
      <c r="D17" s="30">
        <v>0</v>
      </c>
      <c r="E17" s="30">
        <v>0</v>
      </c>
      <c r="F17" s="30">
        <v>404181</v>
      </c>
      <c r="G17" s="30">
        <v>0</v>
      </c>
      <c r="H17" s="30">
        <v>0</v>
      </c>
      <c r="I17" s="30">
        <v>0</v>
      </c>
      <c r="J17" s="30">
        <v>404181</v>
      </c>
      <c r="K17" s="30">
        <v>121254</v>
      </c>
      <c r="L17" s="30">
        <v>282926</v>
      </c>
      <c r="M17" s="30">
        <v>1010866</v>
      </c>
      <c r="N17" s="30">
        <v>0</v>
      </c>
      <c r="O17" s="30">
        <v>0</v>
      </c>
      <c r="P17" s="30">
        <v>0</v>
      </c>
      <c r="Q17" s="31">
        <v>1293793</v>
      </c>
    </row>
    <row r="18" spans="2:19" ht="33" customHeight="1" x14ac:dyDescent="0.3">
      <c r="B18" s="29" t="s">
        <v>61</v>
      </c>
      <c r="C18" s="30">
        <v>45000</v>
      </c>
      <c r="D18" s="30">
        <v>0</v>
      </c>
      <c r="E18" s="30">
        <v>0</v>
      </c>
      <c r="F18" s="30">
        <v>45000</v>
      </c>
      <c r="G18" s="30">
        <v>0</v>
      </c>
      <c r="H18" s="30">
        <v>0</v>
      </c>
      <c r="I18" s="30">
        <v>0</v>
      </c>
      <c r="J18" s="30">
        <v>45000</v>
      </c>
      <c r="K18" s="30">
        <v>0</v>
      </c>
      <c r="L18" s="30">
        <v>45000</v>
      </c>
      <c r="M18" s="30">
        <v>68753</v>
      </c>
      <c r="N18" s="30">
        <v>0</v>
      </c>
      <c r="O18" s="30">
        <v>-687</v>
      </c>
      <c r="P18" s="30">
        <v>55880</v>
      </c>
      <c r="Q18" s="31">
        <v>58560</v>
      </c>
    </row>
    <row r="19" spans="2:19" ht="33" customHeight="1" x14ac:dyDescent="0.3">
      <c r="B19" s="29" t="s">
        <v>185</v>
      </c>
      <c r="C19" s="30">
        <v>22077</v>
      </c>
      <c r="D19" s="30">
        <v>0</v>
      </c>
      <c r="E19" s="30">
        <v>0</v>
      </c>
      <c r="F19" s="30">
        <v>22077</v>
      </c>
      <c r="G19" s="30">
        <v>0</v>
      </c>
      <c r="H19" s="30">
        <v>0</v>
      </c>
      <c r="I19" s="30">
        <v>0</v>
      </c>
      <c r="J19" s="30">
        <v>22077</v>
      </c>
      <c r="K19" s="30">
        <v>5963</v>
      </c>
      <c r="L19" s="30">
        <v>16114</v>
      </c>
      <c r="M19" s="30">
        <v>13700</v>
      </c>
      <c r="N19" s="30">
        <v>0</v>
      </c>
      <c r="O19" s="30">
        <v>0</v>
      </c>
      <c r="P19" s="30">
        <v>0</v>
      </c>
      <c r="Q19" s="31">
        <v>29814</v>
      </c>
    </row>
    <row r="20" spans="2:19" ht="33" customHeight="1" x14ac:dyDescent="0.3">
      <c r="B20" s="29" t="s">
        <v>190</v>
      </c>
      <c r="C20" s="30">
        <v>0</v>
      </c>
      <c r="D20" s="30">
        <v>0</v>
      </c>
      <c r="E20" s="30">
        <v>378535</v>
      </c>
      <c r="F20" s="30">
        <v>378535</v>
      </c>
      <c r="G20" s="30">
        <v>0</v>
      </c>
      <c r="H20" s="30">
        <v>0</v>
      </c>
      <c r="I20" s="30">
        <v>0</v>
      </c>
      <c r="J20" s="30">
        <v>378535</v>
      </c>
      <c r="K20" s="30">
        <v>26626</v>
      </c>
      <c r="L20" s="30">
        <v>351908</v>
      </c>
      <c r="M20" s="30">
        <v>-339121</v>
      </c>
      <c r="N20" s="30">
        <v>331642</v>
      </c>
      <c r="O20" s="30">
        <v>0</v>
      </c>
      <c r="P20" s="30">
        <v>0</v>
      </c>
      <c r="Q20" s="31">
        <v>-318854</v>
      </c>
    </row>
    <row r="21" spans="2:19" ht="33" customHeight="1" x14ac:dyDescent="0.3">
      <c r="B21" s="29" t="s">
        <v>36</v>
      </c>
      <c r="C21" s="30">
        <v>28791</v>
      </c>
      <c r="D21" s="30">
        <v>0</v>
      </c>
      <c r="E21" s="30">
        <v>0</v>
      </c>
      <c r="F21" s="30">
        <v>28791</v>
      </c>
      <c r="G21" s="30">
        <v>0</v>
      </c>
      <c r="H21" s="30">
        <v>0</v>
      </c>
      <c r="I21" s="30">
        <v>0</v>
      </c>
      <c r="J21" s="30">
        <v>28791</v>
      </c>
      <c r="K21" s="30">
        <v>8637</v>
      </c>
      <c r="L21" s="30">
        <v>20154</v>
      </c>
      <c r="M21" s="30">
        <v>62000</v>
      </c>
      <c r="N21" s="30">
        <v>20154</v>
      </c>
      <c r="O21" s="30">
        <v>0</v>
      </c>
      <c r="P21" s="30">
        <v>0</v>
      </c>
      <c r="Q21" s="31">
        <v>62000</v>
      </c>
    </row>
    <row r="22" spans="2:19" ht="33" customHeight="1" x14ac:dyDescent="0.3">
      <c r="B22" s="89" t="s">
        <v>62</v>
      </c>
      <c r="C22" s="30">
        <v>0</v>
      </c>
      <c r="D22" s="30">
        <v>0</v>
      </c>
      <c r="E22" s="30">
        <v>0</v>
      </c>
      <c r="F22" s="30">
        <v>0</v>
      </c>
      <c r="G22" s="30">
        <v>124618</v>
      </c>
      <c r="H22" s="30">
        <v>0</v>
      </c>
      <c r="I22" s="30">
        <v>124618</v>
      </c>
      <c r="J22" s="30">
        <v>-124618</v>
      </c>
      <c r="K22" s="30">
        <v>12326</v>
      </c>
      <c r="L22" s="30">
        <v>-136944</v>
      </c>
      <c r="M22" s="30">
        <v>-921553</v>
      </c>
      <c r="N22" s="30">
        <v>0</v>
      </c>
      <c r="O22" s="30">
        <v>0</v>
      </c>
      <c r="P22" s="30">
        <v>0</v>
      </c>
      <c r="Q22" s="31">
        <v>-1058498</v>
      </c>
    </row>
    <row r="23" spans="2:19" ht="33" customHeight="1" x14ac:dyDescent="0.3">
      <c r="B23" s="29" t="s">
        <v>63</v>
      </c>
      <c r="C23" s="30">
        <v>91620</v>
      </c>
      <c r="D23" s="30">
        <v>211230</v>
      </c>
      <c r="E23" s="30">
        <v>0</v>
      </c>
      <c r="F23" s="30">
        <v>302851</v>
      </c>
      <c r="G23" s="30">
        <v>0</v>
      </c>
      <c r="H23" s="30">
        <v>6417</v>
      </c>
      <c r="I23" s="30">
        <v>6417</v>
      </c>
      <c r="J23" s="30">
        <v>296434</v>
      </c>
      <c r="K23" s="30">
        <v>88930</v>
      </c>
      <c r="L23" s="30">
        <v>207504</v>
      </c>
      <c r="M23" s="30">
        <v>-2384181</v>
      </c>
      <c r="N23" s="30">
        <v>0</v>
      </c>
      <c r="O23" s="30">
        <v>0</v>
      </c>
      <c r="P23" s="30">
        <v>0</v>
      </c>
      <c r="Q23" s="31">
        <v>-2176677</v>
      </c>
    </row>
    <row r="24" spans="2:19" ht="33" customHeight="1" x14ac:dyDescent="0.3">
      <c r="B24" s="29" t="s">
        <v>64</v>
      </c>
      <c r="C24" s="30">
        <v>0</v>
      </c>
      <c r="D24" s="30">
        <v>0</v>
      </c>
      <c r="E24" s="30">
        <v>0</v>
      </c>
      <c r="F24" s="30">
        <v>0</v>
      </c>
      <c r="G24" s="30">
        <v>203626</v>
      </c>
      <c r="H24" s="30">
        <v>0</v>
      </c>
      <c r="I24" s="30">
        <v>203626</v>
      </c>
      <c r="J24" s="30">
        <v>-203626</v>
      </c>
      <c r="K24" s="30">
        <v>0</v>
      </c>
      <c r="L24" s="30">
        <v>-203626</v>
      </c>
      <c r="M24" s="30">
        <v>265300</v>
      </c>
      <c r="N24" s="30">
        <v>0</v>
      </c>
      <c r="O24" s="30">
        <v>0</v>
      </c>
      <c r="P24" s="30">
        <v>0</v>
      </c>
      <c r="Q24" s="31">
        <v>61673</v>
      </c>
    </row>
    <row r="25" spans="2:19" ht="33" customHeight="1" x14ac:dyDescent="0.3">
      <c r="B25" s="29" t="s">
        <v>188</v>
      </c>
      <c r="C25" s="30">
        <v>0</v>
      </c>
      <c r="D25" s="30">
        <v>55135</v>
      </c>
      <c r="E25" s="30">
        <v>11999</v>
      </c>
      <c r="F25" s="30">
        <v>67135</v>
      </c>
      <c r="G25" s="30">
        <v>212161</v>
      </c>
      <c r="H25" s="30">
        <v>0</v>
      </c>
      <c r="I25" s="30">
        <v>212161</v>
      </c>
      <c r="J25" s="30">
        <v>-145026</v>
      </c>
      <c r="K25" s="30">
        <v>22959</v>
      </c>
      <c r="L25" s="30">
        <v>-167985</v>
      </c>
      <c r="M25" s="30">
        <v>-893094</v>
      </c>
      <c r="N25" s="30">
        <v>0</v>
      </c>
      <c r="O25" s="30">
        <v>0</v>
      </c>
      <c r="P25" s="30">
        <v>0</v>
      </c>
      <c r="Q25" s="31">
        <v>-1061079</v>
      </c>
    </row>
    <row r="26" spans="2:19" ht="33" customHeight="1" x14ac:dyDescent="0.3">
      <c r="B26" s="29" t="s">
        <v>189</v>
      </c>
      <c r="C26" s="30">
        <v>0</v>
      </c>
      <c r="D26" s="30">
        <v>0</v>
      </c>
      <c r="E26" s="30">
        <v>0</v>
      </c>
      <c r="F26" s="30">
        <v>0</v>
      </c>
      <c r="G26" s="30">
        <v>0</v>
      </c>
      <c r="H26" s="30">
        <v>0</v>
      </c>
      <c r="I26" s="30">
        <v>0</v>
      </c>
      <c r="J26" s="30">
        <v>0</v>
      </c>
      <c r="K26" s="30">
        <v>0</v>
      </c>
      <c r="L26" s="30">
        <v>0</v>
      </c>
      <c r="M26" s="30">
        <v>-13396</v>
      </c>
      <c r="N26" s="30">
        <v>0</v>
      </c>
      <c r="O26" s="30">
        <v>0</v>
      </c>
      <c r="P26" s="30">
        <v>0</v>
      </c>
      <c r="Q26" s="31">
        <v>-13396</v>
      </c>
    </row>
    <row r="27" spans="2:19" ht="33" customHeight="1" x14ac:dyDescent="0.3">
      <c r="B27" s="29" t="s">
        <v>212</v>
      </c>
      <c r="C27" s="30">
        <v>0</v>
      </c>
      <c r="D27" s="30">
        <v>0</v>
      </c>
      <c r="E27" s="30">
        <v>-399440</v>
      </c>
      <c r="F27" s="30">
        <v>-399440</v>
      </c>
      <c r="G27" s="30">
        <v>0</v>
      </c>
      <c r="H27" s="30">
        <v>0</v>
      </c>
      <c r="I27" s="30">
        <v>0</v>
      </c>
      <c r="J27" s="30">
        <v>-399440</v>
      </c>
      <c r="K27" s="30">
        <v>138955</v>
      </c>
      <c r="L27" s="30">
        <v>-538395</v>
      </c>
      <c r="M27" s="30">
        <v>-952418</v>
      </c>
      <c r="N27" s="30">
        <v>-399440</v>
      </c>
      <c r="O27" s="30">
        <v>0</v>
      </c>
      <c r="P27" s="30">
        <v>0</v>
      </c>
      <c r="Q27" s="31">
        <v>-1091373</v>
      </c>
    </row>
    <row r="28" spans="2:19" ht="33" customHeight="1" x14ac:dyDescent="0.3">
      <c r="B28" s="29" t="s">
        <v>40</v>
      </c>
      <c r="C28" s="30">
        <v>0</v>
      </c>
      <c r="D28" s="30">
        <v>0</v>
      </c>
      <c r="E28" s="30">
        <v>0</v>
      </c>
      <c r="F28" s="30">
        <v>0</v>
      </c>
      <c r="G28" s="30">
        <v>0</v>
      </c>
      <c r="H28" s="30">
        <v>0</v>
      </c>
      <c r="I28" s="30">
        <v>0</v>
      </c>
      <c r="J28" s="30">
        <v>0</v>
      </c>
      <c r="K28" s="30">
        <v>0</v>
      </c>
      <c r="L28" s="30">
        <v>0</v>
      </c>
      <c r="M28" s="30">
        <v>0</v>
      </c>
      <c r="N28" s="30">
        <v>0</v>
      </c>
      <c r="O28" s="30">
        <v>0</v>
      </c>
      <c r="P28" s="30">
        <v>0</v>
      </c>
      <c r="Q28" s="31">
        <v>0</v>
      </c>
    </row>
    <row r="29" spans="2:19" ht="33" customHeight="1" x14ac:dyDescent="0.3">
      <c r="B29" s="29" t="s">
        <v>65</v>
      </c>
      <c r="C29" s="30">
        <v>0</v>
      </c>
      <c r="D29" s="30">
        <v>0</v>
      </c>
      <c r="E29" s="30">
        <v>0</v>
      </c>
      <c r="F29" s="30">
        <v>0</v>
      </c>
      <c r="G29" s="30">
        <v>0</v>
      </c>
      <c r="H29" s="30">
        <v>0</v>
      </c>
      <c r="I29" s="30">
        <v>0</v>
      </c>
      <c r="J29" s="30">
        <v>0</v>
      </c>
      <c r="K29" s="30">
        <v>0</v>
      </c>
      <c r="L29" s="30">
        <v>0</v>
      </c>
      <c r="M29" s="30">
        <v>0</v>
      </c>
      <c r="N29" s="30">
        <v>0</v>
      </c>
      <c r="O29" s="30">
        <v>0</v>
      </c>
      <c r="P29" s="30">
        <v>0</v>
      </c>
      <c r="Q29" s="31">
        <v>0</v>
      </c>
    </row>
    <row r="30" spans="2:19" ht="33" customHeight="1" x14ac:dyDescent="0.3">
      <c r="B30" s="29" t="s">
        <v>66</v>
      </c>
      <c r="C30" s="30">
        <v>0</v>
      </c>
      <c r="D30" s="30">
        <v>0</v>
      </c>
      <c r="E30" s="30">
        <v>0</v>
      </c>
      <c r="F30" s="30">
        <v>0</v>
      </c>
      <c r="G30" s="30">
        <v>244</v>
      </c>
      <c r="H30" s="30">
        <v>0</v>
      </c>
      <c r="I30" s="30">
        <v>244</v>
      </c>
      <c r="J30" s="30">
        <v>-244</v>
      </c>
      <c r="K30" s="30">
        <v>0</v>
      </c>
      <c r="L30" s="30">
        <v>-244</v>
      </c>
      <c r="M30" s="30">
        <v>22596</v>
      </c>
      <c r="N30" s="30">
        <v>0</v>
      </c>
      <c r="O30" s="30">
        <v>0</v>
      </c>
      <c r="P30" s="30">
        <v>0</v>
      </c>
      <c r="Q30" s="31">
        <v>22352</v>
      </c>
    </row>
    <row r="31" spans="2:19" ht="33" customHeight="1" x14ac:dyDescent="0.3">
      <c r="B31" s="29" t="s">
        <v>67</v>
      </c>
      <c r="C31" s="30">
        <v>0</v>
      </c>
      <c r="D31" s="30">
        <v>0</v>
      </c>
      <c r="E31" s="30">
        <v>230923</v>
      </c>
      <c r="F31" s="30">
        <v>230923</v>
      </c>
      <c r="G31" s="30">
        <v>0</v>
      </c>
      <c r="H31" s="30">
        <v>0</v>
      </c>
      <c r="I31" s="30">
        <v>0</v>
      </c>
      <c r="J31" s="30">
        <v>230923</v>
      </c>
      <c r="K31" s="30">
        <v>0</v>
      </c>
      <c r="L31" s="30">
        <v>230923</v>
      </c>
      <c r="M31" s="30">
        <v>0</v>
      </c>
      <c r="N31" s="30">
        <v>0</v>
      </c>
      <c r="O31" s="30">
        <v>0</v>
      </c>
      <c r="P31" s="30">
        <v>0</v>
      </c>
      <c r="Q31" s="31">
        <v>230923</v>
      </c>
    </row>
    <row r="32" spans="2:19" s="90" customFormat="1" ht="33" customHeight="1" x14ac:dyDescent="0.2">
      <c r="B32" s="91" t="s">
        <v>47</v>
      </c>
      <c r="C32" s="92">
        <f>SUM(C6:C31)</f>
        <v>997090</v>
      </c>
      <c r="D32" s="92">
        <f t="shared" ref="D32:Q32" si="0">SUM(D6:D31)</f>
        <v>732731</v>
      </c>
      <c r="E32" s="92">
        <f t="shared" si="0"/>
        <v>251885</v>
      </c>
      <c r="F32" s="92">
        <f t="shared" si="0"/>
        <v>1981708</v>
      </c>
      <c r="G32" s="92">
        <f t="shared" si="0"/>
        <v>540649</v>
      </c>
      <c r="H32" s="92">
        <f t="shared" si="0"/>
        <v>6722</v>
      </c>
      <c r="I32" s="92">
        <f t="shared" si="0"/>
        <v>556126</v>
      </c>
      <c r="J32" s="92">
        <f t="shared" si="0"/>
        <v>1425582</v>
      </c>
      <c r="K32" s="92">
        <f t="shared" si="0"/>
        <v>462429</v>
      </c>
      <c r="L32" s="92">
        <f t="shared" si="0"/>
        <v>963151</v>
      </c>
      <c r="M32" s="92">
        <f t="shared" si="0"/>
        <v>-1485782</v>
      </c>
      <c r="N32" s="92">
        <f t="shared" si="0"/>
        <v>-4717</v>
      </c>
      <c r="O32" s="92">
        <f t="shared" si="0"/>
        <v>-687</v>
      </c>
      <c r="P32" s="92">
        <f t="shared" si="0"/>
        <v>55880</v>
      </c>
      <c r="Q32" s="92">
        <f t="shared" si="0"/>
        <v>-573107</v>
      </c>
      <c r="S32" s="84"/>
    </row>
    <row r="33" spans="2:19" s="90" customFormat="1" ht="33" customHeight="1" x14ac:dyDescent="0.2">
      <c r="B33" s="261" t="s">
        <v>48</v>
      </c>
      <c r="C33" s="262"/>
      <c r="D33" s="262"/>
      <c r="E33" s="262"/>
      <c r="F33" s="262"/>
      <c r="G33" s="262"/>
      <c r="H33" s="262"/>
      <c r="I33" s="262"/>
      <c r="J33" s="262"/>
      <c r="K33" s="262"/>
      <c r="L33" s="262"/>
      <c r="M33" s="262"/>
      <c r="N33" s="262"/>
      <c r="O33" s="262"/>
      <c r="P33" s="262"/>
      <c r="Q33" s="263"/>
      <c r="S33" s="84"/>
    </row>
    <row r="34" spans="2:19" s="93" customFormat="1" ht="33" customHeight="1" x14ac:dyDescent="0.3">
      <c r="B34" s="94" t="s">
        <v>49</v>
      </c>
      <c r="C34" s="30">
        <v>73892</v>
      </c>
      <c r="D34" s="30">
        <v>0</v>
      </c>
      <c r="E34" s="30">
        <v>0</v>
      </c>
      <c r="F34" s="30">
        <v>73892</v>
      </c>
      <c r="G34" s="30">
        <v>0</v>
      </c>
      <c r="H34" s="30">
        <v>0</v>
      </c>
      <c r="I34" s="30">
        <v>0</v>
      </c>
      <c r="J34" s="30">
        <v>73892</v>
      </c>
      <c r="K34" s="30">
        <v>4433</v>
      </c>
      <c r="L34" s="30">
        <v>69458</v>
      </c>
      <c r="M34" s="30">
        <v>122955</v>
      </c>
      <c r="N34" s="30">
        <v>-42</v>
      </c>
      <c r="O34" s="30">
        <v>59113</v>
      </c>
      <c r="P34" s="30">
        <v>0</v>
      </c>
      <c r="Q34" s="31">
        <v>133343</v>
      </c>
      <c r="S34" s="84"/>
    </row>
    <row r="35" spans="2:19" s="93" customFormat="1" ht="33" customHeight="1" x14ac:dyDescent="0.3">
      <c r="B35" s="94" t="s">
        <v>82</v>
      </c>
      <c r="C35" s="30">
        <v>49051</v>
      </c>
      <c r="D35" s="30">
        <v>132784</v>
      </c>
      <c r="E35" s="30">
        <v>-32</v>
      </c>
      <c r="F35" s="30">
        <v>181802</v>
      </c>
      <c r="G35" s="30">
        <v>0</v>
      </c>
      <c r="H35" s="30">
        <v>0</v>
      </c>
      <c r="I35" s="30">
        <v>0</v>
      </c>
      <c r="J35" s="30">
        <v>181802</v>
      </c>
      <c r="K35" s="30">
        <v>58691</v>
      </c>
      <c r="L35" s="30">
        <v>123111</v>
      </c>
      <c r="M35" s="30">
        <v>428292</v>
      </c>
      <c r="N35" s="30">
        <v>43230</v>
      </c>
      <c r="O35" s="30">
        <v>0</v>
      </c>
      <c r="P35" s="30">
        <v>0</v>
      </c>
      <c r="Q35" s="31">
        <v>508174</v>
      </c>
      <c r="S35" s="84"/>
    </row>
    <row r="36" spans="2:19" s="93" customFormat="1" ht="33" customHeight="1" x14ac:dyDescent="0.3">
      <c r="B36" s="94" t="s">
        <v>50</v>
      </c>
      <c r="C36" s="30">
        <v>295431</v>
      </c>
      <c r="D36" s="30">
        <v>0</v>
      </c>
      <c r="E36" s="30">
        <v>0</v>
      </c>
      <c r="F36" s="30">
        <v>295431</v>
      </c>
      <c r="G36" s="30">
        <v>0</v>
      </c>
      <c r="H36" s="30">
        <v>18335</v>
      </c>
      <c r="I36" s="30">
        <v>18335</v>
      </c>
      <c r="J36" s="30">
        <v>277097</v>
      </c>
      <c r="K36" s="30">
        <v>83129</v>
      </c>
      <c r="L36" s="30">
        <v>193968</v>
      </c>
      <c r="M36" s="30">
        <v>3496869</v>
      </c>
      <c r="N36" s="30">
        <v>0</v>
      </c>
      <c r="O36" s="30">
        <v>0</v>
      </c>
      <c r="P36" s="30">
        <v>0</v>
      </c>
      <c r="Q36" s="31">
        <v>3690837</v>
      </c>
      <c r="S36" s="84"/>
    </row>
    <row r="37" spans="2:19" s="90" customFormat="1" ht="33" customHeight="1" x14ac:dyDescent="0.2">
      <c r="B37" s="91" t="s">
        <v>47</v>
      </c>
      <c r="C37" s="92">
        <f>SUM(C34:C36)</f>
        <v>418374</v>
      </c>
      <c r="D37" s="92">
        <f t="shared" ref="D37:Q37" si="1">SUM(D34:D36)</f>
        <v>132784</v>
      </c>
      <c r="E37" s="92">
        <f t="shared" si="1"/>
        <v>-32</v>
      </c>
      <c r="F37" s="92">
        <f t="shared" si="1"/>
        <v>551125</v>
      </c>
      <c r="G37" s="92">
        <f t="shared" si="1"/>
        <v>0</v>
      </c>
      <c r="H37" s="92">
        <f t="shared" si="1"/>
        <v>18335</v>
      </c>
      <c r="I37" s="92">
        <f t="shared" si="1"/>
        <v>18335</v>
      </c>
      <c r="J37" s="92">
        <f t="shared" si="1"/>
        <v>532791</v>
      </c>
      <c r="K37" s="92">
        <f t="shared" si="1"/>
        <v>146253</v>
      </c>
      <c r="L37" s="92">
        <f t="shared" si="1"/>
        <v>386537</v>
      </c>
      <c r="M37" s="92">
        <f t="shared" si="1"/>
        <v>4048116</v>
      </c>
      <c r="N37" s="92">
        <f t="shared" si="1"/>
        <v>43188</v>
      </c>
      <c r="O37" s="92">
        <f t="shared" si="1"/>
        <v>59113</v>
      </c>
      <c r="P37" s="92">
        <f t="shared" si="1"/>
        <v>0</v>
      </c>
      <c r="Q37" s="92">
        <f t="shared" si="1"/>
        <v>4332354</v>
      </c>
      <c r="S37" s="84"/>
    </row>
    <row r="38" spans="2:19" s="93" customFormat="1" ht="33" customHeight="1" x14ac:dyDescent="0.2">
      <c r="B38" s="91" t="s">
        <v>51</v>
      </c>
      <c r="C38" s="95">
        <f t="shared" ref="C38:Q38" si="2">C37+C32</f>
        <v>1415464</v>
      </c>
      <c r="D38" s="95">
        <f t="shared" si="2"/>
        <v>865515</v>
      </c>
      <c r="E38" s="95">
        <f t="shared" si="2"/>
        <v>251853</v>
      </c>
      <c r="F38" s="95">
        <f t="shared" si="2"/>
        <v>2532833</v>
      </c>
      <c r="G38" s="95">
        <f t="shared" si="2"/>
        <v>540649</v>
      </c>
      <c r="H38" s="95">
        <f t="shared" si="2"/>
        <v>25057</v>
      </c>
      <c r="I38" s="95">
        <f t="shared" si="2"/>
        <v>574461</v>
      </c>
      <c r="J38" s="95">
        <f t="shared" si="2"/>
        <v>1958373</v>
      </c>
      <c r="K38" s="95">
        <f t="shared" si="2"/>
        <v>608682</v>
      </c>
      <c r="L38" s="95">
        <f t="shared" si="2"/>
        <v>1349688</v>
      </c>
      <c r="M38" s="95">
        <f t="shared" si="2"/>
        <v>2562334</v>
      </c>
      <c r="N38" s="95">
        <f t="shared" si="2"/>
        <v>38471</v>
      </c>
      <c r="O38" s="95">
        <f t="shared" si="2"/>
        <v>58426</v>
      </c>
      <c r="P38" s="95">
        <f t="shared" si="2"/>
        <v>55880</v>
      </c>
      <c r="Q38" s="95">
        <f t="shared" si="2"/>
        <v>3759247</v>
      </c>
      <c r="S38" s="84"/>
    </row>
    <row r="39" spans="2:19" s="32" customFormat="1" ht="19.5" customHeight="1" x14ac:dyDescent="0.25">
      <c r="B39" s="265" t="s">
        <v>52</v>
      </c>
      <c r="C39" s="265"/>
      <c r="D39" s="265"/>
      <c r="E39" s="265"/>
      <c r="F39" s="265"/>
      <c r="G39" s="265"/>
      <c r="H39" s="265"/>
      <c r="I39" s="265"/>
      <c r="J39" s="265"/>
      <c r="K39" s="265"/>
      <c r="L39" s="265"/>
      <c r="M39" s="265"/>
      <c r="N39" s="265"/>
      <c r="O39" s="265"/>
      <c r="P39" s="265"/>
      <c r="Q39" s="265"/>
    </row>
    <row r="40" spans="2:19" x14ac:dyDescent="0.25">
      <c r="I40" s="11"/>
    </row>
  </sheetData>
  <sheetProtection password="E931" sheet="1" objects="1" scenarios="1"/>
  <mergeCells count="4">
    <mergeCell ref="B5:Q5"/>
    <mergeCell ref="B3:Q3"/>
    <mergeCell ref="B33:Q33"/>
    <mergeCell ref="B39:Q39"/>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P40"/>
  <sheetViews>
    <sheetView showGridLines="0" zoomScale="80" zoomScaleNormal="80" workbookViewId="0">
      <selection activeCell="B4" sqref="B4:K39"/>
    </sheetView>
  </sheetViews>
  <sheetFormatPr defaultRowHeight="18" customHeight="1" x14ac:dyDescent="0.25"/>
  <cols>
    <col min="1" max="1" width="12.42578125" style="10" customWidth="1"/>
    <col min="2" max="2" width="50" style="10" customWidth="1"/>
    <col min="3" max="11" width="25.140625" style="10" customWidth="1"/>
    <col min="12" max="12" width="11.5703125" style="10" bestFit="1" customWidth="1"/>
    <col min="13" max="16384" width="9.140625" style="10"/>
  </cols>
  <sheetData>
    <row r="1" spans="2:11" ht="15" x14ac:dyDescent="0.25"/>
    <row r="2" spans="2:11" ht="15" x14ac:dyDescent="0.25"/>
    <row r="3" spans="2:11" ht="6.75" customHeight="1" x14ac:dyDescent="0.25"/>
    <row r="4" spans="2:11" ht="21" customHeight="1" x14ac:dyDescent="0.25">
      <c r="B4" s="266" t="s">
        <v>263</v>
      </c>
      <c r="C4" s="266"/>
      <c r="D4" s="266"/>
      <c r="E4" s="266"/>
      <c r="F4" s="266"/>
      <c r="G4" s="266"/>
      <c r="H4" s="266"/>
      <c r="I4" s="266"/>
      <c r="J4" s="266"/>
      <c r="K4" s="266"/>
    </row>
    <row r="5" spans="2:11" s="204" customFormat="1" ht="39" customHeight="1" x14ac:dyDescent="0.2">
      <c r="B5" s="216" t="s">
        <v>0</v>
      </c>
      <c r="C5" s="214" t="s">
        <v>83</v>
      </c>
      <c r="D5" s="214" t="s">
        <v>84</v>
      </c>
      <c r="E5" s="214" t="s">
        <v>219</v>
      </c>
      <c r="F5" s="214" t="s">
        <v>85</v>
      </c>
      <c r="G5" s="214" t="s">
        <v>86</v>
      </c>
      <c r="H5" s="214" t="s">
        <v>195</v>
      </c>
      <c r="I5" s="214" t="s">
        <v>220</v>
      </c>
      <c r="J5" s="214" t="s">
        <v>87</v>
      </c>
      <c r="K5" s="214" t="s">
        <v>88</v>
      </c>
    </row>
    <row r="6" spans="2:11" ht="29.25" customHeight="1" x14ac:dyDescent="0.25">
      <c r="B6" s="271" t="s">
        <v>16</v>
      </c>
      <c r="C6" s="272"/>
      <c r="D6" s="272"/>
      <c r="E6" s="272"/>
      <c r="F6" s="272"/>
      <c r="G6" s="272"/>
      <c r="H6" s="272"/>
      <c r="I6" s="272"/>
      <c r="J6" s="272"/>
      <c r="K6" s="273"/>
    </row>
    <row r="7" spans="2:11" ht="29.25" customHeight="1" x14ac:dyDescent="0.3">
      <c r="B7" s="34" t="s">
        <v>53</v>
      </c>
      <c r="C7" s="35">
        <v>56824</v>
      </c>
      <c r="D7" s="35">
        <v>22886</v>
      </c>
      <c r="E7" s="35">
        <v>455418</v>
      </c>
      <c r="F7" s="35">
        <v>590082</v>
      </c>
      <c r="G7" s="35">
        <v>82186</v>
      </c>
      <c r="H7" s="35">
        <v>0</v>
      </c>
      <c r="I7" s="35">
        <v>294</v>
      </c>
      <c r="J7" s="52">
        <f>SUM(C7:I7)</f>
        <v>1207690</v>
      </c>
      <c r="K7" s="36">
        <f>J7/$J$33*100</f>
        <v>1.9979307836732914</v>
      </c>
    </row>
    <row r="8" spans="2:11" ht="29.25" customHeight="1" x14ac:dyDescent="0.3">
      <c r="B8" s="34" t="s">
        <v>200</v>
      </c>
      <c r="C8" s="35">
        <v>145904</v>
      </c>
      <c r="D8" s="35">
        <v>0</v>
      </c>
      <c r="E8" s="35">
        <v>0</v>
      </c>
      <c r="F8" s="35">
        <v>180688</v>
      </c>
      <c r="G8" s="35">
        <v>733017</v>
      </c>
      <c r="H8" s="35">
        <v>0</v>
      </c>
      <c r="I8" s="35">
        <v>0</v>
      </c>
      <c r="J8" s="52">
        <f t="shared" ref="J8:J32" si="0">SUM(C8:I8)</f>
        <v>1059609</v>
      </c>
      <c r="K8" s="36">
        <f t="shared" ref="K8:K33" si="1">J8/$J$33*100</f>
        <v>1.7529543506672014</v>
      </c>
    </row>
    <row r="9" spans="2:11" ht="29.25" customHeight="1" x14ac:dyDescent="0.3">
      <c r="B9" s="18" t="s">
        <v>211</v>
      </c>
      <c r="C9" s="35">
        <v>5684861</v>
      </c>
      <c r="D9" s="35">
        <v>1054427</v>
      </c>
      <c r="E9" s="35">
        <v>4925815</v>
      </c>
      <c r="F9" s="35">
        <v>634981</v>
      </c>
      <c r="G9" s="35">
        <v>663014</v>
      </c>
      <c r="H9" s="35">
        <v>0</v>
      </c>
      <c r="I9" s="35">
        <v>442454</v>
      </c>
      <c r="J9" s="52">
        <f t="shared" si="0"/>
        <v>13405552</v>
      </c>
      <c r="K9" s="36">
        <f t="shared" si="1"/>
        <v>22.177350986538809</v>
      </c>
    </row>
    <row r="10" spans="2:11" ht="29.25" customHeight="1" x14ac:dyDescent="0.3">
      <c r="B10" s="18" t="s">
        <v>21</v>
      </c>
      <c r="C10" s="35">
        <v>65222</v>
      </c>
      <c r="D10" s="35">
        <v>0</v>
      </c>
      <c r="E10" s="35">
        <v>0</v>
      </c>
      <c r="F10" s="35">
        <v>0</v>
      </c>
      <c r="G10" s="35">
        <v>-431</v>
      </c>
      <c r="H10" s="35">
        <v>0</v>
      </c>
      <c r="I10" s="35">
        <v>0</v>
      </c>
      <c r="J10" s="52">
        <f t="shared" si="0"/>
        <v>64791</v>
      </c>
      <c r="K10" s="36">
        <f t="shared" si="1"/>
        <v>0.10718639171060142</v>
      </c>
    </row>
    <row r="11" spans="2:11" ht="29.25" customHeight="1" x14ac:dyDescent="0.3">
      <c r="B11" s="18" t="s">
        <v>54</v>
      </c>
      <c r="C11" s="35">
        <v>192636</v>
      </c>
      <c r="D11" s="35">
        <v>0</v>
      </c>
      <c r="E11" s="35">
        <v>0</v>
      </c>
      <c r="F11" s="35">
        <v>42982</v>
      </c>
      <c r="G11" s="35">
        <v>0</v>
      </c>
      <c r="H11" s="35">
        <v>0</v>
      </c>
      <c r="I11" s="35">
        <v>0</v>
      </c>
      <c r="J11" s="52">
        <f t="shared" si="0"/>
        <v>235618</v>
      </c>
      <c r="K11" s="36">
        <f t="shared" si="1"/>
        <v>0.38979245947845353</v>
      </c>
    </row>
    <row r="12" spans="2:11" ht="29.25" customHeight="1" x14ac:dyDescent="0.3">
      <c r="B12" s="18" t="s">
        <v>55</v>
      </c>
      <c r="C12" s="35">
        <v>708316</v>
      </c>
      <c r="D12" s="35">
        <v>100250</v>
      </c>
      <c r="E12" s="35">
        <v>589274</v>
      </c>
      <c r="F12" s="35">
        <v>476699</v>
      </c>
      <c r="G12" s="35">
        <v>1992885</v>
      </c>
      <c r="H12" s="35">
        <v>0</v>
      </c>
      <c r="I12" s="35">
        <v>0</v>
      </c>
      <c r="J12" s="52">
        <f t="shared" si="0"/>
        <v>3867424</v>
      </c>
      <c r="K12" s="36">
        <f t="shared" si="1"/>
        <v>6.3980371313142408</v>
      </c>
    </row>
    <row r="13" spans="2:11" ht="29.25" customHeight="1" x14ac:dyDescent="0.3">
      <c r="B13" s="18" t="s">
        <v>23</v>
      </c>
      <c r="C13" s="35">
        <v>211373</v>
      </c>
      <c r="D13" s="35">
        <v>0</v>
      </c>
      <c r="E13" s="35">
        <v>0</v>
      </c>
      <c r="F13" s="35">
        <v>373</v>
      </c>
      <c r="G13" s="35">
        <v>0</v>
      </c>
      <c r="H13" s="35">
        <v>0</v>
      </c>
      <c r="I13" s="35">
        <v>0</v>
      </c>
      <c r="J13" s="52">
        <f t="shared" si="0"/>
        <v>211746</v>
      </c>
      <c r="K13" s="36">
        <f t="shared" si="1"/>
        <v>0.35030003702910906</v>
      </c>
    </row>
    <row r="14" spans="2:11" ht="29.25" customHeight="1" x14ac:dyDescent="0.3">
      <c r="B14" s="18" t="s">
        <v>56</v>
      </c>
      <c r="C14" s="35">
        <v>0</v>
      </c>
      <c r="D14" s="35">
        <v>0</v>
      </c>
      <c r="E14" s="35">
        <v>0</v>
      </c>
      <c r="F14" s="35">
        <v>155942</v>
      </c>
      <c r="G14" s="35">
        <v>8374</v>
      </c>
      <c r="H14" s="35">
        <v>0</v>
      </c>
      <c r="I14" s="35">
        <v>0</v>
      </c>
      <c r="J14" s="52">
        <f t="shared" si="0"/>
        <v>164316</v>
      </c>
      <c r="K14" s="36">
        <f t="shared" si="1"/>
        <v>0.27183465512677968</v>
      </c>
    </row>
    <row r="15" spans="2:11" ht="29.25" customHeight="1" x14ac:dyDescent="0.3">
      <c r="B15" s="18" t="s">
        <v>57</v>
      </c>
      <c r="C15" s="35">
        <v>0</v>
      </c>
      <c r="D15" s="35">
        <v>0</v>
      </c>
      <c r="E15" s="35">
        <v>1243940</v>
      </c>
      <c r="F15" s="35">
        <v>28774</v>
      </c>
      <c r="G15" s="35">
        <v>3806</v>
      </c>
      <c r="H15" s="35">
        <v>0</v>
      </c>
      <c r="I15" s="35">
        <v>0</v>
      </c>
      <c r="J15" s="52">
        <f t="shared" si="0"/>
        <v>1276520</v>
      </c>
      <c r="K15" s="36">
        <f t="shared" si="1"/>
        <v>2.1117990576841987</v>
      </c>
    </row>
    <row r="16" spans="2:11" ht="29.25" customHeight="1" x14ac:dyDescent="0.3">
      <c r="B16" s="18" t="s">
        <v>58</v>
      </c>
      <c r="C16" s="35">
        <v>32119</v>
      </c>
      <c r="D16" s="35">
        <v>0</v>
      </c>
      <c r="E16" s="35">
        <v>0</v>
      </c>
      <c r="F16" s="35">
        <v>49502</v>
      </c>
      <c r="G16" s="35">
        <v>0</v>
      </c>
      <c r="H16" s="35">
        <v>0</v>
      </c>
      <c r="I16" s="35">
        <v>0</v>
      </c>
      <c r="J16" s="52">
        <f t="shared" si="0"/>
        <v>81621</v>
      </c>
      <c r="K16" s="36">
        <f t="shared" si="1"/>
        <v>0.13502894657916989</v>
      </c>
    </row>
    <row r="17" spans="2:11" ht="29.25" customHeight="1" x14ac:dyDescent="0.3">
      <c r="B17" s="18" t="s">
        <v>59</v>
      </c>
      <c r="C17" s="35">
        <v>1626801</v>
      </c>
      <c r="D17" s="35">
        <v>3387803</v>
      </c>
      <c r="E17" s="35">
        <v>4919879</v>
      </c>
      <c r="F17" s="35">
        <v>265431</v>
      </c>
      <c r="G17" s="35">
        <v>211325</v>
      </c>
      <c r="H17" s="35">
        <v>0</v>
      </c>
      <c r="I17" s="35">
        <v>36384</v>
      </c>
      <c r="J17" s="52">
        <f t="shared" si="0"/>
        <v>10447623</v>
      </c>
      <c r="K17" s="36">
        <f t="shared" si="1"/>
        <v>17.283928498135367</v>
      </c>
    </row>
    <row r="18" spans="2:11" ht="29.25" customHeight="1" x14ac:dyDescent="0.3">
      <c r="B18" s="18" t="s">
        <v>60</v>
      </c>
      <c r="C18" s="35">
        <v>2181626</v>
      </c>
      <c r="D18" s="35">
        <v>1587309</v>
      </c>
      <c r="E18" s="35">
        <v>4764681</v>
      </c>
      <c r="F18" s="35">
        <v>1002867</v>
      </c>
      <c r="G18" s="35">
        <v>0</v>
      </c>
      <c r="H18" s="35">
        <v>0</v>
      </c>
      <c r="I18" s="35">
        <v>0</v>
      </c>
      <c r="J18" s="52">
        <f t="shared" si="0"/>
        <v>9536483</v>
      </c>
      <c r="K18" s="36">
        <f t="shared" si="1"/>
        <v>15.776592464686317</v>
      </c>
    </row>
    <row r="19" spans="2:11" ht="29.25" customHeight="1" x14ac:dyDescent="0.3">
      <c r="B19" s="18" t="s">
        <v>61</v>
      </c>
      <c r="C19" s="35">
        <v>901231</v>
      </c>
      <c r="D19" s="35">
        <v>335356</v>
      </c>
      <c r="E19" s="35">
        <v>2259759</v>
      </c>
      <c r="F19" s="35">
        <v>40606</v>
      </c>
      <c r="G19" s="35">
        <v>0</v>
      </c>
      <c r="H19" s="35">
        <v>0</v>
      </c>
      <c r="I19" s="35">
        <v>0</v>
      </c>
      <c r="J19" s="52">
        <f t="shared" si="0"/>
        <v>3536952</v>
      </c>
      <c r="K19" s="36">
        <f t="shared" si="1"/>
        <v>5.8513238340756448</v>
      </c>
    </row>
    <row r="20" spans="2:11" ht="29.25" customHeight="1" x14ac:dyDescent="0.3">
      <c r="B20" s="18" t="s">
        <v>185</v>
      </c>
      <c r="C20" s="35">
        <v>40467</v>
      </c>
      <c r="D20" s="35">
        <v>69861</v>
      </c>
      <c r="E20" s="35">
        <v>49699</v>
      </c>
      <c r="F20" s="35">
        <v>23918</v>
      </c>
      <c r="G20" s="35">
        <v>82838</v>
      </c>
      <c r="H20" s="35">
        <v>0</v>
      </c>
      <c r="I20" s="35">
        <v>0</v>
      </c>
      <c r="J20" s="52">
        <f t="shared" si="0"/>
        <v>266783</v>
      </c>
      <c r="K20" s="36">
        <f t="shared" si="1"/>
        <v>0.44134998903751099</v>
      </c>
    </row>
    <row r="21" spans="2:11" ht="29.25" customHeight="1" x14ac:dyDescent="0.3">
      <c r="B21" s="18" t="s">
        <v>190</v>
      </c>
      <c r="C21" s="35">
        <v>290355</v>
      </c>
      <c r="D21" s="35">
        <v>12127</v>
      </c>
      <c r="E21" s="35">
        <v>1202941</v>
      </c>
      <c r="F21" s="35">
        <v>314067</v>
      </c>
      <c r="G21" s="35">
        <v>371851</v>
      </c>
      <c r="H21" s="35">
        <v>0</v>
      </c>
      <c r="I21" s="35">
        <v>1429293</v>
      </c>
      <c r="J21" s="52">
        <f t="shared" si="0"/>
        <v>3620634</v>
      </c>
      <c r="K21" s="36">
        <f t="shared" si="1"/>
        <v>5.9897623769462065</v>
      </c>
    </row>
    <row r="22" spans="2:11" ht="29.25" customHeight="1" x14ac:dyDescent="0.3">
      <c r="B22" s="18" t="s">
        <v>36</v>
      </c>
      <c r="C22" s="35">
        <v>762464</v>
      </c>
      <c r="D22" s="35">
        <v>799132</v>
      </c>
      <c r="E22" s="35">
        <v>206750</v>
      </c>
      <c r="F22" s="35">
        <v>39009</v>
      </c>
      <c r="G22" s="35">
        <v>92038</v>
      </c>
      <c r="H22" s="35">
        <v>0</v>
      </c>
      <c r="I22" s="35">
        <v>13432</v>
      </c>
      <c r="J22" s="52">
        <f t="shared" si="0"/>
        <v>1912825</v>
      </c>
      <c r="K22" s="36">
        <f t="shared" si="1"/>
        <v>3.1644643503546961</v>
      </c>
    </row>
    <row r="23" spans="2:11" ht="29.25" customHeight="1" x14ac:dyDescent="0.3">
      <c r="B23" s="18" t="s">
        <v>62</v>
      </c>
      <c r="C23" s="35">
        <v>19460</v>
      </c>
      <c r="D23" s="35">
        <v>0</v>
      </c>
      <c r="E23" s="35">
        <v>0</v>
      </c>
      <c r="F23" s="35">
        <v>135612</v>
      </c>
      <c r="G23" s="35">
        <v>24759</v>
      </c>
      <c r="H23" s="35">
        <v>0</v>
      </c>
      <c r="I23" s="35">
        <v>0</v>
      </c>
      <c r="J23" s="52">
        <f t="shared" si="0"/>
        <v>179831</v>
      </c>
      <c r="K23" s="36">
        <f t="shared" si="1"/>
        <v>0.29750175190549866</v>
      </c>
    </row>
    <row r="24" spans="2:11" ht="29.25" customHeight="1" x14ac:dyDescent="0.3">
      <c r="B24" s="18" t="s">
        <v>63</v>
      </c>
      <c r="C24" s="35">
        <v>559914</v>
      </c>
      <c r="D24" s="35">
        <v>0</v>
      </c>
      <c r="E24" s="35">
        <v>0</v>
      </c>
      <c r="F24" s="35">
        <v>248497</v>
      </c>
      <c r="G24" s="35">
        <v>0</v>
      </c>
      <c r="H24" s="35">
        <v>0</v>
      </c>
      <c r="I24" s="35">
        <v>668150</v>
      </c>
      <c r="J24" s="52">
        <f t="shared" si="0"/>
        <v>1476561</v>
      </c>
      <c r="K24" s="36">
        <f t="shared" si="1"/>
        <v>2.4427350362025178</v>
      </c>
    </row>
    <row r="25" spans="2:11" ht="29.25" customHeight="1" x14ac:dyDescent="0.3">
      <c r="B25" s="18" t="s">
        <v>64</v>
      </c>
      <c r="C25" s="35">
        <v>536401</v>
      </c>
      <c r="D25" s="35">
        <v>19030</v>
      </c>
      <c r="E25" s="35">
        <v>201204</v>
      </c>
      <c r="F25" s="35">
        <v>678415</v>
      </c>
      <c r="G25" s="35">
        <v>459032</v>
      </c>
      <c r="H25" s="35">
        <v>0</v>
      </c>
      <c r="I25" s="35">
        <v>71334</v>
      </c>
      <c r="J25" s="52">
        <f t="shared" si="0"/>
        <v>1965416</v>
      </c>
      <c r="K25" s="36">
        <f t="shared" si="1"/>
        <v>3.2514677848819029</v>
      </c>
    </row>
    <row r="26" spans="2:11" ht="29.25" customHeight="1" x14ac:dyDescent="0.3">
      <c r="B26" s="18" t="s">
        <v>188</v>
      </c>
      <c r="C26" s="35">
        <v>103312</v>
      </c>
      <c r="D26" s="35">
        <v>0</v>
      </c>
      <c r="E26" s="35">
        <v>0</v>
      </c>
      <c r="F26" s="35">
        <v>27536</v>
      </c>
      <c r="G26" s="35">
        <v>92093</v>
      </c>
      <c r="H26" s="35">
        <v>0</v>
      </c>
      <c r="I26" s="35">
        <v>0</v>
      </c>
      <c r="J26" s="52">
        <f t="shared" si="0"/>
        <v>222941</v>
      </c>
      <c r="K26" s="36">
        <f t="shared" si="1"/>
        <v>0.36882038175600296</v>
      </c>
    </row>
    <row r="27" spans="2:11" ht="29.25" customHeight="1" x14ac:dyDescent="0.3">
      <c r="B27" s="18" t="s">
        <v>189</v>
      </c>
      <c r="C27" s="35">
        <v>34811</v>
      </c>
      <c r="D27" s="35">
        <v>0</v>
      </c>
      <c r="E27" s="35">
        <v>120528</v>
      </c>
      <c r="F27" s="35">
        <v>15598</v>
      </c>
      <c r="G27" s="35">
        <v>617</v>
      </c>
      <c r="H27" s="35">
        <v>0</v>
      </c>
      <c r="I27" s="35">
        <v>0</v>
      </c>
      <c r="J27" s="52">
        <f t="shared" si="0"/>
        <v>171554</v>
      </c>
      <c r="K27" s="36">
        <f t="shared" si="1"/>
        <v>0.28380877349509215</v>
      </c>
    </row>
    <row r="28" spans="2:11" ht="29.25" customHeight="1" x14ac:dyDescent="0.3">
      <c r="B28" s="18" t="s">
        <v>212</v>
      </c>
      <c r="C28" s="35">
        <v>1209130</v>
      </c>
      <c r="D28" s="35">
        <v>414432</v>
      </c>
      <c r="E28" s="35">
        <v>233687</v>
      </c>
      <c r="F28" s="35">
        <v>607293</v>
      </c>
      <c r="G28" s="35">
        <v>475267</v>
      </c>
      <c r="H28" s="35">
        <v>0</v>
      </c>
      <c r="I28" s="35">
        <v>693120</v>
      </c>
      <c r="J28" s="52">
        <f t="shared" si="0"/>
        <v>3632929</v>
      </c>
      <c r="K28" s="36">
        <f t="shared" si="1"/>
        <v>6.0101024965011112</v>
      </c>
    </row>
    <row r="29" spans="2:11" ht="29.25" customHeight="1" x14ac:dyDescent="0.3">
      <c r="B29" s="18" t="s">
        <v>40</v>
      </c>
      <c r="C29" s="35">
        <v>0</v>
      </c>
      <c r="D29" s="35">
        <v>0</v>
      </c>
      <c r="E29" s="35">
        <v>0</v>
      </c>
      <c r="F29" s="35">
        <v>35223</v>
      </c>
      <c r="G29" s="35">
        <v>19819</v>
      </c>
      <c r="H29" s="35">
        <v>0</v>
      </c>
      <c r="I29" s="35">
        <v>0</v>
      </c>
      <c r="J29" s="52">
        <f t="shared" si="0"/>
        <v>55042</v>
      </c>
      <c r="K29" s="36">
        <f t="shared" si="1"/>
        <v>9.1058223712165626E-2</v>
      </c>
    </row>
    <row r="30" spans="2:11" ht="29.25" customHeight="1" x14ac:dyDescent="0.3">
      <c r="B30" s="18" t="s">
        <v>65</v>
      </c>
      <c r="C30" s="35">
        <v>0</v>
      </c>
      <c r="D30" s="35">
        <v>0</v>
      </c>
      <c r="E30" s="35">
        <v>0</v>
      </c>
      <c r="F30" s="35">
        <v>0</v>
      </c>
      <c r="G30" s="35">
        <v>0</v>
      </c>
      <c r="H30" s="35">
        <v>0</v>
      </c>
      <c r="I30" s="35">
        <v>0</v>
      </c>
      <c r="J30" s="52">
        <f t="shared" si="0"/>
        <v>0</v>
      </c>
      <c r="K30" s="36">
        <f t="shared" si="1"/>
        <v>0</v>
      </c>
    </row>
    <row r="31" spans="2:11" ht="29.25" customHeight="1" x14ac:dyDescent="0.3">
      <c r="B31" s="18" t="s">
        <v>66</v>
      </c>
      <c r="C31" s="35">
        <v>16688</v>
      </c>
      <c r="D31" s="35">
        <v>0</v>
      </c>
      <c r="E31" s="35">
        <v>0</v>
      </c>
      <c r="F31" s="35">
        <v>12283</v>
      </c>
      <c r="G31" s="35">
        <v>0</v>
      </c>
      <c r="H31" s="35">
        <v>0</v>
      </c>
      <c r="I31" s="35">
        <v>0</v>
      </c>
      <c r="J31" s="52">
        <f t="shared" si="0"/>
        <v>28971</v>
      </c>
      <c r="K31" s="36">
        <f t="shared" si="1"/>
        <v>4.7927905947551877E-2</v>
      </c>
    </row>
    <row r="32" spans="2:11" ht="29.25" customHeight="1" x14ac:dyDescent="0.3">
      <c r="B32" s="18" t="s">
        <v>67</v>
      </c>
      <c r="C32" s="35">
        <v>374148</v>
      </c>
      <c r="D32" s="35">
        <v>0</v>
      </c>
      <c r="E32" s="35">
        <v>660301</v>
      </c>
      <c r="F32" s="35">
        <v>557942</v>
      </c>
      <c r="G32" s="35">
        <v>175392</v>
      </c>
      <c r="H32" s="35">
        <v>0</v>
      </c>
      <c r="I32" s="35">
        <v>49824</v>
      </c>
      <c r="J32" s="52">
        <f t="shared" si="0"/>
        <v>1817607</v>
      </c>
      <c r="K32" s="36">
        <f t="shared" si="1"/>
        <v>3.0069413325605576</v>
      </c>
    </row>
    <row r="33" spans="2:16" s="23" customFormat="1" ht="29.25" customHeight="1" x14ac:dyDescent="0.25">
      <c r="B33" s="96" t="s">
        <v>47</v>
      </c>
      <c r="C33" s="97">
        <f>SUM(C7:C32)</f>
        <v>15754063</v>
      </c>
      <c r="D33" s="97">
        <f t="shared" ref="D33:H33" si="2">SUM(D7:D32)</f>
        <v>7802613</v>
      </c>
      <c r="E33" s="97">
        <f t="shared" si="2"/>
        <v>21833876</v>
      </c>
      <c r="F33" s="97">
        <f t="shared" si="2"/>
        <v>6164320</v>
      </c>
      <c r="G33" s="97">
        <f t="shared" si="2"/>
        <v>5487882</v>
      </c>
      <c r="H33" s="97">
        <f t="shared" si="2"/>
        <v>0</v>
      </c>
      <c r="I33" s="97">
        <f>SUM(I7:I32)</f>
        <v>3404285</v>
      </c>
      <c r="J33" s="98">
        <f>SUM(J7:J32)</f>
        <v>60447039</v>
      </c>
      <c r="K33" s="99">
        <f t="shared" si="1"/>
        <v>100</v>
      </c>
      <c r="L33" s="10"/>
      <c r="M33" s="10"/>
      <c r="N33" s="10"/>
      <c r="O33" s="10"/>
      <c r="P33" s="10"/>
    </row>
    <row r="34" spans="2:16" s="23" customFormat="1" ht="29.25" customHeight="1" x14ac:dyDescent="0.25">
      <c r="B34" s="267" t="s">
        <v>48</v>
      </c>
      <c r="C34" s="268"/>
      <c r="D34" s="268"/>
      <c r="E34" s="268"/>
      <c r="F34" s="268"/>
      <c r="G34" s="268"/>
      <c r="H34" s="268"/>
      <c r="I34" s="268"/>
      <c r="J34" s="268"/>
      <c r="K34" s="269"/>
      <c r="L34" s="10"/>
      <c r="M34" s="10"/>
      <c r="N34" s="10"/>
      <c r="O34" s="10"/>
      <c r="P34" s="10"/>
    </row>
    <row r="35" spans="2:16" s="12" customFormat="1" ht="29.25" customHeight="1" x14ac:dyDescent="0.25">
      <c r="B35" s="25" t="s">
        <v>49</v>
      </c>
      <c r="C35" s="27">
        <v>1091</v>
      </c>
      <c r="D35" s="27">
        <v>0</v>
      </c>
      <c r="E35" s="27">
        <v>0</v>
      </c>
      <c r="F35" s="27">
        <v>169664</v>
      </c>
      <c r="G35" s="27">
        <v>0</v>
      </c>
      <c r="H35" s="27">
        <v>0</v>
      </c>
      <c r="I35" s="27">
        <v>0</v>
      </c>
      <c r="J35" s="27">
        <f t="shared" ref="J35:J37" si="3">SUM(C35:I35)</f>
        <v>170755</v>
      </c>
      <c r="K35" s="45">
        <v>0</v>
      </c>
      <c r="L35" s="10"/>
      <c r="M35" s="10"/>
      <c r="N35" s="10"/>
      <c r="O35" s="10"/>
      <c r="P35" s="10"/>
    </row>
    <row r="36" spans="2:16" s="12" customFormat="1" ht="29.25" customHeight="1" x14ac:dyDescent="0.25">
      <c r="B36" s="25" t="s">
        <v>82</v>
      </c>
      <c r="C36" s="27">
        <v>39765</v>
      </c>
      <c r="D36" s="27">
        <v>0</v>
      </c>
      <c r="E36" s="27">
        <v>0</v>
      </c>
      <c r="F36" s="27">
        <v>755537</v>
      </c>
      <c r="G36" s="27">
        <v>0</v>
      </c>
      <c r="H36" s="27">
        <v>0</v>
      </c>
      <c r="I36" s="27">
        <v>0</v>
      </c>
      <c r="J36" s="27">
        <f t="shared" si="3"/>
        <v>795302</v>
      </c>
      <c r="K36" s="45">
        <v>0</v>
      </c>
      <c r="L36" s="10"/>
      <c r="M36" s="10"/>
      <c r="N36" s="10"/>
      <c r="O36" s="10"/>
      <c r="P36" s="10"/>
    </row>
    <row r="37" spans="2:16" s="12" customFormat="1" ht="29.25" customHeight="1" x14ac:dyDescent="0.25">
      <c r="B37" s="25" t="s">
        <v>50</v>
      </c>
      <c r="C37" s="27">
        <v>105213</v>
      </c>
      <c r="D37" s="27">
        <v>0</v>
      </c>
      <c r="E37" s="27">
        <v>0</v>
      </c>
      <c r="F37" s="27">
        <v>946913</v>
      </c>
      <c r="G37" s="27">
        <v>0</v>
      </c>
      <c r="H37" s="27">
        <v>0</v>
      </c>
      <c r="I37" s="27">
        <v>0</v>
      </c>
      <c r="J37" s="27">
        <f t="shared" si="3"/>
        <v>1052126</v>
      </c>
      <c r="K37" s="45">
        <v>0</v>
      </c>
      <c r="L37" s="10"/>
      <c r="M37" s="10"/>
      <c r="N37" s="10"/>
      <c r="O37" s="10"/>
      <c r="P37" s="10"/>
    </row>
    <row r="38" spans="2:16" s="23" customFormat="1" ht="29.25" customHeight="1" x14ac:dyDescent="0.25">
      <c r="B38" s="96" t="s">
        <v>47</v>
      </c>
      <c r="C38" s="100">
        <f>SUM(C35:C37)</f>
        <v>146069</v>
      </c>
      <c r="D38" s="101">
        <f t="shared" ref="D38:J38" si="4">SUM(D35:D37)</f>
        <v>0</v>
      </c>
      <c r="E38" s="101">
        <f t="shared" si="4"/>
        <v>0</v>
      </c>
      <c r="F38" s="101">
        <f t="shared" si="4"/>
        <v>1872114</v>
      </c>
      <c r="G38" s="101">
        <f t="shared" si="4"/>
        <v>0</v>
      </c>
      <c r="H38" s="101">
        <f t="shared" si="4"/>
        <v>0</v>
      </c>
      <c r="I38" s="101">
        <f t="shared" si="4"/>
        <v>0</v>
      </c>
      <c r="J38" s="101">
        <f t="shared" si="4"/>
        <v>2018183</v>
      </c>
      <c r="K38" s="102">
        <f t="shared" ref="K38" si="5">J38/$J$38*100</f>
        <v>100</v>
      </c>
      <c r="L38" s="10"/>
      <c r="M38" s="10"/>
      <c r="N38" s="10"/>
      <c r="O38" s="10"/>
      <c r="P38" s="10"/>
    </row>
    <row r="39" spans="2:16" s="15" customFormat="1" ht="18" customHeight="1" x14ac:dyDescent="0.25">
      <c r="B39" s="270" t="s">
        <v>52</v>
      </c>
      <c r="C39" s="270"/>
      <c r="D39" s="270"/>
      <c r="E39" s="270"/>
      <c r="F39" s="270"/>
      <c r="G39" s="270"/>
      <c r="H39" s="270"/>
      <c r="I39" s="270"/>
      <c r="J39" s="270"/>
      <c r="K39" s="270"/>
      <c r="L39" s="10"/>
      <c r="M39" s="10"/>
      <c r="N39" s="10"/>
      <c r="O39" s="10"/>
      <c r="P39" s="10"/>
    </row>
    <row r="40" spans="2:16" s="53" customFormat="1" ht="18" customHeight="1" x14ac:dyDescent="0.3">
      <c r="L40" s="10"/>
      <c r="M40" s="10"/>
      <c r="N40" s="10"/>
      <c r="O40" s="10"/>
      <c r="P40" s="10"/>
    </row>
  </sheetData>
  <sheetProtection password="E931" sheet="1" objects="1" scenarios="1"/>
  <mergeCells count="4">
    <mergeCell ref="B4:K4"/>
    <mergeCell ref="B34:K34"/>
    <mergeCell ref="B39:K39"/>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K37"/>
  <sheetViews>
    <sheetView showGridLines="0" tabSelected="1" topLeftCell="C1" zoomScale="80" zoomScaleNormal="80" workbookViewId="0">
      <selection activeCell="I42" sqref="I42"/>
    </sheetView>
  </sheetViews>
  <sheetFormatPr defaultRowHeight="15" x14ac:dyDescent="0.25"/>
  <cols>
    <col min="1" max="1" width="14.140625" style="10" customWidth="1"/>
    <col min="2" max="2" width="56.5703125" style="10" customWidth="1"/>
    <col min="3" max="10" width="25.140625" style="10" customWidth="1"/>
    <col min="11" max="11" width="11.5703125" style="10" bestFit="1" customWidth="1"/>
    <col min="12" max="16384" width="9.140625" style="10"/>
  </cols>
  <sheetData>
    <row r="2" spans="2:10" ht="6.75" customHeight="1" x14ac:dyDescent="0.25"/>
    <row r="3" spans="2:10" ht="21" customHeight="1" x14ac:dyDescent="0.25">
      <c r="B3" s="274" t="s">
        <v>264</v>
      </c>
      <c r="C3" s="274"/>
      <c r="D3" s="274"/>
      <c r="E3" s="274"/>
      <c r="F3" s="274"/>
      <c r="G3" s="274"/>
      <c r="H3" s="274"/>
      <c r="I3" s="274"/>
      <c r="J3" s="274"/>
    </row>
    <row r="4" spans="2:10" s="12" customFormat="1" ht="39" customHeight="1" x14ac:dyDescent="0.25">
      <c r="B4" s="103" t="s">
        <v>0</v>
      </c>
      <c r="C4" s="104" t="s">
        <v>83</v>
      </c>
      <c r="D4" s="104" t="s">
        <v>84</v>
      </c>
      <c r="E4" s="104" t="s">
        <v>219</v>
      </c>
      <c r="F4" s="104" t="s">
        <v>85</v>
      </c>
      <c r="G4" s="104" t="s">
        <v>86</v>
      </c>
      <c r="H4" s="104" t="s">
        <v>195</v>
      </c>
      <c r="I4" s="104" t="s">
        <v>220</v>
      </c>
      <c r="J4" s="105" t="s">
        <v>87</v>
      </c>
    </row>
    <row r="5" spans="2:10" ht="27.75" customHeight="1" x14ac:dyDescent="0.25">
      <c r="B5" s="271" t="s">
        <v>16</v>
      </c>
      <c r="C5" s="272"/>
      <c r="D5" s="272"/>
      <c r="E5" s="272"/>
      <c r="F5" s="272"/>
      <c r="G5" s="272"/>
      <c r="H5" s="272"/>
      <c r="I5" s="272"/>
      <c r="J5" s="273"/>
    </row>
    <row r="6" spans="2:10" ht="27.75" customHeight="1" x14ac:dyDescent="0.3">
      <c r="B6" s="34" t="s">
        <v>211</v>
      </c>
      <c r="C6" s="54">
        <f>IFERROR(('APPENDIX 3'!C9/'APPENDIX 3'!C$33)*100,0)</f>
        <v>36.085046759048758</v>
      </c>
      <c r="D6" s="54">
        <f>IFERROR(('APPENDIX 3'!D9/'APPENDIX 3'!D$33)*100,0)</f>
        <v>13.513767759595407</v>
      </c>
      <c r="E6" s="54">
        <f>IFERROR(('APPENDIX 3'!E9/'APPENDIX 3'!E$33)*100,0)</f>
        <v>22.560423994347133</v>
      </c>
      <c r="F6" s="54">
        <f>IFERROR(('APPENDIX 3'!F9/'APPENDIX 3'!F$33)*100,0)</f>
        <v>10.300909102707193</v>
      </c>
      <c r="G6" s="54">
        <f>IFERROR(('APPENDIX 3'!G9/'APPENDIX 3'!G$33)*100,0)</f>
        <v>12.081418660240873</v>
      </c>
      <c r="H6" s="54">
        <f>IFERROR(('APPENDIX 3'!H9/'APPENDIX 3'!H$33)*100,0)</f>
        <v>0</v>
      </c>
      <c r="I6" s="54">
        <f>IFERROR(('APPENDIX 3'!I9/'APPENDIX 3'!I$33)*100,0)</f>
        <v>12.996972932642242</v>
      </c>
      <c r="J6" s="199">
        <f>IFERROR(('APPENDIX 3'!J9/'APPENDIX 3'!J$33)*100,0)</f>
        <v>22.177350986538809</v>
      </c>
    </row>
    <row r="7" spans="2:10" ht="27.75" customHeight="1" x14ac:dyDescent="0.3">
      <c r="B7" s="34" t="s">
        <v>59</v>
      </c>
      <c r="C7" s="54">
        <f>IFERROR(('APPENDIX 3'!C17/'APPENDIX 3'!C$33)*100,0)</f>
        <v>10.32623139821137</v>
      </c>
      <c r="D7" s="54">
        <f>IFERROR(('APPENDIX 3'!D17/'APPENDIX 3'!D$33)*100,0)</f>
        <v>43.418826487998317</v>
      </c>
      <c r="E7" s="54">
        <f>IFERROR(('APPENDIX 3'!E17/'APPENDIX 3'!E$33)*100,0)</f>
        <v>22.533236883822187</v>
      </c>
      <c r="F7" s="54">
        <f>IFERROR(('APPENDIX 3'!F17/'APPENDIX 3'!F$33)*100,0)</f>
        <v>4.305925065538454</v>
      </c>
      <c r="G7" s="54">
        <f>IFERROR(('APPENDIX 3'!G17/'APPENDIX 3'!G$33)*100,0)</f>
        <v>3.8507569951394727</v>
      </c>
      <c r="H7" s="54">
        <f>IFERROR(('APPENDIX 3'!H17/'APPENDIX 3'!H$33)*100,0)</f>
        <v>0</v>
      </c>
      <c r="I7" s="54">
        <f>IFERROR(('APPENDIX 3'!I17/'APPENDIX 3'!I$33)*100,0)</f>
        <v>1.0687706816556193</v>
      </c>
      <c r="J7" s="199">
        <f>IFERROR(('APPENDIX 3'!J17/'APPENDIX 3'!J$33)*100,0)</f>
        <v>17.283928498135367</v>
      </c>
    </row>
    <row r="8" spans="2:10" ht="27.75" customHeight="1" x14ac:dyDescent="0.3">
      <c r="B8" s="34" t="s">
        <v>60</v>
      </c>
      <c r="C8" s="54">
        <f>IFERROR(('APPENDIX 3'!C18/'APPENDIX 3'!C$33)*100,0)</f>
        <v>13.848021300917738</v>
      </c>
      <c r="D8" s="54">
        <f>IFERROR(('APPENDIX 3'!D18/'APPENDIX 3'!D$33)*100,0)</f>
        <v>20.343300378988424</v>
      </c>
      <c r="E8" s="54">
        <f>IFERROR(('APPENDIX 3'!E18/'APPENDIX 3'!E$33)*100,0)</f>
        <v>21.822424016697724</v>
      </c>
      <c r="F8" s="54">
        <f>IFERROR(('APPENDIX 3'!F18/'APPENDIX 3'!F$33)*100,0)</f>
        <v>16.268899083759443</v>
      </c>
      <c r="G8" s="54">
        <f>IFERROR(('APPENDIX 3'!G18/'APPENDIX 3'!G$33)*100,0)</f>
        <v>0</v>
      </c>
      <c r="H8" s="54">
        <f>IFERROR(('APPENDIX 3'!H18/'APPENDIX 3'!H$33)*100,0)</f>
        <v>0</v>
      </c>
      <c r="I8" s="54">
        <f>IFERROR(('APPENDIX 3'!I18/'APPENDIX 3'!I$33)*100,0)</f>
        <v>0</v>
      </c>
      <c r="J8" s="199">
        <f>IFERROR(('APPENDIX 3'!J18/'APPENDIX 3'!J$33)*100,0)</f>
        <v>15.776592464686317</v>
      </c>
    </row>
    <row r="9" spans="2:10" ht="27.75" customHeight="1" x14ac:dyDescent="0.3">
      <c r="B9" s="34" t="s">
        <v>55</v>
      </c>
      <c r="C9" s="54">
        <f>IFERROR(('APPENDIX 3'!C12/'APPENDIX 3'!C$33)*100,0)</f>
        <v>4.4960845973511718</v>
      </c>
      <c r="D9" s="54">
        <f>IFERROR(('APPENDIX 3'!D12/'APPENDIX 3'!D$33)*100,0)</f>
        <v>1.2848259935485715</v>
      </c>
      <c r="E9" s="54">
        <f>IFERROR(('APPENDIX 3'!E12/'APPENDIX 3'!E$33)*100,0)</f>
        <v>2.6988978044942642</v>
      </c>
      <c r="F9" s="54">
        <f>IFERROR(('APPENDIX 3'!F12/'APPENDIX 3'!F$33)*100,0)</f>
        <v>7.7331968489630647</v>
      </c>
      <c r="G9" s="54">
        <f>IFERROR(('APPENDIX 3'!G12/'APPENDIX 3'!G$33)*100,0)</f>
        <v>36.31428299660962</v>
      </c>
      <c r="H9" s="54">
        <f>IFERROR(('APPENDIX 3'!H12/'APPENDIX 3'!H$33)*100,0)</f>
        <v>0</v>
      </c>
      <c r="I9" s="54">
        <f>IFERROR(('APPENDIX 3'!I12/'APPENDIX 3'!I$33)*100,0)</f>
        <v>0</v>
      </c>
      <c r="J9" s="199">
        <f>IFERROR(('APPENDIX 3'!J12/'APPENDIX 3'!J$33)*100,0)</f>
        <v>6.3980371313142408</v>
      </c>
    </row>
    <row r="10" spans="2:10" ht="27.75" customHeight="1" x14ac:dyDescent="0.3">
      <c r="B10" s="34" t="s">
        <v>212</v>
      </c>
      <c r="C10" s="54">
        <f>IFERROR(('APPENDIX 3'!C28/'APPENDIX 3'!C$33)*100,0)</f>
        <v>7.6750359573908007</v>
      </c>
      <c r="D10" s="54">
        <f>IFERROR(('APPENDIX 3'!D28/'APPENDIX 3'!D$33)*100,0)</f>
        <v>5.3114514330007143</v>
      </c>
      <c r="E10" s="54">
        <f>IFERROR(('APPENDIX 3'!E28/'APPENDIX 3'!E$33)*100,0)</f>
        <v>1.0702955352499024</v>
      </c>
      <c r="F10" s="54">
        <f>IFERROR(('APPENDIX 3'!F28/'APPENDIX 3'!F$33)*100,0)</f>
        <v>9.8517435824227153</v>
      </c>
      <c r="G10" s="54">
        <f>IFERROR(('APPENDIX 3'!G28/'APPENDIX 3'!G$33)*100,0)</f>
        <v>8.6602991828177061</v>
      </c>
      <c r="H10" s="54">
        <f>IFERROR(('APPENDIX 3'!H28/'APPENDIX 3'!H$33)*100,0)</f>
        <v>0</v>
      </c>
      <c r="I10" s="54">
        <f>IFERROR(('APPENDIX 3'!I28/'APPENDIX 3'!I$33)*100,0)</f>
        <v>20.360222484310214</v>
      </c>
      <c r="J10" s="199">
        <f>IFERROR(('APPENDIX 3'!J28/'APPENDIX 3'!J$33)*100,0)</f>
        <v>6.0101024965011112</v>
      </c>
    </row>
    <row r="11" spans="2:10" ht="27.75" customHeight="1" x14ac:dyDescent="0.3">
      <c r="B11" s="34" t="s">
        <v>190</v>
      </c>
      <c r="C11" s="54">
        <f>IFERROR(('APPENDIX 3'!C21/'APPENDIX 3'!C$33)*100,0)</f>
        <v>1.843048361556</v>
      </c>
      <c r="D11" s="54">
        <f>IFERROR(('APPENDIX 3'!D21/'APPENDIX 3'!D$33)*100,0)</f>
        <v>0.15542229250636935</v>
      </c>
      <c r="E11" s="54">
        <f>IFERROR(('APPENDIX 3'!E21/'APPENDIX 3'!E$33)*100,0)</f>
        <v>5.5095164962922754</v>
      </c>
      <c r="F11" s="54">
        <f>IFERROR(('APPENDIX 3'!F21/'APPENDIX 3'!F$33)*100,0)</f>
        <v>5.0949172009240273</v>
      </c>
      <c r="G11" s="54">
        <f>IFERROR(('APPENDIX 3'!G21/'APPENDIX 3'!G$33)*100,0)</f>
        <v>6.7758563321879004</v>
      </c>
      <c r="H11" s="54">
        <f>IFERROR(('APPENDIX 3'!H21/'APPENDIX 3'!H$33)*100,0)</f>
        <v>0</v>
      </c>
      <c r="I11" s="54">
        <f>IFERROR(('APPENDIX 3'!I21/'APPENDIX 3'!I$33)*100,0)</f>
        <v>41.98511581727147</v>
      </c>
      <c r="J11" s="199">
        <f>IFERROR(('APPENDIX 3'!J21/'APPENDIX 3'!J$33)*100,0)</f>
        <v>5.9897623769462065</v>
      </c>
    </row>
    <row r="12" spans="2:10" ht="27.75" customHeight="1" x14ac:dyDescent="0.3">
      <c r="B12" s="34" t="s">
        <v>61</v>
      </c>
      <c r="C12" s="54">
        <f>IFERROR(('APPENDIX 3'!C19/'APPENDIX 3'!C$33)*100,0)</f>
        <v>5.7206258474401173</v>
      </c>
      <c r="D12" s="54">
        <f>IFERROR(('APPENDIX 3'!D19/'APPENDIX 3'!D$33)*100,0)</f>
        <v>4.2979960687528651</v>
      </c>
      <c r="E12" s="54">
        <f>IFERROR(('APPENDIX 3'!E19/'APPENDIX 3'!E$33)*100,0)</f>
        <v>10.349783977888304</v>
      </c>
      <c r="F12" s="54">
        <f>IFERROR(('APPENDIX 3'!F19/'APPENDIX 3'!F$33)*100,0)</f>
        <v>0.65872634775611905</v>
      </c>
      <c r="G12" s="54">
        <f>IFERROR(('APPENDIX 3'!G19/'APPENDIX 3'!G$33)*100,0)</f>
        <v>0</v>
      </c>
      <c r="H12" s="54">
        <f>IFERROR(('APPENDIX 3'!H19/'APPENDIX 3'!H$33)*100,0)</f>
        <v>0</v>
      </c>
      <c r="I12" s="54">
        <f>IFERROR(('APPENDIX 3'!I19/'APPENDIX 3'!I$33)*100,0)</f>
        <v>0</v>
      </c>
      <c r="J12" s="199">
        <f>IFERROR(('APPENDIX 3'!J19/'APPENDIX 3'!J$33)*100,0)</f>
        <v>5.8513238340756448</v>
      </c>
    </row>
    <row r="13" spans="2:10" ht="27.75" customHeight="1" x14ac:dyDescent="0.3">
      <c r="B13" s="34" t="s">
        <v>64</v>
      </c>
      <c r="C13" s="54">
        <f>IFERROR(('APPENDIX 3'!C25/'APPENDIX 3'!C$33)*100,0)</f>
        <v>3.4048422936990925</v>
      </c>
      <c r="D13" s="54">
        <f>IFERROR(('APPENDIX 3'!D25/'APPENDIX 3'!D$33)*100,0)</f>
        <v>0.24389265493495577</v>
      </c>
      <c r="E13" s="54">
        <f>IFERROR(('APPENDIX 3'!E25/'APPENDIX 3'!E$33)*100,0)</f>
        <v>0.92152213377047665</v>
      </c>
      <c r="F13" s="54">
        <f>IFERROR(('APPENDIX 3'!F25/'APPENDIX 3'!F$33)*100,0)</f>
        <v>11.005512367949748</v>
      </c>
      <c r="G13" s="54">
        <f>IFERROR(('APPENDIX 3'!G25/'APPENDIX 3'!G$33)*100,0)</f>
        <v>8.3644655624884052</v>
      </c>
      <c r="H13" s="54">
        <f>IFERROR(('APPENDIX 3'!H25/'APPENDIX 3'!H$33)*100,0)</f>
        <v>0</v>
      </c>
      <c r="I13" s="54">
        <f>IFERROR(('APPENDIX 3'!I25/'APPENDIX 3'!I$33)*100,0)</f>
        <v>2.0954179805744819</v>
      </c>
      <c r="J13" s="199">
        <f>IFERROR(('APPENDIX 3'!J25/'APPENDIX 3'!J$33)*100,0)</f>
        <v>3.2514677848819029</v>
      </c>
    </row>
    <row r="14" spans="2:10" ht="27.75" customHeight="1" x14ac:dyDescent="0.3">
      <c r="B14" s="34" t="s">
        <v>36</v>
      </c>
      <c r="C14" s="54">
        <f>IFERROR(('APPENDIX 3'!C22/'APPENDIX 3'!C$33)*100,0)</f>
        <v>4.8397927569541901</v>
      </c>
      <c r="D14" s="54">
        <f>IFERROR(('APPENDIX 3'!D22/'APPENDIX 3'!D$33)*100,0)</f>
        <v>10.241851031186604</v>
      </c>
      <c r="E14" s="54">
        <f>IFERROR(('APPENDIX 3'!E22/'APPENDIX 3'!E$33)*100,0)</f>
        <v>0.9469230291497488</v>
      </c>
      <c r="F14" s="54">
        <f>IFERROR(('APPENDIX 3'!F22/'APPENDIX 3'!F$33)*100,0)</f>
        <v>0.63281919173566592</v>
      </c>
      <c r="G14" s="54">
        <f>IFERROR(('APPENDIX 3'!G22/'APPENDIX 3'!G$33)*100,0)</f>
        <v>1.6771133198563672</v>
      </c>
      <c r="H14" s="54">
        <f>IFERROR(('APPENDIX 3'!H22/'APPENDIX 3'!H$33)*100,0)</f>
        <v>0</v>
      </c>
      <c r="I14" s="54">
        <f>IFERROR(('APPENDIX 3'!I22/'APPENDIX 3'!I$33)*100,0)</f>
        <v>0.39456155991639946</v>
      </c>
      <c r="J14" s="199">
        <f>IFERROR(('APPENDIX 3'!J22/'APPENDIX 3'!J$33)*100,0)</f>
        <v>3.1644643503546961</v>
      </c>
    </row>
    <row r="15" spans="2:10" ht="27.75" customHeight="1" x14ac:dyDescent="0.3">
      <c r="B15" s="34" t="s">
        <v>67</v>
      </c>
      <c r="C15" s="54">
        <f>IFERROR(('APPENDIX 3'!C32/'APPENDIX 3'!C$33)*100,0)</f>
        <v>2.3749302005457258</v>
      </c>
      <c r="D15" s="54">
        <f>IFERROR(('APPENDIX 3'!D32/'APPENDIX 3'!D$33)*100,0)</f>
        <v>0</v>
      </c>
      <c r="E15" s="54">
        <f>IFERROR(('APPENDIX 3'!E32/'APPENDIX 3'!E$33)*100,0)</f>
        <v>3.0242042228324464</v>
      </c>
      <c r="F15" s="54">
        <f>IFERROR(('APPENDIX 3'!F32/'APPENDIX 3'!F$33)*100,0)</f>
        <v>9.0511524385495878</v>
      </c>
      <c r="G15" s="54">
        <f>IFERROR(('APPENDIX 3'!G32/'APPENDIX 3'!G$33)*100,0)</f>
        <v>3.1959870857281554</v>
      </c>
      <c r="H15" s="54">
        <f>IFERROR(('APPENDIX 3'!H32/'APPENDIX 3'!H$33)*100,0)</f>
        <v>0</v>
      </c>
      <c r="I15" s="54">
        <f>IFERROR(('APPENDIX 3'!I32/'APPENDIX 3'!I$33)*100,0)</f>
        <v>1.4635672395231305</v>
      </c>
      <c r="J15" s="199">
        <f>IFERROR(('APPENDIX 3'!J32/'APPENDIX 3'!J$33)*100,0)</f>
        <v>3.0069413325605576</v>
      </c>
    </row>
    <row r="16" spans="2:10" ht="27.75" customHeight="1" x14ac:dyDescent="0.3">
      <c r="B16" s="34" t="s">
        <v>63</v>
      </c>
      <c r="C16" s="54">
        <f>IFERROR(('APPENDIX 3'!C24/'APPENDIX 3'!C$33)*100,0)</f>
        <v>3.5540926807262356</v>
      </c>
      <c r="D16" s="54">
        <f>IFERROR(('APPENDIX 3'!D24/'APPENDIX 3'!D$33)*100,0)</f>
        <v>0</v>
      </c>
      <c r="E16" s="54">
        <f>IFERROR(('APPENDIX 3'!E24/'APPENDIX 3'!E$33)*100,0)</f>
        <v>0</v>
      </c>
      <c r="F16" s="54">
        <f>IFERROR(('APPENDIX 3'!F24/'APPENDIX 3'!F$33)*100,0)</f>
        <v>4.0312151218625898</v>
      </c>
      <c r="G16" s="54">
        <f>IFERROR(('APPENDIX 3'!G24/'APPENDIX 3'!G$33)*100,0)</f>
        <v>0</v>
      </c>
      <c r="H16" s="54">
        <f>IFERROR(('APPENDIX 3'!H24/'APPENDIX 3'!H$33)*100,0)</f>
        <v>0</v>
      </c>
      <c r="I16" s="54">
        <f>IFERROR(('APPENDIX 3'!I24/'APPENDIX 3'!I$33)*100,0)</f>
        <v>19.626735129403091</v>
      </c>
      <c r="J16" s="199">
        <f>IFERROR(('APPENDIX 3'!J24/'APPENDIX 3'!J$33)*100,0)</f>
        <v>2.4427350362025178</v>
      </c>
    </row>
    <row r="17" spans="2:10" ht="27.75" customHeight="1" x14ac:dyDescent="0.3">
      <c r="B17" s="34" t="s">
        <v>57</v>
      </c>
      <c r="C17" s="54">
        <f>IFERROR(('APPENDIX 3'!C15/'APPENDIX 3'!C$33)*100,0)</f>
        <v>0</v>
      </c>
      <c r="D17" s="54">
        <f>IFERROR(('APPENDIX 3'!D15/'APPENDIX 3'!D$33)*100,0)</f>
        <v>0</v>
      </c>
      <c r="E17" s="54">
        <f>IFERROR(('APPENDIX 3'!E15/'APPENDIX 3'!E$33)*100,0)</f>
        <v>5.6972935084911169</v>
      </c>
      <c r="F17" s="54">
        <f>IFERROR(('APPENDIX 3'!F15/'APPENDIX 3'!F$33)*100,0)</f>
        <v>0.46678303527396375</v>
      </c>
      <c r="G17" s="54">
        <f>IFERROR(('APPENDIX 3'!G15/'APPENDIX 3'!G$33)*100,0)</f>
        <v>6.9352803139717659E-2</v>
      </c>
      <c r="H17" s="54">
        <f>IFERROR(('APPENDIX 3'!H15/'APPENDIX 3'!H$33)*100,0)</f>
        <v>0</v>
      </c>
      <c r="I17" s="54">
        <f>IFERROR(('APPENDIX 3'!I15/'APPENDIX 3'!I$33)*100,0)</f>
        <v>0</v>
      </c>
      <c r="J17" s="199">
        <f>IFERROR(('APPENDIX 3'!J15/'APPENDIX 3'!J$33)*100,0)</f>
        <v>2.1117990576841987</v>
      </c>
    </row>
    <row r="18" spans="2:10" ht="27.75" customHeight="1" x14ac:dyDescent="0.3">
      <c r="B18" s="34" t="s">
        <v>53</v>
      </c>
      <c r="C18" s="54">
        <f>IFERROR(('APPENDIX 3'!C7/'APPENDIX 3'!C$33)*100,0)</f>
        <v>0.36069425392040139</v>
      </c>
      <c r="D18" s="54">
        <f>IFERROR(('APPENDIX 3'!D7/'APPENDIX 3'!D$33)*100,0)</f>
        <v>0.29331199689129783</v>
      </c>
      <c r="E18" s="54">
        <f>IFERROR(('APPENDIX 3'!E7/'APPENDIX 3'!E$33)*100,0)</f>
        <v>2.0858321261877641</v>
      </c>
      <c r="F18" s="54">
        <f>IFERROR(('APPENDIX 3'!F7/'APPENDIX 3'!F$33)*100,0)</f>
        <v>9.5725400368572693</v>
      </c>
      <c r="G18" s="54">
        <f>IFERROR(('APPENDIX 3'!G7/'APPENDIX 3'!G$33)*100,0)</f>
        <v>1.4975905094169299</v>
      </c>
      <c r="H18" s="54">
        <f>IFERROR(('APPENDIX 3'!H7/'APPENDIX 3'!H$33)*100,0)</f>
        <v>0</v>
      </c>
      <c r="I18" s="54">
        <f>IFERROR(('APPENDIX 3'!I7/'APPENDIX 3'!I$33)*100,0)</f>
        <v>8.6361747033518056E-3</v>
      </c>
      <c r="J18" s="199">
        <f>IFERROR(('APPENDIX 3'!J7/'APPENDIX 3'!J$33)*100,0)</f>
        <v>1.9979307836732914</v>
      </c>
    </row>
    <row r="19" spans="2:10" ht="27.75" customHeight="1" x14ac:dyDescent="0.3">
      <c r="B19" s="34" t="s">
        <v>200</v>
      </c>
      <c r="C19" s="54">
        <f>IFERROR(('APPENDIX 3'!C8/'APPENDIX 3'!C$33)*100,0)</f>
        <v>0.92613568956782766</v>
      </c>
      <c r="D19" s="54">
        <f>IFERROR(('APPENDIX 3'!D8/'APPENDIX 3'!D$33)*100,0)</f>
        <v>0</v>
      </c>
      <c r="E19" s="54">
        <f>IFERROR(('APPENDIX 3'!E8/'APPENDIX 3'!E$33)*100,0)</f>
        <v>0</v>
      </c>
      <c r="F19" s="54">
        <f>IFERROR(('APPENDIX 3'!F8/'APPENDIX 3'!F$33)*100,0)</f>
        <v>2.9311911127261401</v>
      </c>
      <c r="G19" s="54">
        <f>IFERROR(('APPENDIX 3'!G8/'APPENDIX 3'!G$33)*100,0)</f>
        <v>13.357010956139362</v>
      </c>
      <c r="H19" s="54">
        <f>IFERROR(('APPENDIX 3'!H8/'APPENDIX 3'!H$33)*100,0)</f>
        <v>0</v>
      </c>
      <c r="I19" s="54">
        <f>IFERROR(('APPENDIX 3'!I8/'APPENDIX 3'!I$33)*100,0)</f>
        <v>0</v>
      </c>
      <c r="J19" s="199">
        <f>IFERROR(('APPENDIX 3'!J8/'APPENDIX 3'!J$33)*100,0)</f>
        <v>1.7529543506672014</v>
      </c>
    </row>
    <row r="20" spans="2:10" ht="27.75" customHeight="1" x14ac:dyDescent="0.3">
      <c r="B20" s="34" t="s">
        <v>185</v>
      </c>
      <c r="C20" s="54">
        <f>IFERROR(('APPENDIX 3'!C20/'APPENDIX 3'!C$33)*100,0)</f>
        <v>0.25686706978383922</v>
      </c>
      <c r="D20" s="54">
        <f>IFERROR(('APPENDIX 3'!D20/'APPENDIX 3'!D$33)*100,0)</f>
        <v>0.89535390259647629</v>
      </c>
      <c r="E20" s="54">
        <f>IFERROR(('APPENDIX 3'!E20/'APPENDIX 3'!E$33)*100,0)</f>
        <v>0.22762335006390988</v>
      </c>
      <c r="F20" s="54">
        <f>IFERROR(('APPENDIX 3'!F20/'APPENDIX 3'!F$33)*100,0)</f>
        <v>0.38800711189555376</v>
      </c>
      <c r="G20" s="54">
        <f>IFERROR(('APPENDIX 3'!G20/'APPENDIX 3'!G$33)*100,0)</f>
        <v>1.5094712313420733</v>
      </c>
      <c r="H20" s="54">
        <f>IFERROR(('APPENDIX 3'!H20/'APPENDIX 3'!H$33)*100,0)</f>
        <v>0</v>
      </c>
      <c r="I20" s="54">
        <f>IFERROR(('APPENDIX 3'!I20/'APPENDIX 3'!I$33)*100,0)</f>
        <v>0</v>
      </c>
      <c r="J20" s="199">
        <f>IFERROR(('APPENDIX 3'!J20/'APPENDIX 3'!J$33)*100,0)</f>
        <v>0.44134998903751099</v>
      </c>
    </row>
    <row r="21" spans="2:10" ht="27.75" customHeight="1" x14ac:dyDescent="0.3">
      <c r="B21" s="34" t="s">
        <v>54</v>
      </c>
      <c r="C21" s="54">
        <f>IFERROR(('APPENDIX 3'!C11/'APPENDIX 3'!C$33)*100,0)</f>
        <v>1.2227702783719983</v>
      </c>
      <c r="D21" s="54">
        <f>IFERROR(('APPENDIX 3'!D11/'APPENDIX 3'!D$33)*100,0)</f>
        <v>0</v>
      </c>
      <c r="E21" s="54">
        <f>IFERROR(('APPENDIX 3'!E11/'APPENDIX 3'!E$33)*100,0)</f>
        <v>0</v>
      </c>
      <c r="F21" s="54">
        <f>IFERROR(('APPENDIX 3'!F11/'APPENDIX 3'!F$33)*100,0)</f>
        <v>0.69727074519168375</v>
      </c>
      <c r="G21" s="54">
        <f>IFERROR(('APPENDIX 3'!G11/'APPENDIX 3'!G$33)*100,0)</f>
        <v>0</v>
      </c>
      <c r="H21" s="54">
        <f>IFERROR(('APPENDIX 3'!H11/'APPENDIX 3'!H$33)*100,0)</f>
        <v>0</v>
      </c>
      <c r="I21" s="54">
        <f>IFERROR(('APPENDIX 3'!I11/'APPENDIX 3'!I$33)*100,0)</f>
        <v>0</v>
      </c>
      <c r="J21" s="199">
        <f>IFERROR(('APPENDIX 3'!J11/'APPENDIX 3'!J$33)*100,0)</f>
        <v>0.38979245947845353</v>
      </c>
    </row>
    <row r="22" spans="2:10" ht="27.75" customHeight="1" x14ac:dyDescent="0.3">
      <c r="B22" s="34" t="s">
        <v>188</v>
      </c>
      <c r="C22" s="54">
        <f>IFERROR(('APPENDIX 3'!C26/'APPENDIX 3'!C$33)*100,0)</f>
        <v>0.65578003591835321</v>
      </c>
      <c r="D22" s="54">
        <f>IFERROR(('APPENDIX 3'!D26/'APPENDIX 3'!D$33)*100,0)</f>
        <v>0</v>
      </c>
      <c r="E22" s="54">
        <f>IFERROR(('APPENDIX 3'!E26/'APPENDIX 3'!E$33)*100,0)</f>
        <v>0</v>
      </c>
      <c r="F22" s="54">
        <f>IFERROR(('APPENDIX 3'!F26/'APPENDIX 3'!F$33)*100,0)</f>
        <v>0.44669971708152723</v>
      </c>
      <c r="G22" s="54">
        <f>IFERROR(('APPENDIX 3'!G26/'APPENDIX 3'!G$33)*100,0)</f>
        <v>1.6781155279942241</v>
      </c>
      <c r="H22" s="54">
        <f>IFERROR(('APPENDIX 3'!H26/'APPENDIX 3'!H$33)*100,0)</f>
        <v>0</v>
      </c>
      <c r="I22" s="54">
        <f>IFERROR(('APPENDIX 3'!I26/'APPENDIX 3'!I$33)*100,0)</f>
        <v>0</v>
      </c>
      <c r="J22" s="199">
        <f>IFERROR(('APPENDIX 3'!J26/'APPENDIX 3'!J$33)*100,0)</f>
        <v>0.36882038175600296</v>
      </c>
    </row>
    <row r="23" spans="2:10" ht="27.75" customHeight="1" x14ac:dyDescent="0.3">
      <c r="B23" s="34" t="s">
        <v>23</v>
      </c>
      <c r="C23" s="54">
        <f>IFERROR(('APPENDIX 3'!C13/'APPENDIX 3'!C$33)*100,0)</f>
        <v>1.3417046764380718</v>
      </c>
      <c r="D23" s="54">
        <f>IFERROR(('APPENDIX 3'!D13/'APPENDIX 3'!D$33)*100,0)</f>
        <v>0</v>
      </c>
      <c r="E23" s="54">
        <f>IFERROR(('APPENDIX 3'!E13/'APPENDIX 3'!E$33)*100,0)</f>
        <v>0</v>
      </c>
      <c r="F23" s="54">
        <f>IFERROR(('APPENDIX 3'!F13/'APPENDIX 3'!F$33)*100,0)</f>
        <v>6.0509512809198748E-3</v>
      </c>
      <c r="G23" s="54">
        <f>IFERROR(('APPENDIX 3'!G13/'APPENDIX 3'!G$33)*100,0)</f>
        <v>0</v>
      </c>
      <c r="H23" s="54">
        <f>IFERROR(('APPENDIX 3'!H13/'APPENDIX 3'!H$33)*100,0)</f>
        <v>0</v>
      </c>
      <c r="I23" s="54">
        <f>IFERROR(('APPENDIX 3'!I13/'APPENDIX 3'!I$33)*100,0)</f>
        <v>0</v>
      </c>
      <c r="J23" s="199">
        <f>IFERROR(('APPENDIX 3'!J13/'APPENDIX 3'!J$33)*100,0)</f>
        <v>0.35030003702910906</v>
      </c>
    </row>
    <row r="24" spans="2:10" ht="27.75" customHeight="1" x14ac:dyDescent="0.3">
      <c r="B24" s="34" t="s">
        <v>62</v>
      </c>
      <c r="C24" s="54">
        <f>IFERROR(('APPENDIX 3'!C23/'APPENDIX 3'!C$33)*100,0)</f>
        <v>0.12352369036482842</v>
      </c>
      <c r="D24" s="54">
        <f>IFERROR(('APPENDIX 3'!D23/'APPENDIX 3'!D$33)*100,0)</f>
        <v>0</v>
      </c>
      <c r="E24" s="54">
        <f>IFERROR(('APPENDIX 3'!E23/'APPENDIX 3'!E$33)*100,0)</f>
        <v>0</v>
      </c>
      <c r="F24" s="54">
        <f>IFERROR(('APPENDIX 3'!F23/'APPENDIX 3'!F$33)*100,0)</f>
        <v>2.1999506839359411</v>
      </c>
      <c r="G24" s="54">
        <f>IFERROR(('APPENDIX 3'!G23/'APPENDIX 3'!G$33)*100,0)</f>
        <v>0.45115765973102195</v>
      </c>
      <c r="H24" s="54">
        <f>IFERROR(('APPENDIX 3'!H23/'APPENDIX 3'!H$33)*100,0)</f>
        <v>0</v>
      </c>
      <c r="I24" s="54">
        <f>IFERROR(('APPENDIX 3'!I23/'APPENDIX 3'!I$33)*100,0)</f>
        <v>0</v>
      </c>
      <c r="J24" s="199">
        <f>IFERROR(('APPENDIX 3'!J23/'APPENDIX 3'!J$33)*100,0)</f>
        <v>0.29750175190549866</v>
      </c>
    </row>
    <row r="25" spans="2:10" ht="27.75" customHeight="1" x14ac:dyDescent="0.3">
      <c r="B25" s="34" t="s">
        <v>189</v>
      </c>
      <c r="C25" s="54">
        <f>IFERROR(('APPENDIX 3'!C27/'APPENDIX 3'!C$33)*100,0)</f>
        <v>0.22096522021017689</v>
      </c>
      <c r="D25" s="54">
        <f>IFERROR(('APPENDIX 3'!D27/'APPENDIX 3'!D$33)*100,0)</f>
        <v>0</v>
      </c>
      <c r="E25" s="54">
        <f>IFERROR(('APPENDIX 3'!E27/'APPENDIX 3'!E$33)*100,0)</f>
        <v>0.55202292071274928</v>
      </c>
      <c r="F25" s="54">
        <f>IFERROR(('APPENDIX 3'!F27/'APPENDIX 3'!F$33)*100,0)</f>
        <v>0.25303683131310512</v>
      </c>
      <c r="G25" s="54">
        <f>IFERROR(('APPENDIX 3'!G27/'APPENDIX 3'!G$33)*100,0)</f>
        <v>1.1242953110143403E-2</v>
      </c>
      <c r="H25" s="54">
        <f>IFERROR(('APPENDIX 3'!H27/'APPENDIX 3'!H$33)*100,0)</f>
        <v>0</v>
      </c>
      <c r="I25" s="54">
        <f>IFERROR(('APPENDIX 3'!I27/'APPENDIX 3'!I$33)*100,0)</f>
        <v>0</v>
      </c>
      <c r="J25" s="199">
        <f>IFERROR(('APPENDIX 3'!J27/'APPENDIX 3'!J$33)*100,0)</f>
        <v>0.28380877349509215</v>
      </c>
    </row>
    <row r="26" spans="2:10" ht="27.75" customHeight="1" x14ac:dyDescent="0.3">
      <c r="B26" s="34" t="s">
        <v>56</v>
      </c>
      <c r="C26" s="54">
        <f>IFERROR(('APPENDIX 3'!C14/'APPENDIX 3'!C$33)*100,0)</f>
        <v>0</v>
      </c>
      <c r="D26" s="54">
        <f>IFERROR(('APPENDIX 3'!D14/'APPENDIX 3'!D$33)*100,0)</f>
        <v>0</v>
      </c>
      <c r="E26" s="54">
        <f>IFERROR(('APPENDIX 3'!E14/'APPENDIX 3'!E$33)*100,0)</f>
        <v>0</v>
      </c>
      <c r="F26" s="54">
        <f>IFERROR(('APPENDIX 3'!F14/'APPENDIX 3'!F$33)*100,0)</f>
        <v>2.5297518623303139</v>
      </c>
      <c r="G26" s="54">
        <f>IFERROR(('APPENDIX 3'!G14/'APPENDIX 3'!G$33)*100,0)</f>
        <v>0.15259074448029311</v>
      </c>
      <c r="H26" s="54">
        <f>IFERROR(('APPENDIX 3'!H14/'APPENDIX 3'!H$33)*100,0)</f>
        <v>0</v>
      </c>
      <c r="I26" s="54">
        <f>IFERROR(('APPENDIX 3'!I14/'APPENDIX 3'!I$33)*100,0)</f>
        <v>0</v>
      </c>
      <c r="J26" s="199">
        <f>IFERROR(('APPENDIX 3'!J14/'APPENDIX 3'!J$33)*100,0)</f>
        <v>0.27183465512677968</v>
      </c>
    </row>
    <row r="27" spans="2:10" ht="27.75" customHeight="1" x14ac:dyDescent="0.3">
      <c r="B27" s="34" t="s">
        <v>58</v>
      </c>
      <c r="C27" s="54">
        <f>IFERROR(('APPENDIX 3'!C16/'APPENDIX 3'!C$33)*100,0)</f>
        <v>0.20387756479074634</v>
      </c>
      <c r="D27" s="54">
        <f>IFERROR(('APPENDIX 3'!D16/'APPENDIX 3'!D$33)*100,0)</f>
        <v>0</v>
      </c>
      <c r="E27" s="54">
        <f>IFERROR(('APPENDIX 3'!E16/'APPENDIX 3'!E$33)*100,0)</f>
        <v>0</v>
      </c>
      <c r="F27" s="54">
        <f>IFERROR(('APPENDIX 3'!F16/'APPENDIX 3'!F$33)*100,0)</f>
        <v>0.8030407246865835</v>
      </c>
      <c r="G27" s="54">
        <f>IFERROR(('APPENDIX 3'!G16/'APPENDIX 3'!G$33)*100,0)</f>
        <v>0</v>
      </c>
      <c r="H27" s="54">
        <f>IFERROR(('APPENDIX 3'!H16/'APPENDIX 3'!H$33)*100,0)</f>
        <v>0</v>
      </c>
      <c r="I27" s="54">
        <f>IFERROR(('APPENDIX 3'!I16/'APPENDIX 3'!I$33)*100,0)</f>
        <v>0</v>
      </c>
      <c r="J27" s="199">
        <f>IFERROR(('APPENDIX 3'!J16/'APPENDIX 3'!J$33)*100,0)</f>
        <v>0.13502894657916989</v>
      </c>
    </row>
    <row r="28" spans="2:10" ht="27.75" customHeight="1" x14ac:dyDescent="0.3">
      <c r="B28" s="34" t="s">
        <v>21</v>
      </c>
      <c r="C28" s="54">
        <f>IFERROR(('APPENDIX 3'!C10/'APPENDIX 3'!C$33)*100,0)</f>
        <v>0.41400113735739158</v>
      </c>
      <c r="D28" s="54">
        <f>IFERROR(('APPENDIX 3'!D10/'APPENDIX 3'!D$33)*100,0)</f>
        <v>0</v>
      </c>
      <c r="E28" s="54">
        <f>IFERROR(('APPENDIX 3'!E10/'APPENDIX 3'!E$33)*100,0)</f>
        <v>0</v>
      </c>
      <c r="F28" s="54">
        <f>IFERROR(('APPENDIX 3'!F10/'APPENDIX 3'!F$33)*100,0)</f>
        <v>0</v>
      </c>
      <c r="G28" s="54">
        <f>IFERROR(('APPENDIX 3'!G10/'APPENDIX 3'!G$33)*100,0)</f>
        <v>-7.8536674075718096E-3</v>
      </c>
      <c r="H28" s="54">
        <f>IFERROR(('APPENDIX 3'!H10/'APPENDIX 3'!H$33)*100,0)</f>
        <v>0</v>
      </c>
      <c r="I28" s="54">
        <f>IFERROR(('APPENDIX 3'!I10/'APPENDIX 3'!I$33)*100,0)</f>
        <v>0</v>
      </c>
      <c r="J28" s="199">
        <f>IFERROR(('APPENDIX 3'!J10/'APPENDIX 3'!J$33)*100,0)</f>
        <v>0.10718639171060142</v>
      </c>
    </row>
    <row r="29" spans="2:10" ht="27.75" customHeight="1" x14ac:dyDescent="0.3">
      <c r="B29" s="34" t="s">
        <v>40</v>
      </c>
      <c r="C29" s="54">
        <f>IFERROR(('APPENDIX 3'!C29/'APPENDIX 3'!C$33)*100,0)</f>
        <v>0</v>
      </c>
      <c r="D29" s="54">
        <f>IFERROR(('APPENDIX 3'!D29/'APPENDIX 3'!D$33)*100,0)</f>
        <v>0</v>
      </c>
      <c r="E29" s="54">
        <f>IFERROR(('APPENDIX 3'!E29/'APPENDIX 3'!E$33)*100,0)</f>
        <v>0</v>
      </c>
      <c r="F29" s="54">
        <f>IFERROR(('APPENDIX 3'!F29/'APPENDIX 3'!F$33)*100,0)</f>
        <v>0.57140122511485447</v>
      </c>
      <c r="G29" s="54">
        <f>IFERROR(('APPENDIX 3'!G29/'APPENDIX 3'!G$33)*100,0)</f>
        <v>0.36114114698530325</v>
      </c>
      <c r="H29" s="54">
        <f>IFERROR(('APPENDIX 3'!H29/'APPENDIX 3'!H$33)*100,0)</f>
        <v>0</v>
      </c>
      <c r="I29" s="54">
        <f>IFERROR(('APPENDIX 3'!I29/'APPENDIX 3'!I$33)*100,0)</f>
        <v>0</v>
      </c>
      <c r="J29" s="199">
        <f>IFERROR(('APPENDIX 3'!J29/'APPENDIX 3'!J$33)*100,0)</f>
        <v>9.1058223712165626E-2</v>
      </c>
    </row>
    <row r="30" spans="2:10" ht="27.75" customHeight="1" x14ac:dyDescent="0.3">
      <c r="B30" s="34" t="s">
        <v>66</v>
      </c>
      <c r="C30" s="54">
        <f>IFERROR(('APPENDIX 3'!C31/'APPENDIX 3'!C$33)*100,0)</f>
        <v>0.10592822943516222</v>
      </c>
      <c r="D30" s="54">
        <f>IFERROR(('APPENDIX 3'!D31/'APPENDIX 3'!D$33)*100,0)</f>
        <v>0</v>
      </c>
      <c r="E30" s="54">
        <f>IFERROR(('APPENDIX 3'!E31/'APPENDIX 3'!E$33)*100,0)</f>
        <v>0</v>
      </c>
      <c r="F30" s="54">
        <f>IFERROR(('APPENDIX 3'!F31/'APPENDIX 3'!F$33)*100,0)</f>
        <v>0.19925961014353571</v>
      </c>
      <c r="G30" s="54">
        <f>IFERROR(('APPENDIX 3'!G31/'APPENDIX 3'!G$33)*100,0)</f>
        <v>0</v>
      </c>
      <c r="H30" s="54">
        <f>IFERROR(('APPENDIX 3'!H31/'APPENDIX 3'!H$33)*100,0)</f>
        <v>0</v>
      </c>
      <c r="I30" s="54">
        <f>IFERROR(('APPENDIX 3'!I31/'APPENDIX 3'!I$33)*100,0)</f>
        <v>0</v>
      </c>
      <c r="J30" s="199">
        <f>IFERROR(('APPENDIX 3'!J31/'APPENDIX 3'!J$33)*100,0)</f>
        <v>4.7927905947551877E-2</v>
      </c>
    </row>
    <row r="31" spans="2:10" ht="27.75" customHeight="1" x14ac:dyDescent="0.3">
      <c r="B31" s="34" t="s">
        <v>65</v>
      </c>
      <c r="C31" s="54">
        <f>IFERROR(('APPENDIX 3'!C30/'APPENDIX 3'!C$33)*100,0)</f>
        <v>0</v>
      </c>
      <c r="D31" s="54">
        <f>IFERROR(('APPENDIX 3'!D30/'APPENDIX 3'!D$33)*100,0)</f>
        <v>0</v>
      </c>
      <c r="E31" s="54">
        <f>IFERROR(('APPENDIX 3'!E30/'APPENDIX 3'!E$33)*100,0)</f>
        <v>0</v>
      </c>
      <c r="F31" s="54">
        <f>IFERROR(('APPENDIX 3'!F30/'APPENDIX 3'!F$33)*100,0)</f>
        <v>0</v>
      </c>
      <c r="G31" s="54">
        <f>IFERROR(('APPENDIX 3'!G30/'APPENDIX 3'!G$33)*100,0)</f>
        <v>0</v>
      </c>
      <c r="H31" s="54">
        <f>IFERROR(('APPENDIX 3'!H30/'APPENDIX 3'!H$33)*100,0)</f>
        <v>0</v>
      </c>
      <c r="I31" s="54">
        <f>IFERROR(('APPENDIX 3'!I30/'APPENDIX 3'!I$33)*100,0)</f>
        <v>0</v>
      </c>
      <c r="J31" s="199">
        <f>IFERROR(('APPENDIX 3'!J30/'APPENDIX 3'!J$33)*100,0)</f>
        <v>0</v>
      </c>
    </row>
    <row r="32" spans="2:10" s="24" customFormat="1" ht="27.75" customHeight="1" x14ac:dyDescent="0.25">
      <c r="B32" s="106" t="s">
        <v>47</v>
      </c>
      <c r="C32" s="107">
        <f>IFERROR('APPENDIX 3'!C33/'APPENDIX 3'!C$33*100,"0")</f>
        <v>100</v>
      </c>
      <c r="D32" s="107">
        <f>IFERROR('APPENDIX 3'!D33/'APPENDIX 3'!D$33*100,"0")</f>
        <v>100</v>
      </c>
      <c r="E32" s="107">
        <f>IFERROR('APPENDIX 3'!E33/'APPENDIX 3'!E$33*100,"0")</f>
        <v>100</v>
      </c>
      <c r="F32" s="107">
        <f>IFERROR('APPENDIX 3'!F33/'APPENDIX 3'!F$33*100,"0")</f>
        <v>100</v>
      </c>
      <c r="G32" s="107">
        <f>IFERROR('APPENDIX 3'!G33/'APPENDIX 3'!G$33*100,"0")</f>
        <v>100</v>
      </c>
      <c r="H32" s="108" t="str">
        <f>IFERROR('APPENDIX 3'!H33/'APPENDIX 3'!H$33*100,"0")</f>
        <v>0</v>
      </c>
      <c r="I32" s="107">
        <f>IFERROR('APPENDIX 3'!I33/'APPENDIX 3'!I$33*100,"0")</f>
        <v>100</v>
      </c>
      <c r="J32" s="107">
        <f>IFERROR('APPENDIX 3'!J33/'APPENDIX 3'!J$33*100,"0")</f>
        <v>100</v>
      </c>
    </row>
    <row r="33" spans="1:11" s="24" customFormat="1" ht="27.75" customHeight="1" x14ac:dyDescent="0.25">
      <c r="B33" s="271" t="s">
        <v>48</v>
      </c>
      <c r="C33" s="272"/>
      <c r="D33" s="272"/>
      <c r="E33" s="272"/>
      <c r="F33" s="272"/>
      <c r="G33" s="272"/>
      <c r="H33" s="272"/>
      <c r="I33" s="272"/>
      <c r="J33" s="273"/>
      <c r="K33" s="44"/>
    </row>
    <row r="34" spans="1:11" s="12" customFormat="1" ht="27.75" customHeight="1" x14ac:dyDescent="0.3">
      <c r="A34" s="24"/>
      <c r="B34" s="18" t="s">
        <v>50</v>
      </c>
      <c r="C34" s="54">
        <f>IFERROR(('APPENDIX 3'!C37/'APPENDIX 3'!C$38)*100,0)</f>
        <v>72.029657216794803</v>
      </c>
      <c r="D34" s="54">
        <f>IFERROR(('APPENDIX 3'!D37/'APPENDIX 3'!D$38)*100,0)</f>
        <v>0</v>
      </c>
      <c r="E34" s="54">
        <f>IFERROR(('APPENDIX 3'!E37/'APPENDIX 3'!E$38)*100,0)</f>
        <v>0</v>
      </c>
      <c r="F34" s="54">
        <f>IFERROR(('APPENDIX 3'!F37/'APPENDIX 3'!F$38)*100,0)</f>
        <v>50.579879216757092</v>
      </c>
      <c r="G34" s="54">
        <f>IFERROR(('APPENDIX 3'!G37/'APPENDIX 3'!G$38)*100,0)</f>
        <v>0</v>
      </c>
      <c r="H34" s="54">
        <f>IFERROR(('APPENDIX 3'!H37/'APPENDIX 3'!H$38)*100,0)</f>
        <v>0</v>
      </c>
      <c r="I34" s="54">
        <f>IFERROR(('APPENDIX 3'!I37/'APPENDIX 3'!I$38)*100,0)</f>
        <v>0</v>
      </c>
      <c r="J34" s="199">
        <f>IFERROR(('APPENDIX 3'!J37/'APPENDIX 3'!J$38)*100,0)</f>
        <v>52.132338841423199</v>
      </c>
    </row>
    <row r="35" spans="1:11" s="12" customFormat="1" ht="27.75" customHeight="1" x14ac:dyDescent="0.3">
      <c r="A35" s="24"/>
      <c r="B35" s="25" t="s">
        <v>82</v>
      </c>
      <c r="C35" s="54">
        <f>IFERROR(('APPENDIX 3'!C36/'APPENDIX 3'!C$38)*100,0)</f>
        <v>27.223435499661118</v>
      </c>
      <c r="D35" s="54">
        <f>IFERROR(('APPENDIX 3'!D36/'APPENDIX 3'!D$38)*100,0)</f>
        <v>0</v>
      </c>
      <c r="E35" s="54">
        <f>IFERROR(('APPENDIX 3'!E36/'APPENDIX 3'!E$38)*100,0)</f>
        <v>0</v>
      </c>
      <c r="F35" s="54">
        <f>IFERROR(('APPENDIX 3'!F36/'APPENDIX 3'!F$38)*100,0)</f>
        <v>40.357424814941822</v>
      </c>
      <c r="G35" s="54">
        <f>IFERROR(('APPENDIX 3'!G36/'APPENDIX 3'!G$38)*100,0)</f>
        <v>0</v>
      </c>
      <c r="H35" s="54">
        <f>IFERROR(('APPENDIX 3'!H36/'APPENDIX 3'!H$38)*100,0)</f>
        <v>0</v>
      </c>
      <c r="I35" s="54">
        <f>IFERROR(('APPENDIX 3'!I36/'APPENDIX 3'!I$38)*100,0)</f>
        <v>0</v>
      </c>
      <c r="J35" s="199">
        <f>IFERROR(('APPENDIX 3'!J36/'APPENDIX 3'!J$38)*100,0)</f>
        <v>39.406832779782604</v>
      </c>
    </row>
    <row r="36" spans="1:11" s="12" customFormat="1" ht="27.75" customHeight="1" x14ac:dyDescent="0.3">
      <c r="A36" s="24"/>
      <c r="B36" s="25" t="s">
        <v>49</v>
      </c>
      <c r="C36" s="54">
        <f>IFERROR(('APPENDIX 3'!C35/'APPENDIX 3'!C$38)*100,0)</f>
        <v>0.74690728354407843</v>
      </c>
      <c r="D36" s="54">
        <f>IFERROR(('APPENDIX 3'!D35/'APPENDIX 3'!D$38)*100,0)</f>
        <v>0</v>
      </c>
      <c r="E36" s="54">
        <f>IFERROR(('APPENDIX 3'!E35/'APPENDIX 3'!E$38)*100,0)</f>
        <v>0</v>
      </c>
      <c r="F36" s="54">
        <f>IFERROR(('APPENDIX 3'!F35/'APPENDIX 3'!F$38)*100,0)</f>
        <v>9.0626959683010746</v>
      </c>
      <c r="G36" s="54">
        <f>IFERROR(('APPENDIX 3'!G35/'APPENDIX 3'!G$38)*100,0)</f>
        <v>0</v>
      </c>
      <c r="H36" s="54">
        <f>IFERROR(('APPENDIX 3'!H35/'APPENDIX 3'!H$38)*100,0)</f>
        <v>0</v>
      </c>
      <c r="I36" s="54">
        <f>IFERROR(('APPENDIX 3'!I35/'APPENDIX 3'!I$38)*100,0)</f>
        <v>0</v>
      </c>
      <c r="J36" s="199">
        <f>IFERROR(('APPENDIX 3'!J35/'APPENDIX 3'!J$38)*100,0)</f>
        <v>8.4608283787941918</v>
      </c>
    </row>
    <row r="37" spans="1:11" s="24" customFormat="1" ht="27.75" customHeight="1" x14ac:dyDescent="0.25">
      <c r="B37" s="106" t="s">
        <v>47</v>
      </c>
      <c r="C37" s="107">
        <f>IFERROR('APPENDIX 3'!C38/'APPENDIX 3'!C$38*100,"0")</f>
        <v>100</v>
      </c>
      <c r="D37" s="107" t="str">
        <f>IFERROR('APPENDIX 3'!D38/'APPENDIX 3'!D$38*100,"0")</f>
        <v>0</v>
      </c>
      <c r="E37" s="107" t="str">
        <f>IFERROR('APPENDIX 3'!E38/'APPENDIX 3'!E$38*100,"0")</f>
        <v>0</v>
      </c>
      <c r="F37" s="107">
        <f>IFERROR('APPENDIX 3'!F38/'APPENDIX 3'!F$38*100,"0")</f>
        <v>100</v>
      </c>
      <c r="G37" s="107" t="str">
        <f>IFERROR('APPENDIX 3'!G38/'APPENDIX 3'!G$38*100,"0")</f>
        <v>0</v>
      </c>
      <c r="H37" s="108" t="str">
        <f>IFERROR('APPENDIX 3'!H38/'APPENDIX 3'!H$38*100,"0")</f>
        <v>0</v>
      </c>
      <c r="I37" s="107" t="str">
        <f>IFERROR('APPENDIX 3'!I38/'APPENDIX 3'!I$38*100,"0")</f>
        <v>0</v>
      </c>
      <c r="J37" s="107">
        <f>IFERROR('APPENDIX 3'!J38/'APPENDIX 3'!J$38*100,"0")</f>
        <v>100</v>
      </c>
    </row>
  </sheetData>
  <sheetProtection password="E931" sheet="1" objects="1" scenarios="1"/>
  <sortState ref="B6:J31">
    <sortCondition descending="1" ref="J6:J31"/>
  </sortState>
  <mergeCells count="3">
    <mergeCell ref="B3:J3"/>
    <mergeCell ref="B33:J33"/>
    <mergeCell ref="B5:J5"/>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Q40"/>
  <sheetViews>
    <sheetView showGridLines="0" zoomScale="80" zoomScaleNormal="80" workbookViewId="0">
      <selection activeCell="B3" sqref="B3:Q38"/>
    </sheetView>
  </sheetViews>
  <sheetFormatPr defaultColWidth="14.28515625" defaultRowHeight="21.75" customHeight="1" x14ac:dyDescent="0.25"/>
  <cols>
    <col min="1" max="1" width="14.28515625" style="12"/>
    <col min="2" max="2" width="43.5703125" style="12" customWidth="1"/>
    <col min="3" max="16" width="17.85546875" style="12" customWidth="1"/>
    <col min="17" max="17" width="17.85546875" style="24" customWidth="1"/>
    <col min="18" max="16384" width="14.28515625" style="12"/>
  </cols>
  <sheetData>
    <row r="1" spans="2:17" ht="18.75" customHeight="1" x14ac:dyDescent="0.25"/>
    <row r="2" spans="2:17" ht="15.75" customHeight="1" x14ac:dyDescent="0.25"/>
    <row r="3" spans="2:17" ht="18.75" customHeight="1" x14ac:dyDescent="0.25">
      <c r="B3" s="278" t="s">
        <v>265</v>
      </c>
      <c r="C3" s="278"/>
      <c r="D3" s="278"/>
      <c r="E3" s="278"/>
      <c r="F3" s="278"/>
      <c r="G3" s="278"/>
      <c r="H3" s="278"/>
      <c r="I3" s="278"/>
      <c r="J3" s="278"/>
      <c r="K3" s="278"/>
      <c r="L3" s="278"/>
      <c r="M3" s="278"/>
      <c r="N3" s="278"/>
      <c r="O3" s="278"/>
      <c r="P3" s="278"/>
      <c r="Q3" s="278"/>
    </row>
    <row r="4" spans="2:17" s="37" customFormat="1" ht="36.75" customHeight="1" x14ac:dyDescent="0.25">
      <c r="B4" s="109" t="s">
        <v>0</v>
      </c>
      <c r="C4" s="104" t="s">
        <v>69</v>
      </c>
      <c r="D4" s="104" t="s">
        <v>70</v>
      </c>
      <c r="E4" s="104" t="s">
        <v>71</v>
      </c>
      <c r="F4" s="104" t="s">
        <v>72</v>
      </c>
      <c r="G4" s="104" t="s">
        <v>73</v>
      </c>
      <c r="H4" s="104" t="s">
        <v>90</v>
      </c>
      <c r="I4" s="110" t="s">
        <v>74</v>
      </c>
      <c r="J4" s="104" t="s">
        <v>75</v>
      </c>
      <c r="K4" s="105" t="s">
        <v>76</v>
      </c>
      <c r="L4" s="105" t="s">
        <v>77</v>
      </c>
      <c r="M4" s="105" t="s">
        <v>78</v>
      </c>
      <c r="N4" s="105" t="s">
        <v>2</v>
      </c>
      <c r="O4" s="105" t="s">
        <v>79</v>
      </c>
      <c r="P4" s="105" t="s">
        <v>80</v>
      </c>
      <c r="Q4" s="105" t="s">
        <v>81</v>
      </c>
    </row>
    <row r="5" spans="2:17" ht="30.75" customHeight="1" x14ac:dyDescent="0.25">
      <c r="B5" s="275" t="s">
        <v>16</v>
      </c>
      <c r="C5" s="276"/>
      <c r="D5" s="276"/>
      <c r="E5" s="276"/>
      <c r="F5" s="276"/>
      <c r="G5" s="276"/>
      <c r="H5" s="276"/>
      <c r="I5" s="276"/>
      <c r="J5" s="276"/>
      <c r="K5" s="276"/>
      <c r="L5" s="276"/>
      <c r="M5" s="276"/>
      <c r="N5" s="276"/>
      <c r="O5" s="276"/>
      <c r="P5" s="276"/>
      <c r="Q5" s="277"/>
    </row>
    <row r="6" spans="2:17" ht="30.75" customHeight="1" x14ac:dyDescent="0.3">
      <c r="B6" s="25" t="s">
        <v>53</v>
      </c>
      <c r="C6" s="46">
        <v>167035</v>
      </c>
      <c r="D6" s="46">
        <v>56824</v>
      </c>
      <c r="E6" s="46">
        <v>55787</v>
      </c>
      <c r="F6" s="46">
        <v>0</v>
      </c>
      <c r="G6" s="46">
        <v>17769</v>
      </c>
      <c r="H6" s="46">
        <v>16518</v>
      </c>
      <c r="I6" s="46">
        <v>0</v>
      </c>
      <c r="J6" s="46">
        <v>0</v>
      </c>
      <c r="K6" s="46">
        <v>0</v>
      </c>
      <c r="L6" s="46">
        <v>21939</v>
      </c>
      <c r="M6" s="46">
        <v>65587</v>
      </c>
      <c r="N6" s="46">
        <v>9031</v>
      </c>
      <c r="O6" s="46">
        <v>1816</v>
      </c>
      <c r="P6" s="46">
        <v>0</v>
      </c>
      <c r="Q6" s="47">
        <v>125992</v>
      </c>
    </row>
    <row r="7" spans="2:17" ht="30.75" customHeight="1" x14ac:dyDescent="0.3">
      <c r="B7" s="25" t="s">
        <v>200</v>
      </c>
      <c r="C7" s="46">
        <v>-431852</v>
      </c>
      <c r="D7" s="46">
        <v>145904</v>
      </c>
      <c r="E7" s="46">
        <v>145904</v>
      </c>
      <c r="F7" s="46">
        <v>0</v>
      </c>
      <c r="G7" s="46">
        <v>3802</v>
      </c>
      <c r="H7" s="46">
        <v>1712</v>
      </c>
      <c r="I7" s="46">
        <v>2514</v>
      </c>
      <c r="J7" s="46">
        <v>0</v>
      </c>
      <c r="K7" s="46">
        <v>0</v>
      </c>
      <c r="L7" s="46">
        <v>26315</v>
      </c>
      <c r="M7" s="46">
        <v>165171</v>
      </c>
      <c r="N7" s="46">
        <v>15040</v>
      </c>
      <c r="O7" s="46">
        <v>0</v>
      </c>
      <c r="P7" s="46">
        <v>0</v>
      </c>
      <c r="Q7" s="47">
        <v>-466620</v>
      </c>
    </row>
    <row r="8" spans="2:17" ht="30.75" customHeight="1" x14ac:dyDescent="0.3">
      <c r="B8" s="25" t="s">
        <v>211</v>
      </c>
      <c r="C8" s="46">
        <v>19588896</v>
      </c>
      <c r="D8" s="46">
        <v>5684861</v>
      </c>
      <c r="E8" s="46">
        <v>5636229</v>
      </c>
      <c r="F8" s="46">
        <v>0</v>
      </c>
      <c r="G8" s="46">
        <v>1862891</v>
      </c>
      <c r="H8" s="46">
        <v>512733</v>
      </c>
      <c r="I8" s="46">
        <v>500180</v>
      </c>
      <c r="J8" s="46">
        <v>883316</v>
      </c>
      <c r="K8" s="46">
        <v>0</v>
      </c>
      <c r="L8" s="46">
        <v>1232595</v>
      </c>
      <c r="M8" s="46">
        <v>1213390</v>
      </c>
      <c r="N8" s="46">
        <v>1218226</v>
      </c>
      <c r="O8" s="46">
        <v>26046</v>
      </c>
      <c r="P8" s="46">
        <v>0</v>
      </c>
      <c r="Q8" s="47">
        <v>22075092</v>
      </c>
    </row>
    <row r="9" spans="2:17" ht="30.75" customHeight="1" x14ac:dyDescent="0.3">
      <c r="B9" s="25" t="s">
        <v>21</v>
      </c>
      <c r="C9" s="46">
        <v>744011</v>
      </c>
      <c r="D9" s="46">
        <v>65222</v>
      </c>
      <c r="E9" s="46">
        <v>64663</v>
      </c>
      <c r="F9" s="46">
        <v>0</v>
      </c>
      <c r="G9" s="46">
        <v>122734</v>
      </c>
      <c r="H9" s="46">
        <v>122734</v>
      </c>
      <c r="I9" s="46">
        <v>0</v>
      </c>
      <c r="J9" s="46">
        <v>0</v>
      </c>
      <c r="K9" s="46">
        <v>0</v>
      </c>
      <c r="L9" s="46">
        <v>2099</v>
      </c>
      <c r="M9" s="46">
        <v>71532</v>
      </c>
      <c r="N9" s="46">
        <v>53991</v>
      </c>
      <c r="O9" s="46">
        <v>0</v>
      </c>
      <c r="P9" s="46">
        <v>0</v>
      </c>
      <c r="Q9" s="47">
        <v>666301</v>
      </c>
    </row>
    <row r="10" spans="2:17" ht="30.75" customHeight="1" x14ac:dyDescent="0.3">
      <c r="B10" s="25" t="s">
        <v>54</v>
      </c>
      <c r="C10" s="46">
        <v>119406</v>
      </c>
      <c r="D10" s="46">
        <v>192636</v>
      </c>
      <c r="E10" s="46">
        <v>192636</v>
      </c>
      <c r="F10" s="46">
        <v>0</v>
      </c>
      <c r="G10" s="46">
        <v>37882</v>
      </c>
      <c r="H10" s="46">
        <v>36058</v>
      </c>
      <c r="I10" s="46">
        <v>0</v>
      </c>
      <c r="J10" s="46">
        <v>0</v>
      </c>
      <c r="K10" s="46">
        <v>0</v>
      </c>
      <c r="L10" s="46">
        <v>22495</v>
      </c>
      <c r="M10" s="46">
        <v>61484</v>
      </c>
      <c r="N10" s="46">
        <v>55433</v>
      </c>
      <c r="O10" s="46">
        <v>0</v>
      </c>
      <c r="P10" s="46">
        <v>0</v>
      </c>
      <c r="Q10" s="47">
        <v>247438</v>
      </c>
    </row>
    <row r="11" spans="2:17" ht="30.75" customHeight="1" x14ac:dyDescent="0.3">
      <c r="B11" s="25" t="s">
        <v>55</v>
      </c>
      <c r="C11" s="46">
        <v>648992</v>
      </c>
      <c r="D11" s="46">
        <v>708316</v>
      </c>
      <c r="E11" s="46">
        <v>705257</v>
      </c>
      <c r="F11" s="46">
        <v>0</v>
      </c>
      <c r="G11" s="46">
        <v>247262</v>
      </c>
      <c r="H11" s="46">
        <v>408300</v>
      </c>
      <c r="I11" s="46">
        <v>0</v>
      </c>
      <c r="J11" s="46">
        <v>0</v>
      </c>
      <c r="K11" s="46">
        <v>0</v>
      </c>
      <c r="L11" s="46">
        <v>153295</v>
      </c>
      <c r="M11" s="46">
        <v>86010</v>
      </c>
      <c r="N11" s="46">
        <v>109890</v>
      </c>
      <c r="O11" s="46">
        <v>0</v>
      </c>
      <c r="P11" s="46">
        <v>0</v>
      </c>
      <c r="Q11" s="47">
        <v>816535</v>
      </c>
    </row>
    <row r="12" spans="2:17" ht="30.75" customHeight="1" x14ac:dyDescent="0.3">
      <c r="B12" s="25" t="s">
        <v>23</v>
      </c>
      <c r="C12" s="46">
        <v>621704</v>
      </c>
      <c r="D12" s="46">
        <v>211373</v>
      </c>
      <c r="E12" s="46">
        <v>211373</v>
      </c>
      <c r="F12" s="46">
        <v>0</v>
      </c>
      <c r="G12" s="46">
        <v>144824</v>
      </c>
      <c r="H12" s="46">
        <v>144824</v>
      </c>
      <c r="I12" s="46">
        <v>0</v>
      </c>
      <c r="J12" s="46">
        <v>0</v>
      </c>
      <c r="K12" s="46">
        <v>0</v>
      </c>
      <c r="L12" s="46">
        <v>55526</v>
      </c>
      <c r="M12" s="46">
        <v>32361</v>
      </c>
      <c r="N12" s="46">
        <v>45670</v>
      </c>
      <c r="O12" s="46">
        <v>0</v>
      </c>
      <c r="P12" s="46">
        <v>0</v>
      </c>
      <c r="Q12" s="47">
        <v>646036</v>
      </c>
    </row>
    <row r="13" spans="2:17" ht="30.75" customHeight="1" x14ac:dyDescent="0.3">
      <c r="B13" s="25"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30.75" customHeight="1" x14ac:dyDescent="0.3">
      <c r="B14" s="25"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30.75" customHeight="1" x14ac:dyDescent="0.3">
      <c r="B15" s="25" t="s">
        <v>58</v>
      </c>
      <c r="C15" s="46">
        <v>286542</v>
      </c>
      <c r="D15" s="46">
        <v>32119</v>
      </c>
      <c r="E15" s="46">
        <v>31073</v>
      </c>
      <c r="F15" s="46">
        <v>0</v>
      </c>
      <c r="G15" s="46">
        <v>9938</v>
      </c>
      <c r="H15" s="46">
        <v>8548</v>
      </c>
      <c r="I15" s="46">
        <v>1391</v>
      </c>
      <c r="J15" s="46">
        <v>0</v>
      </c>
      <c r="K15" s="46">
        <v>0</v>
      </c>
      <c r="L15" s="46">
        <v>5853</v>
      </c>
      <c r="M15" s="46">
        <v>5340</v>
      </c>
      <c r="N15" s="46">
        <v>14513</v>
      </c>
      <c r="O15" s="46">
        <v>0</v>
      </c>
      <c r="P15" s="46">
        <v>0</v>
      </c>
      <c r="Q15" s="47">
        <v>310996</v>
      </c>
    </row>
    <row r="16" spans="2:17" ht="30.75" customHeight="1" x14ac:dyDescent="0.3">
      <c r="B16" s="25" t="s">
        <v>59</v>
      </c>
      <c r="C16" s="46">
        <v>4898901</v>
      </c>
      <c r="D16" s="46">
        <v>1626801</v>
      </c>
      <c r="E16" s="46">
        <v>1598923</v>
      </c>
      <c r="F16" s="46">
        <v>0</v>
      </c>
      <c r="G16" s="46">
        <v>525155</v>
      </c>
      <c r="H16" s="46">
        <v>448163</v>
      </c>
      <c r="I16" s="46">
        <v>76447</v>
      </c>
      <c r="J16" s="46">
        <v>0</v>
      </c>
      <c r="K16" s="46">
        <v>0</v>
      </c>
      <c r="L16" s="46">
        <v>297457</v>
      </c>
      <c r="M16" s="46">
        <v>407020</v>
      </c>
      <c r="N16" s="46">
        <v>730770</v>
      </c>
      <c r="O16" s="46">
        <v>0</v>
      </c>
      <c r="P16" s="46">
        <v>56023</v>
      </c>
      <c r="Q16" s="47">
        <v>5943485</v>
      </c>
    </row>
    <row r="17" spans="2:17" ht="30.75" customHeight="1" x14ac:dyDescent="0.3">
      <c r="B17" s="25" t="s">
        <v>60</v>
      </c>
      <c r="C17" s="46">
        <v>5162002</v>
      </c>
      <c r="D17" s="46">
        <v>2181626</v>
      </c>
      <c r="E17" s="46">
        <v>2176652</v>
      </c>
      <c r="F17" s="46">
        <v>0</v>
      </c>
      <c r="G17" s="46">
        <v>864983</v>
      </c>
      <c r="H17" s="46">
        <v>613699</v>
      </c>
      <c r="I17" s="46">
        <v>224367</v>
      </c>
      <c r="J17" s="46">
        <v>0</v>
      </c>
      <c r="K17" s="46">
        <v>0</v>
      </c>
      <c r="L17" s="46">
        <v>487568</v>
      </c>
      <c r="M17" s="46">
        <v>360357</v>
      </c>
      <c r="N17" s="46">
        <v>597723</v>
      </c>
      <c r="O17" s="46">
        <v>3787</v>
      </c>
      <c r="P17" s="46">
        <v>165330</v>
      </c>
      <c r="Q17" s="47">
        <v>6081271</v>
      </c>
    </row>
    <row r="18" spans="2:17" ht="30.75" customHeight="1" x14ac:dyDescent="0.3">
      <c r="B18" s="25" t="s">
        <v>61</v>
      </c>
      <c r="C18" s="46">
        <v>5810524</v>
      </c>
      <c r="D18" s="46">
        <v>901231</v>
      </c>
      <c r="E18" s="46">
        <v>898329</v>
      </c>
      <c r="F18" s="46">
        <v>0</v>
      </c>
      <c r="G18" s="46">
        <v>439910</v>
      </c>
      <c r="H18" s="46">
        <v>467194</v>
      </c>
      <c r="I18" s="46">
        <v>0</v>
      </c>
      <c r="J18" s="46">
        <v>0</v>
      </c>
      <c r="K18" s="46">
        <v>0</v>
      </c>
      <c r="L18" s="46">
        <v>56608</v>
      </c>
      <c r="M18" s="46">
        <v>152807</v>
      </c>
      <c r="N18" s="46">
        <v>571826</v>
      </c>
      <c r="O18" s="46">
        <v>0</v>
      </c>
      <c r="P18" s="46">
        <v>22500</v>
      </c>
      <c r="Q18" s="47">
        <v>6581571</v>
      </c>
    </row>
    <row r="19" spans="2:17" ht="30.75" customHeight="1" x14ac:dyDescent="0.3">
      <c r="B19" s="25" t="s">
        <v>185</v>
      </c>
      <c r="C19" s="46">
        <v>25027</v>
      </c>
      <c r="D19" s="46">
        <v>40467</v>
      </c>
      <c r="E19" s="46">
        <v>40386</v>
      </c>
      <c r="F19" s="46">
        <v>0</v>
      </c>
      <c r="G19" s="46">
        <v>319</v>
      </c>
      <c r="H19" s="46">
        <v>319</v>
      </c>
      <c r="I19" s="46">
        <v>0</v>
      </c>
      <c r="J19" s="46">
        <v>0</v>
      </c>
      <c r="K19" s="46">
        <v>0</v>
      </c>
      <c r="L19" s="46">
        <v>6951</v>
      </c>
      <c r="M19" s="46">
        <v>29029</v>
      </c>
      <c r="N19" s="46">
        <v>3508</v>
      </c>
      <c r="O19" s="46">
        <v>0</v>
      </c>
      <c r="P19" s="46">
        <v>0</v>
      </c>
      <c r="Q19" s="47">
        <v>32621</v>
      </c>
    </row>
    <row r="20" spans="2:17" ht="30.75" customHeight="1" x14ac:dyDescent="0.3">
      <c r="B20" s="25" t="s">
        <v>190</v>
      </c>
      <c r="C20" s="46">
        <v>6486305</v>
      </c>
      <c r="D20" s="46">
        <v>290355</v>
      </c>
      <c r="E20" s="46">
        <v>286102</v>
      </c>
      <c r="F20" s="46">
        <v>0</v>
      </c>
      <c r="G20" s="46">
        <v>256178</v>
      </c>
      <c r="H20" s="46">
        <v>258151</v>
      </c>
      <c r="I20" s="46">
        <v>0</v>
      </c>
      <c r="J20" s="46">
        <v>0</v>
      </c>
      <c r="K20" s="46">
        <v>0</v>
      </c>
      <c r="L20" s="46">
        <v>33215</v>
      </c>
      <c r="M20" s="46">
        <v>165874</v>
      </c>
      <c r="N20" s="46">
        <v>251900</v>
      </c>
      <c r="O20" s="46">
        <v>0</v>
      </c>
      <c r="P20" s="46">
        <v>0</v>
      </c>
      <c r="Q20" s="47">
        <v>6567068</v>
      </c>
    </row>
    <row r="21" spans="2:17" ht="30.75" customHeight="1" x14ac:dyDescent="0.3">
      <c r="B21" s="25" t="s">
        <v>36</v>
      </c>
      <c r="C21" s="46">
        <v>3254957</v>
      </c>
      <c r="D21" s="46">
        <v>762464</v>
      </c>
      <c r="E21" s="46">
        <v>762464</v>
      </c>
      <c r="F21" s="46">
        <v>0</v>
      </c>
      <c r="G21" s="46">
        <v>259967</v>
      </c>
      <c r="H21" s="46">
        <v>0</v>
      </c>
      <c r="I21" s="46">
        <v>0</v>
      </c>
      <c r="J21" s="46">
        <v>0</v>
      </c>
      <c r="K21" s="46">
        <v>0</v>
      </c>
      <c r="L21" s="46">
        <v>110200</v>
      </c>
      <c r="M21" s="46">
        <v>357316</v>
      </c>
      <c r="N21" s="46">
        <v>217593</v>
      </c>
      <c r="O21" s="46">
        <v>0</v>
      </c>
      <c r="P21" s="46">
        <v>0</v>
      </c>
      <c r="Q21" s="47">
        <v>3767499</v>
      </c>
    </row>
    <row r="22" spans="2:17" ht="30.75" customHeight="1" x14ac:dyDescent="0.3">
      <c r="B22" s="25" t="s">
        <v>62</v>
      </c>
      <c r="C22" s="46">
        <v>11345</v>
      </c>
      <c r="D22" s="46">
        <v>19460</v>
      </c>
      <c r="E22" s="46">
        <v>19417</v>
      </c>
      <c r="F22" s="46">
        <v>0</v>
      </c>
      <c r="G22" s="46">
        <v>19158</v>
      </c>
      <c r="H22" s="46">
        <v>19158</v>
      </c>
      <c r="I22" s="46">
        <v>-29634</v>
      </c>
      <c r="J22" s="46">
        <v>0</v>
      </c>
      <c r="K22" s="46">
        <v>0</v>
      </c>
      <c r="L22" s="46">
        <v>2151</v>
      </c>
      <c r="M22" s="46">
        <v>2862</v>
      </c>
      <c r="N22" s="46">
        <v>1215</v>
      </c>
      <c r="O22" s="46">
        <v>0</v>
      </c>
      <c r="P22" s="46">
        <v>-9534</v>
      </c>
      <c r="Q22" s="47">
        <v>46974</v>
      </c>
    </row>
    <row r="23" spans="2:17" ht="30.75" customHeight="1" x14ac:dyDescent="0.3">
      <c r="B23" s="25" t="s">
        <v>63</v>
      </c>
      <c r="C23" s="46">
        <v>4680218</v>
      </c>
      <c r="D23" s="46">
        <v>559914</v>
      </c>
      <c r="E23" s="46">
        <v>514861</v>
      </c>
      <c r="F23" s="46">
        <v>344017</v>
      </c>
      <c r="G23" s="46">
        <v>380845</v>
      </c>
      <c r="H23" s="46">
        <v>379534</v>
      </c>
      <c r="I23" s="46">
        <v>35929</v>
      </c>
      <c r="J23" s="46">
        <v>0</v>
      </c>
      <c r="K23" s="46">
        <v>0</v>
      </c>
      <c r="L23" s="46">
        <v>136211</v>
      </c>
      <c r="M23" s="46">
        <v>591040</v>
      </c>
      <c r="N23" s="46">
        <v>711255</v>
      </c>
      <c r="O23" s="46">
        <v>21056</v>
      </c>
      <c r="P23" s="46">
        <v>-26102</v>
      </c>
      <c r="Q23" s="47">
        <v>5112684</v>
      </c>
    </row>
    <row r="24" spans="2:17" ht="30.75" customHeight="1" x14ac:dyDescent="0.3">
      <c r="B24" s="25" t="s">
        <v>64</v>
      </c>
      <c r="C24" s="46">
        <v>332758</v>
      </c>
      <c r="D24" s="46">
        <v>536401</v>
      </c>
      <c r="E24" s="46">
        <v>536400</v>
      </c>
      <c r="F24" s="46">
        <v>0</v>
      </c>
      <c r="G24" s="46">
        <v>264464</v>
      </c>
      <c r="H24" s="46">
        <v>250932</v>
      </c>
      <c r="I24" s="46">
        <v>0</v>
      </c>
      <c r="J24" s="46">
        <v>0</v>
      </c>
      <c r="K24" s="46">
        <v>0</v>
      </c>
      <c r="L24" s="46">
        <v>159367</v>
      </c>
      <c r="M24" s="46">
        <v>216328</v>
      </c>
      <c r="N24" s="46">
        <v>51799</v>
      </c>
      <c r="O24" s="46">
        <v>0</v>
      </c>
      <c r="P24" s="46">
        <v>0</v>
      </c>
      <c r="Q24" s="47">
        <v>294329</v>
      </c>
    </row>
    <row r="25" spans="2:17" ht="30.75" customHeight="1" x14ac:dyDescent="0.3">
      <c r="B25" s="25" t="s">
        <v>188</v>
      </c>
      <c r="C25" s="46">
        <v>-632799</v>
      </c>
      <c r="D25" s="46">
        <v>103312</v>
      </c>
      <c r="E25" s="46">
        <v>103287</v>
      </c>
      <c r="F25" s="46">
        <v>11999</v>
      </c>
      <c r="G25" s="46">
        <v>96321</v>
      </c>
      <c r="H25" s="46">
        <v>70083</v>
      </c>
      <c r="I25" s="46">
        <v>360</v>
      </c>
      <c r="J25" s="46">
        <v>1041</v>
      </c>
      <c r="K25" s="46">
        <v>0</v>
      </c>
      <c r="L25" s="46">
        <v>33978</v>
      </c>
      <c r="M25" s="46">
        <v>99290</v>
      </c>
      <c r="N25" s="46">
        <v>26638</v>
      </c>
      <c r="O25" s="46">
        <v>1212</v>
      </c>
      <c r="P25" s="46">
        <v>0</v>
      </c>
      <c r="Q25" s="47">
        <v>-696839</v>
      </c>
    </row>
    <row r="26" spans="2:17" ht="30.75" customHeight="1" x14ac:dyDescent="0.3">
      <c r="B26" s="25" t="s">
        <v>189</v>
      </c>
      <c r="C26" s="46">
        <v>207785</v>
      </c>
      <c r="D26" s="46">
        <v>34811</v>
      </c>
      <c r="E26" s="46">
        <v>33899</v>
      </c>
      <c r="F26" s="46">
        <v>0</v>
      </c>
      <c r="G26" s="46">
        <v>21670</v>
      </c>
      <c r="H26" s="46">
        <v>34502</v>
      </c>
      <c r="I26" s="46">
        <v>901</v>
      </c>
      <c r="J26" s="46">
        <v>0</v>
      </c>
      <c r="K26" s="46">
        <v>0</v>
      </c>
      <c r="L26" s="46">
        <v>4183</v>
      </c>
      <c r="M26" s="46">
        <v>11050</v>
      </c>
      <c r="N26" s="46">
        <v>18180</v>
      </c>
      <c r="O26" s="46">
        <v>0</v>
      </c>
      <c r="P26" s="46">
        <v>0</v>
      </c>
      <c r="Q26" s="47">
        <v>209229</v>
      </c>
    </row>
    <row r="27" spans="2:17" ht="30.75" customHeight="1" x14ac:dyDescent="0.3">
      <c r="B27" s="25" t="s">
        <v>212</v>
      </c>
      <c r="C27" s="46">
        <v>2688383</v>
      </c>
      <c r="D27" s="46">
        <v>1209130</v>
      </c>
      <c r="E27" s="46">
        <v>1192047</v>
      </c>
      <c r="F27" s="46">
        <v>124433</v>
      </c>
      <c r="G27" s="46">
        <v>40497</v>
      </c>
      <c r="H27" s="46">
        <v>68850</v>
      </c>
      <c r="I27" s="46">
        <v>0</v>
      </c>
      <c r="J27" s="46">
        <v>0</v>
      </c>
      <c r="K27" s="46">
        <v>0</v>
      </c>
      <c r="L27" s="46">
        <v>232824</v>
      </c>
      <c r="M27" s="46">
        <v>229537</v>
      </c>
      <c r="N27" s="46">
        <v>232412</v>
      </c>
      <c r="O27" s="46">
        <v>0</v>
      </c>
      <c r="P27" s="46">
        <v>0</v>
      </c>
      <c r="Q27" s="47">
        <v>3706064</v>
      </c>
    </row>
    <row r="28" spans="2:17" ht="30.75" customHeight="1" x14ac:dyDescent="0.3">
      <c r="B28" s="25" t="s">
        <v>40</v>
      </c>
      <c r="C28" s="46">
        <v>67484</v>
      </c>
      <c r="D28" s="46">
        <v>0</v>
      </c>
      <c r="E28" s="46">
        <v>0</v>
      </c>
      <c r="F28" s="46">
        <v>0</v>
      </c>
      <c r="G28" s="46">
        <v>0</v>
      </c>
      <c r="H28" s="46">
        <v>0</v>
      </c>
      <c r="I28" s="46">
        <v>0</v>
      </c>
      <c r="J28" s="46">
        <v>0</v>
      </c>
      <c r="K28" s="46">
        <v>0</v>
      </c>
      <c r="L28" s="46">
        <v>0</v>
      </c>
      <c r="M28" s="46">
        <v>0</v>
      </c>
      <c r="N28" s="46">
        <v>0</v>
      </c>
      <c r="O28" s="46">
        <v>0</v>
      </c>
      <c r="P28" s="46">
        <v>0</v>
      </c>
      <c r="Q28" s="47">
        <v>67484</v>
      </c>
    </row>
    <row r="29" spans="2:17" ht="30.75" customHeight="1" x14ac:dyDescent="0.3">
      <c r="B29" s="25" t="s">
        <v>65</v>
      </c>
      <c r="C29" s="46">
        <v>0</v>
      </c>
      <c r="D29" s="46">
        <v>0</v>
      </c>
      <c r="E29" s="46">
        <v>0</v>
      </c>
      <c r="F29" s="46">
        <v>0</v>
      </c>
      <c r="G29" s="46">
        <v>0</v>
      </c>
      <c r="H29" s="46">
        <v>0</v>
      </c>
      <c r="I29" s="46">
        <v>0</v>
      </c>
      <c r="J29" s="46">
        <v>0</v>
      </c>
      <c r="K29" s="46">
        <v>0</v>
      </c>
      <c r="L29" s="46">
        <v>0</v>
      </c>
      <c r="M29" s="46">
        <v>0</v>
      </c>
      <c r="N29" s="46">
        <v>0</v>
      </c>
      <c r="O29" s="46">
        <v>0</v>
      </c>
      <c r="P29" s="46">
        <v>0</v>
      </c>
      <c r="Q29" s="47">
        <v>0</v>
      </c>
    </row>
    <row r="30" spans="2:17" ht="30.75" customHeight="1" x14ac:dyDescent="0.3">
      <c r="B30" s="25" t="s">
        <v>66</v>
      </c>
      <c r="C30" s="46">
        <v>10922</v>
      </c>
      <c r="D30" s="46">
        <v>16688</v>
      </c>
      <c r="E30" s="46">
        <v>8545</v>
      </c>
      <c r="F30" s="46">
        <v>0</v>
      </c>
      <c r="G30" s="46">
        <v>0</v>
      </c>
      <c r="H30" s="46">
        <v>0</v>
      </c>
      <c r="I30" s="46">
        <v>0</v>
      </c>
      <c r="J30" s="46">
        <v>0</v>
      </c>
      <c r="K30" s="46">
        <v>0</v>
      </c>
      <c r="L30" s="46">
        <v>1529</v>
      </c>
      <c r="M30" s="46">
        <v>13986</v>
      </c>
      <c r="N30" s="46">
        <v>12649</v>
      </c>
      <c r="O30" s="46">
        <v>7428</v>
      </c>
      <c r="P30" s="46">
        <v>0</v>
      </c>
      <c r="Q30" s="47">
        <v>9172</v>
      </c>
    </row>
    <row r="31" spans="2:17" ht="30.75" customHeight="1" x14ac:dyDescent="0.3">
      <c r="B31" s="25" t="s">
        <v>67</v>
      </c>
      <c r="C31" s="46">
        <v>449846</v>
      </c>
      <c r="D31" s="46">
        <v>374148</v>
      </c>
      <c r="E31" s="46">
        <v>374148</v>
      </c>
      <c r="F31" s="46">
        <v>0</v>
      </c>
      <c r="G31" s="46">
        <v>56339</v>
      </c>
      <c r="H31" s="46">
        <v>37681</v>
      </c>
      <c r="I31" s="46">
        <v>18202</v>
      </c>
      <c r="J31" s="46">
        <v>377</v>
      </c>
      <c r="K31" s="46">
        <v>0</v>
      </c>
      <c r="L31" s="46">
        <v>23343</v>
      </c>
      <c r="M31" s="46">
        <v>215792</v>
      </c>
      <c r="N31" s="46">
        <v>138612</v>
      </c>
      <c r="O31" s="46">
        <v>0</v>
      </c>
      <c r="P31" s="46">
        <v>0</v>
      </c>
      <c r="Q31" s="47">
        <v>667210</v>
      </c>
    </row>
    <row r="32" spans="2:17" ht="30.75" customHeight="1" x14ac:dyDescent="0.25">
      <c r="B32" s="96" t="s">
        <v>47</v>
      </c>
      <c r="C32" s="111">
        <f>SUM(C6:C31)</f>
        <v>55198392</v>
      </c>
      <c r="D32" s="111">
        <f t="shared" ref="D32:Q32" si="0">SUM(D6:D31)</f>
        <v>15754063</v>
      </c>
      <c r="E32" s="111">
        <f t="shared" si="0"/>
        <v>15588382</v>
      </c>
      <c r="F32" s="111">
        <f t="shared" si="0"/>
        <v>480449</v>
      </c>
      <c r="G32" s="111">
        <f t="shared" si="0"/>
        <v>5672908</v>
      </c>
      <c r="H32" s="111">
        <f t="shared" si="0"/>
        <v>3899693</v>
      </c>
      <c r="I32" s="111">
        <f t="shared" si="0"/>
        <v>830657</v>
      </c>
      <c r="J32" s="111">
        <f t="shared" si="0"/>
        <v>884734</v>
      </c>
      <c r="K32" s="111">
        <f t="shared" si="0"/>
        <v>0</v>
      </c>
      <c r="L32" s="111">
        <f t="shared" si="0"/>
        <v>3105702</v>
      </c>
      <c r="M32" s="111">
        <f t="shared" si="0"/>
        <v>4553163</v>
      </c>
      <c r="N32" s="111">
        <f t="shared" si="0"/>
        <v>5087874</v>
      </c>
      <c r="O32" s="111">
        <f t="shared" si="0"/>
        <v>61345</v>
      </c>
      <c r="P32" s="111">
        <f t="shared" si="0"/>
        <v>208217</v>
      </c>
      <c r="Q32" s="111">
        <f t="shared" si="0"/>
        <v>62811592</v>
      </c>
    </row>
    <row r="33" spans="2:17" ht="30.75" customHeight="1" x14ac:dyDescent="0.25">
      <c r="B33" s="275" t="s">
        <v>48</v>
      </c>
      <c r="C33" s="276"/>
      <c r="D33" s="276"/>
      <c r="E33" s="276"/>
      <c r="F33" s="276"/>
      <c r="G33" s="276"/>
      <c r="H33" s="276"/>
      <c r="I33" s="276"/>
      <c r="J33" s="276"/>
      <c r="K33" s="276"/>
      <c r="L33" s="276"/>
      <c r="M33" s="276"/>
      <c r="N33" s="276"/>
      <c r="O33" s="276"/>
      <c r="P33" s="276"/>
      <c r="Q33" s="277"/>
    </row>
    <row r="34" spans="2:17" ht="30.75" customHeight="1" x14ac:dyDescent="0.3">
      <c r="B34" s="25" t="s">
        <v>49</v>
      </c>
      <c r="C34" s="46">
        <v>1019</v>
      </c>
      <c r="D34" s="46">
        <v>1091</v>
      </c>
      <c r="E34" s="46">
        <v>927</v>
      </c>
      <c r="F34" s="46">
        <v>0</v>
      </c>
      <c r="G34" s="46">
        <v>0</v>
      </c>
      <c r="H34" s="46">
        <v>-362</v>
      </c>
      <c r="I34" s="46">
        <v>0</v>
      </c>
      <c r="J34" s="46">
        <v>0</v>
      </c>
      <c r="K34" s="46">
        <v>0</v>
      </c>
      <c r="L34" s="46">
        <v>294</v>
      </c>
      <c r="M34" s="46">
        <v>226</v>
      </c>
      <c r="N34" s="46">
        <v>433</v>
      </c>
      <c r="O34" s="46">
        <v>45</v>
      </c>
      <c r="P34" s="46">
        <v>0</v>
      </c>
      <c r="Q34" s="47">
        <v>2176</v>
      </c>
    </row>
    <row r="35" spans="2:17" ht="30.75" customHeight="1" x14ac:dyDescent="0.3">
      <c r="B35" s="25" t="s">
        <v>82</v>
      </c>
      <c r="C35" s="46">
        <v>0</v>
      </c>
      <c r="D35" s="46">
        <v>39765</v>
      </c>
      <c r="E35" s="46">
        <v>36015</v>
      </c>
      <c r="F35" s="46">
        <v>-5463</v>
      </c>
      <c r="G35" s="46">
        <v>414</v>
      </c>
      <c r="H35" s="46">
        <v>0</v>
      </c>
      <c r="I35" s="46">
        <v>0</v>
      </c>
      <c r="J35" s="46">
        <v>0</v>
      </c>
      <c r="K35" s="46">
        <v>0</v>
      </c>
      <c r="L35" s="46">
        <v>3427</v>
      </c>
      <c r="M35" s="46">
        <v>2152</v>
      </c>
      <c r="N35" s="46">
        <v>0</v>
      </c>
      <c r="O35" s="46">
        <v>0</v>
      </c>
      <c r="P35" s="46">
        <v>0</v>
      </c>
      <c r="Q35" s="47">
        <v>24974</v>
      </c>
    </row>
    <row r="36" spans="2:17" ht="30.75" customHeight="1" x14ac:dyDescent="0.3">
      <c r="B36" s="25" t="s">
        <v>50</v>
      </c>
      <c r="C36" s="46">
        <v>1192797</v>
      </c>
      <c r="D36" s="46">
        <v>105213</v>
      </c>
      <c r="E36" s="46">
        <v>102051</v>
      </c>
      <c r="F36" s="46">
        <v>0</v>
      </c>
      <c r="G36" s="46">
        <v>41856</v>
      </c>
      <c r="H36" s="46">
        <v>41856</v>
      </c>
      <c r="I36" s="46">
        <v>0</v>
      </c>
      <c r="J36" s="46">
        <v>0</v>
      </c>
      <c r="K36" s="46">
        <v>0</v>
      </c>
      <c r="L36" s="46">
        <v>35318</v>
      </c>
      <c r="M36" s="46">
        <v>12947</v>
      </c>
      <c r="N36" s="46">
        <v>17462</v>
      </c>
      <c r="O36" s="46">
        <v>0</v>
      </c>
      <c r="P36" s="46">
        <v>0</v>
      </c>
      <c r="Q36" s="47">
        <v>1222190</v>
      </c>
    </row>
    <row r="37" spans="2:17" ht="30.75" customHeight="1" x14ac:dyDescent="0.25">
      <c r="B37" s="96" t="s">
        <v>47</v>
      </c>
      <c r="C37" s="111">
        <f>SUM(C34:C36)</f>
        <v>1193816</v>
      </c>
      <c r="D37" s="111">
        <f t="shared" ref="D37:Q37" si="1">SUM(D34:D36)</f>
        <v>146069</v>
      </c>
      <c r="E37" s="111">
        <f t="shared" si="1"/>
        <v>138993</v>
      </c>
      <c r="F37" s="111">
        <f t="shared" si="1"/>
        <v>-5463</v>
      </c>
      <c r="G37" s="111">
        <f t="shared" si="1"/>
        <v>42270</v>
      </c>
      <c r="H37" s="111">
        <f t="shared" si="1"/>
        <v>41494</v>
      </c>
      <c r="I37" s="111">
        <f t="shared" si="1"/>
        <v>0</v>
      </c>
      <c r="J37" s="111">
        <f t="shared" si="1"/>
        <v>0</v>
      </c>
      <c r="K37" s="111">
        <f t="shared" si="1"/>
        <v>0</v>
      </c>
      <c r="L37" s="111">
        <f t="shared" si="1"/>
        <v>39039</v>
      </c>
      <c r="M37" s="111">
        <f t="shared" si="1"/>
        <v>15325</v>
      </c>
      <c r="N37" s="111">
        <f t="shared" si="1"/>
        <v>17895</v>
      </c>
      <c r="O37" s="111">
        <f t="shared" si="1"/>
        <v>45</v>
      </c>
      <c r="P37" s="111">
        <f t="shared" si="1"/>
        <v>0</v>
      </c>
      <c r="Q37" s="111">
        <f t="shared" si="1"/>
        <v>1249340</v>
      </c>
    </row>
    <row r="38" spans="2:17" ht="21.75" customHeight="1" x14ac:dyDescent="0.25">
      <c r="B38" s="279" t="s">
        <v>52</v>
      </c>
      <c r="C38" s="279"/>
      <c r="D38" s="279"/>
      <c r="E38" s="279"/>
      <c r="F38" s="279"/>
      <c r="G38" s="279"/>
      <c r="H38" s="279"/>
      <c r="I38" s="279"/>
      <c r="J38" s="279"/>
      <c r="K38" s="279"/>
      <c r="L38" s="279"/>
      <c r="M38" s="279"/>
      <c r="N38" s="279"/>
      <c r="O38" s="279"/>
      <c r="P38" s="279"/>
      <c r="Q38" s="279"/>
    </row>
    <row r="39" spans="2:17" ht="21.75" customHeight="1" x14ac:dyDescent="0.25">
      <c r="C39" s="38"/>
      <c r="D39" s="38"/>
      <c r="E39" s="38"/>
      <c r="F39" s="38"/>
      <c r="G39" s="38"/>
      <c r="H39" s="38"/>
      <c r="I39" s="38"/>
      <c r="J39" s="38"/>
      <c r="K39" s="38"/>
      <c r="L39" s="38"/>
      <c r="M39" s="38"/>
      <c r="N39" s="38"/>
      <c r="O39" s="38"/>
      <c r="P39" s="38"/>
      <c r="Q39" s="44"/>
    </row>
    <row r="40" spans="2:17" ht="21.75" customHeight="1" x14ac:dyDescent="0.25">
      <c r="D40" s="215"/>
    </row>
  </sheetData>
  <sheetProtection password="E931" sheet="1" objects="1" scenarios="1"/>
  <mergeCells count="4">
    <mergeCell ref="B33:Q33"/>
    <mergeCell ref="B3:Q3"/>
    <mergeCell ref="B38:Q38"/>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39"/>
  <sheetViews>
    <sheetView showGridLines="0" zoomScale="80" zoomScaleNormal="80" workbookViewId="0">
      <selection activeCell="B3" sqref="B3:Q38"/>
    </sheetView>
  </sheetViews>
  <sheetFormatPr defaultColWidth="14.28515625" defaultRowHeight="21.75" customHeight="1" x14ac:dyDescent="0.25"/>
  <cols>
    <col min="1" max="1" width="14.28515625" style="12"/>
    <col min="2" max="2" width="46" style="12" customWidth="1"/>
    <col min="3" max="16" width="17.5703125" style="12" customWidth="1"/>
    <col min="17" max="17" width="17.5703125" style="24" customWidth="1"/>
    <col min="18" max="16384" width="14.28515625" style="12"/>
  </cols>
  <sheetData>
    <row r="1" spans="2:17" ht="18.75" customHeight="1" x14ac:dyDescent="0.25"/>
    <row r="2" spans="2:17" ht="15.75" customHeight="1" x14ac:dyDescent="0.25"/>
    <row r="3" spans="2:17" ht="18.75" customHeight="1" x14ac:dyDescent="0.25">
      <c r="B3" s="278" t="s">
        <v>266</v>
      </c>
      <c r="C3" s="278"/>
      <c r="D3" s="278"/>
      <c r="E3" s="278"/>
      <c r="F3" s="278"/>
      <c r="G3" s="278"/>
      <c r="H3" s="278"/>
      <c r="I3" s="278"/>
      <c r="J3" s="278"/>
      <c r="K3" s="278"/>
      <c r="L3" s="278"/>
      <c r="M3" s="278"/>
      <c r="N3" s="278"/>
      <c r="O3" s="278"/>
      <c r="P3" s="278"/>
      <c r="Q3" s="278"/>
    </row>
    <row r="4" spans="2:17" s="37" customFormat="1" ht="36.75" customHeight="1"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31.5" customHeight="1" x14ac:dyDescent="0.25">
      <c r="B5" s="275" t="s">
        <v>16</v>
      </c>
      <c r="C5" s="276"/>
      <c r="D5" s="276"/>
      <c r="E5" s="276"/>
      <c r="F5" s="276"/>
      <c r="G5" s="276"/>
      <c r="H5" s="276"/>
      <c r="I5" s="276"/>
      <c r="J5" s="276"/>
      <c r="K5" s="276"/>
      <c r="L5" s="276"/>
      <c r="M5" s="276"/>
      <c r="N5" s="276"/>
      <c r="O5" s="276"/>
      <c r="P5" s="276"/>
      <c r="Q5" s="277"/>
    </row>
    <row r="6" spans="2:17" ht="31.5" customHeight="1" x14ac:dyDescent="0.3">
      <c r="B6" s="25" t="s">
        <v>53</v>
      </c>
      <c r="C6" s="46">
        <v>1132</v>
      </c>
      <c r="D6" s="46">
        <v>22886</v>
      </c>
      <c r="E6" s="46">
        <v>22886</v>
      </c>
      <c r="F6" s="46">
        <v>0</v>
      </c>
      <c r="G6" s="46">
        <v>45597</v>
      </c>
      <c r="H6" s="46">
        <v>0</v>
      </c>
      <c r="I6" s="46">
        <v>0</v>
      </c>
      <c r="J6" s="46">
        <v>0</v>
      </c>
      <c r="K6" s="46">
        <v>45597</v>
      </c>
      <c r="L6" s="46">
        <v>0</v>
      </c>
      <c r="M6" s="46">
        <v>3158</v>
      </c>
      <c r="N6" s="46">
        <v>38182</v>
      </c>
      <c r="O6" s="46">
        <v>1791</v>
      </c>
      <c r="P6" s="46">
        <v>0</v>
      </c>
      <c r="Q6" s="47">
        <v>11655</v>
      </c>
    </row>
    <row r="7" spans="2:17" ht="31.5" customHeight="1" x14ac:dyDescent="0.3">
      <c r="B7" s="25" t="s">
        <v>200</v>
      </c>
      <c r="C7" s="46">
        <v>0</v>
      </c>
      <c r="D7" s="46">
        <v>0</v>
      </c>
      <c r="E7" s="46">
        <v>0</v>
      </c>
      <c r="F7" s="46">
        <v>0</v>
      </c>
      <c r="G7" s="46">
        <v>0</v>
      </c>
      <c r="H7" s="46">
        <v>0</v>
      </c>
      <c r="I7" s="46">
        <v>0</v>
      </c>
      <c r="J7" s="46">
        <v>0</v>
      </c>
      <c r="K7" s="46">
        <v>0</v>
      </c>
      <c r="L7" s="46">
        <v>0</v>
      </c>
      <c r="M7" s="46">
        <v>0</v>
      </c>
      <c r="N7" s="46">
        <v>0</v>
      </c>
      <c r="O7" s="46">
        <v>0</v>
      </c>
      <c r="P7" s="46">
        <v>0</v>
      </c>
      <c r="Q7" s="47">
        <v>0</v>
      </c>
    </row>
    <row r="8" spans="2:17" ht="31.5" customHeight="1" x14ac:dyDescent="0.3">
      <c r="B8" s="25" t="s">
        <v>211</v>
      </c>
      <c r="C8" s="46">
        <v>379291</v>
      </c>
      <c r="D8" s="46">
        <v>1054427</v>
      </c>
      <c r="E8" s="46">
        <v>1054427</v>
      </c>
      <c r="F8" s="46">
        <v>0</v>
      </c>
      <c r="G8" s="46">
        <v>198449</v>
      </c>
      <c r="H8" s="46">
        <v>0</v>
      </c>
      <c r="I8" s="46">
        <v>0</v>
      </c>
      <c r="J8" s="46">
        <v>0</v>
      </c>
      <c r="K8" s="46">
        <v>198449</v>
      </c>
      <c r="L8" s="46">
        <v>0</v>
      </c>
      <c r="M8" s="46">
        <v>18567</v>
      </c>
      <c r="N8" s="46">
        <v>72255</v>
      </c>
      <c r="O8" s="46">
        <v>0</v>
      </c>
      <c r="P8" s="46">
        <v>0</v>
      </c>
      <c r="Q8" s="47">
        <v>1288958</v>
      </c>
    </row>
    <row r="9" spans="2:17" ht="31.5" customHeight="1" x14ac:dyDescent="0.3">
      <c r="B9" s="25" t="s">
        <v>21</v>
      </c>
      <c r="C9" s="46">
        <v>0</v>
      </c>
      <c r="D9" s="46">
        <v>0</v>
      </c>
      <c r="E9" s="46">
        <v>0</v>
      </c>
      <c r="F9" s="46">
        <v>0</v>
      </c>
      <c r="G9" s="46">
        <v>0</v>
      </c>
      <c r="H9" s="46">
        <v>0</v>
      </c>
      <c r="I9" s="46">
        <v>0</v>
      </c>
      <c r="J9" s="46">
        <v>0</v>
      </c>
      <c r="K9" s="46">
        <v>0</v>
      </c>
      <c r="L9" s="46">
        <v>0</v>
      </c>
      <c r="M9" s="46">
        <v>0</v>
      </c>
      <c r="N9" s="46">
        <v>0</v>
      </c>
      <c r="O9" s="46">
        <v>0</v>
      </c>
      <c r="P9" s="46">
        <v>0</v>
      </c>
      <c r="Q9" s="47">
        <v>0</v>
      </c>
    </row>
    <row r="10" spans="2:17" ht="31.5" customHeight="1" x14ac:dyDescent="0.3">
      <c r="B10" s="25"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31.5" customHeight="1" x14ac:dyDescent="0.3">
      <c r="B11" s="25" t="s">
        <v>55</v>
      </c>
      <c r="C11" s="46">
        <v>-191576</v>
      </c>
      <c r="D11" s="46">
        <v>100250</v>
      </c>
      <c r="E11" s="46">
        <v>100250</v>
      </c>
      <c r="F11" s="46">
        <v>0</v>
      </c>
      <c r="G11" s="46">
        <v>46888</v>
      </c>
      <c r="H11" s="46">
        <v>136707</v>
      </c>
      <c r="I11" s="46">
        <v>0</v>
      </c>
      <c r="J11" s="46">
        <v>0</v>
      </c>
      <c r="K11" s="46">
        <v>0</v>
      </c>
      <c r="L11" s="46">
        <v>2503</v>
      </c>
      <c r="M11" s="46">
        <v>13335</v>
      </c>
      <c r="N11" s="46">
        <v>58327</v>
      </c>
      <c r="O11" s="46">
        <v>0</v>
      </c>
      <c r="P11" s="46">
        <v>0</v>
      </c>
      <c r="Q11" s="47">
        <v>-185544</v>
      </c>
    </row>
    <row r="12" spans="2:17" ht="31.5" customHeight="1" x14ac:dyDescent="0.3">
      <c r="B12" s="25"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31.5" customHeight="1" x14ac:dyDescent="0.3">
      <c r="B13" s="25"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31.5" customHeight="1" x14ac:dyDescent="0.3">
      <c r="B14" s="25"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31.5" customHeight="1" x14ac:dyDescent="0.3">
      <c r="B15" s="25"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31.5" customHeight="1" x14ac:dyDescent="0.3">
      <c r="B16" s="25" t="s">
        <v>59</v>
      </c>
      <c r="C16" s="46">
        <v>4474074</v>
      </c>
      <c r="D16" s="46">
        <v>3387803</v>
      </c>
      <c r="E16" s="46">
        <v>3387803</v>
      </c>
      <c r="F16" s="46">
        <v>0</v>
      </c>
      <c r="G16" s="46">
        <v>-457</v>
      </c>
      <c r="H16" s="46">
        <v>-457</v>
      </c>
      <c r="I16" s="46">
        <v>0</v>
      </c>
      <c r="J16" s="46">
        <v>0</v>
      </c>
      <c r="K16" s="46">
        <v>678796</v>
      </c>
      <c r="L16" s="46">
        <v>42582</v>
      </c>
      <c r="M16" s="46">
        <v>14427</v>
      </c>
      <c r="N16" s="46">
        <v>954971</v>
      </c>
      <c r="O16" s="46">
        <v>0</v>
      </c>
      <c r="P16" s="46">
        <v>114689</v>
      </c>
      <c r="Q16" s="47">
        <v>7966812</v>
      </c>
    </row>
    <row r="17" spans="2:17" ht="31.5" customHeight="1" x14ac:dyDescent="0.3">
      <c r="B17" s="25" t="s">
        <v>60</v>
      </c>
      <c r="C17" s="46">
        <v>5682911</v>
      </c>
      <c r="D17" s="46">
        <v>1587309</v>
      </c>
      <c r="E17" s="46">
        <v>1587309</v>
      </c>
      <c r="F17" s="46">
        <v>0</v>
      </c>
      <c r="G17" s="46">
        <v>547202</v>
      </c>
      <c r="H17" s="46">
        <v>0</v>
      </c>
      <c r="I17" s="46">
        <v>547202</v>
      </c>
      <c r="J17" s="46">
        <v>0</v>
      </c>
      <c r="K17" s="46">
        <v>0</v>
      </c>
      <c r="L17" s="46">
        <v>4022</v>
      </c>
      <c r="M17" s="46">
        <v>26201</v>
      </c>
      <c r="N17" s="46">
        <v>687160</v>
      </c>
      <c r="O17" s="46">
        <v>4089</v>
      </c>
      <c r="P17" s="46">
        <v>52607</v>
      </c>
      <c r="Q17" s="47">
        <v>7323259</v>
      </c>
    </row>
    <row r="18" spans="2:17" ht="31.5" customHeight="1" x14ac:dyDescent="0.3">
      <c r="B18" s="25" t="s">
        <v>61</v>
      </c>
      <c r="C18" s="46">
        <v>342785</v>
      </c>
      <c r="D18" s="46">
        <v>335356</v>
      </c>
      <c r="E18" s="46">
        <v>335356</v>
      </c>
      <c r="F18" s="46">
        <v>0</v>
      </c>
      <c r="G18" s="46">
        <v>26953</v>
      </c>
      <c r="H18" s="46">
        <v>26953</v>
      </c>
      <c r="I18" s="46">
        <v>0</v>
      </c>
      <c r="J18" s="46">
        <v>0</v>
      </c>
      <c r="K18" s="46">
        <v>0</v>
      </c>
      <c r="L18" s="46">
        <v>6796</v>
      </c>
      <c r="M18" s="46">
        <v>0</v>
      </c>
      <c r="N18" s="46">
        <v>40804</v>
      </c>
      <c r="O18" s="46">
        <v>0</v>
      </c>
      <c r="P18" s="46">
        <v>0</v>
      </c>
      <c r="Q18" s="47">
        <v>685195</v>
      </c>
    </row>
    <row r="19" spans="2:17" ht="31.5" customHeight="1" x14ac:dyDescent="0.3">
      <c r="B19" s="25" t="s">
        <v>185</v>
      </c>
      <c r="C19" s="46">
        <v>0</v>
      </c>
      <c r="D19" s="46">
        <v>69861</v>
      </c>
      <c r="E19" s="46">
        <v>69861</v>
      </c>
      <c r="F19" s="46">
        <v>0</v>
      </c>
      <c r="G19" s="46">
        <v>2853</v>
      </c>
      <c r="H19" s="46">
        <v>0</v>
      </c>
      <c r="I19" s="46">
        <v>0</v>
      </c>
      <c r="J19" s="46">
        <v>0</v>
      </c>
      <c r="K19" s="46">
        <v>2853</v>
      </c>
      <c r="L19" s="46">
        <v>2441</v>
      </c>
      <c r="M19" s="46">
        <v>2682</v>
      </c>
      <c r="N19" s="46">
        <v>6056</v>
      </c>
      <c r="O19" s="46">
        <v>0</v>
      </c>
      <c r="P19" s="46">
        <v>0</v>
      </c>
      <c r="Q19" s="47">
        <v>67940</v>
      </c>
    </row>
    <row r="20" spans="2:17" ht="31.5" customHeight="1" x14ac:dyDescent="0.3">
      <c r="B20" s="25" t="s">
        <v>190</v>
      </c>
      <c r="C20" s="46">
        <v>211744</v>
      </c>
      <c r="D20" s="46">
        <v>12127</v>
      </c>
      <c r="E20" s="46">
        <v>12127</v>
      </c>
      <c r="F20" s="46">
        <v>0</v>
      </c>
      <c r="G20" s="46">
        <v>20326</v>
      </c>
      <c r="H20" s="46">
        <v>20326</v>
      </c>
      <c r="I20" s="46">
        <v>0</v>
      </c>
      <c r="J20" s="46">
        <v>0</v>
      </c>
      <c r="K20" s="46">
        <v>0</v>
      </c>
      <c r="L20" s="46">
        <v>0</v>
      </c>
      <c r="M20" s="46">
        <v>1039</v>
      </c>
      <c r="N20" s="46">
        <v>20449</v>
      </c>
      <c r="O20" s="46">
        <v>0</v>
      </c>
      <c r="P20" s="46">
        <v>0</v>
      </c>
      <c r="Q20" s="47">
        <v>222956</v>
      </c>
    </row>
    <row r="21" spans="2:17" ht="31.5" customHeight="1" x14ac:dyDescent="0.3">
      <c r="B21" s="25" t="s">
        <v>36</v>
      </c>
      <c r="C21" s="46">
        <v>2804538</v>
      </c>
      <c r="D21" s="46">
        <v>799132</v>
      </c>
      <c r="E21" s="46">
        <v>799132</v>
      </c>
      <c r="F21" s="46">
        <v>0</v>
      </c>
      <c r="G21" s="46">
        <v>262254</v>
      </c>
      <c r="H21" s="46">
        <v>0</v>
      </c>
      <c r="I21" s="46">
        <v>0</v>
      </c>
      <c r="J21" s="46">
        <v>0</v>
      </c>
      <c r="K21" s="46">
        <v>0</v>
      </c>
      <c r="L21" s="46">
        <v>16508</v>
      </c>
      <c r="M21" s="46">
        <v>28148</v>
      </c>
      <c r="N21" s="46">
        <v>17141</v>
      </c>
      <c r="O21" s="46">
        <v>0</v>
      </c>
      <c r="P21" s="46">
        <v>0</v>
      </c>
      <c r="Q21" s="47">
        <v>3576156</v>
      </c>
    </row>
    <row r="22" spans="2:17" ht="31.5" customHeight="1" x14ac:dyDescent="0.3">
      <c r="B22" s="25" t="s">
        <v>62</v>
      </c>
      <c r="C22" s="46">
        <v>0</v>
      </c>
      <c r="D22" s="46">
        <v>0</v>
      </c>
      <c r="E22" s="46">
        <v>0</v>
      </c>
      <c r="F22" s="46">
        <v>0</v>
      </c>
      <c r="G22" s="46">
        <v>0</v>
      </c>
      <c r="H22" s="46">
        <v>0</v>
      </c>
      <c r="I22" s="46">
        <v>0</v>
      </c>
      <c r="J22" s="46">
        <v>0</v>
      </c>
      <c r="K22" s="46">
        <v>0</v>
      </c>
      <c r="L22" s="46">
        <v>0</v>
      </c>
      <c r="M22" s="46">
        <v>0</v>
      </c>
      <c r="N22" s="46">
        <v>0</v>
      </c>
      <c r="O22" s="46">
        <v>0</v>
      </c>
      <c r="P22" s="46">
        <v>0</v>
      </c>
      <c r="Q22" s="47">
        <v>0</v>
      </c>
    </row>
    <row r="23" spans="2:17" ht="31.5" customHeight="1" x14ac:dyDescent="0.3">
      <c r="B23" s="25" t="s">
        <v>63</v>
      </c>
      <c r="C23" s="46">
        <v>1009</v>
      </c>
      <c r="D23" s="46">
        <v>0</v>
      </c>
      <c r="E23" s="46">
        <v>0</v>
      </c>
      <c r="F23" s="46">
        <v>0</v>
      </c>
      <c r="G23" s="46">
        <v>715</v>
      </c>
      <c r="H23" s="46">
        <v>0</v>
      </c>
      <c r="I23" s="46">
        <v>0</v>
      </c>
      <c r="J23" s="46">
        <v>0</v>
      </c>
      <c r="K23" s="46">
        <v>715</v>
      </c>
      <c r="L23" s="46">
        <v>0</v>
      </c>
      <c r="M23" s="46">
        <v>0</v>
      </c>
      <c r="N23" s="46">
        <v>212</v>
      </c>
      <c r="O23" s="46">
        <v>6</v>
      </c>
      <c r="P23" s="46">
        <v>0</v>
      </c>
      <c r="Q23" s="47">
        <v>500</v>
      </c>
    </row>
    <row r="24" spans="2:17" ht="31.5" customHeight="1" x14ac:dyDescent="0.3">
      <c r="B24" s="25" t="s">
        <v>64</v>
      </c>
      <c r="C24" s="46">
        <v>86916</v>
      </c>
      <c r="D24" s="46">
        <v>19030</v>
      </c>
      <c r="E24" s="46">
        <v>19030</v>
      </c>
      <c r="F24" s="46">
        <v>0</v>
      </c>
      <c r="G24" s="46">
        <v>0</v>
      </c>
      <c r="H24" s="46">
        <v>0</v>
      </c>
      <c r="I24" s="46">
        <v>0</v>
      </c>
      <c r="J24" s="46">
        <v>0</v>
      </c>
      <c r="K24" s="46">
        <v>0</v>
      </c>
      <c r="L24" s="46">
        <v>0</v>
      </c>
      <c r="M24" s="46">
        <v>0</v>
      </c>
      <c r="N24" s="46">
        <v>0</v>
      </c>
      <c r="O24" s="46">
        <v>0</v>
      </c>
      <c r="P24" s="46">
        <v>0</v>
      </c>
      <c r="Q24" s="47">
        <v>105946</v>
      </c>
    </row>
    <row r="25" spans="2:17" ht="31.5" customHeight="1" x14ac:dyDescent="0.3">
      <c r="B25" s="25" t="s">
        <v>188</v>
      </c>
      <c r="C25" s="46">
        <v>0</v>
      </c>
      <c r="D25" s="46">
        <v>0</v>
      </c>
      <c r="E25" s="46">
        <v>0</v>
      </c>
      <c r="F25" s="46">
        <v>0</v>
      </c>
      <c r="G25" s="46">
        <v>0</v>
      </c>
      <c r="H25" s="46">
        <v>0</v>
      </c>
      <c r="I25" s="46">
        <v>0</v>
      </c>
      <c r="J25" s="46">
        <v>0</v>
      </c>
      <c r="K25" s="46">
        <v>0</v>
      </c>
      <c r="L25" s="46">
        <v>0</v>
      </c>
      <c r="M25" s="46">
        <v>0</v>
      </c>
      <c r="N25" s="46">
        <v>0</v>
      </c>
      <c r="O25" s="46">
        <v>0</v>
      </c>
      <c r="P25" s="46">
        <v>0</v>
      </c>
      <c r="Q25" s="47">
        <v>0</v>
      </c>
    </row>
    <row r="26" spans="2:17" ht="31.5" customHeight="1" x14ac:dyDescent="0.3">
      <c r="B26" s="25" t="s">
        <v>189</v>
      </c>
      <c r="C26" s="46">
        <v>-136</v>
      </c>
      <c r="D26" s="46">
        <v>0</v>
      </c>
      <c r="E26" s="46">
        <v>0</v>
      </c>
      <c r="F26" s="46">
        <v>0</v>
      </c>
      <c r="G26" s="46">
        <v>102</v>
      </c>
      <c r="H26" s="46">
        <v>0</v>
      </c>
      <c r="I26" s="46">
        <v>0</v>
      </c>
      <c r="J26" s="46">
        <v>0</v>
      </c>
      <c r="K26" s="46">
        <v>102</v>
      </c>
      <c r="L26" s="46">
        <v>0</v>
      </c>
      <c r="M26" s="46">
        <v>0</v>
      </c>
      <c r="N26" s="46">
        <v>0</v>
      </c>
      <c r="O26" s="46">
        <v>0</v>
      </c>
      <c r="P26" s="46">
        <v>0</v>
      </c>
      <c r="Q26" s="47">
        <v>-238</v>
      </c>
    </row>
    <row r="27" spans="2:17" ht="31.5" customHeight="1" x14ac:dyDescent="0.3">
      <c r="B27" s="25" t="s">
        <v>212</v>
      </c>
      <c r="C27" s="46">
        <v>7074745</v>
      </c>
      <c r="D27" s="46">
        <v>414432</v>
      </c>
      <c r="E27" s="46">
        <v>414432</v>
      </c>
      <c r="F27" s="46">
        <v>0</v>
      </c>
      <c r="G27" s="46">
        <v>678411</v>
      </c>
      <c r="H27" s="46">
        <v>678411</v>
      </c>
      <c r="I27" s="46">
        <v>0</v>
      </c>
      <c r="J27" s="46">
        <v>0</v>
      </c>
      <c r="K27" s="46">
        <v>0</v>
      </c>
      <c r="L27" s="46">
        <v>10076</v>
      </c>
      <c r="M27" s="46">
        <v>16092</v>
      </c>
      <c r="N27" s="46">
        <v>721322</v>
      </c>
      <c r="O27" s="46">
        <v>0</v>
      </c>
      <c r="P27" s="46">
        <v>0</v>
      </c>
      <c r="Q27" s="47">
        <v>7505920</v>
      </c>
    </row>
    <row r="28" spans="2:17" ht="31.5" customHeight="1" x14ac:dyDescent="0.3">
      <c r="B28" s="25"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31.5" customHeight="1" x14ac:dyDescent="0.3">
      <c r="B29" s="25" t="s">
        <v>65</v>
      </c>
      <c r="C29" s="46">
        <v>0</v>
      </c>
      <c r="D29" s="46">
        <v>0</v>
      </c>
      <c r="E29" s="46">
        <v>0</v>
      </c>
      <c r="F29" s="46">
        <v>0</v>
      </c>
      <c r="G29" s="46">
        <v>0</v>
      </c>
      <c r="H29" s="46">
        <v>0</v>
      </c>
      <c r="I29" s="46">
        <v>0</v>
      </c>
      <c r="J29" s="46">
        <v>0</v>
      </c>
      <c r="K29" s="46">
        <v>0</v>
      </c>
      <c r="L29" s="46">
        <v>0</v>
      </c>
      <c r="M29" s="46">
        <v>0</v>
      </c>
      <c r="N29" s="46">
        <v>0</v>
      </c>
      <c r="O29" s="46">
        <v>0</v>
      </c>
      <c r="P29" s="46">
        <v>0</v>
      </c>
      <c r="Q29" s="47">
        <v>0</v>
      </c>
    </row>
    <row r="30" spans="2:17" ht="31.5" customHeight="1" x14ac:dyDescent="0.3">
      <c r="B30" s="25"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31.5" customHeight="1" x14ac:dyDescent="0.3">
      <c r="B31" s="25" t="s">
        <v>67</v>
      </c>
      <c r="C31" s="46">
        <v>1295684</v>
      </c>
      <c r="D31" s="46">
        <v>0</v>
      </c>
      <c r="E31" s="46">
        <v>0</v>
      </c>
      <c r="F31" s="46">
        <v>0</v>
      </c>
      <c r="G31" s="46">
        <v>103302</v>
      </c>
      <c r="H31" s="46">
        <v>0</v>
      </c>
      <c r="I31" s="46">
        <v>0</v>
      </c>
      <c r="J31" s="46">
        <v>0</v>
      </c>
      <c r="K31" s="46">
        <v>110952</v>
      </c>
      <c r="L31" s="46">
        <v>0</v>
      </c>
      <c r="M31" s="46">
        <v>0</v>
      </c>
      <c r="N31" s="46">
        <v>127044</v>
      </c>
      <c r="O31" s="46">
        <v>0</v>
      </c>
      <c r="P31" s="46">
        <v>0</v>
      </c>
      <c r="Q31" s="47">
        <v>1311776</v>
      </c>
    </row>
    <row r="32" spans="2:17" ht="31.5" customHeight="1" x14ac:dyDescent="0.25">
      <c r="B32" s="96" t="s">
        <v>47</v>
      </c>
      <c r="C32" s="111">
        <f>SUM(C6:C31)</f>
        <v>22163117</v>
      </c>
      <c r="D32" s="111">
        <f>SUM(D6:D31)</f>
        <v>7802613</v>
      </c>
      <c r="E32" s="111">
        <f t="shared" ref="E32:Q32" si="0">SUM(E6:E31)</f>
        <v>7802613</v>
      </c>
      <c r="F32" s="111">
        <f t="shared" si="0"/>
        <v>0</v>
      </c>
      <c r="G32" s="111">
        <f t="shared" si="0"/>
        <v>1932595</v>
      </c>
      <c r="H32" s="111">
        <f t="shared" si="0"/>
        <v>861940</v>
      </c>
      <c r="I32" s="111">
        <f t="shared" si="0"/>
        <v>547202</v>
      </c>
      <c r="J32" s="111">
        <f t="shared" si="0"/>
        <v>0</v>
      </c>
      <c r="K32" s="111">
        <f t="shared" si="0"/>
        <v>1037464</v>
      </c>
      <c r="L32" s="111">
        <f t="shared" si="0"/>
        <v>84928</v>
      </c>
      <c r="M32" s="111">
        <f t="shared" si="0"/>
        <v>123649</v>
      </c>
      <c r="N32" s="111">
        <f t="shared" si="0"/>
        <v>2743923</v>
      </c>
      <c r="O32" s="111">
        <f t="shared" si="0"/>
        <v>5886</v>
      </c>
      <c r="P32" s="111">
        <f t="shared" si="0"/>
        <v>167296</v>
      </c>
      <c r="Q32" s="111">
        <f t="shared" si="0"/>
        <v>29881291</v>
      </c>
    </row>
    <row r="33" spans="2:17" ht="31.5" customHeight="1" x14ac:dyDescent="0.25">
      <c r="B33" s="275" t="s">
        <v>48</v>
      </c>
      <c r="C33" s="276"/>
      <c r="D33" s="276"/>
      <c r="E33" s="276"/>
      <c r="F33" s="276"/>
      <c r="G33" s="276"/>
      <c r="H33" s="276"/>
      <c r="I33" s="276"/>
      <c r="J33" s="276"/>
      <c r="K33" s="276"/>
      <c r="L33" s="276"/>
      <c r="M33" s="276"/>
      <c r="N33" s="276"/>
      <c r="O33" s="276"/>
      <c r="P33" s="276"/>
      <c r="Q33" s="277"/>
    </row>
    <row r="34" spans="2:17" ht="31.5" customHeight="1" x14ac:dyDescent="0.3">
      <c r="B34" s="25" t="s">
        <v>49</v>
      </c>
      <c r="C34" s="46">
        <v>0</v>
      </c>
      <c r="D34" s="46">
        <v>0</v>
      </c>
      <c r="E34" s="46">
        <v>0</v>
      </c>
      <c r="F34" s="46">
        <v>0</v>
      </c>
      <c r="G34" s="46">
        <v>0</v>
      </c>
      <c r="H34" s="46">
        <v>0</v>
      </c>
      <c r="I34" s="46">
        <v>0</v>
      </c>
      <c r="J34" s="46">
        <v>0</v>
      </c>
      <c r="K34" s="46">
        <v>0</v>
      </c>
      <c r="L34" s="46">
        <v>0</v>
      </c>
      <c r="M34" s="46">
        <v>0</v>
      </c>
      <c r="N34" s="46">
        <v>0</v>
      </c>
      <c r="O34" s="46">
        <v>0</v>
      </c>
      <c r="P34" s="46">
        <v>0</v>
      </c>
      <c r="Q34" s="47">
        <v>0</v>
      </c>
    </row>
    <row r="35" spans="2:17" ht="31.5" customHeight="1" x14ac:dyDescent="0.3">
      <c r="B35" s="25" t="s">
        <v>82</v>
      </c>
      <c r="C35" s="46">
        <v>0</v>
      </c>
      <c r="D35" s="46">
        <v>0</v>
      </c>
      <c r="E35" s="46">
        <v>0</v>
      </c>
      <c r="F35" s="46">
        <v>0</v>
      </c>
      <c r="G35" s="46">
        <v>0</v>
      </c>
      <c r="H35" s="46">
        <v>0</v>
      </c>
      <c r="I35" s="46">
        <v>0</v>
      </c>
      <c r="J35" s="46">
        <v>0</v>
      </c>
      <c r="K35" s="46">
        <v>0</v>
      </c>
      <c r="L35" s="46">
        <v>0</v>
      </c>
      <c r="M35" s="46">
        <v>0</v>
      </c>
      <c r="N35" s="46">
        <v>0</v>
      </c>
      <c r="O35" s="46">
        <v>0</v>
      </c>
      <c r="P35" s="46">
        <v>0</v>
      </c>
      <c r="Q35" s="47">
        <v>0</v>
      </c>
    </row>
    <row r="36" spans="2:17" ht="31.5" customHeight="1" x14ac:dyDescent="0.3">
      <c r="B36" s="25" t="s">
        <v>50</v>
      </c>
      <c r="C36" s="46">
        <v>0</v>
      </c>
      <c r="D36" s="46">
        <v>0</v>
      </c>
      <c r="E36" s="46">
        <v>0</v>
      </c>
      <c r="F36" s="46">
        <v>0</v>
      </c>
      <c r="G36" s="46">
        <v>0</v>
      </c>
      <c r="H36" s="46">
        <v>0</v>
      </c>
      <c r="I36" s="46">
        <v>0</v>
      </c>
      <c r="J36" s="46">
        <v>0</v>
      </c>
      <c r="K36" s="46">
        <v>0</v>
      </c>
      <c r="L36" s="46">
        <v>0</v>
      </c>
      <c r="M36" s="46">
        <v>0</v>
      </c>
      <c r="N36" s="46">
        <v>0</v>
      </c>
      <c r="O36" s="46">
        <v>0</v>
      </c>
      <c r="P36" s="46">
        <v>0</v>
      </c>
      <c r="Q36" s="47">
        <v>0</v>
      </c>
    </row>
    <row r="37" spans="2:17" ht="31.5" customHeight="1" x14ac:dyDescent="0.25">
      <c r="B37" s="96" t="s">
        <v>47</v>
      </c>
      <c r="C37" s="111">
        <f>SUM(C34:C36)</f>
        <v>0</v>
      </c>
      <c r="D37" s="111">
        <f t="shared" ref="D37:Q37" si="1">SUM(D34:D36)</f>
        <v>0</v>
      </c>
      <c r="E37" s="111">
        <f t="shared" si="1"/>
        <v>0</v>
      </c>
      <c r="F37" s="111">
        <f t="shared" si="1"/>
        <v>0</v>
      </c>
      <c r="G37" s="111">
        <f t="shared" si="1"/>
        <v>0</v>
      </c>
      <c r="H37" s="111">
        <f t="shared" si="1"/>
        <v>0</v>
      </c>
      <c r="I37" s="111">
        <f t="shared" si="1"/>
        <v>0</v>
      </c>
      <c r="J37" s="111">
        <f t="shared" si="1"/>
        <v>0</v>
      </c>
      <c r="K37" s="111">
        <f t="shared" si="1"/>
        <v>0</v>
      </c>
      <c r="L37" s="111">
        <f t="shared" si="1"/>
        <v>0</v>
      </c>
      <c r="M37" s="111">
        <f t="shared" si="1"/>
        <v>0</v>
      </c>
      <c r="N37" s="111">
        <f t="shared" si="1"/>
        <v>0</v>
      </c>
      <c r="O37" s="111">
        <f t="shared" si="1"/>
        <v>0</v>
      </c>
      <c r="P37" s="111">
        <f t="shared" si="1"/>
        <v>0</v>
      </c>
      <c r="Q37" s="111">
        <f t="shared" si="1"/>
        <v>0</v>
      </c>
    </row>
    <row r="38" spans="2:17" ht="21.75" customHeight="1" x14ac:dyDescent="0.25">
      <c r="B38" s="279" t="s">
        <v>52</v>
      </c>
      <c r="C38" s="279"/>
      <c r="D38" s="279"/>
      <c r="E38" s="279"/>
      <c r="F38" s="279"/>
      <c r="G38" s="279"/>
      <c r="H38" s="279"/>
      <c r="I38" s="279"/>
      <c r="J38" s="279"/>
      <c r="K38" s="279"/>
      <c r="L38" s="279"/>
      <c r="M38" s="279"/>
      <c r="N38" s="279"/>
      <c r="O38" s="279"/>
      <c r="P38" s="279"/>
      <c r="Q38" s="279"/>
    </row>
    <row r="39" spans="2:17" ht="21.75" customHeight="1" x14ac:dyDescent="0.25">
      <c r="C39" s="38"/>
      <c r="D39" s="38"/>
      <c r="E39" s="38"/>
      <c r="F39" s="38"/>
      <c r="G39" s="38"/>
      <c r="H39" s="38"/>
      <c r="I39" s="38"/>
      <c r="J39" s="38"/>
      <c r="K39" s="38"/>
      <c r="L39" s="38"/>
      <c r="M39" s="38"/>
      <c r="N39" s="38"/>
      <c r="O39" s="38"/>
      <c r="P39" s="38"/>
      <c r="Q39" s="44"/>
    </row>
  </sheetData>
  <sheetProtection password="E931" sheet="1" objects="1" scenarios="1"/>
  <mergeCells count="4">
    <mergeCell ref="B3:Q3"/>
    <mergeCell ref="B5:Q5"/>
    <mergeCell ref="B33:Q33"/>
    <mergeCell ref="B38:Q38"/>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Bosco M. Mwanza</cp:lastModifiedBy>
  <cp:lastPrinted>2017-06-13T09:27:29Z</cp:lastPrinted>
  <dcterms:created xsi:type="dcterms:W3CDTF">2014-08-15T11:20:55Z</dcterms:created>
  <dcterms:modified xsi:type="dcterms:W3CDTF">2018-01-03T13:27:21Z</dcterms:modified>
</cp:coreProperties>
</file>