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showInkAnnotation="0" codeName="ThisWorkbook" defaultThemeVersion="124226"/>
  <mc:AlternateContent xmlns:mc="http://schemas.openxmlformats.org/markup-compatibility/2006">
    <mc:Choice Requires="x15">
      <x15ac:absPath xmlns:x15ac="http://schemas.microsoft.com/office/spreadsheetml/2010/11/ac" url="C:\Users\gkago\Documents\2019 Quarterly Insurance report\"/>
    </mc:Choice>
  </mc:AlternateContent>
  <xr:revisionPtr revIDLastSave="0" documentId="8_{DECDC7A5-D0DE-4682-A3D1-59083ABBA5A3}" xr6:coauthVersionLast="43" xr6:coauthVersionMax="43" xr10:uidLastSave="{00000000-0000-0000-0000-000000000000}"/>
  <workbookProtection workbookPassword="E931" lockStructure="1"/>
  <bookViews>
    <workbookView xWindow="-110" yWindow="-110" windowWidth="19420" windowHeight="10420" tabRatio="848" firstSheet="12" activeTab="20"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APPENDIX 10" sheetId="46" r:id="rId13"/>
    <sheet name="APPENDIX 11" sheetId="7" r:id="rId14"/>
    <sheet name="APPENDIX 12" sheetId="8" r:id="rId15"/>
    <sheet name="APPENDIX 13" sheetId="47" r:id="rId16"/>
    <sheet name="APPENDIX 14" sheetId="48" r:id="rId17"/>
    <sheet name="APPENDIX 15" sheetId="49" r:id="rId18"/>
    <sheet name="APPENDIX 16" sheetId="50" r:id="rId19"/>
    <sheet name="APPENDIX 17" sheetId="51" r:id="rId20"/>
    <sheet name="APPENDIX 18" sheetId="52" r:id="rId21"/>
    <sheet name="GDP" sheetId="63" state="hidden" r:id="rId22"/>
    <sheet name="INWARD" sheetId="62" state="hidden" r:id="rId23"/>
    <sheet name="MGT" sheetId="53" state="hidden" r:id="rId24"/>
    <sheet name="NPI" sheetId="54" state="hidden" r:id="rId25"/>
    <sheet name="COM" sheetId="55" state="hidden" r:id="rId26"/>
    <sheet name="NEPI" sheetId="56" state="hidden" r:id="rId27"/>
    <sheet name="APPENDIX 19" sheetId="57" r:id="rId28"/>
    <sheet name="APPENDIX 20 i" sheetId="21" r:id="rId29"/>
    <sheet name="APPENDIX 20 ii" sheetId="19" r:id="rId30"/>
    <sheet name="APPENDIX 20 iii" sheetId="20" r:id="rId31"/>
    <sheet name="APPENDIX 21 i" sheetId="58" r:id="rId32"/>
    <sheet name="APPENDIX 21 ii" sheetId="59" r:id="rId33"/>
    <sheet name="APPENDIX 21 iii" sheetId="60" r:id="rId34"/>
    <sheet name="APPENDIX  21 iv" sheetId="61" r:id="rId35"/>
  </sheets>
  <externalReferences>
    <externalReference r:id="rId36"/>
  </externalReferences>
  <definedNames>
    <definedName name="_xlnm._FilterDatabase" localSheetId="3" hidden="1">'APPENDIX 1 '!$A$6:$A$52</definedName>
    <definedName name="_xlnm.Print_Area" localSheetId="34">'APPENDIX  21 iv'!$A$1:$Q$40</definedName>
    <definedName name="_xlnm.Print_Area" localSheetId="3">'APPENDIX 1 '!$A$1:$Q$52</definedName>
    <definedName name="_xlnm.Print_Area" localSheetId="30">'APPENDIX 20 iii'!$A$2:$Y$40</definedName>
    <definedName name="_xlnm.Print_Area" localSheetId="6">'APPENDIX 4'!$A$1:$J$37</definedName>
    <definedName name="_xlnm.Print_Area" localSheetId="0">Details!$A$1:$O$24</definedName>
    <definedName name="_xlnm.Print_Area" localSheetId="1">'Reliance &amp; Limitations'!$A$1:$P$10</definedName>
    <definedName name="_xlnm.Print_Area" localSheetId="2">'Table of Contents'!$A$1:$D$35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 i="61" l="1"/>
  <c r="O8" i="61"/>
  <c r="O9" i="61"/>
  <c r="O10" i="61"/>
  <c r="O11" i="61"/>
  <c r="O12" i="61"/>
  <c r="O13" i="61"/>
  <c r="O14" i="61"/>
  <c r="O15" i="61"/>
  <c r="O16" i="61"/>
  <c r="O17" i="61"/>
  <c r="O18" i="61"/>
  <c r="O19" i="61"/>
  <c r="O20" i="61"/>
  <c r="O21" i="61"/>
  <c r="O22" i="61"/>
  <c r="O23" i="61"/>
  <c r="O24" i="61"/>
  <c r="O25" i="61"/>
  <c r="O26" i="61"/>
  <c r="O27" i="61"/>
  <c r="O28" i="61"/>
  <c r="O29" i="61"/>
  <c r="O30" i="61"/>
  <c r="O31" i="61"/>
  <c r="O32" i="61"/>
  <c r="O33" i="61"/>
  <c r="O34" i="61"/>
  <c r="O35" i="61"/>
  <c r="O36" i="61"/>
  <c r="O37" i="61"/>
  <c r="O38" i="61"/>
  <c r="O39" i="61"/>
  <c r="O6" i="61"/>
  <c r="D50" i="3" l="1"/>
  <c r="E50" i="3"/>
  <c r="F50" i="3"/>
  <c r="G50" i="3"/>
  <c r="H50" i="3"/>
  <c r="I50" i="3"/>
  <c r="J50" i="3"/>
  <c r="K50" i="3"/>
  <c r="L50" i="3"/>
  <c r="M50" i="3"/>
  <c r="N50" i="3"/>
  <c r="O50" i="3"/>
  <c r="P50" i="3"/>
  <c r="Q50" i="3"/>
  <c r="C50" i="3"/>
  <c r="M6" i="61" l="1"/>
  <c r="P6" i="61" s="1"/>
  <c r="D50" i="57"/>
  <c r="E50" i="57"/>
  <c r="F50" i="57"/>
  <c r="G50" i="57"/>
  <c r="H50" i="57"/>
  <c r="I50" i="57"/>
  <c r="J50" i="57"/>
  <c r="K50" i="57"/>
  <c r="L50" i="57"/>
  <c r="M50" i="57"/>
  <c r="N50" i="57"/>
  <c r="O50" i="57"/>
  <c r="P50" i="57"/>
  <c r="Q50" i="57"/>
  <c r="C50" i="57"/>
  <c r="D51" i="52"/>
  <c r="E51" i="52"/>
  <c r="F51" i="52"/>
  <c r="G51" i="52"/>
  <c r="H51" i="52"/>
  <c r="I51" i="52"/>
  <c r="J51" i="52"/>
  <c r="K51" i="52"/>
  <c r="L51" i="52"/>
  <c r="M51" i="52"/>
  <c r="N51" i="52"/>
  <c r="O51" i="52"/>
  <c r="P51" i="52"/>
  <c r="Q51" i="52"/>
  <c r="C51" i="52"/>
  <c r="C50" i="51"/>
  <c r="D50" i="51"/>
  <c r="E50" i="51"/>
  <c r="F50" i="51"/>
  <c r="G50" i="51"/>
  <c r="H50" i="51"/>
  <c r="I50" i="51"/>
  <c r="J50" i="51"/>
  <c r="K50" i="51"/>
  <c r="L50" i="51"/>
  <c r="M50" i="51"/>
  <c r="N50" i="51"/>
  <c r="O50" i="51"/>
  <c r="P50" i="51"/>
  <c r="Q50" i="51"/>
  <c r="C43" i="51"/>
  <c r="C7" i="51"/>
  <c r="J51" i="50"/>
  <c r="D51" i="50"/>
  <c r="E51" i="50"/>
  <c r="F51" i="50"/>
  <c r="G51" i="50"/>
  <c r="H51" i="50"/>
  <c r="I51" i="50"/>
  <c r="K51" i="50"/>
  <c r="L51" i="50"/>
  <c r="M51" i="50"/>
  <c r="N51" i="50"/>
  <c r="O51" i="50"/>
  <c r="P51" i="50"/>
  <c r="Q51" i="50"/>
  <c r="C51" i="50"/>
  <c r="C51" i="51" s="1"/>
  <c r="C50" i="49"/>
  <c r="D50" i="49"/>
  <c r="E50" i="49"/>
  <c r="F50" i="49"/>
  <c r="G50" i="49"/>
  <c r="H50" i="49"/>
  <c r="I50" i="49"/>
  <c r="J50" i="49"/>
  <c r="K50" i="49"/>
  <c r="L50" i="49"/>
  <c r="M50" i="49"/>
  <c r="N50" i="49"/>
  <c r="O50" i="49"/>
  <c r="P50" i="49"/>
  <c r="Q50" i="49"/>
  <c r="R51" i="48"/>
  <c r="C50" i="47"/>
  <c r="D50" i="47"/>
  <c r="E50" i="47"/>
  <c r="F50" i="47"/>
  <c r="G50" i="47"/>
  <c r="H50" i="47"/>
  <c r="I50" i="47"/>
  <c r="J50" i="47"/>
  <c r="K50" i="47"/>
  <c r="L50" i="47"/>
  <c r="M50" i="47"/>
  <c r="N50" i="47"/>
  <c r="O50" i="47"/>
  <c r="P50" i="47"/>
  <c r="D51" i="56"/>
  <c r="E51" i="56"/>
  <c r="F51" i="56"/>
  <c r="G51" i="56"/>
  <c r="H51" i="56"/>
  <c r="I51" i="56"/>
  <c r="J51" i="56"/>
  <c r="K51" i="56"/>
  <c r="L51" i="56"/>
  <c r="M51" i="56"/>
  <c r="N51" i="56"/>
  <c r="O51" i="56"/>
  <c r="P51" i="56"/>
  <c r="Q51" i="56"/>
  <c r="C51" i="56"/>
  <c r="D51" i="55"/>
  <c r="E51" i="55"/>
  <c r="F51" i="55"/>
  <c r="G51" i="55"/>
  <c r="H51" i="55"/>
  <c r="I51" i="55"/>
  <c r="J51" i="55"/>
  <c r="K51" i="55"/>
  <c r="L51" i="55"/>
  <c r="M51" i="55"/>
  <c r="N51" i="55"/>
  <c r="O51" i="55"/>
  <c r="P51" i="55"/>
  <c r="Q51" i="55"/>
  <c r="C51" i="55"/>
  <c r="D51" i="54"/>
  <c r="E51" i="54"/>
  <c r="F51" i="54"/>
  <c r="G51" i="54"/>
  <c r="H51" i="54"/>
  <c r="I51" i="54"/>
  <c r="J51" i="54"/>
  <c r="K51" i="54"/>
  <c r="L51" i="54"/>
  <c r="M51" i="54"/>
  <c r="N51" i="54"/>
  <c r="O51" i="54"/>
  <c r="P51" i="54"/>
  <c r="Q51" i="54"/>
  <c r="C51" i="54"/>
  <c r="D51" i="53"/>
  <c r="E51" i="53"/>
  <c r="F51" i="53"/>
  <c r="G51" i="53"/>
  <c r="H51" i="53"/>
  <c r="I51" i="53"/>
  <c r="J51" i="53"/>
  <c r="K51" i="53"/>
  <c r="L51" i="53"/>
  <c r="M51" i="53"/>
  <c r="N51" i="53"/>
  <c r="O51" i="53"/>
  <c r="P51" i="53"/>
  <c r="Q51" i="53"/>
  <c r="C51" i="53"/>
  <c r="D51" i="62"/>
  <c r="E51" i="62"/>
  <c r="F51" i="62"/>
  <c r="G51" i="62"/>
  <c r="H51" i="62"/>
  <c r="I51" i="62"/>
  <c r="J51" i="62"/>
  <c r="K51" i="62"/>
  <c r="L51" i="62"/>
  <c r="M51" i="62"/>
  <c r="N51" i="62"/>
  <c r="O51" i="62"/>
  <c r="P51" i="62"/>
  <c r="Q51" i="62"/>
  <c r="C51" i="62"/>
  <c r="D51" i="63"/>
  <c r="E51" i="63"/>
  <c r="F51" i="63"/>
  <c r="G51" i="63"/>
  <c r="H51" i="63"/>
  <c r="I51" i="63"/>
  <c r="J51" i="63"/>
  <c r="K51" i="63"/>
  <c r="L51" i="63"/>
  <c r="M51" i="63"/>
  <c r="N51" i="63"/>
  <c r="O51" i="63"/>
  <c r="P51" i="63"/>
  <c r="Q51" i="63"/>
  <c r="C51" i="63"/>
  <c r="Q50" i="47" l="1"/>
  <c r="N6" i="20"/>
  <c r="W6" i="20"/>
  <c r="K6" i="20"/>
  <c r="K7" i="20"/>
  <c r="K8" i="20"/>
  <c r="K9" i="20"/>
  <c r="K10" i="20"/>
  <c r="K11" i="20"/>
  <c r="K12" i="20"/>
  <c r="K13" i="20"/>
  <c r="K14" i="20"/>
  <c r="K15" i="20"/>
  <c r="K16" i="20"/>
  <c r="K17" i="20"/>
  <c r="K18" i="20"/>
  <c r="K19" i="20"/>
  <c r="K20" i="20"/>
  <c r="K21" i="20"/>
  <c r="K22" i="20"/>
  <c r="K23" i="20"/>
  <c r="K24" i="20"/>
  <c r="K25" i="20"/>
  <c r="K26" i="20"/>
  <c r="K27" i="20"/>
  <c r="K28" i="20"/>
  <c r="K29" i="20"/>
  <c r="K30" i="20"/>
  <c r="K31" i="20"/>
  <c r="K32" i="20"/>
  <c r="K33" i="20"/>
  <c r="K34" i="20"/>
  <c r="K35" i="20"/>
  <c r="K36" i="20"/>
  <c r="K37" i="20"/>
  <c r="K38" i="20"/>
  <c r="K39" i="20"/>
  <c r="M6" i="20" l="1"/>
  <c r="X6" i="20"/>
  <c r="Q35" i="41"/>
  <c r="P35" i="41"/>
  <c r="O35" i="41"/>
  <c r="N35" i="41"/>
  <c r="M35" i="41"/>
  <c r="L35" i="41"/>
  <c r="K35" i="41"/>
  <c r="J35" i="41"/>
  <c r="I35" i="41"/>
  <c r="H35" i="41"/>
  <c r="G35" i="41"/>
  <c r="F35" i="41"/>
  <c r="E35" i="41"/>
  <c r="D35" i="41"/>
  <c r="C35" i="41"/>
  <c r="Q34" i="41"/>
  <c r="P34" i="41"/>
  <c r="O34" i="41"/>
  <c r="N34" i="41"/>
  <c r="M34" i="41"/>
  <c r="L34" i="41"/>
  <c r="K34" i="41"/>
  <c r="J34" i="41"/>
  <c r="I34" i="41"/>
  <c r="H34" i="41"/>
  <c r="G34" i="41"/>
  <c r="F34" i="41"/>
  <c r="E34" i="41"/>
  <c r="D34" i="41"/>
  <c r="C34" i="41"/>
  <c r="Q33" i="41"/>
  <c r="P33" i="41"/>
  <c r="O33" i="41"/>
  <c r="N33" i="41"/>
  <c r="M33" i="41"/>
  <c r="L33" i="41"/>
  <c r="K33" i="41"/>
  <c r="J33" i="41"/>
  <c r="I33" i="41"/>
  <c r="H33" i="41"/>
  <c r="G33" i="41"/>
  <c r="F33" i="41"/>
  <c r="E33" i="41"/>
  <c r="D33" i="41"/>
  <c r="C33" i="41"/>
  <c r="C48" i="47" l="1"/>
  <c r="D48" i="47"/>
  <c r="E48" i="47"/>
  <c r="F48" i="47"/>
  <c r="G48" i="47"/>
  <c r="H48" i="47"/>
  <c r="I48" i="47"/>
  <c r="J48" i="47"/>
  <c r="K48" i="47"/>
  <c r="L48" i="47"/>
  <c r="M48" i="47"/>
  <c r="N48" i="47"/>
  <c r="O48" i="47"/>
  <c r="P48" i="47"/>
  <c r="D48" i="51"/>
  <c r="E48" i="51"/>
  <c r="F48" i="51"/>
  <c r="G48" i="51"/>
  <c r="H48" i="51"/>
  <c r="I48" i="51"/>
  <c r="J48" i="51"/>
  <c r="K48" i="51"/>
  <c r="L48" i="51"/>
  <c r="M48" i="51"/>
  <c r="N48" i="51"/>
  <c r="O48" i="51"/>
  <c r="P48" i="51"/>
  <c r="Q48" i="51"/>
  <c r="C48" i="51"/>
  <c r="M7" i="61"/>
  <c r="M8" i="61"/>
  <c r="M9" i="61"/>
  <c r="M10" i="61"/>
  <c r="M11" i="61"/>
  <c r="M12" i="61"/>
  <c r="M13" i="61"/>
  <c r="M14" i="61"/>
  <c r="M15" i="61"/>
  <c r="M16" i="61"/>
  <c r="M17" i="61"/>
  <c r="M18" i="61"/>
  <c r="M19" i="61"/>
  <c r="M20" i="61"/>
  <c r="M21" i="61"/>
  <c r="M22" i="61"/>
  <c r="M23" i="61"/>
  <c r="M24" i="61"/>
  <c r="M25" i="61"/>
  <c r="M26" i="61"/>
  <c r="M27" i="61"/>
  <c r="M28" i="61"/>
  <c r="M29" i="61"/>
  <c r="M30" i="61"/>
  <c r="M31" i="61"/>
  <c r="M32" i="61"/>
  <c r="M33" i="61"/>
  <c r="M34" i="61"/>
  <c r="M35" i="61"/>
  <c r="M36" i="61"/>
  <c r="M37" i="61"/>
  <c r="M38" i="61"/>
  <c r="M39" i="61"/>
  <c r="Q48" i="47" l="1"/>
  <c r="C44" i="55"/>
  <c r="D44" i="55"/>
  <c r="E44" i="55"/>
  <c r="F44" i="55"/>
  <c r="G44" i="55"/>
  <c r="H44" i="55"/>
  <c r="I44" i="55"/>
  <c r="J44" i="55"/>
  <c r="K44" i="55"/>
  <c r="L44" i="55"/>
  <c r="M44" i="55"/>
  <c r="N44" i="55"/>
  <c r="O44" i="55"/>
  <c r="P44" i="55"/>
  <c r="Q44" i="55"/>
  <c r="Q36" i="4" l="1"/>
  <c r="Q43" i="3"/>
  <c r="P49" i="47" l="1"/>
  <c r="O49" i="47"/>
  <c r="N49" i="47"/>
  <c r="M49" i="47"/>
  <c r="L49" i="47"/>
  <c r="K49" i="47"/>
  <c r="J49" i="47"/>
  <c r="I49" i="47"/>
  <c r="H49" i="47"/>
  <c r="G49" i="47"/>
  <c r="F49" i="47"/>
  <c r="E49" i="47"/>
  <c r="D49" i="47"/>
  <c r="C49" i="47"/>
  <c r="P47" i="47"/>
  <c r="O47" i="47"/>
  <c r="N47" i="47"/>
  <c r="M47" i="47"/>
  <c r="L47" i="47"/>
  <c r="K47" i="47"/>
  <c r="J47" i="47"/>
  <c r="I47" i="47"/>
  <c r="H47" i="47"/>
  <c r="G47" i="47"/>
  <c r="F47" i="47"/>
  <c r="E47" i="47"/>
  <c r="D47" i="47"/>
  <c r="C47" i="47"/>
  <c r="P46" i="47"/>
  <c r="O46" i="47"/>
  <c r="N46" i="47"/>
  <c r="N51" i="47" s="1"/>
  <c r="N50" i="48" s="1"/>
  <c r="M46" i="47"/>
  <c r="M51" i="47" s="1"/>
  <c r="M50" i="48" s="1"/>
  <c r="L46" i="47"/>
  <c r="K46" i="47"/>
  <c r="J46" i="47"/>
  <c r="I46" i="47"/>
  <c r="H46" i="47"/>
  <c r="G46" i="47"/>
  <c r="F46" i="47"/>
  <c r="F51" i="47" s="1"/>
  <c r="F50" i="48" s="1"/>
  <c r="E46" i="47"/>
  <c r="E51" i="47" s="1"/>
  <c r="E50" i="48" s="1"/>
  <c r="D46" i="47"/>
  <c r="C46" i="47"/>
  <c r="P43" i="47"/>
  <c r="O43" i="47"/>
  <c r="N43" i="47"/>
  <c r="M43" i="47"/>
  <c r="L43" i="47"/>
  <c r="K43" i="47"/>
  <c r="J43" i="47"/>
  <c r="I43" i="47"/>
  <c r="H43" i="47"/>
  <c r="G43" i="47"/>
  <c r="F43" i="47"/>
  <c r="E43" i="47"/>
  <c r="D43" i="47"/>
  <c r="C43" i="47"/>
  <c r="P42" i="47"/>
  <c r="O42" i="47"/>
  <c r="N42" i="47"/>
  <c r="M42" i="47"/>
  <c r="L42" i="47"/>
  <c r="K42" i="47"/>
  <c r="J42" i="47"/>
  <c r="I42" i="47"/>
  <c r="H42" i="47"/>
  <c r="G42" i="47"/>
  <c r="F42" i="47"/>
  <c r="E42" i="47"/>
  <c r="D42" i="47"/>
  <c r="C42" i="47"/>
  <c r="P41" i="47"/>
  <c r="O41" i="47"/>
  <c r="N41" i="47"/>
  <c r="M41" i="47"/>
  <c r="L41" i="47"/>
  <c r="K41" i="47"/>
  <c r="J41" i="47"/>
  <c r="I41" i="47"/>
  <c r="H41" i="47"/>
  <c r="G41" i="47"/>
  <c r="F41" i="47"/>
  <c r="E41" i="47"/>
  <c r="D41" i="47"/>
  <c r="C41" i="47"/>
  <c r="P40" i="47"/>
  <c r="O40" i="47"/>
  <c r="N40" i="47"/>
  <c r="M40" i="47"/>
  <c r="L40" i="47"/>
  <c r="K40" i="47"/>
  <c r="J40" i="47"/>
  <c r="I40" i="47"/>
  <c r="H40" i="47"/>
  <c r="G40" i="47"/>
  <c r="F40" i="47"/>
  <c r="E40" i="47"/>
  <c r="D40" i="47"/>
  <c r="C40" i="47"/>
  <c r="P39" i="47"/>
  <c r="O39" i="47"/>
  <c r="N39" i="47"/>
  <c r="M39" i="47"/>
  <c r="L39" i="47"/>
  <c r="K39" i="47"/>
  <c r="J39" i="47"/>
  <c r="I39" i="47"/>
  <c r="H39" i="47"/>
  <c r="G39" i="47"/>
  <c r="F39" i="47"/>
  <c r="E39" i="47"/>
  <c r="D39" i="47"/>
  <c r="C39" i="47"/>
  <c r="P38" i="47"/>
  <c r="O38" i="47"/>
  <c r="N38" i="47"/>
  <c r="M38" i="47"/>
  <c r="L38" i="47"/>
  <c r="K38" i="47"/>
  <c r="J38" i="47"/>
  <c r="I38" i="47"/>
  <c r="H38" i="47"/>
  <c r="G38" i="47"/>
  <c r="F38" i="47"/>
  <c r="E38" i="47"/>
  <c r="D38" i="47"/>
  <c r="C38" i="47"/>
  <c r="P37" i="47"/>
  <c r="O37" i="47"/>
  <c r="N37" i="47"/>
  <c r="M37" i="47"/>
  <c r="L37" i="47"/>
  <c r="K37" i="47"/>
  <c r="J37" i="47"/>
  <c r="I37" i="47"/>
  <c r="H37" i="47"/>
  <c r="G37" i="47"/>
  <c r="F37" i="47"/>
  <c r="E37" i="47"/>
  <c r="D37" i="47"/>
  <c r="C37" i="47"/>
  <c r="P36" i="47"/>
  <c r="O36" i="47"/>
  <c r="N36" i="47"/>
  <c r="M36" i="47"/>
  <c r="L36" i="47"/>
  <c r="K36" i="47"/>
  <c r="J36" i="47"/>
  <c r="I36" i="47"/>
  <c r="H36" i="47"/>
  <c r="G36" i="47"/>
  <c r="F36" i="47"/>
  <c r="E36" i="47"/>
  <c r="D36" i="47"/>
  <c r="C36" i="47"/>
  <c r="P35" i="47"/>
  <c r="O35" i="47"/>
  <c r="N35" i="47"/>
  <c r="M35" i="47"/>
  <c r="L35" i="47"/>
  <c r="K35" i="47"/>
  <c r="J35" i="47"/>
  <c r="I35" i="47"/>
  <c r="H35" i="47"/>
  <c r="G35" i="47"/>
  <c r="F35" i="47"/>
  <c r="E35" i="47"/>
  <c r="D35" i="47"/>
  <c r="C35" i="47"/>
  <c r="P34" i="47"/>
  <c r="O34" i="47"/>
  <c r="N34" i="47"/>
  <c r="M34" i="47"/>
  <c r="L34" i="47"/>
  <c r="K34" i="47"/>
  <c r="J34" i="47"/>
  <c r="I34" i="47"/>
  <c r="H34" i="47"/>
  <c r="G34" i="47"/>
  <c r="F34" i="47"/>
  <c r="E34" i="47"/>
  <c r="D34" i="47"/>
  <c r="C34" i="47"/>
  <c r="P33" i="47"/>
  <c r="O33" i="47"/>
  <c r="N33" i="47"/>
  <c r="M33" i="47"/>
  <c r="L33" i="47"/>
  <c r="K33" i="47"/>
  <c r="J33" i="47"/>
  <c r="I33" i="47"/>
  <c r="H33" i="47"/>
  <c r="G33" i="47"/>
  <c r="F33" i="47"/>
  <c r="E33" i="47"/>
  <c r="D33" i="47"/>
  <c r="C33" i="47"/>
  <c r="P32" i="47"/>
  <c r="O32" i="47"/>
  <c r="N32" i="47"/>
  <c r="M32" i="47"/>
  <c r="L32" i="47"/>
  <c r="K32" i="47"/>
  <c r="J32" i="47"/>
  <c r="I32" i="47"/>
  <c r="H32" i="47"/>
  <c r="G32" i="47"/>
  <c r="F32" i="47"/>
  <c r="E32" i="47"/>
  <c r="D32" i="47"/>
  <c r="C32" i="47"/>
  <c r="P31" i="47"/>
  <c r="O31" i="47"/>
  <c r="N31" i="47"/>
  <c r="M31" i="47"/>
  <c r="L31" i="47"/>
  <c r="K31" i="47"/>
  <c r="J31" i="47"/>
  <c r="I31" i="47"/>
  <c r="H31" i="47"/>
  <c r="G31" i="47"/>
  <c r="F31" i="47"/>
  <c r="E31" i="47"/>
  <c r="D31" i="47"/>
  <c r="C31" i="47"/>
  <c r="P30" i="47"/>
  <c r="O30" i="47"/>
  <c r="N30" i="47"/>
  <c r="M30" i="47"/>
  <c r="L30" i="47"/>
  <c r="K30" i="47"/>
  <c r="J30" i="47"/>
  <c r="I30" i="47"/>
  <c r="H30" i="47"/>
  <c r="G30" i="47"/>
  <c r="F30" i="47"/>
  <c r="E30" i="47"/>
  <c r="D30" i="47"/>
  <c r="C30" i="47"/>
  <c r="P29" i="47"/>
  <c r="O29" i="47"/>
  <c r="N29" i="47"/>
  <c r="M29" i="47"/>
  <c r="L29" i="47"/>
  <c r="K29" i="47"/>
  <c r="J29" i="47"/>
  <c r="I29" i="47"/>
  <c r="H29" i="47"/>
  <c r="G29" i="47"/>
  <c r="F29" i="47"/>
  <c r="E29" i="47"/>
  <c r="D29" i="47"/>
  <c r="C29" i="47"/>
  <c r="P28" i="47"/>
  <c r="O28" i="47"/>
  <c r="N28" i="47"/>
  <c r="M28" i="47"/>
  <c r="L28" i="47"/>
  <c r="K28" i="47"/>
  <c r="J28" i="47"/>
  <c r="I28" i="47"/>
  <c r="H28" i="47"/>
  <c r="G28" i="47"/>
  <c r="F28" i="47"/>
  <c r="E28" i="47"/>
  <c r="D28" i="47"/>
  <c r="C28" i="47"/>
  <c r="P27" i="47"/>
  <c r="O27" i="47"/>
  <c r="N27" i="47"/>
  <c r="M27" i="47"/>
  <c r="L27" i="47"/>
  <c r="K27" i="47"/>
  <c r="J27" i="47"/>
  <c r="I27" i="47"/>
  <c r="H27" i="47"/>
  <c r="G27" i="47"/>
  <c r="F27" i="47"/>
  <c r="E27" i="47"/>
  <c r="D27" i="47"/>
  <c r="C27" i="47"/>
  <c r="P26" i="47"/>
  <c r="O26" i="47"/>
  <c r="N26" i="47"/>
  <c r="M26" i="47"/>
  <c r="L26" i="47"/>
  <c r="K26" i="47"/>
  <c r="J26" i="47"/>
  <c r="I26" i="47"/>
  <c r="H26" i="47"/>
  <c r="G26" i="47"/>
  <c r="F26" i="47"/>
  <c r="E26" i="47"/>
  <c r="D26" i="47"/>
  <c r="C26" i="47"/>
  <c r="P25" i="47"/>
  <c r="O25" i="47"/>
  <c r="N25" i="47"/>
  <c r="M25" i="47"/>
  <c r="L25" i="47"/>
  <c r="K25" i="47"/>
  <c r="J25" i="47"/>
  <c r="I25" i="47"/>
  <c r="H25" i="47"/>
  <c r="G25" i="47"/>
  <c r="F25" i="47"/>
  <c r="E25" i="47"/>
  <c r="D25" i="47"/>
  <c r="C25" i="47"/>
  <c r="P24" i="47"/>
  <c r="O24" i="47"/>
  <c r="N24" i="47"/>
  <c r="M24" i="47"/>
  <c r="L24" i="47"/>
  <c r="K24" i="47"/>
  <c r="J24" i="47"/>
  <c r="I24" i="47"/>
  <c r="H24" i="47"/>
  <c r="G24" i="47"/>
  <c r="F24" i="47"/>
  <c r="E24" i="47"/>
  <c r="D24" i="47"/>
  <c r="C24" i="47"/>
  <c r="P23" i="47"/>
  <c r="O23" i="47"/>
  <c r="N23" i="47"/>
  <c r="M23" i="47"/>
  <c r="L23" i="47"/>
  <c r="K23" i="47"/>
  <c r="J23" i="47"/>
  <c r="I23" i="47"/>
  <c r="H23" i="47"/>
  <c r="G23" i="47"/>
  <c r="F23" i="47"/>
  <c r="E23" i="47"/>
  <c r="D23" i="47"/>
  <c r="C23" i="47"/>
  <c r="P22" i="47"/>
  <c r="O22" i="47"/>
  <c r="N22" i="47"/>
  <c r="M22" i="47"/>
  <c r="L22" i="47"/>
  <c r="K22" i="47"/>
  <c r="J22" i="47"/>
  <c r="I22" i="47"/>
  <c r="H22" i="47"/>
  <c r="G22" i="47"/>
  <c r="F22" i="47"/>
  <c r="E22" i="47"/>
  <c r="D22" i="47"/>
  <c r="C22" i="47"/>
  <c r="P21" i="47"/>
  <c r="O21" i="47"/>
  <c r="N21" i="47"/>
  <c r="M21" i="47"/>
  <c r="L21" i="47"/>
  <c r="K21" i="47"/>
  <c r="J21" i="47"/>
  <c r="I21" i="47"/>
  <c r="H21" i="47"/>
  <c r="G21" i="47"/>
  <c r="F21" i="47"/>
  <c r="E21" i="47"/>
  <c r="D21" i="47"/>
  <c r="C21" i="47"/>
  <c r="P20" i="47"/>
  <c r="O20" i="47"/>
  <c r="N20" i="47"/>
  <c r="M20" i="47"/>
  <c r="L20" i="47"/>
  <c r="K20" i="47"/>
  <c r="J20" i="47"/>
  <c r="I20" i="47"/>
  <c r="H20" i="47"/>
  <c r="G20" i="47"/>
  <c r="F20" i="47"/>
  <c r="E20" i="47"/>
  <c r="D20" i="47"/>
  <c r="C20" i="47"/>
  <c r="P19" i="47"/>
  <c r="O19" i="47"/>
  <c r="N19" i="47"/>
  <c r="M19" i="47"/>
  <c r="L19" i="47"/>
  <c r="K19" i="47"/>
  <c r="J19" i="47"/>
  <c r="I19" i="47"/>
  <c r="H19" i="47"/>
  <c r="G19" i="47"/>
  <c r="F19" i="47"/>
  <c r="E19" i="47"/>
  <c r="D19" i="47"/>
  <c r="C19" i="47"/>
  <c r="P18" i="47"/>
  <c r="O18" i="47"/>
  <c r="N18" i="47"/>
  <c r="M18" i="47"/>
  <c r="L18" i="47"/>
  <c r="K18" i="47"/>
  <c r="J18" i="47"/>
  <c r="I18" i="47"/>
  <c r="H18" i="47"/>
  <c r="G18" i="47"/>
  <c r="F18" i="47"/>
  <c r="E18" i="47"/>
  <c r="D18" i="47"/>
  <c r="C18" i="47"/>
  <c r="P17" i="47"/>
  <c r="O17" i="47"/>
  <c r="N17" i="47"/>
  <c r="M17" i="47"/>
  <c r="L17" i="47"/>
  <c r="K17" i="47"/>
  <c r="J17" i="47"/>
  <c r="I17" i="47"/>
  <c r="H17" i="47"/>
  <c r="G17" i="47"/>
  <c r="F17" i="47"/>
  <c r="E17" i="47"/>
  <c r="D17" i="47"/>
  <c r="C17" i="47"/>
  <c r="P16" i="47"/>
  <c r="O16" i="47"/>
  <c r="N16" i="47"/>
  <c r="M16" i="47"/>
  <c r="L16" i="47"/>
  <c r="K16" i="47"/>
  <c r="J16" i="47"/>
  <c r="I16" i="47"/>
  <c r="H16" i="47"/>
  <c r="G16" i="47"/>
  <c r="F16" i="47"/>
  <c r="E16" i="47"/>
  <c r="D16" i="47"/>
  <c r="C16" i="47"/>
  <c r="P15" i="47"/>
  <c r="O15" i="47"/>
  <c r="N15" i="47"/>
  <c r="M15" i="47"/>
  <c r="L15" i="47"/>
  <c r="K15" i="47"/>
  <c r="J15" i="47"/>
  <c r="I15" i="47"/>
  <c r="H15" i="47"/>
  <c r="G15" i="47"/>
  <c r="F15" i="47"/>
  <c r="E15" i="47"/>
  <c r="D15" i="47"/>
  <c r="C15" i="47"/>
  <c r="P14" i="47"/>
  <c r="O14" i="47"/>
  <c r="N14" i="47"/>
  <c r="M14" i="47"/>
  <c r="L14" i="47"/>
  <c r="K14" i="47"/>
  <c r="J14" i="47"/>
  <c r="I14" i="47"/>
  <c r="H14" i="47"/>
  <c r="G14" i="47"/>
  <c r="F14" i="47"/>
  <c r="E14" i="47"/>
  <c r="D14" i="47"/>
  <c r="C14" i="47"/>
  <c r="P13" i="47"/>
  <c r="O13" i="47"/>
  <c r="N13" i="47"/>
  <c r="M13" i="47"/>
  <c r="L13" i="47"/>
  <c r="K13" i="47"/>
  <c r="J13" i="47"/>
  <c r="I13" i="47"/>
  <c r="H13" i="47"/>
  <c r="G13" i="47"/>
  <c r="F13" i="47"/>
  <c r="E13" i="47"/>
  <c r="D13" i="47"/>
  <c r="C13" i="47"/>
  <c r="P12" i="47"/>
  <c r="O12" i="47"/>
  <c r="N12" i="47"/>
  <c r="M12" i="47"/>
  <c r="L12" i="47"/>
  <c r="K12" i="47"/>
  <c r="J12" i="47"/>
  <c r="I12" i="47"/>
  <c r="H12" i="47"/>
  <c r="G12" i="47"/>
  <c r="F12" i="47"/>
  <c r="E12" i="47"/>
  <c r="D12" i="47"/>
  <c r="C12" i="47"/>
  <c r="P11" i="47"/>
  <c r="O11" i="47"/>
  <c r="N11" i="47"/>
  <c r="M11" i="47"/>
  <c r="L11" i="47"/>
  <c r="K11" i="47"/>
  <c r="J11" i="47"/>
  <c r="I11" i="47"/>
  <c r="H11" i="47"/>
  <c r="G11" i="47"/>
  <c r="F11" i="47"/>
  <c r="E11" i="47"/>
  <c r="D11" i="47"/>
  <c r="C11" i="47"/>
  <c r="P10" i="47"/>
  <c r="O10" i="47"/>
  <c r="N10" i="47"/>
  <c r="M10" i="47"/>
  <c r="L10" i="47"/>
  <c r="K10" i="47"/>
  <c r="J10" i="47"/>
  <c r="I10" i="47"/>
  <c r="H10" i="47"/>
  <c r="G10" i="47"/>
  <c r="F10" i="47"/>
  <c r="E10" i="47"/>
  <c r="D10" i="47"/>
  <c r="C10" i="47"/>
  <c r="P9" i="47"/>
  <c r="O9" i="47"/>
  <c r="N9" i="47"/>
  <c r="M9" i="47"/>
  <c r="L9" i="47"/>
  <c r="K9" i="47"/>
  <c r="J9" i="47"/>
  <c r="I9" i="47"/>
  <c r="H9" i="47"/>
  <c r="G9" i="47"/>
  <c r="F9" i="47"/>
  <c r="E9" i="47"/>
  <c r="D9" i="47"/>
  <c r="C9" i="47"/>
  <c r="P8" i="47"/>
  <c r="O8" i="47"/>
  <c r="N8" i="47"/>
  <c r="M8" i="47"/>
  <c r="L8" i="47"/>
  <c r="K8" i="47"/>
  <c r="J8" i="47"/>
  <c r="I8" i="47"/>
  <c r="H8" i="47"/>
  <c r="G8" i="47"/>
  <c r="F8" i="47"/>
  <c r="E8" i="47"/>
  <c r="D8" i="47"/>
  <c r="C8" i="47"/>
  <c r="P7" i="47"/>
  <c r="O7" i="47"/>
  <c r="N7" i="47"/>
  <c r="M7" i="47"/>
  <c r="L7" i="47"/>
  <c r="K7" i="47"/>
  <c r="J7" i="47"/>
  <c r="I7" i="47"/>
  <c r="H7" i="47"/>
  <c r="G7" i="47"/>
  <c r="F7" i="47"/>
  <c r="E7" i="47"/>
  <c r="D7" i="47"/>
  <c r="G51" i="47" l="1"/>
  <c r="G50" i="48" s="1"/>
  <c r="O51" i="47"/>
  <c r="O50" i="48" s="1"/>
  <c r="H51" i="47"/>
  <c r="H50" i="48" s="1"/>
  <c r="P51" i="47"/>
  <c r="P50" i="48" s="1"/>
  <c r="I51" i="47"/>
  <c r="I50" i="48" s="1"/>
  <c r="J51" i="47"/>
  <c r="J50" i="48" s="1"/>
  <c r="C51" i="47"/>
  <c r="C50" i="48" s="1"/>
  <c r="K51" i="47"/>
  <c r="K50" i="48" s="1"/>
  <c r="D51" i="47"/>
  <c r="D50" i="48" s="1"/>
  <c r="L51" i="47"/>
  <c r="L50" i="48" s="1"/>
  <c r="O48" i="48"/>
  <c r="Q9" i="47"/>
  <c r="Q10" i="47"/>
  <c r="Q11" i="47"/>
  <c r="Q13" i="47"/>
  <c r="Q14" i="47"/>
  <c r="Q15" i="47"/>
  <c r="Q17" i="47"/>
  <c r="Q18" i="47"/>
  <c r="Q19" i="47"/>
  <c r="Q21" i="47"/>
  <c r="Q22" i="47"/>
  <c r="Q23" i="47"/>
  <c r="Q25" i="47"/>
  <c r="Q26" i="47"/>
  <c r="Q27" i="47"/>
  <c r="Q29" i="47"/>
  <c r="Q30" i="47"/>
  <c r="Q31" i="47"/>
  <c r="Q33" i="47"/>
  <c r="Q34" i="47"/>
  <c r="Q37" i="47"/>
  <c r="Q38" i="47"/>
  <c r="Q39" i="47"/>
  <c r="Q41" i="47"/>
  <c r="Q42" i="47"/>
  <c r="Q43" i="47"/>
  <c r="Q47" i="47"/>
  <c r="Q46" i="47"/>
  <c r="Q49" i="47"/>
  <c r="Q8" i="47"/>
  <c r="Q20" i="47"/>
  <c r="Q24" i="47"/>
  <c r="Q28" i="47"/>
  <c r="Q32" i="47"/>
  <c r="Q36" i="47"/>
  <c r="Q40" i="47"/>
  <c r="Q35" i="47"/>
  <c r="Q12" i="47"/>
  <c r="Q16" i="47"/>
  <c r="P48" i="48"/>
  <c r="C7" i="47"/>
  <c r="Q7" i="47" s="1"/>
  <c r="Q44" i="62"/>
  <c r="P44" i="62"/>
  <c r="O44" i="62"/>
  <c r="N44" i="62"/>
  <c r="M44" i="62"/>
  <c r="L44" i="62"/>
  <c r="K44" i="62"/>
  <c r="J44" i="62"/>
  <c r="I44" i="62"/>
  <c r="H44" i="62"/>
  <c r="G44" i="62"/>
  <c r="F44" i="62"/>
  <c r="E44" i="62"/>
  <c r="D44" i="62"/>
  <c r="C44" i="62"/>
  <c r="Q44" i="63"/>
  <c r="P44" i="63"/>
  <c r="O44" i="63"/>
  <c r="N44" i="63"/>
  <c r="M44" i="63"/>
  <c r="L44" i="63"/>
  <c r="K44" i="63"/>
  <c r="J44" i="63"/>
  <c r="I44" i="63"/>
  <c r="H44" i="63"/>
  <c r="G44" i="63"/>
  <c r="F44" i="63"/>
  <c r="E44" i="63"/>
  <c r="D44" i="63"/>
  <c r="C44" i="63"/>
  <c r="Q51" i="47" l="1"/>
  <c r="Q44" i="47"/>
  <c r="R50" i="47" l="1"/>
  <c r="Q50" i="48"/>
  <c r="R48" i="47"/>
  <c r="Q48" i="48"/>
  <c r="P6" i="20"/>
  <c r="R6" i="20" s="1"/>
  <c r="C43" i="3" l="1"/>
  <c r="C51" i="3" s="1"/>
  <c r="D43" i="3"/>
  <c r="E43" i="3"/>
  <c r="F43" i="3"/>
  <c r="G43" i="3"/>
  <c r="H43" i="3"/>
  <c r="I43" i="3"/>
  <c r="J43" i="3"/>
  <c r="K43" i="3"/>
  <c r="L43" i="3"/>
  <c r="M43" i="3"/>
  <c r="N43" i="3"/>
  <c r="O43" i="3"/>
  <c r="P43" i="3"/>
  <c r="Q51" i="3" l="1"/>
  <c r="M51" i="3"/>
  <c r="I51" i="3"/>
  <c r="E51" i="3"/>
  <c r="P51" i="3"/>
  <c r="L51" i="3"/>
  <c r="H51" i="3"/>
  <c r="D51" i="3"/>
  <c r="N51" i="3"/>
  <c r="J51" i="3"/>
  <c r="F51" i="3"/>
  <c r="O51" i="3"/>
  <c r="K51" i="3"/>
  <c r="G51" i="3"/>
  <c r="P39" i="20"/>
  <c r="P38" i="20"/>
  <c r="P38" i="61"/>
  <c r="O38" i="20" s="1"/>
  <c r="P37" i="20"/>
  <c r="P36" i="20"/>
  <c r="P35" i="20"/>
  <c r="P34" i="20"/>
  <c r="P34" i="61"/>
  <c r="O34" i="20" s="1"/>
  <c r="P33" i="20"/>
  <c r="P32" i="20"/>
  <c r="P32" i="61"/>
  <c r="O32" i="20" s="1"/>
  <c r="P31" i="20"/>
  <c r="P30" i="20"/>
  <c r="P30" i="61"/>
  <c r="O30" i="20" s="1"/>
  <c r="P29" i="20"/>
  <c r="P28" i="20"/>
  <c r="P28" i="61"/>
  <c r="O28" i="20" s="1"/>
  <c r="P27" i="20"/>
  <c r="P26" i="20"/>
  <c r="P26" i="61"/>
  <c r="O26" i="20" s="1"/>
  <c r="P25" i="20"/>
  <c r="P24" i="20"/>
  <c r="P24" i="61"/>
  <c r="O24" i="20" s="1"/>
  <c r="P23" i="20"/>
  <c r="P22" i="20"/>
  <c r="P22" i="61"/>
  <c r="O22" i="20" s="1"/>
  <c r="P21" i="20"/>
  <c r="P20" i="20"/>
  <c r="P20" i="61"/>
  <c r="O20" i="20" s="1"/>
  <c r="P19" i="20"/>
  <c r="P18" i="20"/>
  <c r="P18" i="61"/>
  <c r="O18" i="20" s="1"/>
  <c r="P17" i="20"/>
  <c r="P16" i="20"/>
  <c r="P15" i="20"/>
  <c r="P14" i="20"/>
  <c r="P13" i="20"/>
  <c r="P12" i="20"/>
  <c r="P11" i="20"/>
  <c r="P10" i="20"/>
  <c r="P9" i="20"/>
  <c r="P8" i="20"/>
  <c r="P7" i="20"/>
  <c r="Q43" i="57"/>
  <c r="P43" i="57"/>
  <c r="O43" i="57"/>
  <c r="N43" i="57"/>
  <c r="M43" i="57"/>
  <c r="L43" i="57"/>
  <c r="K43" i="57"/>
  <c r="J43" i="57"/>
  <c r="I43" i="57"/>
  <c r="H43" i="57"/>
  <c r="G43" i="57"/>
  <c r="F43" i="57"/>
  <c r="E43" i="57"/>
  <c r="D43" i="57"/>
  <c r="C43" i="57"/>
  <c r="Q44" i="56"/>
  <c r="P44" i="56"/>
  <c r="O44" i="56"/>
  <c r="N44" i="56"/>
  <c r="M44" i="56"/>
  <c r="L44" i="56"/>
  <c r="K44" i="56"/>
  <c r="J44" i="56"/>
  <c r="I44" i="56"/>
  <c r="H44" i="56"/>
  <c r="G44" i="56"/>
  <c r="F44" i="56"/>
  <c r="E44" i="56"/>
  <c r="D44" i="56"/>
  <c r="C44" i="56"/>
  <c r="Q44" i="54"/>
  <c r="P44" i="54"/>
  <c r="O44" i="54"/>
  <c r="N44" i="54"/>
  <c r="M44" i="54"/>
  <c r="L44" i="54"/>
  <c r="K44" i="54"/>
  <c r="J44" i="54"/>
  <c r="I44" i="54"/>
  <c r="H44" i="54"/>
  <c r="G44" i="54"/>
  <c r="F44" i="54"/>
  <c r="E44" i="54"/>
  <c r="D44" i="54"/>
  <c r="C44" i="54"/>
  <c r="Q44" i="53"/>
  <c r="P44" i="53"/>
  <c r="O44" i="53"/>
  <c r="N44" i="53"/>
  <c r="M44" i="53"/>
  <c r="L44" i="53"/>
  <c r="K44" i="53"/>
  <c r="J44" i="53"/>
  <c r="I44" i="53"/>
  <c r="H44" i="53"/>
  <c r="G44" i="53"/>
  <c r="F44" i="53"/>
  <c r="E44" i="53"/>
  <c r="D44" i="53"/>
  <c r="C44" i="53"/>
  <c r="Q44" i="52"/>
  <c r="P44" i="52"/>
  <c r="O44" i="52"/>
  <c r="N44" i="52"/>
  <c r="M44" i="52"/>
  <c r="L44" i="52"/>
  <c r="K44" i="52"/>
  <c r="J44" i="52"/>
  <c r="I44" i="52"/>
  <c r="H44" i="52"/>
  <c r="G44" i="52"/>
  <c r="F44" i="52"/>
  <c r="E44" i="52"/>
  <c r="D44" i="52"/>
  <c r="C44" i="52"/>
  <c r="Q49" i="51"/>
  <c r="P49" i="51"/>
  <c r="O49" i="51"/>
  <c r="N49" i="51"/>
  <c r="M49" i="51"/>
  <c r="L49" i="51"/>
  <c r="K49" i="51"/>
  <c r="J49" i="51"/>
  <c r="I49" i="51"/>
  <c r="H49" i="51"/>
  <c r="G49" i="51"/>
  <c r="F49" i="51"/>
  <c r="E49" i="51"/>
  <c r="D49" i="51"/>
  <c r="C49" i="51"/>
  <c r="Q47" i="51"/>
  <c r="P47" i="51"/>
  <c r="O47" i="51"/>
  <c r="N47" i="51"/>
  <c r="M47" i="51"/>
  <c r="L47" i="51"/>
  <c r="K47" i="51"/>
  <c r="J47" i="51"/>
  <c r="I47" i="51"/>
  <c r="H47" i="51"/>
  <c r="G47" i="51"/>
  <c r="F47" i="51"/>
  <c r="E47" i="51"/>
  <c r="D47" i="51"/>
  <c r="C47" i="51"/>
  <c r="Q46" i="51"/>
  <c r="P46" i="51"/>
  <c r="O46" i="51"/>
  <c r="N46" i="51"/>
  <c r="M46" i="51"/>
  <c r="L46" i="51"/>
  <c r="K46" i="51"/>
  <c r="J46" i="51"/>
  <c r="I46" i="51"/>
  <c r="H46" i="51"/>
  <c r="G46" i="51"/>
  <c r="F46" i="51"/>
  <c r="E46" i="51"/>
  <c r="D46" i="51"/>
  <c r="C46" i="51"/>
  <c r="Q43" i="51"/>
  <c r="P43" i="51"/>
  <c r="O43" i="51"/>
  <c r="N43" i="51"/>
  <c r="M43" i="51"/>
  <c r="L43" i="51"/>
  <c r="K43" i="51"/>
  <c r="J43" i="51"/>
  <c r="I43" i="51"/>
  <c r="H43" i="51"/>
  <c r="G43" i="51"/>
  <c r="F43" i="51"/>
  <c r="E43" i="51"/>
  <c r="D43" i="51"/>
  <c r="Q42" i="51"/>
  <c r="P42" i="51"/>
  <c r="O42" i="51"/>
  <c r="N42" i="51"/>
  <c r="M42" i="51"/>
  <c r="L42" i="51"/>
  <c r="K42" i="51"/>
  <c r="J42" i="51"/>
  <c r="I42" i="51"/>
  <c r="H42" i="51"/>
  <c r="G42" i="51"/>
  <c r="F42" i="51"/>
  <c r="E42" i="51"/>
  <c r="D42" i="51"/>
  <c r="C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3" i="51"/>
  <c r="P33" i="51"/>
  <c r="O33" i="51"/>
  <c r="N33" i="51"/>
  <c r="M33" i="51"/>
  <c r="L33" i="51"/>
  <c r="K33" i="51"/>
  <c r="J33" i="51"/>
  <c r="I33" i="51"/>
  <c r="H33" i="51"/>
  <c r="G33" i="51"/>
  <c r="F33" i="51"/>
  <c r="E33" i="51"/>
  <c r="D33" i="51"/>
  <c r="C33"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4" i="51"/>
  <c r="P24" i="51"/>
  <c r="O24" i="51"/>
  <c r="N24" i="51"/>
  <c r="M24" i="51"/>
  <c r="L24" i="51"/>
  <c r="K24" i="51"/>
  <c r="J24" i="51"/>
  <c r="I24" i="51"/>
  <c r="H24" i="51"/>
  <c r="G24" i="51"/>
  <c r="F24" i="51"/>
  <c r="E24" i="51"/>
  <c r="D24" i="51"/>
  <c r="C24"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1" i="51"/>
  <c r="K51" i="51"/>
  <c r="H51" i="51"/>
  <c r="P44" i="50"/>
  <c r="P44" i="51" s="1"/>
  <c r="O44" i="50"/>
  <c r="O44" i="51" s="1"/>
  <c r="N44" i="50"/>
  <c r="M44" i="50"/>
  <c r="L44" i="50"/>
  <c r="K44" i="50"/>
  <c r="J44" i="50"/>
  <c r="I44" i="50"/>
  <c r="H44" i="50"/>
  <c r="H44" i="51" s="1"/>
  <c r="G44" i="50"/>
  <c r="G44" i="51" s="1"/>
  <c r="F44" i="50"/>
  <c r="E44" i="50"/>
  <c r="D44" i="50"/>
  <c r="C44" i="50"/>
  <c r="Q43" i="49"/>
  <c r="P43" i="49"/>
  <c r="O43" i="49"/>
  <c r="N43" i="49"/>
  <c r="M43" i="49"/>
  <c r="L43" i="49"/>
  <c r="K43" i="49"/>
  <c r="J43" i="49"/>
  <c r="I43" i="49"/>
  <c r="H43" i="49"/>
  <c r="G43" i="49"/>
  <c r="F43" i="49"/>
  <c r="E43" i="49"/>
  <c r="D43" i="49"/>
  <c r="C43" i="49"/>
  <c r="R49" i="47"/>
  <c r="O47" i="48"/>
  <c r="N48" i="48"/>
  <c r="M48" i="48"/>
  <c r="L48" i="48"/>
  <c r="K48" i="48"/>
  <c r="J48" i="48"/>
  <c r="I48" i="48"/>
  <c r="H48" i="48"/>
  <c r="F48" i="48"/>
  <c r="D48" i="48"/>
  <c r="R29" i="47"/>
  <c r="P44" i="47"/>
  <c r="O44" i="47"/>
  <c r="N44" i="47"/>
  <c r="M44" i="47"/>
  <c r="M13" i="48" s="1"/>
  <c r="L44" i="47"/>
  <c r="K44" i="47"/>
  <c r="J44" i="47"/>
  <c r="I44" i="47"/>
  <c r="I12" i="48" s="1"/>
  <c r="H44" i="47"/>
  <c r="G44" i="47"/>
  <c r="F44" i="47"/>
  <c r="E44" i="47"/>
  <c r="D44" i="47"/>
  <c r="C44" i="47"/>
  <c r="R36" i="47"/>
  <c r="R34" i="47"/>
  <c r="R24" i="47"/>
  <c r="R18" i="47"/>
  <c r="R8" i="47"/>
  <c r="C44" i="51" l="1"/>
  <c r="K44" i="51"/>
  <c r="E44" i="51"/>
  <c r="M44" i="51"/>
  <c r="L51" i="51"/>
  <c r="D51" i="51"/>
  <c r="G51" i="51"/>
  <c r="O51" i="51"/>
  <c r="C48" i="48"/>
  <c r="C47" i="48"/>
  <c r="E47" i="48"/>
  <c r="E48" i="48"/>
  <c r="G47" i="48"/>
  <c r="G48" i="48"/>
  <c r="L44" i="51"/>
  <c r="I44" i="51"/>
  <c r="R46" i="47"/>
  <c r="R51" i="47" s="1"/>
  <c r="R47" i="47"/>
  <c r="I32" i="48"/>
  <c r="R13" i="47"/>
  <c r="R25" i="47"/>
  <c r="R40" i="47"/>
  <c r="M9" i="48"/>
  <c r="R14" i="47"/>
  <c r="F51" i="51"/>
  <c r="J51" i="51"/>
  <c r="N51" i="51"/>
  <c r="C37" i="48"/>
  <c r="K11" i="48"/>
  <c r="C17" i="48"/>
  <c r="I36" i="48"/>
  <c r="Q27" i="48"/>
  <c r="R9" i="47"/>
  <c r="R20" i="47"/>
  <c r="R30" i="47"/>
  <c r="R41" i="47"/>
  <c r="F33" i="48"/>
  <c r="J42" i="48"/>
  <c r="N7" i="48"/>
  <c r="E39" i="48"/>
  <c r="E25" i="48"/>
  <c r="Q14" i="48"/>
  <c r="I40" i="48"/>
  <c r="G28" i="48"/>
  <c r="O17" i="48"/>
  <c r="C9" i="48"/>
  <c r="C7" i="48"/>
  <c r="H30" i="48"/>
  <c r="P40" i="48"/>
  <c r="O21" i="48"/>
  <c r="M16" i="48"/>
  <c r="O19" i="48"/>
  <c r="K41" i="48"/>
  <c r="K14" i="48"/>
  <c r="G20" i="48"/>
  <c r="P8" i="61"/>
  <c r="O8" i="20" s="1"/>
  <c r="P10" i="61"/>
  <c r="O10" i="20" s="1"/>
  <c r="P12" i="61"/>
  <c r="O12" i="20" s="1"/>
  <c r="P14" i="61"/>
  <c r="O14" i="20" s="1"/>
  <c r="P16" i="61"/>
  <c r="O16" i="20" s="1"/>
  <c r="P7" i="61"/>
  <c r="O7" i="20" s="1"/>
  <c r="P9" i="61"/>
  <c r="O9" i="20" s="1"/>
  <c r="P11" i="61"/>
  <c r="O11" i="20" s="1"/>
  <c r="P13" i="61"/>
  <c r="O13" i="20" s="1"/>
  <c r="P15" i="61"/>
  <c r="O15" i="20" s="1"/>
  <c r="P17" i="61"/>
  <c r="O17" i="20" s="1"/>
  <c r="P19" i="61"/>
  <c r="O19" i="20" s="1"/>
  <c r="P21" i="61"/>
  <c r="O21" i="20" s="1"/>
  <c r="P23" i="61"/>
  <c r="O23" i="20" s="1"/>
  <c r="F19" i="48"/>
  <c r="J10" i="48"/>
  <c r="N12" i="48"/>
  <c r="J15" i="48"/>
  <c r="N30" i="48"/>
  <c r="J37" i="48"/>
  <c r="N26" i="48"/>
  <c r="F43" i="48"/>
  <c r="J32" i="48"/>
  <c r="J19" i="48"/>
  <c r="F9" i="48"/>
  <c r="N10" i="48"/>
  <c r="N25" i="48"/>
  <c r="C12" i="48"/>
  <c r="N18" i="48"/>
  <c r="K15" i="48"/>
  <c r="F7" i="48"/>
  <c r="O37" i="48"/>
  <c r="G38" i="48"/>
  <c r="F34" i="48"/>
  <c r="K19" i="48"/>
  <c r="G17" i="48"/>
  <c r="O15" i="48"/>
  <c r="N34" i="48"/>
  <c r="F44" i="51"/>
  <c r="J44" i="51"/>
  <c r="N44" i="51"/>
  <c r="F8" i="48"/>
  <c r="J25" i="48"/>
  <c r="J27" i="48"/>
  <c r="N17" i="48"/>
  <c r="J18" i="48"/>
  <c r="F22" i="48"/>
  <c r="N29" i="48"/>
  <c r="N33" i="48"/>
  <c r="N13" i="48"/>
  <c r="J8" i="48"/>
  <c r="N9" i="48"/>
  <c r="O41" i="48"/>
  <c r="K27" i="48"/>
  <c r="F17" i="48"/>
  <c r="C18" i="48"/>
  <c r="G35" i="48"/>
  <c r="F31" i="48"/>
  <c r="N20" i="48"/>
  <c r="J22" i="48"/>
  <c r="G24" i="48"/>
  <c r="J43" i="48"/>
  <c r="F13" i="48"/>
  <c r="C32" i="48"/>
  <c r="N32" i="48"/>
  <c r="G39" i="48"/>
  <c r="N8" i="48"/>
  <c r="G9" i="48"/>
  <c r="C10" i="48"/>
  <c r="O10" i="48"/>
  <c r="F27" i="48"/>
  <c r="N27" i="48"/>
  <c r="F18" i="48"/>
  <c r="O18" i="48"/>
  <c r="F30" i="48"/>
  <c r="J35" i="48"/>
  <c r="J7" i="48"/>
  <c r="J31" i="48"/>
  <c r="J23" i="48"/>
  <c r="F29" i="48"/>
  <c r="N38" i="48"/>
  <c r="O24" i="48"/>
  <c r="J13" i="48"/>
  <c r="F32" i="48"/>
  <c r="O32" i="48"/>
  <c r="N19" i="48"/>
  <c r="K39" i="48"/>
  <c r="Q8" i="48"/>
  <c r="J9" i="48"/>
  <c r="F10" i="48"/>
  <c r="I41" i="48"/>
  <c r="F25" i="48"/>
  <c r="G27" i="48"/>
  <c r="J17" i="48"/>
  <c r="J12" i="48"/>
  <c r="I18" i="48"/>
  <c r="F15" i="48"/>
  <c r="G14" i="48"/>
  <c r="M30" i="48"/>
  <c r="N35" i="48"/>
  <c r="F20" i="48"/>
  <c r="O23" i="48"/>
  <c r="O40" i="48"/>
  <c r="G29" i="48"/>
  <c r="J26" i="48"/>
  <c r="E51" i="51"/>
  <c r="M51" i="51"/>
  <c r="P25" i="61"/>
  <c r="O25" i="20" s="1"/>
  <c r="P27" i="61"/>
  <c r="O27" i="20" s="1"/>
  <c r="P29" i="61"/>
  <c r="O29" i="20" s="1"/>
  <c r="P31" i="61"/>
  <c r="O31" i="20" s="1"/>
  <c r="P33" i="61"/>
  <c r="O33" i="20" s="1"/>
  <c r="P35" i="61"/>
  <c r="O35" i="20" s="1"/>
  <c r="P37" i="61"/>
  <c r="O37" i="20" s="1"/>
  <c r="P39" i="61"/>
  <c r="O39" i="20" s="1"/>
  <c r="P36" i="61"/>
  <c r="O36" i="20" s="1"/>
  <c r="D11" i="48"/>
  <c r="D28" i="48"/>
  <c r="D36" i="48"/>
  <c r="D24" i="48"/>
  <c r="D29" i="48"/>
  <c r="D23" i="48"/>
  <c r="D34" i="48"/>
  <c r="D22" i="48"/>
  <c r="D20" i="48"/>
  <c r="D35" i="48"/>
  <c r="D18" i="48"/>
  <c r="D43" i="48"/>
  <c r="D31" i="48"/>
  <c r="D14" i="48"/>
  <c r="D27" i="48"/>
  <c r="D9" i="48"/>
  <c r="D32" i="48"/>
  <c r="D26" i="48"/>
  <c r="D40" i="48"/>
  <c r="D37" i="48"/>
  <c r="D30" i="48"/>
  <c r="L11" i="48"/>
  <c r="L28" i="48"/>
  <c r="L16" i="48"/>
  <c r="L36" i="48"/>
  <c r="L24" i="48"/>
  <c r="L29" i="48"/>
  <c r="L23" i="48"/>
  <c r="L34" i="48"/>
  <c r="L37" i="48"/>
  <c r="L20" i="48"/>
  <c r="L35" i="48"/>
  <c r="L18" i="48"/>
  <c r="L42" i="48"/>
  <c r="L22" i="48"/>
  <c r="L40" i="48"/>
  <c r="L7" i="48"/>
  <c r="L12" i="48"/>
  <c r="L27" i="48"/>
  <c r="L9" i="48"/>
  <c r="L32" i="48"/>
  <c r="L43" i="48"/>
  <c r="L21" i="48"/>
  <c r="L15" i="48"/>
  <c r="J47" i="48"/>
  <c r="J46" i="48"/>
  <c r="D19" i="48"/>
  <c r="P39" i="48"/>
  <c r="L8" i="48"/>
  <c r="L17" i="48"/>
  <c r="H7" i="48"/>
  <c r="H22" i="48"/>
  <c r="D16" i="48"/>
  <c r="E43" i="48"/>
  <c r="E34" i="48"/>
  <c r="E26" i="48"/>
  <c r="E42" i="48"/>
  <c r="E33" i="48"/>
  <c r="E38" i="48"/>
  <c r="E37" i="48"/>
  <c r="E36" i="48"/>
  <c r="E29" i="48"/>
  <c r="E7" i="48"/>
  <c r="E15" i="48"/>
  <c r="E28" i="48"/>
  <c r="E22" i="48"/>
  <c r="E40" i="48"/>
  <c r="E20" i="48"/>
  <c r="E30" i="48"/>
  <c r="E17" i="48"/>
  <c r="E10" i="48"/>
  <c r="E19" i="48"/>
  <c r="E11" i="48"/>
  <c r="E23" i="48"/>
  <c r="E35" i="48"/>
  <c r="Q43" i="48"/>
  <c r="Q34" i="48"/>
  <c r="Q26" i="48"/>
  <c r="Q42" i="48"/>
  <c r="Q33" i="48"/>
  <c r="Q38" i="48"/>
  <c r="Q37" i="48"/>
  <c r="Q24" i="48"/>
  <c r="Q23" i="48"/>
  <c r="Q7" i="48"/>
  <c r="Q15" i="48"/>
  <c r="Q36" i="48"/>
  <c r="Q35" i="48"/>
  <c r="Q12" i="48"/>
  <c r="Q17" i="48"/>
  <c r="Q10" i="48"/>
  <c r="Q19" i="48"/>
  <c r="R43" i="47"/>
  <c r="R39" i="47"/>
  <c r="R35" i="47"/>
  <c r="R31" i="47"/>
  <c r="R27" i="47"/>
  <c r="R23" i="47"/>
  <c r="R19" i="47"/>
  <c r="R15" i="47"/>
  <c r="R11" i="47"/>
  <c r="R7" i="47"/>
  <c r="Q11" i="48"/>
  <c r="Q29" i="48"/>
  <c r="Q22" i="48"/>
  <c r="Q40" i="48"/>
  <c r="Q21" i="48"/>
  <c r="Q18" i="48"/>
  <c r="P19" i="48"/>
  <c r="L39" i="48"/>
  <c r="H8" i="48"/>
  <c r="M8" i="48"/>
  <c r="M27" i="48"/>
  <c r="D12" i="48"/>
  <c r="D15" i="48"/>
  <c r="I35" i="48"/>
  <c r="P21" i="48"/>
  <c r="L31" i="48"/>
  <c r="L26" i="48"/>
  <c r="R10" i="47"/>
  <c r="R16" i="47"/>
  <c r="R21" i="47"/>
  <c r="R26" i="47"/>
  <c r="R32" i="47"/>
  <c r="R37" i="47"/>
  <c r="R42" i="47"/>
  <c r="D47" i="48"/>
  <c r="D49" i="48"/>
  <c r="D46" i="48"/>
  <c r="H47" i="48"/>
  <c r="H49" i="48"/>
  <c r="L47" i="48"/>
  <c r="L49" i="48"/>
  <c r="L46" i="48"/>
  <c r="P47" i="48"/>
  <c r="P46" i="48"/>
  <c r="P51" i="48" s="1"/>
  <c r="P49" i="48"/>
  <c r="E13" i="48"/>
  <c r="P13" i="48"/>
  <c r="K32" i="48"/>
  <c r="Q32" i="48"/>
  <c r="G19" i="48"/>
  <c r="L19" i="48"/>
  <c r="C39" i="48"/>
  <c r="H39" i="48"/>
  <c r="M39" i="48"/>
  <c r="D8" i="48"/>
  <c r="I8" i="48"/>
  <c r="E9" i="48"/>
  <c r="O9" i="48"/>
  <c r="K10" i="48"/>
  <c r="P10" i="48"/>
  <c r="G41" i="48"/>
  <c r="L41" i="48"/>
  <c r="Q41" i="48"/>
  <c r="H25" i="48"/>
  <c r="M25" i="48"/>
  <c r="C27" i="48"/>
  <c r="I27" i="48"/>
  <c r="D17" i="48"/>
  <c r="E12" i="48"/>
  <c r="M12" i="48"/>
  <c r="E18" i="48"/>
  <c r="K18" i="48"/>
  <c r="P15" i="48"/>
  <c r="L14" i="48"/>
  <c r="Q30" i="48"/>
  <c r="D7" i="48"/>
  <c r="I21" i="48"/>
  <c r="E31" i="48"/>
  <c r="P31" i="48"/>
  <c r="K20" i="48"/>
  <c r="C23" i="48"/>
  <c r="P37" i="48"/>
  <c r="M22" i="48"/>
  <c r="M29" i="48"/>
  <c r="L38" i="48"/>
  <c r="D33" i="48"/>
  <c r="H11" i="48"/>
  <c r="H28" i="48"/>
  <c r="H16" i="48"/>
  <c r="H36" i="48"/>
  <c r="H24" i="48"/>
  <c r="H29" i="48"/>
  <c r="H23" i="48"/>
  <c r="H43" i="48"/>
  <c r="H26" i="48"/>
  <c r="H40" i="48"/>
  <c r="H20" i="48"/>
  <c r="H35" i="48"/>
  <c r="H18" i="48"/>
  <c r="H42" i="48"/>
  <c r="H33" i="48"/>
  <c r="H21" i="48"/>
  <c r="H15" i="48"/>
  <c r="H27" i="48"/>
  <c r="H9" i="48"/>
  <c r="H32" i="48"/>
  <c r="H34" i="48"/>
  <c r="H38" i="48"/>
  <c r="H31" i="48"/>
  <c r="H14" i="48"/>
  <c r="P11" i="48"/>
  <c r="P28" i="48"/>
  <c r="P16" i="48"/>
  <c r="P36" i="48"/>
  <c r="P24" i="48"/>
  <c r="P29" i="48"/>
  <c r="P23" i="48"/>
  <c r="P43" i="48"/>
  <c r="P26" i="48"/>
  <c r="P38" i="48"/>
  <c r="P20" i="48"/>
  <c r="P35" i="48"/>
  <c r="P18" i="48"/>
  <c r="P34" i="48"/>
  <c r="P30" i="48"/>
  <c r="P27" i="48"/>
  <c r="P9" i="48"/>
  <c r="P32" i="48"/>
  <c r="P33" i="48"/>
  <c r="P7" i="48"/>
  <c r="F47" i="48"/>
  <c r="F46" i="48"/>
  <c r="F51" i="48" s="1"/>
  <c r="F49" i="48"/>
  <c r="N47" i="48"/>
  <c r="N49" i="48"/>
  <c r="N46" i="48"/>
  <c r="N51" i="48" s="1"/>
  <c r="H13" i="48"/>
  <c r="H10" i="48"/>
  <c r="D41" i="48"/>
  <c r="P25" i="48"/>
  <c r="P12" i="48"/>
  <c r="D21" i="48"/>
  <c r="D38" i="48"/>
  <c r="L33" i="48"/>
  <c r="I43" i="48"/>
  <c r="I34" i="48"/>
  <c r="I26" i="48"/>
  <c r="I42" i="48"/>
  <c r="I33" i="48"/>
  <c r="I38" i="48"/>
  <c r="I37" i="48"/>
  <c r="I24" i="48"/>
  <c r="I22" i="48"/>
  <c r="I7" i="48"/>
  <c r="I15" i="48"/>
  <c r="I28" i="48"/>
  <c r="I11" i="48"/>
  <c r="I31" i="48"/>
  <c r="I14" i="48"/>
  <c r="I17" i="48"/>
  <c r="I10" i="48"/>
  <c r="I19" i="48"/>
  <c r="I16" i="48"/>
  <c r="I29" i="48"/>
  <c r="I20" i="48"/>
  <c r="I30" i="48"/>
  <c r="M43" i="48"/>
  <c r="M34" i="48"/>
  <c r="M26" i="48"/>
  <c r="M42" i="48"/>
  <c r="M33" i="48"/>
  <c r="M38" i="48"/>
  <c r="M37" i="48"/>
  <c r="M36" i="48"/>
  <c r="M40" i="48"/>
  <c r="M7" i="48"/>
  <c r="M15" i="48"/>
  <c r="M11" i="48"/>
  <c r="M24" i="48"/>
  <c r="M21" i="48"/>
  <c r="M18" i="48"/>
  <c r="M17" i="48"/>
  <c r="M10" i="48"/>
  <c r="M19" i="48"/>
  <c r="M28" i="48"/>
  <c r="M23" i="48"/>
  <c r="M31" i="48"/>
  <c r="M14" i="48"/>
  <c r="D13" i="48"/>
  <c r="I13" i="48"/>
  <c r="E32" i="48"/>
  <c r="Q39" i="48"/>
  <c r="I9" i="48"/>
  <c r="D10" i="48"/>
  <c r="E41" i="48"/>
  <c r="P41" i="48"/>
  <c r="L25" i="48"/>
  <c r="Q25" i="48"/>
  <c r="H17" i="48"/>
  <c r="E21" i="48"/>
  <c r="Q20" i="48"/>
  <c r="E16" i="48"/>
  <c r="P42" i="48"/>
  <c r="D44" i="51"/>
  <c r="Q44" i="50"/>
  <c r="Q44" i="51" s="1"/>
  <c r="R12" i="47"/>
  <c r="R17" i="47"/>
  <c r="R22" i="47"/>
  <c r="R28" i="47"/>
  <c r="R33" i="47"/>
  <c r="R38" i="47"/>
  <c r="C42" i="48"/>
  <c r="C33" i="48"/>
  <c r="C43" i="48"/>
  <c r="C34" i="48"/>
  <c r="C26" i="48"/>
  <c r="C22" i="48"/>
  <c r="C28" i="48"/>
  <c r="C40" i="48"/>
  <c r="C31" i="48"/>
  <c r="C30" i="48"/>
  <c r="C11" i="48"/>
  <c r="C24" i="48"/>
  <c r="C16" i="48"/>
  <c r="C38" i="48"/>
  <c r="C29" i="48"/>
  <c r="C21" i="48"/>
  <c r="C15" i="48"/>
  <c r="C25" i="48"/>
  <c r="C8" i="48"/>
  <c r="C13" i="48"/>
  <c r="C36" i="48"/>
  <c r="C20" i="48"/>
  <c r="C14" i="48"/>
  <c r="G42" i="48"/>
  <c r="G33" i="48"/>
  <c r="G43" i="48"/>
  <c r="G34" i="48"/>
  <c r="G26" i="48"/>
  <c r="G22" i="48"/>
  <c r="G11" i="48"/>
  <c r="G16" i="48"/>
  <c r="G37" i="48"/>
  <c r="G31" i="48"/>
  <c r="G30" i="48"/>
  <c r="G12" i="48"/>
  <c r="G36" i="48"/>
  <c r="G23" i="48"/>
  <c r="G7" i="48"/>
  <c r="G18" i="48"/>
  <c r="G25" i="48"/>
  <c r="G8" i="48"/>
  <c r="G13" i="48"/>
  <c r="G21" i="48"/>
  <c r="G15" i="48"/>
  <c r="K42" i="48"/>
  <c r="K33" i="48"/>
  <c r="K43" i="48"/>
  <c r="K34" i="48"/>
  <c r="K26" i="48"/>
  <c r="K22" i="48"/>
  <c r="K28" i="48"/>
  <c r="K38" i="48"/>
  <c r="K23" i="48"/>
  <c r="K31" i="48"/>
  <c r="K30" i="48"/>
  <c r="K12" i="48"/>
  <c r="K36" i="48"/>
  <c r="K16" i="48"/>
  <c r="K29" i="48"/>
  <c r="K35" i="48"/>
  <c r="K25" i="48"/>
  <c r="K8" i="48"/>
  <c r="K13" i="48"/>
  <c r="K24" i="48"/>
  <c r="K40" i="48"/>
  <c r="K37" i="48"/>
  <c r="K7" i="48"/>
  <c r="O42" i="48"/>
  <c r="O33" i="48"/>
  <c r="O43" i="48"/>
  <c r="O34" i="48"/>
  <c r="O26" i="48"/>
  <c r="O22" i="48"/>
  <c r="O11" i="48"/>
  <c r="O16" i="48"/>
  <c r="O29" i="48"/>
  <c r="O31" i="48"/>
  <c r="O30" i="48"/>
  <c r="O12" i="48"/>
  <c r="O28" i="48"/>
  <c r="O20" i="48"/>
  <c r="O14" i="48"/>
  <c r="O25" i="48"/>
  <c r="O8" i="48"/>
  <c r="O13" i="48"/>
  <c r="O36" i="48"/>
  <c r="O38" i="48"/>
  <c r="O35" i="48"/>
  <c r="E49" i="48"/>
  <c r="E46" i="48"/>
  <c r="I49" i="48"/>
  <c r="I46" i="48"/>
  <c r="I47" i="48"/>
  <c r="M49" i="48"/>
  <c r="M46" i="48"/>
  <c r="M47" i="48"/>
  <c r="Q49" i="48"/>
  <c r="Q46" i="48"/>
  <c r="Q47" i="48"/>
  <c r="L13" i="48"/>
  <c r="Q13" i="48"/>
  <c r="G32" i="48"/>
  <c r="M32" i="48"/>
  <c r="C19" i="48"/>
  <c r="H19" i="48"/>
  <c r="D39" i="48"/>
  <c r="I39" i="48"/>
  <c r="O39" i="48"/>
  <c r="E8" i="48"/>
  <c r="P8" i="48"/>
  <c r="K9" i="48"/>
  <c r="Q9" i="48"/>
  <c r="G10" i="48"/>
  <c r="L10" i="48"/>
  <c r="C41" i="48"/>
  <c r="H41" i="48"/>
  <c r="M41" i="48"/>
  <c r="D25" i="48"/>
  <c r="I25" i="48"/>
  <c r="E27" i="48"/>
  <c r="O27" i="48"/>
  <c r="K17" i="48"/>
  <c r="P17" i="48"/>
  <c r="H12" i="48"/>
  <c r="E14" i="48"/>
  <c r="P14" i="48"/>
  <c r="L30" i="48"/>
  <c r="C35" i="48"/>
  <c r="M35" i="48"/>
  <c r="O7" i="48"/>
  <c r="K21" i="48"/>
  <c r="Q31" i="48"/>
  <c r="M20" i="48"/>
  <c r="I23" i="48"/>
  <c r="H37" i="48"/>
  <c r="G40" i="48"/>
  <c r="P22" i="48"/>
  <c r="Q16" i="48"/>
  <c r="E24" i="48"/>
  <c r="Q28" i="48"/>
  <c r="D42" i="48"/>
  <c r="H46" i="48"/>
  <c r="H51" i="48" s="1"/>
  <c r="J49" i="48"/>
  <c r="F36" i="48"/>
  <c r="F24" i="48"/>
  <c r="F11" i="48"/>
  <c r="F28" i="48"/>
  <c r="F16" i="48"/>
  <c r="F40" i="48"/>
  <c r="F42" i="48"/>
  <c r="F38" i="48"/>
  <c r="F23" i="48"/>
  <c r="F21" i="48"/>
  <c r="F14" i="48"/>
  <c r="J36" i="48"/>
  <c r="J24" i="48"/>
  <c r="J11" i="48"/>
  <c r="J28" i="48"/>
  <c r="J16" i="48"/>
  <c r="J40" i="48"/>
  <c r="J33" i="48"/>
  <c r="J29" i="48"/>
  <c r="J21" i="48"/>
  <c r="J14" i="48"/>
  <c r="N36" i="48"/>
  <c r="N24" i="48"/>
  <c r="N11" i="48"/>
  <c r="N28" i="48"/>
  <c r="N16" i="48"/>
  <c r="N40" i="48"/>
  <c r="N42" i="48"/>
  <c r="N22" i="48"/>
  <c r="N21" i="48"/>
  <c r="N14" i="48"/>
  <c r="C46" i="48"/>
  <c r="C51" i="48" s="1"/>
  <c r="C49" i="48"/>
  <c r="G46" i="48"/>
  <c r="G51" i="48" s="1"/>
  <c r="G49" i="48"/>
  <c r="K46" i="48"/>
  <c r="K49" i="48"/>
  <c r="K47" i="48"/>
  <c r="O46" i="48"/>
  <c r="O51" i="48" s="1"/>
  <c r="O49" i="48"/>
  <c r="F39" i="48"/>
  <c r="J39" i="48"/>
  <c r="N39" i="48"/>
  <c r="F41" i="48"/>
  <c r="J41" i="48"/>
  <c r="N41" i="48"/>
  <c r="F12" i="48"/>
  <c r="N15" i="48"/>
  <c r="J30" i="48"/>
  <c r="F35" i="48"/>
  <c r="N31" i="48"/>
  <c r="J20" i="48"/>
  <c r="N23" i="48"/>
  <c r="F37" i="48"/>
  <c r="N37" i="48"/>
  <c r="J38" i="48"/>
  <c r="F26" i="48"/>
  <c r="J34" i="48"/>
  <c r="N43" i="48"/>
  <c r="I51" i="51"/>
  <c r="Q51" i="51"/>
  <c r="I51" i="48" l="1"/>
  <c r="K51" i="48"/>
  <c r="Q51" i="48"/>
  <c r="E51" i="48"/>
  <c r="D51" i="48"/>
  <c r="M51" i="48"/>
  <c r="L51" i="48"/>
  <c r="J51" i="48"/>
  <c r="O6" i="20"/>
  <c r="Q6" i="20" s="1"/>
  <c r="S6" i="20" s="1"/>
  <c r="M44" i="48"/>
  <c r="N44" i="48"/>
  <c r="J44" i="48"/>
  <c r="F44" i="48"/>
  <c r="K44" i="48"/>
  <c r="I44" i="48"/>
  <c r="Q44" i="48"/>
  <c r="G44" i="48"/>
  <c r="D44" i="48"/>
  <c r="H44" i="48"/>
  <c r="E44" i="48"/>
  <c r="L44" i="48"/>
  <c r="O44" i="48"/>
  <c r="R44" i="47"/>
  <c r="C44" i="48"/>
  <c r="P44" i="48"/>
  <c r="C36" i="9"/>
  <c r="C35" i="9"/>
  <c r="C34" i="9"/>
  <c r="C31" i="9"/>
  <c r="C30" i="9"/>
  <c r="C29" i="9"/>
  <c r="C28" i="9"/>
  <c r="C27" i="9"/>
  <c r="C26" i="9"/>
  <c r="C25" i="9"/>
  <c r="C24" i="9"/>
  <c r="C23" i="9"/>
  <c r="C22" i="9"/>
  <c r="C21" i="9"/>
  <c r="C20" i="9"/>
  <c r="C19" i="9"/>
  <c r="C18" i="9"/>
  <c r="C17" i="9"/>
  <c r="C16" i="9"/>
  <c r="C15" i="9"/>
  <c r="C14" i="9"/>
  <c r="C13" i="9"/>
  <c r="C12" i="9"/>
  <c r="C11" i="9"/>
  <c r="C10" i="9"/>
  <c r="C9" i="9"/>
  <c r="C8" i="9"/>
  <c r="C7" i="9"/>
  <c r="D36" i="9"/>
  <c r="D35" i="9"/>
  <c r="D34" i="9"/>
  <c r="F36" i="9"/>
  <c r="F35" i="9"/>
  <c r="F34" i="9"/>
  <c r="G36" i="9"/>
  <c r="G35" i="9"/>
  <c r="G34" i="9"/>
  <c r="I36" i="9"/>
  <c r="I35" i="9"/>
  <c r="I34" i="9"/>
  <c r="H36" i="9"/>
  <c r="H35" i="9"/>
  <c r="H34" i="9"/>
  <c r="E36" i="9"/>
  <c r="E35" i="9"/>
  <c r="E34" i="9"/>
  <c r="J35" i="9" l="1"/>
  <c r="J34" i="9"/>
  <c r="J36" i="9"/>
  <c r="C32" i="9"/>
  <c r="G7" i="9" l="1"/>
  <c r="H7" i="9"/>
  <c r="G8" i="9"/>
  <c r="H8" i="9"/>
  <c r="G9" i="9"/>
  <c r="H9" i="9"/>
  <c r="G10" i="9"/>
  <c r="H10" i="9"/>
  <c r="G11" i="9"/>
  <c r="H11" i="9"/>
  <c r="G12" i="9"/>
  <c r="H12" i="9"/>
  <c r="G13" i="9"/>
  <c r="H13" i="9"/>
  <c r="G14" i="9"/>
  <c r="H14" i="9"/>
  <c r="G15" i="9"/>
  <c r="H15" i="9"/>
  <c r="G16" i="9"/>
  <c r="H16" i="9"/>
  <c r="G17" i="9"/>
  <c r="H17" i="9"/>
  <c r="G18" i="9"/>
  <c r="H18" i="9"/>
  <c r="G19" i="9"/>
  <c r="H19" i="9"/>
  <c r="G20" i="9"/>
  <c r="H20" i="9"/>
  <c r="G21" i="9"/>
  <c r="H21" i="9"/>
  <c r="G22" i="9"/>
  <c r="H22" i="9"/>
  <c r="G23" i="9"/>
  <c r="H23" i="9"/>
  <c r="G24" i="9"/>
  <c r="H24" i="9"/>
  <c r="G25" i="9"/>
  <c r="H25" i="9"/>
  <c r="G26" i="9"/>
  <c r="H26" i="9"/>
  <c r="G27" i="9"/>
  <c r="H27" i="9"/>
  <c r="G28" i="9"/>
  <c r="H28" i="9"/>
  <c r="G29" i="9"/>
  <c r="H29" i="9"/>
  <c r="G30" i="9"/>
  <c r="H30" i="9"/>
  <c r="G31" i="9"/>
  <c r="H31" i="9"/>
  <c r="H32" i="9" l="1"/>
  <c r="G32" i="9"/>
  <c r="C31" i="5" l="1"/>
  <c r="Q31" i="5"/>
  <c r="W7" i="20" l="1"/>
  <c r="X7" i="20" s="1"/>
  <c r="W8" i="20"/>
  <c r="X8" i="20" s="1"/>
  <c r="W9" i="20"/>
  <c r="X9" i="20" s="1"/>
  <c r="W10" i="20"/>
  <c r="X10" i="20" s="1"/>
  <c r="W11" i="20"/>
  <c r="X11" i="20" s="1"/>
  <c r="W12" i="20"/>
  <c r="X12" i="20" s="1"/>
  <c r="W13" i="20"/>
  <c r="X13" i="20" s="1"/>
  <c r="W14" i="20"/>
  <c r="X14" i="20" s="1"/>
  <c r="W15" i="20"/>
  <c r="X15" i="20" s="1"/>
  <c r="W16" i="20"/>
  <c r="X16" i="20" s="1"/>
  <c r="W17" i="20"/>
  <c r="X17" i="20" s="1"/>
  <c r="W18" i="20"/>
  <c r="X18" i="20" s="1"/>
  <c r="W19" i="20"/>
  <c r="X19" i="20" s="1"/>
  <c r="W20" i="20"/>
  <c r="X20" i="20" s="1"/>
  <c r="W21" i="20"/>
  <c r="X21" i="20" s="1"/>
  <c r="W22" i="20"/>
  <c r="X22" i="20" s="1"/>
  <c r="W23" i="20"/>
  <c r="X23" i="20" s="1"/>
  <c r="W24" i="20"/>
  <c r="X24" i="20" s="1"/>
  <c r="W25" i="20"/>
  <c r="X25" i="20" s="1"/>
  <c r="W26" i="20"/>
  <c r="X26" i="20" s="1"/>
  <c r="W27" i="20"/>
  <c r="X27" i="20" s="1"/>
  <c r="W28" i="20"/>
  <c r="X28" i="20" s="1"/>
  <c r="W29" i="20"/>
  <c r="X29" i="20" s="1"/>
  <c r="W30" i="20"/>
  <c r="X30" i="20" s="1"/>
  <c r="W31" i="20"/>
  <c r="X31" i="20" s="1"/>
  <c r="W32" i="20"/>
  <c r="X32" i="20" s="1"/>
  <c r="W33" i="20"/>
  <c r="X33" i="20" s="1"/>
  <c r="W34" i="20"/>
  <c r="X34" i="20" s="1"/>
  <c r="W35" i="20"/>
  <c r="X35" i="20" s="1"/>
  <c r="W36" i="20"/>
  <c r="X36" i="20" s="1"/>
  <c r="W37" i="20"/>
  <c r="X37" i="20" s="1"/>
  <c r="W38" i="20"/>
  <c r="X38" i="20" s="1"/>
  <c r="W39" i="20"/>
  <c r="X39" i="20" s="1"/>
  <c r="C15" i="36" l="1"/>
  <c r="C28" i="36"/>
  <c r="C20" i="36"/>
  <c r="C30" i="36"/>
  <c r="C10" i="36"/>
  <c r="C29" i="36"/>
  <c r="C21" i="36"/>
  <c r="C13" i="36"/>
  <c r="C17" i="36"/>
  <c r="C25" i="36"/>
  <c r="C12" i="36"/>
  <c r="C11" i="36"/>
  <c r="C22" i="36"/>
  <c r="C14" i="36"/>
  <c r="C7" i="36"/>
  <c r="C8" i="36"/>
  <c r="C23" i="36"/>
  <c r="C19" i="36"/>
  <c r="C24" i="36"/>
  <c r="C26" i="36"/>
  <c r="C9" i="36"/>
  <c r="C27" i="36"/>
  <c r="C6" i="36"/>
  <c r="C16" i="36"/>
  <c r="C18" i="36"/>
  <c r="N7"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39" i="20"/>
  <c r="C31" i="36" l="1"/>
  <c r="R39" i="20"/>
  <c r="R35" i="20"/>
  <c r="R31" i="20"/>
  <c r="R27" i="20"/>
  <c r="R23" i="20"/>
  <c r="R19" i="20"/>
  <c r="R15" i="20"/>
  <c r="R11" i="20"/>
  <c r="R7" i="20"/>
  <c r="R34" i="20"/>
  <c r="R22" i="20"/>
  <c r="R10" i="20"/>
  <c r="R38" i="20"/>
  <c r="R30" i="20"/>
  <c r="R26" i="20"/>
  <c r="R18" i="20"/>
  <c r="R14" i="20"/>
  <c r="R33" i="20"/>
  <c r="R25" i="20"/>
  <c r="R17" i="20"/>
  <c r="R36" i="20"/>
  <c r="R28" i="20"/>
  <c r="R20" i="20"/>
  <c r="R12" i="20"/>
  <c r="R9" i="20"/>
  <c r="R37" i="20"/>
  <c r="R29" i="20"/>
  <c r="R21" i="20"/>
  <c r="R13" i="20"/>
  <c r="R32" i="20"/>
  <c r="R24" i="20"/>
  <c r="R16" i="20"/>
  <c r="R8" i="20"/>
  <c r="Q35" i="8" l="1"/>
  <c r="P35" i="8"/>
  <c r="O35" i="8"/>
  <c r="N35" i="8"/>
  <c r="M35" i="8"/>
  <c r="L35" i="8"/>
  <c r="K35" i="8"/>
  <c r="J35" i="8"/>
  <c r="I35" i="8"/>
  <c r="H35" i="8"/>
  <c r="F35" i="8"/>
  <c r="E35" i="8"/>
  <c r="D35" i="8"/>
  <c r="C35" i="8"/>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M7" i="20" l="1"/>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39" i="20"/>
  <c r="Q39" i="20" l="1"/>
  <c r="S39" i="20" s="1"/>
  <c r="Q35" i="20"/>
  <c r="S35" i="20" s="1"/>
  <c r="Q31" i="20"/>
  <c r="S31" i="20" s="1"/>
  <c r="Q27" i="20"/>
  <c r="S27" i="20" s="1"/>
  <c r="Q23" i="20"/>
  <c r="S23" i="20" s="1"/>
  <c r="Q19" i="20"/>
  <c r="S19" i="20" s="1"/>
  <c r="Q15" i="20"/>
  <c r="S15" i="20" s="1"/>
  <c r="Q11" i="20"/>
  <c r="S11" i="20" s="1"/>
  <c r="Q7" i="20"/>
  <c r="S7" i="20" s="1"/>
  <c r="Q36" i="20"/>
  <c r="S36" i="20" s="1"/>
  <c r="Q32" i="20"/>
  <c r="S32" i="20" s="1"/>
  <c r="Q28" i="20"/>
  <c r="S28" i="20" s="1"/>
  <c r="Q24" i="20"/>
  <c r="S24" i="20" s="1"/>
  <c r="Q20" i="20"/>
  <c r="S20" i="20" s="1"/>
  <c r="Q16" i="20"/>
  <c r="S16" i="20" s="1"/>
  <c r="Q12" i="20"/>
  <c r="S12" i="20" s="1"/>
  <c r="Q8" i="20"/>
  <c r="S8" i="20" s="1"/>
  <c r="Q38" i="20"/>
  <c r="S38" i="20" s="1"/>
  <c r="Q34" i="20"/>
  <c r="S34" i="20" s="1"/>
  <c r="Q30" i="20"/>
  <c r="S30" i="20" s="1"/>
  <c r="Q26" i="20"/>
  <c r="S26" i="20" s="1"/>
  <c r="Q22" i="20"/>
  <c r="S22" i="20" s="1"/>
  <c r="Q18" i="20"/>
  <c r="S18" i="20" s="1"/>
  <c r="Q14" i="20"/>
  <c r="S14" i="20" s="1"/>
  <c r="Q10" i="20"/>
  <c r="S10" i="20" s="1"/>
  <c r="Q37" i="20"/>
  <c r="S37" i="20" s="1"/>
  <c r="Q33" i="20"/>
  <c r="S33" i="20" s="1"/>
  <c r="Q29" i="20"/>
  <c r="S29" i="20" s="1"/>
  <c r="Q25" i="20"/>
  <c r="S25" i="20" s="1"/>
  <c r="Q21" i="20"/>
  <c r="S21" i="20" s="1"/>
  <c r="Q17" i="20"/>
  <c r="S17" i="20" s="1"/>
  <c r="Q13" i="20"/>
  <c r="S13" i="20" s="1"/>
  <c r="Q9" i="20"/>
  <c r="S9" i="20" s="1"/>
  <c r="G35" i="8" l="1"/>
  <c r="G34" i="8"/>
  <c r="G33" i="8"/>
  <c r="G36" i="45" l="1"/>
  <c r="Q36" i="46"/>
  <c r="P36" i="46"/>
  <c r="O36" i="46"/>
  <c r="N36" i="46"/>
  <c r="M36" i="46"/>
  <c r="L36" i="46"/>
  <c r="K36" i="46"/>
  <c r="J36" i="46"/>
  <c r="I36" i="46"/>
  <c r="H36" i="46"/>
  <c r="G36" i="46"/>
  <c r="F36" i="46"/>
  <c r="E36" i="46"/>
  <c r="D36" i="46"/>
  <c r="C36" i="46"/>
  <c r="Q31" i="46"/>
  <c r="P31" i="46"/>
  <c r="O31" i="46"/>
  <c r="N31" i="46"/>
  <c r="M31" i="46"/>
  <c r="L31" i="46"/>
  <c r="K31" i="46"/>
  <c r="J31" i="46"/>
  <c r="I31" i="46"/>
  <c r="H31" i="46"/>
  <c r="G31" i="46"/>
  <c r="F31" i="46"/>
  <c r="E31" i="46"/>
  <c r="D31" i="46"/>
  <c r="C31" i="46"/>
  <c r="Q36" i="45"/>
  <c r="P36" i="45"/>
  <c r="O36" i="45"/>
  <c r="N36" i="45"/>
  <c r="M36" i="45"/>
  <c r="L36" i="45"/>
  <c r="K36" i="45"/>
  <c r="J36" i="45"/>
  <c r="I36" i="45"/>
  <c r="H36" i="45"/>
  <c r="F36" i="45"/>
  <c r="E36" i="45"/>
  <c r="D36" i="45"/>
  <c r="C36" i="45"/>
  <c r="Q36" i="43"/>
  <c r="P36" i="43"/>
  <c r="O36" i="43"/>
  <c r="N36" i="43"/>
  <c r="M36" i="43"/>
  <c r="L36" i="43"/>
  <c r="K36" i="43"/>
  <c r="J36" i="43"/>
  <c r="I36" i="43"/>
  <c r="H36" i="43"/>
  <c r="G36" i="43"/>
  <c r="F36" i="43"/>
  <c r="E36" i="43"/>
  <c r="D36" i="43"/>
  <c r="C36" i="43"/>
  <c r="Q31" i="43"/>
  <c r="P31" i="43"/>
  <c r="O31" i="43"/>
  <c r="N31" i="43"/>
  <c r="M31" i="43"/>
  <c r="L31" i="43"/>
  <c r="K31" i="43"/>
  <c r="J31" i="43"/>
  <c r="I31" i="43"/>
  <c r="H31" i="43"/>
  <c r="G31" i="43"/>
  <c r="F31" i="43"/>
  <c r="E31" i="43"/>
  <c r="D31" i="43"/>
  <c r="C31" i="43"/>
  <c r="Q36" i="41"/>
  <c r="P36" i="41"/>
  <c r="O36" i="41"/>
  <c r="N36" i="41"/>
  <c r="M36" i="41"/>
  <c r="L36" i="41"/>
  <c r="K36" i="41"/>
  <c r="J36" i="41"/>
  <c r="I36" i="41"/>
  <c r="H36" i="41"/>
  <c r="G36" i="41"/>
  <c r="F36" i="41"/>
  <c r="E36" i="41"/>
  <c r="D36" i="41"/>
  <c r="C36" i="41"/>
  <c r="H15" i="36" l="1"/>
  <c r="H10" i="36"/>
  <c r="H17" i="36"/>
  <c r="H22" i="36"/>
  <c r="H23" i="36"/>
  <c r="H9" i="36"/>
  <c r="H6" i="36"/>
  <c r="H18" i="36"/>
  <c r="H28" i="36"/>
  <c r="H30" i="36"/>
  <c r="H29" i="36"/>
  <c r="H13" i="36"/>
  <c r="H25" i="36"/>
  <c r="H11" i="36"/>
  <c r="H14" i="36"/>
  <c r="H8" i="36"/>
  <c r="H19" i="36"/>
  <c r="H26" i="36"/>
  <c r="H27" i="36"/>
  <c r="H20" i="36"/>
  <c r="H21" i="36"/>
  <c r="H12" i="36"/>
  <c r="H7" i="36"/>
  <c r="H24" i="36"/>
  <c r="H16" i="36"/>
  <c r="G15" i="36"/>
  <c r="G28" i="36"/>
  <c r="G20" i="36"/>
  <c r="G30" i="36"/>
  <c r="G10" i="36"/>
  <c r="G29" i="36"/>
  <c r="G21" i="36"/>
  <c r="G13" i="36"/>
  <c r="G17" i="36"/>
  <c r="G25" i="36"/>
  <c r="G12" i="36"/>
  <c r="G11" i="36"/>
  <c r="G22" i="36"/>
  <c r="G14" i="36"/>
  <c r="G7" i="36"/>
  <c r="G8" i="36"/>
  <c r="G23" i="36"/>
  <c r="G19" i="36"/>
  <c r="G24" i="36"/>
  <c r="G26" i="36"/>
  <c r="G9" i="36"/>
  <c r="G27" i="36"/>
  <c r="G6" i="36"/>
  <c r="G16" i="36"/>
  <c r="G18" i="36"/>
  <c r="H31" i="36" l="1"/>
  <c r="G31" i="36"/>
  <c r="F36" i="5"/>
  <c r="J36" i="5"/>
  <c r="N36" i="5"/>
  <c r="E36" i="6"/>
  <c r="I36" i="6"/>
  <c r="M36" i="6"/>
  <c r="Q36" i="6"/>
  <c r="D36" i="7"/>
  <c r="H36" i="7"/>
  <c r="L36" i="7"/>
  <c r="P36" i="7"/>
  <c r="F31" i="5"/>
  <c r="O31" i="5"/>
  <c r="L31" i="5"/>
  <c r="G36" i="5"/>
  <c r="O36" i="5"/>
  <c r="J36" i="6"/>
  <c r="I36" i="7"/>
  <c r="M36" i="7"/>
  <c r="I31" i="5"/>
  <c r="M31" i="5"/>
  <c r="K31" i="5"/>
  <c r="H31" i="5"/>
  <c r="P31" i="5"/>
  <c r="C36" i="5"/>
  <c r="K36" i="5"/>
  <c r="F36" i="6"/>
  <c r="N36" i="6"/>
  <c r="E36" i="7"/>
  <c r="Q36" i="7"/>
  <c r="E31" i="5"/>
  <c r="J31" i="5"/>
  <c r="N31" i="5"/>
  <c r="D36" i="5"/>
  <c r="H36" i="5"/>
  <c r="L36" i="5"/>
  <c r="P36" i="5"/>
  <c r="C36" i="6"/>
  <c r="G36" i="6"/>
  <c r="K36" i="6"/>
  <c r="O36" i="6"/>
  <c r="F36" i="7"/>
  <c r="J36" i="7"/>
  <c r="N36" i="7"/>
  <c r="E36" i="5"/>
  <c r="I36" i="5"/>
  <c r="M36" i="5"/>
  <c r="Q36" i="5"/>
  <c r="D36" i="6"/>
  <c r="H36" i="6"/>
  <c r="L36" i="6"/>
  <c r="P36" i="6"/>
  <c r="C36" i="7"/>
  <c r="G36" i="7"/>
  <c r="K36" i="7"/>
  <c r="O36" i="7"/>
  <c r="D31" i="5"/>
  <c r="G31" i="5" l="1"/>
  <c r="L36" i="8" l="1"/>
  <c r="N36" i="8"/>
  <c r="P36" i="8"/>
  <c r="Q36" i="8"/>
  <c r="E36" i="8"/>
  <c r="I36" i="8"/>
  <c r="D36" i="8"/>
  <c r="K36" i="8"/>
  <c r="F36" i="8"/>
  <c r="M36" i="8"/>
  <c r="H36" i="8"/>
  <c r="O36" i="8"/>
  <c r="J36" i="8"/>
  <c r="G36" i="8" l="1"/>
  <c r="C36" i="8" l="1"/>
  <c r="D36" i="4" l="1"/>
  <c r="E36" i="4"/>
  <c r="F36" i="4"/>
  <c r="G36" i="4"/>
  <c r="H36" i="4"/>
  <c r="I36" i="4"/>
  <c r="J36" i="4"/>
  <c r="K36" i="4"/>
  <c r="L36" i="4"/>
  <c r="M36" i="4"/>
  <c r="N36" i="4"/>
  <c r="O36" i="4"/>
  <c r="P36" i="4"/>
  <c r="C36" i="4"/>
  <c r="C31" i="4"/>
  <c r="D31" i="4"/>
  <c r="E31" i="4"/>
  <c r="F31" i="4"/>
  <c r="G31" i="4"/>
  <c r="H31" i="4"/>
  <c r="I31" i="4"/>
  <c r="J31" i="4"/>
  <c r="K31" i="4"/>
  <c r="L31" i="4"/>
  <c r="M31" i="4"/>
  <c r="N31" i="4"/>
  <c r="O31" i="4"/>
  <c r="P31" i="4"/>
  <c r="Q31" i="4"/>
  <c r="Q37" i="4" s="1"/>
  <c r="J37" i="9"/>
  <c r="I37" i="9"/>
  <c r="H37" i="9"/>
  <c r="G37" i="9"/>
  <c r="F37" i="9"/>
  <c r="E37" i="9"/>
  <c r="D37" i="9"/>
  <c r="C37" i="9"/>
  <c r="C37" i="4" l="1"/>
  <c r="K35" i="9"/>
  <c r="K36" i="9"/>
  <c r="K34" i="9"/>
  <c r="G33" i="36"/>
  <c r="G34" i="36"/>
  <c r="G35" i="36"/>
  <c r="D34" i="36"/>
  <c r="D33" i="36"/>
  <c r="D35" i="36"/>
  <c r="H33" i="36"/>
  <c r="H35" i="36"/>
  <c r="H34" i="36"/>
  <c r="E33" i="36"/>
  <c r="E35" i="36"/>
  <c r="E34" i="36"/>
  <c r="F33" i="36"/>
  <c r="F34" i="36"/>
  <c r="F35" i="36"/>
  <c r="J35" i="36"/>
  <c r="J33" i="36"/>
  <c r="J34" i="36"/>
  <c r="C33" i="36"/>
  <c r="C34" i="36"/>
  <c r="C35" i="36"/>
  <c r="I33" i="36"/>
  <c r="I34" i="36"/>
  <c r="I35" i="36"/>
  <c r="K37" i="4"/>
  <c r="G37" i="4"/>
  <c r="D37" i="4"/>
  <c r="O37" i="4"/>
  <c r="J37" i="4"/>
  <c r="P37" i="4"/>
  <c r="I37" i="4"/>
  <c r="N37" i="4"/>
  <c r="H37" i="4"/>
  <c r="F37" i="4"/>
  <c r="L37" i="4"/>
  <c r="M37" i="4"/>
  <c r="E37" i="4"/>
  <c r="I36" i="36" l="1"/>
  <c r="J36" i="36"/>
  <c r="H36" i="36"/>
  <c r="F36" i="36"/>
  <c r="G36" i="36"/>
  <c r="D36" i="36"/>
  <c r="E36" i="36"/>
  <c r="C36" i="36"/>
  <c r="K37" i="9"/>
  <c r="F31" i="9"/>
  <c r="F30" i="9"/>
  <c r="F29" i="9"/>
  <c r="F28" i="9"/>
  <c r="F27" i="9"/>
  <c r="F26" i="9"/>
  <c r="F25" i="9"/>
  <c r="F24" i="9"/>
  <c r="F23" i="9"/>
  <c r="F22" i="9"/>
  <c r="F21" i="9"/>
  <c r="F20" i="9"/>
  <c r="F19" i="9"/>
  <c r="F18" i="9"/>
  <c r="F17" i="9"/>
  <c r="F16" i="9"/>
  <c r="F15" i="9"/>
  <c r="F14" i="9"/>
  <c r="F13" i="9"/>
  <c r="F12" i="9"/>
  <c r="F11" i="9"/>
  <c r="F10" i="9"/>
  <c r="F9" i="9"/>
  <c r="F8" i="9"/>
  <c r="I31" i="9"/>
  <c r="I30" i="9"/>
  <c r="I29" i="9"/>
  <c r="I28" i="9"/>
  <c r="I27" i="9"/>
  <c r="I26" i="9"/>
  <c r="I25" i="9"/>
  <c r="I24" i="9"/>
  <c r="I23" i="9"/>
  <c r="I22" i="9"/>
  <c r="I21" i="9"/>
  <c r="I20" i="9"/>
  <c r="I19" i="9"/>
  <c r="I18" i="9"/>
  <c r="I17" i="9"/>
  <c r="I16" i="9"/>
  <c r="I15" i="9"/>
  <c r="I14" i="9"/>
  <c r="I13" i="9"/>
  <c r="I12" i="9"/>
  <c r="I11" i="9"/>
  <c r="I10" i="9"/>
  <c r="I9" i="9"/>
  <c r="I8" i="9"/>
  <c r="E31" i="9"/>
  <c r="E30" i="9"/>
  <c r="E29" i="9"/>
  <c r="E28" i="9"/>
  <c r="E27" i="9"/>
  <c r="E26" i="9"/>
  <c r="E25" i="9"/>
  <c r="E24" i="9"/>
  <c r="E23" i="9"/>
  <c r="E22" i="9"/>
  <c r="E21" i="9"/>
  <c r="E20" i="9"/>
  <c r="E19" i="9"/>
  <c r="E18" i="9"/>
  <c r="E17" i="9"/>
  <c r="E16" i="9"/>
  <c r="E15" i="9"/>
  <c r="E14" i="9"/>
  <c r="E13" i="9"/>
  <c r="E12" i="9"/>
  <c r="E11" i="9"/>
  <c r="E10" i="9"/>
  <c r="E9" i="9"/>
  <c r="E8" i="9"/>
  <c r="H31" i="6" l="1"/>
  <c r="H8" i="8"/>
  <c r="L8" i="8"/>
  <c r="P8" i="8"/>
  <c r="E9" i="8"/>
  <c r="I9" i="8"/>
  <c r="M9" i="8"/>
  <c r="Q9" i="8"/>
  <c r="F10" i="8"/>
  <c r="J10" i="8"/>
  <c r="N10" i="8"/>
  <c r="C11" i="8"/>
  <c r="G11" i="8"/>
  <c r="K11" i="8"/>
  <c r="O11" i="8"/>
  <c r="H12" i="8"/>
  <c r="L12" i="8"/>
  <c r="P12" i="8"/>
  <c r="E13" i="8"/>
  <c r="I13" i="8"/>
  <c r="M13" i="8"/>
  <c r="Q13" i="8"/>
  <c r="F14" i="8"/>
  <c r="J14" i="8"/>
  <c r="N14" i="8"/>
  <c r="C15" i="8"/>
  <c r="G15" i="8"/>
  <c r="K15" i="8"/>
  <c r="O15" i="8"/>
  <c r="H16" i="8"/>
  <c r="L16" i="8"/>
  <c r="P16" i="8"/>
  <c r="E17" i="8"/>
  <c r="I17" i="8"/>
  <c r="M17" i="8"/>
  <c r="Q17" i="8"/>
  <c r="F18" i="8"/>
  <c r="J18" i="8"/>
  <c r="N18" i="8"/>
  <c r="C19" i="8"/>
  <c r="G19" i="8"/>
  <c r="K19" i="8"/>
  <c r="O19" i="8"/>
  <c r="H20" i="8"/>
  <c r="L20" i="8"/>
  <c r="P20" i="8"/>
  <c r="E21" i="8"/>
  <c r="I21" i="8"/>
  <c r="M21" i="8"/>
  <c r="Q21" i="8"/>
  <c r="F22" i="8"/>
  <c r="J22" i="8"/>
  <c r="N22" i="8"/>
  <c r="C23" i="8"/>
  <c r="G23" i="8"/>
  <c r="K23" i="8"/>
  <c r="O23" i="8"/>
  <c r="H24" i="8"/>
  <c r="L24" i="8"/>
  <c r="P24" i="8"/>
  <c r="E25" i="8"/>
  <c r="I25" i="8"/>
  <c r="M25" i="8"/>
  <c r="Q25" i="8"/>
  <c r="F26" i="8"/>
  <c r="J26" i="8"/>
  <c r="N26" i="8"/>
  <c r="C27" i="8"/>
  <c r="G27" i="8"/>
  <c r="K27" i="8"/>
  <c r="O27" i="8"/>
  <c r="H28" i="8"/>
  <c r="L28" i="8"/>
  <c r="P28" i="8"/>
  <c r="E29" i="8"/>
  <c r="I29" i="8"/>
  <c r="M29" i="8"/>
  <c r="Q29" i="8"/>
  <c r="F30" i="8"/>
  <c r="J30" i="8"/>
  <c r="N30" i="8"/>
  <c r="E31" i="45"/>
  <c r="Q31" i="45"/>
  <c r="E31" i="6"/>
  <c r="G29" i="8"/>
  <c r="N31" i="6"/>
  <c r="I31" i="45"/>
  <c r="M31" i="45"/>
  <c r="K31" i="6"/>
  <c r="P7" i="8"/>
  <c r="E8" i="8"/>
  <c r="I8" i="8"/>
  <c r="M8" i="8"/>
  <c r="Q8" i="8"/>
  <c r="F9" i="8"/>
  <c r="J9" i="8"/>
  <c r="N9" i="8"/>
  <c r="C10" i="8"/>
  <c r="G10" i="8"/>
  <c r="K10" i="8"/>
  <c r="O10" i="8"/>
  <c r="H11" i="8"/>
  <c r="L11" i="8"/>
  <c r="P11" i="8"/>
  <c r="E12" i="8"/>
  <c r="I12" i="8"/>
  <c r="M12" i="8"/>
  <c r="Q12" i="8"/>
  <c r="F13" i="8"/>
  <c r="J13" i="8"/>
  <c r="N13" i="8"/>
  <c r="C14" i="8"/>
  <c r="G14" i="8"/>
  <c r="K14" i="8"/>
  <c r="O14" i="8"/>
  <c r="H15" i="8"/>
  <c r="L15" i="8"/>
  <c r="P15" i="8"/>
  <c r="E16" i="8"/>
  <c r="I16" i="8"/>
  <c r="M16" i="8"/>
  <c r="Q16" i="8"/>
  <c r="F17" i="8"/>
  <c r="J17" i="8"/>
  <c r="N17" i="8"/>
  <c r="C18" i="8"/>
  <c r="G18" i="8"/>
  <c r="K18" i="8"/>
  <c r="O18" i="8"/>
  <c r="H19" i="8"/>
  <c r="L19" i="8"/>
  <c r="P19" i="8"/>
  <c r="E20" i="8"/>
  <c r="I20" i="8"/>
  <c r="M20" i="8"/>
  <c r="Q20" i="8"/>
  <c r="F21" i="8"/>
  <c r="J21" i="8"/>
  <c r="N21" i="8"/>
  <c r="C22" i="8"/>
  <c r="G22" i="8"/>
  <c r="K22" i="8"/>
  <c r="O22" i="8"/>
  <c r="H23" i="8"/>
  <c r="L23" i="8"/>
  <c r="P23" i="8"/>
  <c r="E24" i="8"/>
  <c r="I24" i="8"/>
  <c r="M24" i="8"/>
  <c r="Q24" i="8"/>
  <c r="F25" i="8"/>
  <c r="J25" i="8"/>
  <c r="N25" i="8"/>
  <c r="C26" i="8"/>
  <c r="G26" i="8"/>
  <c r="K26" i="8"/>
  <c r="O26" i="8"/>
  <c r="H27" i="8"/>
  <c r="L27" i="8"/>
  <c r="P27" i="8"/>
  <c r="E28" i="8"/>
  <c r="I28" i="8"/>
  <c r="M28" i="8"/>
  <c r="Q28" i="8"/>
  <c r="F29" i="8"/>
  <c r="J29" i="8"/>
  <c r="N29" i="8"/>
  <c r="C30" i="8"/>
  <c r="G30" i="8"/>
  <c r="K30" i="8"/>
  <c r="O30" i="8"/>
  <c r="L31" i="7"/>
  <c r="P31" i="7"/>
  <c r="E7" i="8"/>
  <c r="I7" i="8"/>
  <c r="M7" i="8"/>
  <c r="Q7" i="8"/>
  <c r="F8" i="8"/>
  <c r="J8" i="8"/>
  <c r="N8" i="8"/>
  <c r="C9" i="8"/>
  <c r="G9" i="8"/>
  <c r="K9" i="8"/>
  <c r="O9" i="8"/>
  <c r="H10" i="8"/>
  <c r="L10" i="8"/>
  <c r="P10" i="8"/>
  <c r="E11" i="8"/>
  <c r="I11" i="8"/>
  <c r="M11" i="8"/>
  <c r="Q11" i="8"/>
  <c r="F12" i="8"/>
  <c r="J12" i="8"/>
  <c r="N12" i="8"/>
  <c r="C13" i="8"/>
  <c r="G13" i="8"/>
  <c r="K13" i="8"/>
  <c r="O13" i="8"/>
  <c r="H14" i="8"/>
  <c r="L14" i="8"/>
  <c r="P14" i="8"/>
  <c r="E15" i="8"/>
  <c r="I15" i="8"/>
  <c r="M15" i="8"/>
  <c r="Q15" i="8"/>
  <c r="F16" i="8"/>
  <c r="J16" i="8"/>
  <c r="N16" i="8"/>
  <c r="C17" i="8"/>
  <c r="G17" i="8"/>
  <c r="K17" i="8"/>
  <c r="O17" i="8"/>
  <c r="H18" i="8"/>
  <c r="L18" i="8"/>
  <c r="P18" i="8"/>
  <c r="E19" i="8"/>
  <c r="I19" i="8"/>
  <c r="M19" i="8"/>
  <c r="Q19" i="8"/>
  <c r="F20" i="8"/>
  <c r="J20" i="8"/>
  <c r="N20" i="8"/>
  <c r="C21" i="8"/>
  <c r="G21" i="8"/>
  <c r="K21" i="8"/>
  <c r="O21" i="8"/>
  <c r="H22" i="8"/>
  <c r="L22" i="8"/>
  <c r="P22" i="8"/>
  <c r="E23" i="8"/>
  <c r="I23" i="8"/>
  <c r="M23" i="8"/>
  <c r="Q23" i="8"/>
  <c r="F24" i="8"/>
  <c r="J24" i="8"/>
  <c r="N24" i="8"/>
  <c r="C25" i="8"/>
  <c r="G25" i="8"/>
  <c r="K25" i="8"/>
  <c r="O25" i="8"/>
  <c r="H26" i="8"/>
  <c r="L26" i="8"/>
  <c r="P26" i="8"/>
  <c r="E27" i="8"/>
  <c r="I27" i="8"/>
  <c r="M27" i="8"/>
  <c r="Q27" i="8"/>
  <c r="F28" i="8"/>
  <c r="J28" i="8"/>
  <c r="N28" i="8"/>
  <c r="C29" i="8"/>
  <c r="K29" i="8"/>
  <c r="O29" i="8"/>
  <c r="H30" i="8"/>
  <c r="L30" i="8"/>
  <c r="P30" i="8"/>
  <c r="E31" i="7"/>
  <c r="I31" i="7"/>
  <c r="K8" i="8"/>
  <c r="O8" i="8"/>
  <c r="H9" i="8"/>
  <c r="L9" i="8"/>
  <c r="P9" i="8"/>
  <c r="E10" i="8"/>
  <c r="I10" i="8"/>
  <c r="M10" i="8"/>
  <c r="Q10" i="8"/>
  <c r="F11" i="8"/>
  <c r="J11" i="8"/>
  <c r="N11" i="8"/>
  <c r="C12" i="8"/>
  <c r="G12" i="8"/>
  <c r="K12" i="8"/>
  <c r="O12" i="8"/>
  <c r="H13" i="8"/>
  <c r="L13" i="8"/>
  <c r="P13" i="8"/>
  <c r="E14" i="8"/>
  <c r="I14" i="8"/>
  <c r="M14" i="8"/>
  <c r="Q14" i="8"/>
  <c r="F15" i="8"/>
  <c r="J15" i="8"/>
  <c r="N15" i="8"/>
  <c r="C16" i="8"/>
  <c r="G16" i="8"/>
  <c r="K16" i="8"/>
  <c r="O16" i="8"/>
  <c r="H17" i="8"/>
  <c r="L17" i="8"/>
  <c r="P17" i="8"/>
  <c r="E18" i="8"/>
  <c r="I18" i="8"/>
  <c r="M18" i="8"/>
  <c r="Q18" i="8"/>
  <c r="F19" i="8"/>
  <c r="J19" i="8"/>
  <c r="N19" i="8"/>
  <c r="C20" i="8"/>
  <c r="G20" i="8"/>
  <c r="K20" i="8"/>
  <c r="O20" i="8"/>
  <c r="H21" i="8"/>
  <c r="L21" i="8"/>
  <c r="P21" i="8"/>
  <c r="E22" i="8"/>
  <c r="I22" i="8"/>
  <c r="M22" i="8"/>
  <c r="Q22" i="8"/>
  <c r="F23" i="8"/>
  <c r="J23" i="8"/>
  <c r="N23" i="8"/>
  <c r="C24" i="8"/>
  <c r="G24" i="8"/>
  <c r="K24" i="8"/>
  <c r="O24" i="8"/>
  <c r="H25" i="8"/>
  <c r="L25" i="8"/>
  <c r="P25" i="8"/>
  <c r="E26" i="8"/>
  <c r="I26" i="8"/>
  <c r="M26" i="8"/>
  <c r="Q26" i="8"/>
  <c r="F27" i="8"/>
  <c r="J27" i="8"/>
  <c r="N27" i="8"/>
  <c r="C28" i="8"/>
  <c r="G28" i="8"/>
  <c r="K28" i="8"/>
  <c r="O28" i="8"/>
  <c r="H29" i="8"/>
  <c r="L29" i="8"/>
  <c r="P29" i="8"/>
  <c r="E30" i="8"/>
  <c r="I30" i="8"/>
  <c r="M30" i="8"/>
  <c r="Q30" i="8"/>
  <c r="D7" i="9"/>
  <c r="D31" i="41"/>
  <c r="D6" i="8"/>
  <c r="H6" i="8"/>
  <c r="H31" i="41"/>
  <c r="L6" i="8"/>
  <c r="L31" i="41"/>
  <c r="P6" i="8"/>
  <c r="P31" i="41"/>
  <c r="D11" i="9"/>
  <c r="J11" i="9" s="1"/>
  <c r="D10" i="8"/>
  <c r="D19" i="9"/>
  <c r="J19" i="9" s="1"/>
  <c r="D18" i="8"/>
  <c r="D27" i="9"/>
  <c r="J27" i="9" s="1"/>
  <c r="D26" i="8"/>
  <c r="E6" i="8"/>
  <c r="E31" i="41"/>
  <c r="M6" i="8"/>
  <c r="M31" i="41"/>
  <c r="Q6" i="8"/>
  <c r="Q31" i="41"/>
  <c r="J7" i="8"/>
  <c r="N7" i="8"/>
  <c r="G8" i="8"/>
  <c r="D18" i="9"/>
  <c r="J18" i="9" s="1"/>
  <c r="D17" i="8"/>
  <c r="D22" i="9"/>
  <c r="J22" i="9" s="1"/>
  <c r="D21" i="8"/>
  <c r="D30" i="9"/>
  <c r="J30" i="9" s="1"/>
  <c r="D29" i="8"/>
  <c r="J31" i="7"/>
  <c r="Q31" i="7"/>
  <c r="F31" i="45"/>
  <c r="J31" i="45"/>
  <c r="L31" i="6"/>
  <c r="F6" i="8"/>
  <c r="F31" i="41"/>
  <c r="C7" i="8"/>
  <c r="C6" i="8"/>
  <c r="C31" i="41"/>
  <c r="G6" i="8"/>
  <c r="G31" i="41"/>
  <c r="K6" i="8"/>
  <c r="K31" i="41"/>
  <c r="O6" i="8"/>
  <c r="O31" i="41"/>
  <c r="D8" i="9"/>
  <c r="J8" i="9" s="1"/>
  <c r="D7" i="8"/>
  <c r="H7" i="8"/>
  <c r="L7" i="8"/>
  <c r="D12" i="9"/>
  <c r="J12" i="9" s="1"/>
  <c r="D11" i="8"/>
  <c r="D16" i="9"/>
  <c r="J16" i="9" s="1"/>
  <c r="D15" i="8"/>
  <c r="D20" i="9"/>
  <c r="J20" i="9" s="1"/>
  <c r="D19" i="8"/>
  <c r="D24" i="9"/>
  <c r="J24" i="9" s="1"/>
  <c r="D23" i="8"/>
  <c r="D28" i="9"/>
  <c r="J28" i="9" s="1"/>
  <c r="D27" i="8"/>
  <c r="E7" i="9"/>
  <c r="D31" i="7"/>
  <c r="H31" i="7"/>
  <c r="O31" i="7"/>
  <c r="I7" i="9"/>
  <c r="D31" i="45"/>
  <c r="H31" i="45"/>
  <c r="L31" i="45"/>
  <c r="P31" i="45"/>
  <c r="F7" i="9"/>
  <c r="D31" i="6"/>
  <c r="G31" i="6"/>
  <c r="J31" i="6"/>
  <c r="Q31" i="6"/>
  <c r="D15" i="9"/>
  <c r="J15" i="9" s="1"/>
  <c r="D14" i="8"/>
  <c r="D23" i="9"/>
  <c r="J23" i="9" s="1"/>
  <c r="D22" i="8"/>
  <c r="D31" i="9"/>
  <c r="J31" i="9" s="1"/>
  <c r="D30" i="8"/>
  <c r="I6" i="8"/>
  <c r="I31" i="41"/>
  <c r="F7" i="8"/>
  <c r="C8" i="8"/>
  <c r="D10" i="9"/>
  <c r="J10" i="9" s="1"/>
  <c r="D9" i="8"/>
  <c r="D14" i="9"/>
  <c r="J14" i="9" s="1"/>
  <c r="D13" i="8"/>
  <c r="D26" i="9"/>
  <c r="J26" i="9" s="1"/>
  <c r="D25" i="8"/>
  <c r="F31" i="7"/>
  <c r="M31" i="7"/>
  <c r="N31" i="45"/>
  <c r="I31" i="6"/>
  <c r="O31" i="6"/>
  <c r="J6" i="8"/>
  <c r="J31" i="41"/>
  <c r="N6" i="8"/>
  <c r="N31" i="41"/>
  <c r="G7" i="8"/>
  <c r="K7" i="8"/>
  <c r="O7" i="8"/>
  <c r="D9" i="9"/>
  <c r="J9" i="9" s="1"/>
  <c r="D8" i="8"/>
  <c r="D13" i="9"/>
  <c r="J13" i="9" s="1"/>
  <c r="D12" i="8"/>
  <c r="D17" i="9"/>
  <c r="J17" i="9" s="1"/>
  <c r="D16" i="8"/>
  <c r="D21" i="9"/>
  <c r="J21" i="9" s="1"/>
  <c r="D20" i="8"/>
  <c r="D25" i="9"/>
  <c r="J25" i="9" s="1"/>
  <c r="D24" i="8"/>
  <c r="D29" i="9"/>
  <c r="J29" i="9" s="1"/>
  <c r="D28" i="8"/>
  <c r="C31" i="7"/>
  <c r="K31" i="7"/>
  <c r="N31" i="7"/>
  <c r="C31" i="45"/>
  <c r="G31" i="45"/>
  <c r="K31" i="45"/>
  <c r="O31" i="45"/>
  <c r="C31" i="6"/>
  <c r="F31" i="6"/>
  <c r="M31" i="6"/>
  <c r="P31" i="6"/>
  <c r="J7" i="9" l="1"/>
  <c r="P31" i="8"/>
  <c r="M31" i="8"/>
  <c r="N31" i="8"/>
  <c r="I31" i="8"/>
  <c r="G31" i="7"/>
  <c r="C31" i="8"/>
  <c r="Q31" i="8"/>
  <c r="E31" i="8"/>
  <c r="F31" i="8"/>
  <c r="D31" i="8"/>
  <c r="F32" i="9"/>
  <c r="I32" i="9"/>
  <c r="I18" i="36" s="1"/>
  <c r="H31" i="8"/>
  <c r="K31" i="8"/>
  <c r="J31" i="8"/>
  <c r="L31" i="8"/>
  <c r="E32" i="9"/>
  <c r="E18" i="36" s="1"/>
  <c r="O31" i="8"/>
  <c r="G31" i="8"/>
  <c r="D32" i="9"/>
  <c r="D18" i="36" s="1"/>
  <c r="F22" i="36" l="1"/>
  <c r="F16" i="36"/>
  <c r="F14" i="36"/>
  <c r="F8" i="36"/>
  <c r="F24" i="36"/>
  <c r="F11" i="36"/>
  <c r="F29" i="36"/>
  <c r="F28" i="36"/>
  <c r="F12" i="36"/>
  <c r="F23" i="36"/>
  <c r="F19" i="36"/>
  <c r="F26" i="36"/>
  <c r="F30" i="36"/>
  <c r="F17" i="36"/>
  <c r="F21" i="36"/>
  <c r="F20" i="36"/>
  <c r="F10" i="36"/>
  <c r="F6" i="36"/>
  <c r="F25" i="36"/>
  <c r="F7" i="36"/>
  <c r="F15" i="36"/>
  <c r="F27" i="36"/>
  <c r="F13" i="36"/>
  <c r="F9" i="36"/>
  <c r="D13" i="36"/>
  <c r="D23" i="36"/>
  <c r="D27" i="36"/>
  <c r="D7" i="36"/>
  <c r="D22" i="36"/>
  <c r="D21" i="36"/>
  <c r="D26" i="36"/>
  <c r="D30" i="36"/>
  <c r="D12" i="36"/>
  <c r="D20" i="36"/>
  <c r="J32" i="9"/>
  <c r="K10" i="9" s="1"/>
  <c r="D8" i="36"/>
  <c r="D15" i="36"/>
  <c r="D29" i="36"/>
  <c r="D25" i="36"/>
  <c r="D6" i="36"/>
  <c r="D9" i="36"/>
  <c r="D14" i="36"/>
  <c r="F18" i="36"/>
  <c r="D16" i="36"/>
  <c r="D11" i="36"/>
  <c r="D17" i="36"/>
  <c r="D24" i="36"/>
  <c r="E17" i="36"/>
  <c r="E25" i="36"/>
  <c r="E11" i="36"/>
  <c r="E10" i="36"/>
  <c r="E24" i="36"/>
  <c r="E7" i="36"/>
  <c r="E12" i="36"/>
  <c r="E9" i="36"/>
  <c r="E14" i="36"/>
  <c r="E8" i="36"/>
  <c r="E22" i="36"/>
  <c r="E6" i="36"/>
  <c r="E21" i="36"/>
  <c r="E29" i="36"/>
  <c r="E20" i="36"/>
  <c r="E27" i="36"/>
  <c r="E16" i="36"/>
  <c r="E13" i="36"/>
  <c r="E15" i="36"/>
  <c r="E28" i="36"/>
  <c r="E19" i="36"/>
  <c r="E26" i="36"/>
  <c r="E30" i="36"/>
  <c r="E23" i="36"/>
  <c r="D10" i="36"/>
  <c r="D28" i="36"/>
  <c r="D19" i="36"/>
  <c r="I29" i="36"/>
  <c r="I26" i="36"/>
  <c r="I30" i="36"/>
  <c r="I10" i="36"/>
  <c r="I19" i="36"/>
  <c r="I28" i="36"/>
  <c r="I16" i="36"/>
  <c r="I20" i="36"/>
  <c r="I6" i="36"/>
  <c r="I13" i="36"/>
  <c r="I22" i="36"/>
  <c r="I27" i="36"/>
  <c r="I7" i="36"/>
  <c r="I12" i="36"/>
  <c r="I9" i="36"/>
  <c r="I8" i="36"/>
  <c r="I15" i="36"/>
  <c r="I14" i="36"/>
  <c r="I21" i="36"/>
  <c r="I17" i="36"/>
  <c r="I11" i="36"/>
  <c r="I23" i="36"/>
  <c r="I25" i="36"/>
  <c r="I24" i="36"/>
  <c r="J28" i="36" l="1"/>
  <c r="K20" i="9"/>
  <c r="J12" i="36"/>
  <c r="K21" i="9"/>
  <c r="K30" i="9"/>
  <c r="J14" i="36"/>
  <c r="J22" i="36"/>
  <c r="K8" i="9"/>
  <c r="J30" i="36"/>
  <c r="J23" i="36"/>
  <c r="K22" i="9"/>
  <c r="K9" i="9"/>
  <c r="K28" i="9"/>
  <c r="K15" i="9"/>
  <c r="J24" i="36"/>
  <c r="K7" i="9"/>
  <c r="K17" i="9"/>
  <c r="K31" i="9"/>
  <c r="D31" i="36"/>
  <c r="E31" i="36"/>
  <c r="J27" i="36"/>
  <c r="J17" i="36"/>
  <c r="J9" i="36"/>
  <c r="J8" i="36"/>
  <c r="J19" i="36"/>
  <c r="J10" i="36"/>
  <c r="K13" i="9"/>
  <c r="K18" i="9"/>
  <c r="K14" i="9"/>
  <c r="K12" i="9"/>
  <c r="K27" i="9"/>
  <c r="I31" i="36"/>
  <c r="J11" i="36"/>
  <c r="J25" i="36"/>
  <c r="K29" i="9"/>
  <c r="J18" i="36"/>
  <c r="K25" i="9"/>
  <c r="J7" i="36"/>
  <c r="K24" i="9"/>
  <c r="J16" i="36"/>
  <c r="F31" i="36"/>
  <c r="J6" i="36"/>
  <c r="J15" i="36"/>
  <c r="K19" i="9"/>
  <c r="J29" i="36"/>
  <c r="J26" i="36"/>
  <c r="J20" i="36"/>
  <c r="J21" i="36"/>
  <c r="J13" i="36"/>
  <c r="K23" i="9"/>
  <c r="K11" i="9"/>
  <c r="K26" i="9"/>
  <c r="K16" i="9"/>
  <c r="K32" i="9" l="1"/>
  <c r="J31" i="36"/>
</calcChain>
</file>

<file path=xl/sharedStrings.xml><?xml version="1.0" encoding="utf-8"?>
<sst xmlns="http://schemas.openxmlformats.org/spreadsheetml/2006/main" count="1880" uniqueCount="317">
  <si>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</si>
  <si>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</si>
  <si>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</si>
  <si>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</si>
  <si>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</si>
  <si>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</si>
  <si>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</si>
  <si>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</si>
  <si>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</si>
  <si>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</si>
  <si>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</si>
  <si>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</si>
  <si>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</si>
  <si>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</si>
  <si>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</si>
  <si>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</si>
  <si>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</si>
  <si>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</si>
  <si>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</si>
  <si>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</si>
  <si>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</si>
  <si>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</si>
  <si>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</si>
  <si>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</si>
  <si>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</si>
  <si>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</si>
  <si>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</si>
  <si>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</si>
  <si>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</si>
  <si>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</si>
  <si>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</si>
  <si>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</si>
  <si>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</si>
  <si>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</si>
  <si>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</si>
  <si>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</si>
  <si>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</si>
  <si>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</si>
  <si>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</si>
  <si>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</si>
  <si>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</si>
  <si>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</si>
  <si>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</si>
  <si>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</si>
  <si>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</si>
  <si>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</si>
  <si>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</si>
  <si>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</si>
  <si>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</si>
  <si>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</si>
  <si>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</si>
  <si>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</si>
  <si>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</si>
  <si>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</si>
  <si>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</si>
  <si>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</si>
  <si>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GEMINIA INSURANCE COMPANY</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</si>
  <si>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</si>
  <si>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</si>
  <si>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</si>
  <si>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</si>
  <si>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</si>
  <si>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</si>
  <si>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</si>
  <si>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</si>
  <si>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</si>
  <si>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</si>
  <si>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</si>
  <si>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</si>
  <si>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</si>
  <si>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</si>
  <si>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</si>
  <si>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</si>
  <si>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</si>
  <si>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</si>
  <si>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</si>
  <si>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</si>
  <si>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</si>
  <si>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</si>
  <si>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</si>
  <si>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</si>
  <si>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</si>
  <si>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</si>
  <si>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</si>
  <si>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</si>
  <si>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</si>
  <si>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</si>
  <si>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</si>
  <si>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APA LIFE ASSURANCE COMPANY</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</si>
  <si>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</si>
  <si>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</si>
  <si>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</si>
  <si>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</si>
  <si>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</si>
  <si>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</si>
  <si>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</si>
  <si>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</si>
  <si>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</si>
  <si>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</si>
  <si>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</si>
  <si>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</si>
  <si>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</si>
  <si>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</si>
  <si>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</si>
  <si>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</si>
  <si>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</si>
  <si>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</si>
  <si>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</si>
  <si>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</si>
  <si>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</si>
  <si>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</si>
  <si>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</si>
  <si>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</si>
  <si>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</si>
  <si>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</si>
  <si>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</si>
  <si>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</si>
  <si>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</si>
  <si>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</si>
  <si>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</si>
  <si>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</si>
  <si>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</si>
  <si>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</si>
  <si>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</si>
  <si>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</si>
  <si>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</si>
  <si>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</si>
  <si>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</si>
  <si>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</si>
  <si>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</si>
  <si>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</si>
  <si>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</si>
  <si>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</si>
  <si>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</si>
  <si>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</si>
  <si>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</si>
  <si>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</si>
  <si>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SAHAM ASSURANCE</t>
  </si>
  <si>
    <t>LIBERTY LIFE ASSURANCE COMPANY</t>
  </si>
  <si>
    <t>BRITAM GENERAL INSURANCE</t>
  </si>
  <si>
    <t xml:space="preserve">Permanent Health </t>
  </si>
  <si>
    <t>PACIS INSURANCE COMPANY</t>
  </si>
  <si>
    <t>RESOLUTION INSURANCE COMPANY</t>
  </si>
  <si>
    <t xml:space="preserve">SAHAM INSURANCE COMPANY </t>
  </si>
  <si>
    <t>BARCLAYS LIFE</t>
  </si>
  <si>
    <t>ALLIANZ INSURANCE COMPANY</t>
  </si>
  <si>
    <t>TABLE OF CONTENTS</t>
  </si>
  <si>
    <t>Link</t>
  </si>
  <si>
    <t>Description</t>
  </si>
  <si>
    <t>INSURANCE REGULATORY AUTHORITY</t>
  </si>
  <si>
    <t>Quarterly</t>
  </si>
  <si>
    <t>Annual</t>
  </si>
  <si>
    <t>Quarterly (Unaudited)</t>
  </si>
  <si>
    <t>BRITAM LIFE ASSURANCE</t>
  </si>
  <si>
    <t>SANLAM LIFE ASSURANCE</t>
  </si>
  <si>
    <t xml:space="preserve"> YEAR</t>
  </si>
  <si>
    <t>PIONEER INSURANCE COMPANY</t>
  </si>
  <si>
    <t>SANLAM INSURANE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</si>
  <si>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</si>
  <si>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</si>
  <si>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</si>
  <si>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</si>
  <si>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</si>
  <si>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</si>
  <si>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</si>
  <si>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</si>
  <si>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</si>
  <si>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</si>
  <si>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</si>
  <si>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</si>
  <si>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</si>
  <si>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</si>
  <si>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</si>
  <si>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</si>
  <si>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</si>
  <si>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</si>
  <si>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</si>
  <si>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12'</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</si>
  <si>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</si>
  <si>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</si>
  <si>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</si>
  <si>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</si>
  <si>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</si>
  <si>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</si>
  <si>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</si>
  <si>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</si>
  <si>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</si>
  <si>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</si>
  <si>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</si>
  <si>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</si>
  <si>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</si>
  <si>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</si>
  <si>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Reinsures</t>
  </si>
  <si>
    <t>TYPE OF INDUSTRY STATISTICS</t>
  </si>
  <si>
    <t>PERIOD ENDED</t>
  </si>
  <si>
    <t>RELIANCE AND LIMITATIONS</t>
  </si>
  <si>
    <t>Figures in %</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</si>
  <si>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</si>
  <si>
    <t xml:space="preserve">METROPOLITAN CANNON INSURANCE </t>
  </si>
  <si>
    <t>METROPOLITAN CANNON INSURANCE</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</si>
  <si>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</si>
  <si>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</si>
  <si>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</si>
  <si>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</si>
  <si>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</si>
  <si>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</si>
  <si>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</si>
  <si>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</si>
  <si>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</si>
  <si>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</si>
  <si>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</si>
  <si>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</si>
  <si>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</si>
  <si>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</si>
  <si>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</si>
  <si>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</si>
  <si>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</si>
  <si>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</si>
  <si>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</si>
  <si>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</si>
  <si>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</si>
  <si>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</si>
  <si>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</si>
  <si>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</si>
  <si>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</si>
  <si>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</si>
  <si>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</si>
  <si>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</si>
  <si>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</si>
  <si>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</si>
  <si>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</si>
  <si>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</si>
  <si>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</si>
  <si>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</si>
  <si>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</si>
  <si>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</si>
  <si>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</si>
  <si>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</si>
  <si>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</si>
  <si>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</si>
  <si>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</si>
  <si>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</si>
  <si>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</si>
  <si>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</si>
  <si>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</si>
  <si>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</si>
  <si>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</si>
  <si>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</si>
  <si>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</si>
  <si>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RESOLUTION  INSURANCE COMPANY</t>
  </si>
  <si>
    <t xml:space="preserve">TAKAFUL INSURANCE OF AFRICA </t>
  </si>
  <si>
    <t>THE KENYAN ALLIANCE INSURANCE COMPANY</t>
  </si>
  <si>
    <t>THE MONARCH INSURANCE COMPANY</t>
  </si>
  <si>
    <t xml:space="preserve">UAP INSURANCE COMPANY </t>
  </si>
  <si>
    <t xml:space="preserve">XPLICO INSURANCE COMPANY </t>
  </si>
  <si>
    <t>Ordinary Shares UnQuoted</t>
  </si>
  <si>
    <t>METROPOLITAN CANNON GENERAL</t>
  </si>
  <si>
    <t>GHANA RE-INSURANCE COMPANY LIMITED</t>
  </si>
  <si>
    <t>GHANA REINSURANCE COMPANY</t>
  </si>
  <si>
    <t>we</t>
  </si>
  <si>
    <t>WAICA REINSURANCE KENYA LIMITED</t>
  </si>
  <si>
    <t>SUMMARY OF GENERAL INSURANCE BUSINESS PROFIT &amp; LOSS ACCOUNTS FOR THE PERIOD ENDED 31.03.2019</t>
  </si>
  <si>
    <t>SUMMARY OF LONG TERM INSURANCE BUSINESS PROFIT &amp; LOSS ACCOUNTS  FOR THE PERIOD ENDED 31.03.2019</t>
  </si>
  <si>
    <t>SUMMARY OF LONG TERM INSURANCE BUSINESS GROSS PREMIUM INCOME FOR THE PERIOD ENDED 31.03.2019</t>
  </si>
  <si>
    <t>SUMMARY OF LONG TERM INSURANCE BUSINESS MARKET SHARE PER CLASS FOR THE PERIOD ENDED 31.03.2019</t>
  </si>
  <si>
    <t>SUMMARY OF LIFE ASSURANCE BUSINESS REVENUE ACCOUNTS FOR THE PERIOD ENDED 31.03.2019</t>
  </si>
  <si>
    <t>SUMMARY OF ANNUITIES BUSINESS REVENUE ACCOUNTS FOR THE PERIOD ENDED 31.03.2019</t>
  </si>
  <si>
    <t>SUMMARY OF GROUP LIFE BUSINESS REVENUE ACCOUNTS FOR THE PERIOD ENDED 31.03.2019</t>
  </si>
  <si>
    <t>SUMMARY OF GROUP CREDIT BUSINESS REVENUE ACCOUNTS FOR THE PERIOD ENDED 31.03.2019</t>
  </si>
  <si>
    <t>SUMMARY OF INVESTMENTS BUSINESS REVENUE ACCOUNTS FOR THE PERIOD ENDED 31.03.2019</t>
  </si>
  <si>
    <t>SUMMARY OF PERMANENT HEALTH BUSINESS REVENUE ACCOUNTS FOR THE PERIOD ENDED 31.03.2019</t>
  </si>
  <si>
    <t>SUMMARY OF PENSIONS BUSINESS REVENUE ACCOUNTS FOR THE PERIOD ENDED 31.03.2019</t>
  </si>
  <si>
    <t>SUMMARY OF COMBINED LONG TERM BUSINESS REVENUE ACCOUNTS FOR THE PERIOD ENDED 31.03.2019</t>
  </si>
  <si>
    <t>SUMMARY OF GROSS  PREMIUM INCOME UNDER GENERAL INSURANCE BUSINESS FOR THE PERIOD ENDED 31.03.2019</t>
  </si>
  <si>
    <t>SUMMARY OF GENERAL INSURANCE BUSINESS MARKET SHARE PER CLASS FOR THE PERIOD ENDED 31.03.2019</t>
  </si>
  <si>
    <t>SUMMARY OF CLAIMS PAID UNDER GENERAL INSURANCE BUSINESS FOR THE PERIOD ENDED 31.03.2019</t>
  </si>
  <si>
    <t>SUMMARY OF CLAIMS INCURRED UNDER GENERAL INSURANCE BUSINESS FOR THE PERIOD ENDED 31.03.2019</t>
  </si>
  <si>
    <t>SUMMARY OF INCURRED CLAIMS RATIOS UNDER GENERAL INSURANCE BUSINESS FOR THE PERIOD ENDED 31.03.2019</t>
  </si>
  <si>
    <t>SUMMARY OF UNDERWRITING PROFITS UNDER GENERAL INSURANCE BUSINESS FOR THE PERIOD ENDED 31.03.2019</t>
  </si>
  <si>
    <t>SUMMARY OF GENERAL INSURANCE BUSINESS REVENUE ACCOUNTS FOR THE PERIOD ENDED 31.03.2019</t>
  </si>
  <si>
    <t>SUMMARY OF LONG TERM INSURANCE BUSINESS BALANCE SHEETS AS AT 31.03.2019</t>
  </si>
  <si>
    <t>SUMMARY OF GENERAL INSURANCE BUSINESS BALANCE SHEETS AS AT 31.03.2019</t>
  </si>
  <si>
    <t>APPENDIX 1: SUMMARY OF GENERAL INSURANCE BUSINESS PROFIT &amp; LOSS ACCOUNTS FOR THE PERIOD ENDED 31.03.2019</t>
  </si>
  <si>
    <t>APPENDIX 2: SUMMARY OF LONG TERM INSURANCE BUSINESS PROFIT &amp; LOSS ACCOUNTS  FOR THE PERIOD ENDED 31.03.2019</t>
  </si>
  <si>
    <t>APPENDIX 3: SUMMARY OF LONG TERM INSURANCE BUSINESS GROSS PREMIUM INCOME FOR THE PERIOD ENDED 31.03.2019</t>
  </si>
  <si>
    <t>APPENDIX 4: SUMMARY OF LONG TERM INSURANCE BUSINESS MARKET SHARE (GROSS PREMIUM INCOME) PER CLASS FOR THE PERIOD ENDED 31.03.2019</t>
  </si>
  <si>
    <t>APPENDIX 5: SUMMARY OF LIFE ASSURANCE BUSINESS REVENUE ACCOUNTS FOR THE PERIOD ENDED 31.03.2019</t>
  </si>
  <si>
    <t>APPENDIX 6: SUMMARY OF ANNUITIES BUSINESS REVENUE ACCOUNTS FOR THE PERIOD ENDED 31.03.2019</t>
  </si>
  <si>
    <t>APPENDIX 7: SUMMARY OF GROUP LIFE BUSINESS REVENUE ACCOUNTS FOR THE PERIOD ENDED 31.03.2019</t>
  </si>
  <si>
    <t>APPENDIX 8: SUMMARY OF GROUP CREDIT BUSINESS REVENUE ACCOUNTS FOR THE PERIOD ENDED 31.03.2019</t>
  </si>
  <si>
    <t>APPENDIX 9: SUMMARY OF INVESTMENTS BUSINESS REVENUE ACCOUNTS FOR THE PERIOD ENDED 31.03.2019</t>
  </si>
  <si>
    <t>APPENDIX 10: SUMMARY OF PERMANENT HEALTH BUSINESS REVENUE ACCOUNTS FOR THE PERIOD ENDED 31.03.2019</t>
  </si>
  <si>
    <t>APPENDIX 11: SUMMARY OF PENSIONS BUSINESS REVENUE ACCOUNTS FOR THE PERIOD ENDED 31.03.2019</t>
  </si>
  <si>
    <t>APPENDIX 12: SUMMARY OF COMBINED LONG TERM BUSINESS REVENUE ACCOUNTS FOR THE PERIOD ENDED 31.03.2019</t>
  </si>
  <si>
    <t>APPENDIX 13: SUMMARY OF GROSS  PREMIUM INCOME UNDER GENERAL INSURANCE BUSINESS FOR THE PERIOD ENDED 31.03.2019</t>
  </si>
  <si>
    <t>APPENDIX 14: SUMMARY OF GENERAL INSURANCE BUSINESS MARKET SHARE (GROSS PREMIUM INCOME) PER CLASS FOR THE PERIOD ENDED 31.03.2019</t>
  </si>
  <si>
    <t>APPENDIX 15: SUMMARY OF CLAIMS PAID UNDER GENERAL INSURANCE BUSINESS FOR THE PERIOD ENDED 31.03.2019</t>
  </si>
  <si>
    <t>APPENDIX 16: SUMMARY OF CLAIMS INCURRED UNDER GENERAL INSURANCE BUSINESS FOR THE PERIOD ENDED 31.03.2019</t>
  </si>
  <si>
    <t>APPENDIX 17: SUMMARY OF INCURRED CLAIMS RATIOS UNDER GENERAL INSURANCE BUSINESS FOR THE PERIOD ENDED 31.03.2019</t>
  </si>
  <si>
    <t>APPENDIX 18: SUMMARY OF UNDERWRITING PROFITS UNDER GENERAL INSURANCE BUSINESS FOR THE PERIOD ENDED 31.03.2019</t>
  </si>
  <si>
    <t>APPENDIX 18: SUMMARY OF GROSS DIRECT UNDER GENERAL INSURANCE BUSINESS FOR THE PERIOD ENDED 31.03.2019</t>
  </si>
  <si>
    <t>APPENDIX 18: SUMMARY OF INWARD REINSURANCE PREMIUM UNDER GENERAL INSURANCE BUSINESS FOR THE PERIOD ENDED 31.03.2019</t>
  </si>
  <si>
    <t>APPENDIX 18: SUMMARY OF MANAGEMENT EXPENSES UNDER GENERAL INSURANCE BUSINESS FOR THE PERIOD ENDED 31.03.2019</t>
  </si>
  <si>
    <t>APPENDIX 18: SUMMARY OF NET PREMIUM INCOME UNDER GENERAL INSURANCE BUSINESS FOR THE PERIOD ENDED 31.03.2019</t>
  </si>
  <si>
    <t>APPENDIX 18: SUMMARY OF COMMISSIONS UNDER GENERAL INSURANCE BUSINESS FOR THE PERIOD ENDED 31.03.2019</t>
  </si>
  <si>
    <t>APPENDIX 18: SUMMARY OF NET EARNED PREMIUM INCOME UNDER GENERAL INSURANCE BUSINESS FOR THE PERIOD ENDED 31.03.2019</t>
  </si>
  <si>
    <t>APPENDIX 19: SUMMARY OF GENERAL INSURANCE BUSINESS REVENUE ACCOUNTS FOR THE PERIOD ENDED 31.03.2019</t>
  </si>
  <si>
    <t>APPENDIX 20 i: SUMMARY OF LONG TERM INSURANCE BUSINESS BALANCE SHEETS AS AT 31.03.2019</t>
  </si>
  <si>
    <t>APPENDIX 20 ii: SUMMARY OF LONG TERM INSURANCE BUSINESS BALANCE SHEETS AS AT 31.03.2019</t>
  </si>
  <si>
    <t>APPENDIX 20 iii: SUMMARY OF LONG TERM INSURANCE BUSINESS BALANCE SHEETS AS AT 31.03.2019</t>
  </si>
  <si>
    <t>APPENDIX 21 i: SUMMARY OF GENERAL INSURANCE BUSINESS BALANCE SHEETS AS AT 31.03.2019</t>
  </si>
  <si>
    <t>APPENDIX 21 ii: SUMMARY OF GENERAL INSURANCE BUSINESS BALANCE SHEETS AS AT 31.03.2019</t>
  </si>
  <si>
    <t>APPENDIX 21 iii: SUMMARY OF GENERAL INSURANCE BUSINESS BALANCE SHEETS AS AT 31.03.2019</t>
  </si>
  <si>
    <t>APPENDIX 21 iv: SUMMARY OF GENERAL INSURANCE BUSINESS BALANCE SHEETS AS AT 31.03.2019</t>
  </si>
  <si>
    <t xml:space="preserve"> </t>
  </si>
  <si>
    <t>31st March 2019</t>
  </si>
  <si>
    <t>2019 QUARTER ONE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</si>
</sst>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_(* \(\ #,##0\ \);_(* &quot;-&quot;??_);_(\ @_ \)"/>
    <numFmt numFmtId="165" formatCode="_-* #,##0_-;\-* #,##0_-;_-* &quot;-&quot;??_-;_-@_-"/>
    <numFmt numFmtId="166" formatCode="_(* #,##0_);_(* \(#,##0\);_(* &quot;-&quot;??_);_(@_)"/>
    <numFmt numFmtId="167" formatCode="_(* #,##0.00_);_(* \(\ #,##0.00\ \);_(* &quot;-&quot;??_);_(\ @_ \)"/>
    <numFmt numFmtId="168" formatCode="0.0"/>
    <numFmt numFmtId="169" formatCode="0.000%"/>
  </numFmts>
  <fonts count="45"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s>
  <fills count="11">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right/>
      <top style="double">
        <color indexed="64"/>
      </top>
      <bottom/>
      <diagonal/>
    </border>
  </borders>
  <cellStyleXfs count="6">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xf numFmtId="41" fontId="2" fillId="0" borderId="0" applyFont="0" applyFill="0" applyBorder="0" applyAlignment="0" applyProtection="0"/>
  </cellStyleXfs>
  <cellXfs count="278">
    <xf numFmtId="0" fontId="0" fillId="0" borderId="0" xfId="0"/>
    <xf numFmtId="0" fontId="3" fillId="0" borderId="0" xfId="0" applyFont="1"/>
    <xf numFmtId="0" fontId="0" fillId="0" borderId="0" xfId="0" applyAlignment="1">
      <alignment wrapText="1"/>
    </xf>
    <xf numFmtId="165" fontId="2" fillId="0" borderId="0" xfId="1" applyNumberFormat="1"/>
    <xf numFmtId="164" fontId="7" fillId="2" borderId="1" xfId="1" applyNumberFormat="1" applyFont="1" applyFill="1" applyBorder="1" applyAlignment="1">
      <alignment horizontal="right" wrapText="1"/>
    </xf>
    <xf numFmtId="164" fontId="8" fillId="2" borderId="1" xfId="1" applyNumberFormat="1" applyFont="1" applyFill="1" applyBorder="1" applyAlignment="1">
      <alignment horizontal="right" wrapText="1"/>
    </xf>
    <xf numFmtId="0" fontId="10" fillId="0" borderId="0" xfId="0" applyFont="1"/>
    <xf numFmtId="164"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4" fontId="7" fillId="0" borderId="1" xfId="1" applyNumberFormat="1" applyFont="1" applyBorder="1" applyAlignment="1">
      <alignment horizontal="right" wrapText="1"/>
    </xf>
    <xf numFmtId="164"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165" fontId="7" fillId="2" borderId="2" xfId="1" applyNumberFormat="1" applyFont="1" applyFill="1" applyBorder="1" applyAlignment="1">
      <alignment horizontal="right" wrapText="1"/>
    </xf>
    <xf numFmtId="43" fontId="10" fillId="0" borderId="1" xfId="0" applyNumberFormat="1" applyFont="1" applyBorder="1"/>
    <xf numFmtId="0" fontId="10" fillId="0" borderId="0" xfId="0" applyFont="1" applyAlignment="1">
      <alignment wrapText="1"/>
    </xf>
    <xf numFmtId="165" fontId="10" fillId="0" borderId="0" xfId="0" applyNumberFormat="1" applyFont="1"/>
    <xf numFmtId="165" fontId="10" fillId="0" borderId="0" xfId="1" applyNumberFormat="1" applyFont="1"/>
    <xf numFmtId="165" fontId="11" fillId="0" borderId="0" xfId="0" applyNumberFormat="1" applyFont="1"/>
    <xf numFmtId="166" fontId="7" fillId="2" borderId="1" xfId="1" applyNumberFormat="1" applyFont="1" applyFill="1" applyBorder="1" applyAlignment="1">
      <alignment horizontal="right" wrapText="1"/>
    </xf>
    <xf numFmtId="166" fontId="8" fillId="2" borderId="1" xfId="1" applyNumberFormat="1" applyFont="1" applyFill="1" applyBorder="1" applyAlignment="1">
      <alignment horizontal="right" wrapText="1"/>
    </xf>
    <xf numFmtId="164" fontId="10" fillId="0" borderId="1" xfId="1" applyNumberFormat="1" applyFont="1" applyBorder="1" applyAlignment="1">
      <alignment horizontal="right" wrapText="1"/>
    </xf>
    <xf numFmtId="164" fontId="11" fillId="0" borderId="1" xfId="1" applyNumberFormat="1" applyFont="1" applyBorder="1" applyAlignment="1">
      <alignment horizontal="right" wrapText="1"/>
    </xf>
    <xf numFmtId="165" fontId="8" fillId="3" borderId="2" xfId="1" applyNumberFormat="1" applyFont="1" applyFill="1" applyBorder="1" applyAlignment="1">
      <alignment horizontal="right" wrapText="1"/>
    </xf>
    <xf numFmtId="165" fontId="13" fillId="0" borderId="0" xfId="1" applyNumberFormat="1" applyFont="1"/>
    <xf numFmtId="43" fontId="7" fillId="2" borderId="2" xfId="1" applyFont="1" applyFill="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4" fontId="22" fillId="8" borderId="1" xfId="1" applyNumberFormat="1" applyFont="1" applyFill="1" applyBorder="1" applyAlignment="1">
      <alignment horizontal="right" wrapText="1"/>
    </xf>
    <xf numFmtId="164"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4" fontId="27" fillId="8" borderId="1" xfId="1" applyNumberFormat="1" applyFont="1" applyFill="1" applyBorder="1" applyAlignment="1">
      <alignment horizontal="right" wrapText="1"/>
    </xf>
    <xf numFmtId="0" fontId="28" fillId="2" borderId="1" xfId="0" applyFont="1" applyFill="1" applyBorder="1" applyAlignment="1">
      <alignment wrapText="1"/>
    </xf>
    <xf numFmtId="164" fontId="25" fillId="6" borderId="1" xfId="1" applyNumberFormat="1" applyFont="1" applyFill="1" applyBorder="1" applyAlignment="1">
      <alignment horizontal="right" wrapText="1"/>
    </xf>
    <xf numFmtId="0" fontId="11" fillId="6" borderId="1" xfId="0" applyFont="1" applyFill="1" applyBorder="1"/>
    <xf numFmtId="165" fontId="8" fillId="8" borderId="1" xfId="1" applyNumberFormat="1" applyFont="1" applyFill="1" applyBorder="1" applyAlignment="1">
      <alignment horizontal="center" wrapText="1"/>
    </xf>
    <xf numFmtId="165" fontId="5" fillId="6" borderId="1" xfId="1" applyNumberFormat="1" applyFont="1" applyFill="1" applyBorder="1" applyAlignment="1">
      <alignment horizontal="left" wrapText="1"/>
    </xf>
    <xf numFmtId="165" fontId="5" fillId="6" borderId="1" xfId="1" applyNumberFormat="1" applyFont="1" applyFill="1" applyBorder="1" applyAlignment="1">
      <alignment horizontal="right" wrapText="1"/>
    </xf>
    <xf numFmtId="43" fontId="5" fillId="6" borderId="1" xfId="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43" fontId="8" fillId="6" borderId="1" xfId="1" applyFont="1" applyFill="1" applyBorder="1" applyAlignment="1">
      <alignment horizontal="center" wrapText="1"/>
    </xf>
    <xf numFmtId="0" fontId="4" fillId="0" borderId="1" xfId="0" applyFont="1" applyBorder="1" applyAlignment="1">
      <alignment wrapText="1"/>
    </xf>
    <xf numFmtId="0" fontId="6" fillId="0" borderId="1" xfId="0" applyFont="1" applyBorder="1" applyAlignment="1">
      <alignment horizontal="center"/>
    </xf>
    <xf numFmtId="166" fontId="8" fillId="8" borderId="1" xfId="1" applyNumberFormat="1" applyFont="1" applyFill="1" applyBorder="1" applyAlignment="1">
      <alignment horizontal="right" wrapText="1"/>
    </xf>
    <xf numFmtId="0" fontId="4" fillId="0" borderId="1" xfId="0" applyFont="1" applyBorder="1" applyAlignment="1">
      <alignment horizontal="center" wrapText="1"/>
    </xf>
    <xf numFmtId="164" fontId="8" fillId="6" borderId="1" xfId="1" applyNumberFormat="1" applyFont="1" applyFill="1" applyBorder="1" applyAlignment="1">
      <alignment horizontal="right" wrapText="1"/>
    </xf>
    <xf numFmtId="164" fontId="8" fillId="8" borderId="1" xfId="1" applyNumberFormat="1" applyFont="1" applyFill="1" applyBorder="1" applyAlignment="1">
      <alignment horizontal="right" wrapText="1"/>
    </xf>
    <xf numFmtId="164" fontId="29" fillId="0" borderId="2" xfId="1" applyNumberFormat="1" applyFont="1" applyBorder="1" applyAlignment="1">
      <alignment horizontal="right" wrapText="1"/>
    </xf>
    <xf numFmtId="164" fontId="29" fillId="0" borderId="1" xfId="1" applyNumberFormat="1" applyFont="1" applyBorder="1" applyAlignment="1">
      <alignment horizontal="right" wrapText="1"/>
    </xf>
    <xf numFmtId="0" fontId="13" fillId="0" borderId="0" xfId="0" applyFont="1"/>
    <xf numFmtId="0" fontId="12" fillId="0" borderId="0" xfId="0" applyFont="1"/>
    <xf numFmtId="0" fontId="4" fillId="0" borderId="1" xfId="0" applyFont="1" applyBorder="1" applyAlignment="1">
      <alignment horizontal="left" wrapText="1"/>
    </xf>
    <xf numFmtId="0" fontId="30" fillId="0" borderId="1" xfId="0" applyFont="1" applyBorder="1" applyAlignment="1">
      <alignment horizontal="center" wrapText="1"/>
    </xf>
    <xf numFmtId="0" fontId="30" fillId="0" borderId="1" xfId="0" applyFont="1" applyBorder="1" applyAlignment="1">
      <alignment horizontal="center" vertical="center" wrapText="1"/>
    </xf>
    <xf numFmtId="0" fontId="31" fillId="0" borderId="1" xfId="0" applyFont="1" applyBorder="1" applyAlignment="1">
      <alignment horizontal="left"/>
    </xf>
    <xf numFmtId="0" fontId="32" fillId="5" borderId="1" xfId="0" applyFont="1" applyFill="1" applyBorder="1" applyAlignment="1">
      <alignment horizontal="left"/>
    </xf>
    <xf numFmtId="164" fontId="30" fillId="5" borderId="1" xfId="1" applyNumberFormat="1" applyFont="1" applyFill="1" applyBorder="1" applyAlignment="1">
      <alignment horizontal="right" wrapText="1"/>
    </xf>
    <xf numFmtId="0" fontId="14" fillId="0" borderId="1" xfId="0" applyFont="1" applyBorder="1" applyAlignment="1">
      <alignment horizontal="left"/>
    </xf>
    <xf numFmtId="0" fontId="4" fillId="6" borderId="3" xfId="0" applyFont="1" applyFill="1" applyBorder="1" applyAlignment="1">
      <alignment horizontal="left"/>
    </xf>
    <xf numFmtId="164" fontId="30" fillId="6" borderId="3" xfId="1" applyNumberFormat="1" applyFont="1" applyFill="1" applyBorder="1" applyAlignment="1">
      <alignment horizontal="right" wrapText="1"/>
    </xf>
    <xf numFmtId="0" fontId="14" fillId="0" borderId="2" xfId="0" applyFont="1" applyBorder="1" applyAlignment="1">
      <alignment horizontal="left"/>
    </xf>
    <xf numFmtId="165" fontId="12" fillId="0" borderId="0" xfId="1" applyNumberFormat="1" applyFont="1"/>
    <xf numFmtId="165" fontId="4" fillId="0" borderId="1" xfId="1" applyNumberFormat="1" applyFont="1" applyBorder="1" applyAlignment="1">
      <alignment horizontal="left" vertical="center" wrapText="1"/>
    </xf>
    <xf numFmtId="165" fontId="31" fillId="0" borderId="1" xfId="1" applyNumberFormat="1" applyFont="1" applyBorder="1" applyAlignment="1">
      <alignment horizontal="left"/>
    </xf>
    <xf numFmtId="164" fontId="29" fillId="0" borderId="1" xfId="1" applyNumberFormat="1" applyFont="1" applyBorder="1" applyAlignment="1">
      <alignment horizontal="center" wrapText="1"/>
    </xf>
    <xf numFmtId="165" fontId="32" fillId="5" borderId="1" xfId="1" applyNumberFormat="1" applyFont="1" applyFill="1" applyBorder="1" applyAlignment="1">
      <alignment horizontal="left"/>
    </xf>
    <xf numFmtId="164" fontId="30" fillId="5" borderId="1" xfId="1" applyNumberFormat="1" applyFont="1" applyFill="1" applyBorder="1" applyAlignment="1">
      <alignment horizontal="center" wrapText="1"/>
    </xf>
    <xf numFmtId="165" fontId="14" fillId="0" borderId="1" xfId="1" applyNumberFormat="1" applyFont="1" applyBorder="1" applyAlignment="1">
      <alignment horizontal="left"/>
    </xf>
    <xf numFmtId="165" fontId="4" fillId="6" borderId="3" xfId="1" applyNumberFormat="1" applyFont="1" applyFill="1" applyBorder="1" applyAlignment="1">
      <alignment horizontal="left"/>
    </xf>
    <xf numFmtId="164" fontId="30" fillId="6" borderId="3" xfId="1" applyNumberFormat="1" applyFont="1" applyFill="1" applyBorder="1" applyAlignment="1">
      <alignment horizontal="center" wrapText="1"/>
    </xf>
    <xf numFmtId="165" fontId="14" fillId="0" borderId="2" xfId="1" applyNumberFormat="1" applyFont="1" applyBorder="1" applyAlignment="1">
      <alignment horizontal="left"/>
    </xf>
    <xf numFmtId="164" fontId="29" fillId="0" borderId="2" xfId="1" applyNumberFormat="1" applyFont="1" applyBorder="1" applyAlignment="1">
      <alignment horizontal="center" wrapText="1"/>
    </xf>
    <xf numFmtId="0" fontId="5" fillId="0" borderId="1" xfId="0" applyFont="1" applyBorder="1" applyAlignment="1">
      <alignment horizontal="left" vertical="center" wrapText="1"/>
    </xf>
    <xf numFmtId="164" fontId="4" fillId="0" borderId="1" xfId="1" applyNumberFormat="1" applyFont="1" applyBorder="1" applyAlignment="1">
      <alignment horizontal="left" wrapText="1"/>
    </xf>
    <xf numFmtId="164" fontId="4" fillId="5" borderId="1" xfId="1" applyNumberFormat="1" applyFont="1" applyFill="1" applyBorder="1" applyAlignment="1">
      <alignment horizontal="left" wrapText="1"/>
    </xf>
    <xf numFmtId="164" fontId="4" fillId="6" borderId="3" xfId="1" applyNumberFormat="1" applyFont="1" applyFill="1" applyBorder="1" applyAlignment="1">
      <alignment horizontal="left" wrapText="1"/>
    </xf>
    <xf numFmtId="164" fontId="4" fillId="0" borderId="2" xfId="1" applyNumberFormat="1" applyFont="1" applyBorder="1" applyAlignment="1">
      <alignment horizontal="left" wrapText="1"/>
    </xf>
    <xf numFmtId="164" fontId="14" fillId="0" borderId="1" xfId="1" applyNumberFormat="1" applyFont="1" applyBorder="1" applyAlignment="1">
      <alignment horizontal="center" wrapText="1"/>
    </xf>
    <xf numFmtId="0" fontId="12" fillId="0" borderId="0" xfId="0" applyFont="1" applyAlignment="1">
      <alignment horizontal="left"/>
    </xf>
    <xf numFmtId="0" fontId="12" fillId="0" borderId="8" xfId="0"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43" fontId="8" fillId="2" borderId="2" xfId="1" applyFont="1" applyFill="1" applyBorder="1" applyAlignment="1">
      <alignment horizontal="right" wrapText="1"/>
    </xf>
    <xf numFmtId="165" fontId="11" fillId="0" borderId="0" xfId="1" applyNumberFormat="1" applyFont="1"/>
    <xf numFmtId="165"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0" fontId="38" fillId="0" borderId="29" xfId="4" quotePrefix="1" applyFont="1" applyBorder="1"/>
    <xf numFmtId="0" fontId="40" fillId="0" borderId="0" xfId="0" applyFont="1"/>
    <xf numFmtId="166" fontId="10" fillId="0" borderId="0" xfId="0" applyNumberFormat="1" applyFont="1"/>
    <xf numFmtId="0" fontId="5" fillId="0" borderId="1" xfId="0" applyFont="1" applyBorder="1"/>
    <xf numFmtId="0" fontId="3" fillId="0" borderId="0" xfId="0" applyFont="1" applyAlignment="1">
      <alignment wrapText="1"/>
    </xf>
    <xf numFmtId="165" fontId="30" fillId="0" borderId="1" xfId="1" applyNumberFormat="1" applyFont="1" applyBorder="1" applyAlignment="1">
      <alignment horizontal="center" wrapText="1"/>
    </xf>
    <xf numFmtId="0" fontId="8" fillId="0" borderId="1" xfId="0" applyFont="1" applyBorder="1" applyAlignment="1">
      <alignment horizontal="center" wrapText="1"/>
    </xf>
    <xf numFmtId="0" fontId="18" fillId="6" borderId="14" xfId="0" applyFont="1" applyFill="1" applyBorder="1" applyAlignment="1">
      <alignment horizontal="center" vertical="center"/>
    </xf>
    <xf numFmtId="4" fontId="8" fillId="6" borderId="1" xfId="1" applyNumberFormat="1" applyFont="1" applyFill="1" applyBorder="1" applyAlignment="1">
      <alignment horizontal="right" wrapText="1"/>
    </xf>
    <xf numFmtId="166" fontId="8" fillId="8" borderId="1" xfId="1" applyNumberFormat="1" applyFont="1" applyFill="1" applyBorder="1" applyAlignment="1">
      <alignment horizontal="right"/>
    </xf>
    <xf numFmtId="164" fontId="0" fillId="0" borderId="0" xfId="0" applyNumberFormat="1"/>
    <xf numFmtId="165" fontId="29" fillId="0" borderId="1" xfId="1" applyNumberFormat="1" applyFont="1" applyBorder="1" applyAlignment="1">
      <alignment horizontal="center" wrapText="1"/>
    </xf>
    <xf numFmtId="165" fontId="30" fillId="5" borderId="1" xfId="1" applyNumberFormat="1" applyFont="1" applyFill="1" applyBorder="1" applyAlignment="1">
      <alignment horizontal="center" wrapText="1"/>
    </xf>
    <xf numFmtId="165" fontId="30" fillId="6" borderId="3" xfId="1" applyNumberFormat="1" applyFont="1" applyFill="1" applyBorder="1" applyAlignment="1">
      <alignment horizontal="center" wrapText="1"/>
    </xf>
    <xf numFmtId="165" fontId="29" fillId="0" borderId="2" xfId="1" applyNumberFormat="1" applyFont="1" applyBorder="1" applyAlignment="1">
      <alignment horizontal="center" wrapText="1"/>
    </xf>
    <xf numFmtId="0" fontId="9" fillId="0" borderId="0" xfId="0" applyFont="1" applyAlignment="1">
      <alignment horizontal="left" wrapText="1"/>
    </xf>
    <xf numFmtId="0" fontId="7" fillId="2" borderId="2" xfId="0" applyFont="1" applyFill="1" applyBorder="1"/>
    <xf numFmtId="2" fontId="11" fillId="0" borderId="1" xfId="0" applyNumberFormat="1" applyFont="1" applyBorder="1"/>
    <xf numFmtId="0" fontId="8" fillId="8" borderId="1" xfId="0" applyFont="1" applyFill="1" applyBorder="1"/>
    <xf numFmtId="43" fontId="8" fillId="2" borderId="1" xfId="1" applyFont="1" applyFill="1" applyBorder="1" applyAlignment="1">
      <alignment horizontal="right"/>
    </xf>
    <xf numFmtId="0" fontId="7" fillId="0" borderId="2" xfId="0" applyFont="1" applyBorder="1"/>
    <xf numFmtId="167" fontId="7" fillId="0" borderId="1" xfId="1" applyNumberFormat="1" applyFont="1" applyBorder="1" applyAlignment="1">
      <alignment horizontal="right" wrapText="1"/>
    </xf>
    <xf numFmtId="167" fontId="8" fillId="0" borderId="1" xfId="1" applyNumberFormat="1" applyFont="1" applyBorder="1" applyAlignment="1">
      <alignment horizontal="right" wrapText="1"/>
    </xf>
    <xf numFmtId="0" fontId="8" fillId="6" borderId="1" xfId="0" applyFont="1" applyFill="1" applyBorder="1"/>
    <xf numFmtId="167" fontId="8" fillId="6" borderId="1" xfId="1" applyNumberFormat="1" applyFont="1" applyFill="1" applyBorder="1" applyAlignment="1">
      <alignment horizontal="right" wrapText="1"/>
    </xf>
    <xf numFmtId="2" fontId="7" fillId="0" borderId="1" xfId="1" applyNumberFormat="1" applyFont="1" applyBorder="1" applyAlignment="1">
      <alignment horizontal="right" wrapText="1"/>
    </xf>
    <xf numFmtId="2" fontId="8" fillId="0" borderId="1" xfId="1" applyNumberFormat="1" applyFont="1" applyBorder="1" applyAlignment="1">
      <alignment horizontal="right" wrapText="1"/>
    </xf>
    <xf numFmtId="0" fontId="29" fillId="0" borderId="1" xfId="0" applyFont="1" applyBorder="1" applyAlignment="1">
      <alignment wrapText="1"/>
    </xf>
    <xf numFmtId="164" fontId="30" fillId="0" borderId="2" xfId="1" applyNumberFormat="1" applyFont="1" applyBorder="1" applyAlignment="1">
      <alignment horizontal="right" wrapText="1"/>
    </xf>
    <xf numFmtId="0" fontId="30" fillId="6" borderId="1" xfId="0" applyFont="1" applyFill="1" applyBorder="1" applyAlignment="1">
      <alignment wrapText="1"/>
    </xf>
    <xf numFmtId="164" fontId="30" fillId="6" borderId="1" xfId="1" applyNumberFormat="1" applyFont="1" applyFill="1" applyBorder="1" applyAlignment="1">
      <alignment horizontal="right" wrapText="1"/>
    </xf>
    <xf numFmtId="164" fontId="30" fillId="0" borderId="1" xfId="1" applyNumberFormat="1" applyFont="1" applyBorder="1" applyAlignment="1">
      <alignment horizontal="right" wrapText="1"/>
    </xf>
    <xf numFmtId="0" fontId="4" fillId="0" borderId="0" xfId="0" applyFont="1" applyAlignment="1">
      <alignment horizontal="left"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xf>
    <xf numFmtId="0" fontId="5" fillId="0" borderId="1" xfId="0" applyFont="1" applyBorder="1" applyAlignment="1">
      <alignment wrapText="1"/>
    </xf>
    <xf numFmtId="0" fontId="7" fillId="0" borderId="2" xfId="0" applyFont="1" applyBorder="1" applyAlignment="1">
      <alignment wrapText="1"/>
    </xf>
    <xf numFmtId="168" fontId="7" fillId="0" borderId="2" xfId="1" applyNumberFormat="1" applyFont="1" applyBorder="1" applyAlignment="1">
      <alignment horizontal="right" wrapText="1"/>
    </xf>
    <xf numFmtId="0" fontId="8" fillId="6" borderId="1" xfId="0" applyFont="1" applyFill="1" applyBorder="1" applyAlignment="1">
      <alignment wrapText="1"/>
    </xf>
    <xf numFmtId="168" fontId="8" fillId="6" borderId="2" xfId="1" applyNumberFormat="1" applyFont="1" applyFill="1" applyBorder="1" applyAlignment="1">
      <alignment horizontal="right" wrapText="1"/>
    </xf>
    <xf numFmtId="168" fontId="7" fillId="0" borderId="1" xfId="1" applyNumberFormat="1" applyFont="1" applyBorder="1" applyAlignment="1">
      <alignment horizontal="right" wrapText="1"/>
    </xf>
    <xf numFmtId="0" fontId="4" fillId="0" borderId="0" xfId="0" applyFont="1" applyAlignment="1">
      <alignment horizontal="center" wrapText="1"/>
    </xf>
    <xf numFmtId="164" fontId="30" fillId="0" borderId="0" xfId="1" applyNumberFormat="1" applyFont="1" applyAlignment="1">
      <alignment horizontal="right" wrapText="1"/>
    </xf>
    <xf numFmtId="0" fontId="30" fillId="0" borderId="0" xfId="0" applyFont="1" applyAlignment="1">
      <alignment horizontal="center" wrapText="1"/>
    </xf>
    <xf numFmtId="0" fontId="43" fillId="0" borderId="0" xfId="0" applyFont="1" applyAlignment="1">
      <alignment horizontal="left" wrapText="1"/>
    </xf>
    <xf numFmtId="0" fontId="5" fillId="0" borderId="2" xfId="2" applyFont="1" applyBorder="1" applyAlignment="1">
      <alignment horizontal="left" wrapText="1"/>
    </xf>
    <xf numFmtId="0" fontId="8" fillId="0" borderId="1" xfId="2" applyFont="1" applyBorder="1" applyAlignment="1">
      <alignment horizontal="center" wrapText="1"/>
    </xf>
    <xf numFmtId="165" fontId="44" fillId="0" borderId="1" xfId="1" applyNumberFormat="1" applyFont="1" applyBorder="1"/>
    <xf numFmtId="165" fontId="44" fillId="0" borderId="41" xfId="1" applyNumberFormat="1" applyFont="1" applyBorder="1"/>
    <xf numFmtId="164" fontId="7" fillId="0" borderId="41" xfId="1" applyNumberFormat="1" applyFont="1" applyBorder="1" applyAlignment="1">
      <alignment horizontal="right" wrapText="1"/>
    </xf>
    <xf numFmtId="165" fontId="5" fillId="5" borderId="1" xfId="1" applyNumberFormat="1" applyFont="1" applyFill="1" applyBorder="1"/>
    <xf numFmtId="164" fontId="8" fillId="5" borderId="1" xfId="1" applyNumberFormat="1" applyFont="1" applyFill="1" applyBorder="1" applyAlignment="1">
      <alignment horizontal="right" wrapText="1"/>
    </xf>
    <xf numFmtId="165" fontId="44" fillId="0" borderId="2" xfId="1" applyNumberFormat="1" applyFont="1" applyBorder="1"/>
    <xf numFmtId="164" fontId="7" fillId="0" borderId="2" xfId="1" applyNumberFormat="1" applyFont="1" applyBorder="1" applyAlignment="1">
      <alignment horizontal="right" wrapText="1"/>
    </xf>
    <xf numFmtId="165" fontId="5" fillId="6" borderId="3" xfId="1" applyNumberFormat="1" applyFont="1" applyFill="1" applyBorder="1"/>
    <xf numFmtId="165" fontId="8" fillId="6" borderId="3" xfId="1" applyNumberFormat="1" applyFont="1" applyFill="1" applyBorder="1" applyAlignment="1">
      <alignment horizontal="right" wrapText="1"/>
    </xf>
    <xf numFmtId="165" fontId="7" fillId="0" borderId="2" xfId="1" applyNumberFormat="1" applyFont="1" applyBorder="1" applyAlignment="1">
      <alignment horizontal="right" wrapText="1"/>
    </xf>
    <xf numFmtId="165" fontId="7" fillId="0" borderId="1" xfId="1" applyNumberFormat="1" applyFont="1" applyBorder="1" applyAlignment="1">
      <alignment horizontal="right" wrapText="1"/>
    </xf>
    <xf numFmtId="165" fontId="7" fillId="0" borderId="41" xfId="1" applyNumberFormat="1" applyFont="1" applyBorder="1" applyAlignment="1">
      <alignment horizontal="right" wrapText="1"/>
    </xf>
    <xf numFmtId="164" fontId="8" fillId="6" borderId="3" xfId="1" applyNumberFormat="1" applyFont="1" applyFill="1" applyBorder="1" applyAlignment="1">
      <alignment horizontal="right" wrapText="1"/>
    </xf>
    <xf numFmtId="43" fontId="10" fillId="0" borderId="0" xfId="1" applyFont="1"/>
    <xf numFmtId="0" fontId="5" fillId="0" borderId="1" xfId="2" applyFont="1" applyBorder="1" applyAlignment="1">
      <alignment horizontal="left" wrapText="1"/>
    </xf>
    <xf numFmtId="0" fontId="11" fillId="0" borderId="1" xfId="0" applyFont="1" applyBorder="1"/>
    <xf numFmtId="164" fontId="8" fillId="0" borderId="2" xfId="1" applyNumberFormat="1" applyFont="1" applyBorder="1" applyAlignment="1">
      <alignment horizontal="right" wrapText="1"/>
    </xf>
    <xf numFmtId="168" fontId="8" fillId="0" borderId="2" xfId="1" applyNumberFormat="1" applyFont="1" applyBorder="1" applyAlignment="1">
      <alignment horizontal="right" wrapText="1"/>
    </xf>
    <xf numFmtId="168" fontId="8" fillId="0" borderId="1" xfId="1" applyNumberFormat="1" applyFont="1" applyBorder="1" applyAlignment="1">
      <alignment horizontal="right" wrapText="1"/>
    </xf>
    <xf numFmtId="0" fontId="12" fillId="0" borderId="0" xfId="0" applyFont="1" applyAlignment="1">
      <alignment horizontal="left"/>
    </xf>
    <xf numFmtId="41" fontId="0" fillId="0" borderId="0" xfId="5" applyFont="1"/>
    <xf numFmtId="41" fontId="11" fillId="0" borderId="0" xfId="5" applyFont="1"/>
    <xf numFmtId="41" fontId="10" fillId="0" borderId="0" xfId="5" applyFont="1"/>
    <xf numFmtId="169" fontId="10" fillId="0" borderId="0" xfId="0" applyNumberFormat="1" applyFont="1"/>
    <xf numFmtId="164" fontId="29" fillId="0" borderId="2" xfId="1" applyNumberFormat="1" applyFont="1" applyBorder="1" applyAlignment="1">
      <alignment horizontal="right"/>
    </xf>
    <xf numFmtId="165" fontId="11" fillId="10" borderId="0" xfId="1" applyNumberFormat="1" applyFont="1" applyFill="1"/>
    <xf numFmtId="0" fontId="33" fillId="0" borderId="31" xfId="0" applyFont="1" applyBorder="1" applyAlignment="1">
      <alignment horizontal="center"/>
    </xf>
    <xf numFmtId="0" fontId="33" fillId="0" borderId="32" xfId="0" applyFont="1" applyBorder="1" applyAlignment="1">
      <alignment horizontal="center"/>
    </xf>
    <xf numFmtId="0" fontId="33" fillId="0" borderId="33" xfId="0" applyFont="1" applyBorder="1" applyAlignment="1">
      <alignment horizontal="center"/>
    </xf>
    <xf numFmtId="0" fontId="10" fillId="0" borderId="34" xfId="0" applyFont="1" applyBorder="1" applyAlignment="1">
      <alignment horizontal="justify" vertical="justify" wrapText="1"/>
    </xf>
    <xf numFmtId="0" fontId="10" fillId="0" borderId="30" xfId="0" applyFont="1" applyBorder="1" applyAlignment="1">
      <alignment horizontal="justify" vertical="justify" wrapText="1"/>
    </xf>
    <xf numFmtId="0" fontId="10" fillId="0" borderId="35" xfId="0" applyFont="1" applyBorder="1" applyAlignment="1">
      <alignment horizontal="justify" vertical="justify" wrapText="1"/>
    </xf>
    <xf numFmtId="0" fontId="10" fillId="0" borderId="36" xfId="0" applyFont="1" applyBorder="1" applyAlignment="1">
      <alignment horizontal="justify" vertical="justify" wrapText="1"/>
    </xf>
    <xf numFmtId="0" fontId="10" fillId="0" borderId="0" xfId="0" applyFont="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xf numFmtId="0" fontId="10" fillId="0" borderId="39" xfId="0" applyFont="1" applyBorder="1" applyAlignment="1">
      <alignment horizontal="justify" vertical="justify" wrapText="1"/>
    </xf>
    <xf numFmtId="0" fontId="10" fillId="0" borderId="40"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41" fillId="0" borderId="7" xfId="0" applyFont="1" applyBorder="1" applyAlignment="1">
      <alignment horizontal="left"/>
    </xf>
    <xf numFmtId="0" fontId="5" fillId="0" borderId="1" xfId="0" applyFont="1" applyBorder="1" applyAlignment="1">
      <alignment horizontal="center" vertical="center" wrapText="1"/>
    </xf>
    <xf numFmtId="0" fontId="4" fillId="6" borderId="4" xfId="0" applyFont="1" applyFill="1" applyBorder="1" applyAlignment="1">
      <alignment horizontal="left"/>
    </xf>
    <xf numFmtId="0" fontId="4" fillId="6" borderId="5" xfId="0" applyFont="1" applyFill="1" applyBorder="1" applyAlignment="1">
      <alignment horizontal="left"/>
    </xf>
    <xf numFmtId="0" fontId="4" fillId="6" borderId="6" xfId="0" applyFont="1" applyFill="1" applyBorder="1" applyAlignment="1">
      <alignment horizontal="left"/>
    </xf>
    <xf numFmtId="0" fontId="5" fillId="0" borderId="1" xfId="0" applyFont="1" applyBorder="1" applyAlignment="1">
      <alignment horizontal="center" vertical="center"/>
    </xf>
    <xf numFmtId="0" fontId="5" fillId="0" borderId="1" xfId="0" applyFont="1" applyBorder="1" applyAlignment="1">
      <alignment horizontal="center" wrapText="1"/>
    </xf>
    <xf numFmtId="0" fontId="42" fillId="0" borderId="7" xfId="0" applyFont="1" applyBorder="1" applyAlignment="1">
      <alignment horizontal="left"/>
    </xf>
    <xf numFmtId="0" fontId="6" fillId="0" borderId="1" xfId="0" applyFont="1" applyBorder="1" applyAlignment="1">
      <alignment horizontal="center" vertical="center" wrapText="1"/>
    </xf>
    <xf numFmtId="0" fontId="5" fillId="6" borderId="4" xfId="0" applyFont="1" applyFill="1" applyBorder="1" applyAlignment="1">
      <alignment horizontal="left"/>
    </xf>
    <xf numFmtId="0" fontId="5" fillId="6" borderId="5" xfId="0" applyFont="1" applyFill="1" applyBorder="1" applyAlignment="1">
      <alignment horizontal="left"/>
    </xf>
    <xf numFmtId="0" fontId="5" fillId="6" borderId="6" xfId="0" applyFont="1" applyFill="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Alignment="1">
      <alignment horizontal="left" wrapText="1"/>
    </xf>
    <xf numFmtId="0" fontId="5" fillId="5" borderId="1" xfId="0" applyFont="1" applyFill="1" applyBorder="1" applyAlignment="1">
      <alignment horizontal="center" wrapText="1"/>
    </xf>
    <xf numFmtId="0" fontId="43" fillId="0" borderId="7" xfId="0" applyFont="1" applyBorder="1" applyAlignment="1">
      <alignment horizontal="left" wrapText="1"/>
    </xf>
    <xf numFmtId="0" fontId="12" fillId="0" borderId="0" xfId="0" applyFont="1" applyAlignment="1">
      <alignment horizontal="right"/>
    </xf>
    <xf numFmtId="0" fontId="11" fillId="6" borderId="4" xfId="0" applyFont="1" applyFill="1" applyBorder="1" applyAlignment="1">
      <alignment horizontal="left"/>
    </xf>
    <xf numFmtId="0" fontId="11" fillId="6" borderId="5" xfId="0" applyFont="1" applyFill="1" applyBorder="1" applyAlignment="1">
      <alignment horizontal="left"/>
    </xf>
    <xf numFmtId="0" fontId="11" fillId="6" borderId="6" xfId="0" applyFont="1" applyFill="1" applyBorder="1" applyAlignment="1">
      <alignment horizontal="left"/>
    </xf>
    <xf numFmtId="165" fontId="12" fillId="0" borderId="0" xfId="1" applyNumberFormat="1" applyFont="1" applyAlignment="1">
      <alignment horizontal="left"/>
    </xf>
    <xf numFmtId="165" fontId="11" fillId="6" borderId="4" xfId="1" applyNumberFormat="1" applyFont="1" applyFill="1" applyBorder="1" applyAlignment="1">
      <alignment horizontal="left"/>
    </xf>
    <xf numFmtId="165" fontId="11" fillId="6" borderId="5" xfId="1" applyNumberFormat="1" applyFont="1" applyFill="1" applyBorder="1" applyAlignment="1">
      <alignment horizontal="left"/>
    </xf>
    <xf numFmtId="165" fontId="11" fillId="6" borderId="6" xfId="1" applyNumberFormat="1" applyFont="1" applyFill="1" applyBorder="1" applyAlignment="1">
      <alignment horizontal="left"/>
    </xf>
    <xf numFmtId="165" fontId="12" fillId="0" borderId="42" xfId="1" applyNumberFormat="1" applyFont="1" applyBorder="1" applyAlignment="1">
      <alignment horizontal="right"/>
    </xf>
    <xf numFmtId="0" fontId="10" fillId="0" borderId="8" xfId="0" applyFont="1" applyBorder="1" applyAlignment="1">
      <alignment horizontal="left"/>
    </xf>
  </cellXfs>
  <cellStyles count="6">
    <cellStyle name="Comma" xfId="1" builtinId="3"/>
    <cellStyle name="Comma [0]" xfId="5" builtinId="6"/>
    <cellStyle name="Comma 2" xfId="3" xr:uid="{00000000-0005-0000-0000-000002000000}"/>
    <cellStyle name="Hyperlink" xfId="4" builtinId="8"/>
    <cellStyle name="Normal" xfId="0" builtinId="0"/>
    <cellStyle name="Normal 2" xfId="2" xr:uid="{00000000-0005-0000-0000-000005000000}"/>
  </cellStyles>
  <dxfs count="0"/>
  <tableStyles count="0" defaultTableStyle="TableStyleMedium2" defaultPivotStyle="PivotStyleLight16"/>
  <colors>
    <mruColors>
      <color rgb="FFA2D668"/>
      <color rgb="FF76B531"/>
      <color rgb="FF946D20"/>
      <color rgb="FFC7932B"/>
      <color rgb="FFA87C24"/>
      <color rgb="FFF0A73C"/>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9.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2</xdr:row>
      <xdr:rowOff>323850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C00-000004000000}"/>
            </a:ext>
          </a:extLst>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C00-000005000000}"/>
            </a:ext>
          </a:extLst>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6" name="Picture 5" descr="cid:image001.png@01CEF651.BD61CC10">
          <a:extLst>
            <a:ext uri="{FF2B5EF4-FFF2-40B4-BE49-F238E27FC236}">
              <a16:creationId xmlns:a16="http://schemas.microsoft.com/office/drawing/2014/main" id="{00000000-0008-0000-1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19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D00-000004000000}"/>
            </a:ext>
          </a:extLst>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D00-000005000000}"/>
            </a:ext>
          </a:extLst>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6" name="Picture 5" descr="cid:image001.png@01CEF651.BD61CC10">
          <a:extLst>
            <a:ext uri="{FF2B5EF4-FFF2-40B4-BE49-F238E27FC236}">
              <a16:creationId xmlns:a16="http://schemas.microsoft.com/office/drawing/2014/main" id="{00000000-0008-0000-1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1E00-000006000000}"/>
            </a:ext>
          </a:extLst>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2</xdr:row>
      <xdr:rowOff>41423</xdr:rowOff>
    </xdr:to>
    <xdr:pic>
      <xdr:nvPicPr>
        <xdr:cNvPr id="9" name="Picture 8" descr="cid:image001.png@01CEF651.BD61CC10">
          <a:extLst>
            <a:ext uri="{FF2B5EF4-FFF2-40B4-BE49-F238E27FC236}">
              <a16:creationId xmlns:a16="http://schemas.microsoft.com/office/drawing/2014/main" id="{00000000-0008-0000-1E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14400" cy="56197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F00-000004000000}"/>
            </a:ext>
          </a:extLst>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F00-000005000000}"/>
            </a:ext>
          </a:extLst>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6" name="Picture 5" descr="cid:image001.png@01CEF651.BD61CC10">
          <a:extLst>
            <a:ext uri="{FF2B5EF4-FFF2-40B4-BE49-F238E27FC236}">
              <a16:creationId xmlns:a16="http://schemas.microsoft.com/office/drawing/2014/main" id="{00000000-0008-0000-1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19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000-000004000000}"/>
            </a:ext>
          </a:extLst>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000-000005000000}"/>
            </a:ext>
          </a:extLst>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138642</xdr:rowOff>
    </xdr:to>
    <xdr:pic>
      <xdr:nvPicPr>
        <xdr:cNvPr id="6" name="Picture 5" descr="cid:image001.png@01CEF651.BD61CC10">
          <a:extLst>
            <a:ext uri="{FF2B5EF4-FFF2-40B4-BE49-F238E27FC236}">
              <a16:creationId xmlns:a16="http://schemas.microsoft.com/office/drawing/2014/main" id="{00000000-0008-0000-2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6197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100-000004000000}"/>
            </a:ext>
          </a:extLst>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100-000005000000}"/>
            </a:ext>
          </a:extLst>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7" name="Picture 6" descr="cid:image001.png@01CEF651.BD61CC10">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6197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200-000004000000}"/>
            </a:ext>
          </a:extLst>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6" name="Picture 5" descr="cid:image001.png@01CEF651.BD61CC10">
          <a:extLst>
            <a:ext uri="{FF2B5EF4-FFF2-40B4-BE49-F238E27FC236}">
              <a16:creationId xmlns:a16="http://schemas.microsoft.com/office/drawing/2014/main" id="{00000000-0008-0000-2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kago/AppData/Local/Microsoft/Windows/INetCache/Content.Outlook/Q3PVSMZI/LIFE%20REV%20ACCOU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C-LB"/>
      <sheetName val="TEMPLATES"/>
      <sheetName val="LA"/>
      <sheetName val="PP"/>
      <sheetName val="ANNUITIES"/>
      <sheetName val="GL"/>
      <sheetName val="GC"/>
      <sheetName val="LINKED"/>
      <sheetName val="NON-LINKED"/>
      <sheetName val="PH"/>
      <sheetName val="DA"/>
    </sheetNames>
    <sheetDataSet>
      <sheetData sheetId="0"/>
      <sheetData sheetId="1"/>
      <sheetData sheetId="2">
        <row r="6">
          <cell r="C6">
            <v>170057</v>
          </cell>
        </row>
      </sheetData>
      <sheetData sheetId="3">
        <row r="6">
          <cell r="C6">
            <v>71352</v>
          </cell>
        </row>
      </sheetData>
      <sheetData sheetId="4">
        <row r="6">
          <cell r="C6">
            <v>18266</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sheetData>
      <sheetData sheetId="5">
        <row r="6">
          <cell r="C6">
            <v>527183</v>
          </cell>
        </row>
      </sheetData>
      <sheetData sheetId="6">
        <row r="6">
          <cell r="C6">
            <v>72541</v>
          </cell>
        </row>
      </sheetData>
      <sheetData sheetId="7">
        <row r="6">
          <cell r="C6">
            <v>777</v>
          </cell>
        </row>
      </sheetData>
      <sheetData sheetId="8">
        <row r="6">
          <cell r="C6">
            <v>0</v>
          </cell>
        </row>
      </sheetData>
      <sheetData sheetId="9">
        <row r="6">
          <cell r="C6">
            <v>0</v>
          </cell>
        </row>
      </sheetData>
      <sheetData sheetId="10">
        <row r="6">
          <cell r="C6">
            <v>3074742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M48"/>
  <sheetViews>
    <sheetView topLeftCell="A22" zoomScaleNormal="100" zoomScaleSheetLayoutView="100" workbookViewId="0">
      <selection activeCell="E37" sqref="E37"/>
    </sheetView>
  </sheetViews>
  <sheetFormatPr defaultColWidth="9.1796875" defaultRowHeight="14.5" x14ac:dyDescent="0.35"/>
  <cols>
    <col min="1" max="1" width="2" style="29" customWidth="1"/>
    <col min="2" max="2" width="2.26953125" style="29" customWidth="1"/>
    <col min="3" max="3" width="2.54296875" style="29" customWidth="1"/>
    <col min="4" max="4" width="20.1796875" style="29" customWidth="1"/>
    <col min="5" max="5" width="48.453125" style="29" customWidth="1"/>
    <col min="6" max="6" width="48.1796875" style="29" customWidth="1"/>
    <col min="7" max="7" width="22.1796875" style="29" customWidth="1"/>
    <col min="8" max="8" width="15" style="29" customWidth="1"/>
    <col min="9" max="9" width="9.1796875" style="29"/>
    <col min="10" max="10" width="3.26953125" style="29" customWidth="1"/>
    <col min="11" max="11" width="0" style="29" hidden="1" customWidth="1"/>
    <col min="12" max="13" width="12.453125" style="29" hidden="1" customWidth="1"/>
    <col min="14" max="14" width="0" style="29" hidden="1" customWidth="1"/>
    <col min="15" max="15" width="15.1796875" style="29" customWidth="1"/>
    <col min="16" max="16384" width="9.1796875" style="29"/>
  </cols>
  <sheetData>
    <row r="1" spans="3:13" ht="24.75" customHeight="1" thickBot="1" x14ac:dyDescent="0.4"/>
    <row r="2" spans="3:13" ht="15" thickBot="1" x14ac:dyDescent="0.4">
      <c r="C2" s="30"/>
      <c r="D2" s="31"/>
      <c r="E2" s="31"/>
      <c r="F2" s="31"/>
      <c r="G2" s="31"/>
      <c r="H2" s="31"/>
      <c r="I2" s="31"/>
      <c r="J2" s="32"/>
    </row>
    <row r="3" spans="3:13" ht="7.5" customHeight="1" x14ac:dyDescent="0.35">
      <c r="C3" s="33"/>
      <c r="D3" s="30"/>
      <c r="E3" s="31"/>
      <c r="F3" s="31"/>
      <c r="G3" s="31"/>
      <c r="H3" s="31"/>
      <c r="I3" s="32"/>
      <c r="J3" s="34"/>
    </row>
    <row r="4" spans="3:13" ht="5.25" customHeight="1" x14ac:dyDescent="0.35">
      <c r="C4" s="33"/>
      <c r="D4" s="33"/>
      <c r="I4" s="34"/>
      <c r="J4" s="34"/>
    </row>
    <row r="5" spans="3:13" ht="9" customHeight="1" x14ac:dyDescent="0.35">
      <c r="C5" s="33"/>
      <c r="D5" s="33"/>
      <c r="I5" s="34"/>
      <c r="J5" s="34"/>
    </row>
    <row r="6" spans="3:13" ht="22.5" customHeight="1" x14ac:dyDescent="0.45">
      <c r="C6" s="33"/>
      <c r="D6" s="33"/>
      <c r="E6" s="41" t="s">
        <v>149</v>
      </c>
      <c r="F6" s="41"/>
      <c r="G6" s="41"/>
      <c r="H6" s="42"/>
      <c r="I6" s="34"/>
      <c r="J6" s="34"/>
      <c r="L6" s="29" t="s">
        <v>150</v>
      </c>
      <c r="M6" s="29">
        <v>2010</v>
      </c>
    </row>
    <row r="7" spans="3:13" ht="30" x14ac:dyDescent="0.6">
      <c r="C7" s="33"/>
      <c r="D7" s="33"/>
      <c r="E7" s="35"/>
      <c r="I7" s="34"/>
      <c r="J7" s="34"/>
      <c r="L7" s="29" t="s">
        <v>151</v>
      </c>
      <c r="M7" s="29">
        <v>2011</v>
      </c>
    </row>
    <row r="8" spans="3:13" ht="30" x14ac:dyDescent="0.6">
      <c r="C8" s="33"/>
      <c r="D8" s="33"/>
      <c r="E8" s="36"/>
      <c r="F8" s="36"/>
      <c r="I8" s="34"/>
      <c r="J8" s="34"/>
      <c r="M8" s="29">
        <v>2012</v>
      </c>
    </row>
    <row r="9" spans="3:13" ht="30" customHeight="1" x14ac:dyDescent="0.35">
      <c r="C9" s="33"/>
      <c r="D9" s="33"/>
      <c r="I9" s="34"/>
      <c r="J9" s="34"/>
      <c r="M9" s="29">
        <v>2013</v>
      </c>
    </row>
    <row r="10" spans="3:13" ht="20.149999999999999" customHeight="1" thickBot="1" x14ac:dyDescent="0.4">
      <c r="C10" s="33"/>
      <c r="D10" s="33"/>
      <c r="I10" s="34"/>
      <c r="J10" s="34"/>
      <c r="M10" s="29">
        <v>2015</v>
      </c>
    </row>
    <row r="11" spans="3:13" ht="20.149999999999999" customHeight="1" thickBot="1" x14ac:dyDescent="0.4">
      <c r="C11" s="33"/>
      <c r="D11" s="33"/>
      <c r="E11" s="37" t="s">
        <v>193</v>
      </c>
      <c r="F11" s="44" t="s">
        <v>152</v>
      </c>
      <c r="I11" s="34"/>
      <c r="J11" s="34"/>
      <c r="M11" s="29">
        <v>2016</v>
      </c>
    </row>
    <row r="12" spans="3:13" ht="20.149999999999999" customHeight="1" thickBot="1" x14ac:dyDescent="0.4">
      <c r="C12" s="33"/>
      <c r="D12" s="33"/>
      <c r="I12" s="34"/>
      <c r="J12" s="34"/>
      <c r="M12" s="29">
        <v>2017</v>
      </c>
    </row>
    <row r="13" spans="3:13" ht="20.149999999999999" customHeight="1" thickBot="1" x14ac:dyDescent="0.4">
      <c r="C13" s="33"/>
      <c r="D13" s="33"/>
      <c r="E13" s="43" t="s">
        <v>314</v>
      </c>
      <c r="F13" s="133">
        <v>1</v>
      </c>
      <c r="I13" s="34"/>
      <c r="J13" s="34"/>
      <c r="M13" s="29">
        <v>2018</v>
      </c>
    </row>
    <row r="14" spans="3:13" ht="36.75" customHeight="1" thickBot="1" x14ac:dyDescent="0.4">
      <c r="C14" s="33"/>
      <c r="D14" s="33"/>
      <c r="I14" s="34"/>
      <c r="J14" s="34"/>
      <c r="M14" s="29">
        <v>2019</v>
      </c>
    </row>
    <row r="15" spans="3:13" ht="20.149999999999999" customHeight="1" thickBot="1" x14ac:dyDescent="0.4">
      <c r="C15" s="33"/>
      <c r="D15" s="33"/>
      <c r="E15" s="37" t="s">
        <v>155</v>
      </c>
      <c r="F15" s="133">
        <v>2019</v>
      </c>
      <c r="I15" s="34"/>
      <c r="J15" s="34"/>
      <c r="M15" s="29">
        <v>2020</v>
      </c>
    </row>
    <row r="16" spans="3:13" ht="20.149999999999999" customHeight="1" x14ac:dyDescent="0.35">
      <c r="C16" s="33"/>
      <c r="D16" s="33"/>
      <c r="I16" s="34"/>
      <c r="J16" s="34"/>
      <c r="M16" s="29">
        <v>2021</v>
      </c>
    </row>
    <row r="17" spans="3:13" ht="45" customHeight="1" thickBot="1" x14ac:dyDescent="0.4">
      <c r="C17" s="33"/>
      <c r="D17" s="33"/>
      <c r="I17" s="34"/>
      <c r="J17" s="34"/>
    </row>
    <row r="18" spans="3:13" ht="20.149999999999999" customHeight="1" thickBot="1" x14ac:dyDescent="0.4">
      <c r="C18" s="33"/>
      <c r="D18" s="33"/>
      <c r="E18" s="37" t="s">
        <v>194</v>
      </c>
      <c r="F18" s="133" t="s">
        <v>315</v>
      </c>
      <c r="I18" s="34"/>
      <c r="J18" s="34"/>
      <c r="M18" s="29">
        <v>2022</v>
      </c>
    </row>
    <row r="19" spans="3:13" ht="20.149999999999999" customHeight="1" x14ac:dyDescent="0.35">
      <c r="C19" s="33"/>
      <c r="D19" s="33"/>
      <c r="E19" s="37"/>
      <c r="I19" s="34"/>
      <c r="J19" s="34"/>
      <c r="M19" s="29">
        <v>2023</v>
      </c>
    </row>
    <row r="20" spans="3:13" ht="15" thickBot="1" x14ac:dyDescent="0.4">
      <c r="C20" s="33"/>
      <c r="D20" s="38"/>
      <c r="E20" s="39"/>
      <c r="F20" s="39"/>
      <c r="G20" s="39"/>
      <c r="H20" s="39"/>
      <c r="I20" s="40"/>
      <c r="J20" s="34"/>
      <c r="M20" s="29">
        <v>2024</v>
      </c>
    </row>
    <row r="21" spans="3:13" ht="15" thickBot="1" x14ac:dyDescent="0.4">
      <c r="C21" s="38"/>
      <c r="D21" s="39"/>
      <c r="E21" s="39"/>
      <c r="F21" s="39"/>
      <c r="G21" s="39"/>
      <c r="H21" s="39"/>
      <c r="I21" s="39"/>
      <c r="J21" s="40"/>
      <c r="M21" s="29">
        <v>2025</v>
      </c>
    </row>
    <row r="22" spans="3:13" x14ac:dyDescent="0.35">
      <c r="M22" s="29">
        <v>2026</v>
      </c>
    </row>
    <row r="23" spans="3:13" x14ac:dyDescent="0.35">
      <c r="M23" s="29">
        <v>2027</v>
      </c>
    </row>
    <row r="24" spans="3:13" x14ac:dyDescent="0.35">
      <c r="M24" s="29">
        <v>2028</v>
      </c>
    </row>
    <row r="25" spans="3:13" x14ac:dyDescent="0.35">
      <c r="M25" s="29">
        <v>2029</v>
      </c>
    </row>
    <row r="26" spans="3:13" x14ac:dyDescent="0.35">
      <c r="M26" s="29">
        <v>2030</v>
      </c>
    </row>
    <row r="27" spans="3:13" x14ac:dyDescent="0.35">
      <c r="M27" s="29">
        <v>2031</v>
      </c>
    </row>
    <row r="28" spans="3:13" x14ac:dyDescent="0.35">
      <c r="M28" s="29">
        <v>2032</v>
      </c>
    </row>
    <row r="29" spans="3:13" x14ac:dyDescent="0.35">
      <c r="M29" s="29">
        <v>2033</v>
      </c>
    </row>
    <row r="30" spans="3:13" x14ac:dyDescent="0.35">
      <c r="M30" s="29">
        <v>2034</v>
      </c>
    </row>
    <row r="31" spans="3:13" x14ac:dyDescent="0.35">
      <c r="M31" s="29">
        <v>2035</v>
      </c>
    </row>
    <row r="32" spans="3:13" x14ac:dyDescent="0.35">
      <c r="M32" s="29">
        <v>2036</v>
      </c>
    </row>
    <row r="33" spans="13:13" x14ac:dyDescent="0.35">
      <c r="M33" s="29">
        <v>2037</v>
      </c>
    </row>
    <row r="34" spans="13:13" x14ac:dyDescent="0.35">
      <c r="M34" s="29">
        <v>2038</v>
      </c>
    </row>
    <row r="35" spans="13:13" x14ac:dyDescent="0.35">
      <c r="M35" s="29">
        <v>2039</v>
      </c>
    </row>
    <row r="36" spans="13:13" x14ac:dyDescent="0.35">
      <c r="M36" s="29">
        <v>2040</v>
      </c>
    </row>
    <row r="37" spans="13:13" x14ac:dyDescent="0.35">
      <c r="M37" s="29">
        <v>2041</v>
      </c>
    </row>
    <row r="38" spans="13:13" x14ac:dyDescent="0.35">
      <c r="M38" s="29">
        <v>2042</v>
      </c>
    </row>
    <row r="39" spans="13:13" x14ac:dyDescent="0.35">
      <c r="M39" s="29">
        <v>2043</v>
      </c>
    </row>
    <row r="40" spans="13:13" x14ac:dyDescent="0.35">
      <c r="M40" s="29">
        <v>2044</v>
      </c>
    </row>
    <row r="41" spans="13:13" x14ac:dyDescent="0.35">
      <c r="M41" s="29">
        <v>2045</v>
      </c>
    </row>
    <row r="42" spans="13:13" x14ac:dyDescent="0.35">
      <c r="M42" s="29">
        <v>2046</v>
      </c>
    </row>
    <row r="43" spans="13:13" x14ac:dyDescent="0.35">
      <c r="M43" s="29">
        <v>2047</v>
      </c>
    </row>
    <row r="44" spans="13:13" x14ac:dyDescent="0.35">
      <c r="M44" s="29">
        <v>2048</v>
      </c>
    </row>
    <row r="45" spans="13:13" x14ac:dyDescent="0.35">
      <c r="M45" s="29">
        <v>2049</v>
      </c>
    </row>
    <row r="46" spans="13:13" x14ac:dyDescent="0.35">
      <c r="M46" s="29">
        <v>2050</v>
      </c>
    </row>
    <row r="47" spans="13:13" x14ac:dyDescent="0.35">
      <c r="M47" s="29">
        <v>2051</v>
      </c>
    </row>
    <row r="48" spans="13:13" x14ac:dyDescent="0.35">
      <c r="M48" s="29">
        <v>2052</v>
      </c>
    </row>
  </sheetData>
  <sheetProtection password="E931"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Q39"/>
  <sheetViews>
    <sheetView showGridLines="0" zoomScale="80" zoomScaleNormal="80" workbookViewId="0">
      <selection activeCell="A7" sqref="A7"/>
    </sheetView>
  </sheetViews>
  <sheetFormatPr defaultColWidth="15.7265625" defaultRowHeight="14" x14ac:dyDescent="0.3"/>
  <cols>
    <col min="1" max="1" width="15.7265625" style="6"/>
    <col min="2" max="2" width="42.81640625" style="6" customWidth="1"/>
    <col min="3" max="8" width="18.453125" style="6" customWidth="1"/>
    <col min="9" max="9" width="15.81640625" style="6" customWidth="1"/>
    <col min="10" max="10" width="13" style="6" customWidth="1"/>
    <col min="11" max="11" width="15.81640625" style="6" customWidth="1"/>
    <col min="12" max="16" width="18.453125" style="6" customWidth="1"/>
    <col min="17" max="17" width="18.453125" style="10" customWidth="1"/>
    <col min="18" max="16384" width="15.7265625" style="6"/>
  </cols>
  <sheetData>
    <row r="1" spans="2:17" ht="21" customHeight="1" x14ac:dyDescent="0.3"/>
    <row r="2" spans="2:17" ht="29.25" customHeight="1" x14ac:dyDescent="0.3"/>
    <row r="3" spans="2:17" ht="28.5" customHeight="1" x14ac:dyDescent="0.3">
      <c r="B3" s="246" t="s">
        <v>288</v>
      </c>
      <c r="C3" s="246"/>
      <c r="D3" s="246"/>
      <c r="E3" s="246"/>
      <c r="F3" s="246"/>
      <c r="G3" s="246"/>
      <c r="H3" s="246"/>
      <c r="I3" s="246"/>
      <c r="J3" s="246"/>
      <c r="K3" s="246"/>
      <c r="L3" s="246"/>
      <c r="M3" s="246"/>
      <c r="N3" s="246"/>
      <c r="O3" s="246"/>
      <c r="P3" s="246"/>
      <c r="Q3" s="246"/>
    </row>
    <row r="4" spans="2:17" s="18" customFormat="1" ht="26" x14ac:dyDescent="0.3">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26.25" customHeight="1" x14ac:dyDescent="0.3">
      <c r="B5" s="238" t="s">
        <v>16</v>
      </c>
      <c r="C5" s="239"/>
      <c r="D5" s="239"/>
      <c r="E5" s="239"/>
      <c r="F5" s="239"/>
      <c r="G5" s="239"/>
      <c r="H5" s="239"/>
      <c r="I5" s="239"/>
      <c r="J5" s="239"/>
      <c r="K5" s="239"/>
      <c r="L5" s="239"/>
      <c r="M5" s="239"/>
      <c r="N5" s="239"/>
      <c r="O5" s="239"/>
      <c r="P5" s="239"/>
      <c r="Q5" s="240"/>
    </row>
    <row r="6" spans="2:17" ht="26.25" customHeight="1" x14ac:dyDescent="0.3">
      <c r="B6" s="8" t="s">
        <v>51</v>
      </c>
      <c r="C6" s="22">
        <v>-23440</v>
      </c>
      <c r="D6" s="22">
        <v>271964</v>
      </c>
      <c r="E6" s="22">
        <v>92123</v>
      </c>
      <c r="F6" s="22">
        <v>0</v>
      </c>
      <c r="G6" s="22">
        <v>35774</v>
      </c>
      <c r="H6" s="22">
        <v>28844</v>
      </c>
      <c r="I6" s="22">
        <v>0</v>
      </c>
      <c r="J6" s="22">
        <v>0</v>
      </c>
      <c r="K6" s="22">
        <v>0</v>
      </c>
      <c r="L6" s="22">
        <v>1580</v>
      </c>
      <c r="M6" s="22">
        <v>28271</v>
      </c>
      <c r="N6" s="22">
        <v>9986</v>
      </c>
      <c r="O6" s="22">
        <v>495</v>
      </c>
      <c r="P6" s="22">
        <v>19297</v>
      </c>
      <c r="Q6" s="23">
        <v>182</v>
      </c>
    </row>
    <row r="7" spans="2:17" ht="26.25" customHeight="1" x14ac:dyDescent="0.3">
      <c r="B7" s="8" t="s">
        <v>144</v>
      </c>
      <c r="C7" s="22">
        <v>134486</v>
      </c>
      <c r="D7" s="22">
        <v>429155</v>
      </c>
      <c r="E7" s="22">
        <v>114008</v>
      </c>
      <c r="F7" s="22">
        <v>0</v>
      </c>
      <c r="G7" s="22">
        <v>47411</v>
      </c>
      <c r="H7" s="22">
        <v>153460</v>
      </c>
      <c r="I7" s="22">
        <v>0</v>
      </c>
      <c r="J7" s="22">
        <v>0</v>
      </c>
      <c r="K7" s="22">
        <v>0</v>
      </c>
      <c r="L7" s="22">
        <v>-22134</v>
      </c>
      <c r="M7" s="22">
        <v>32896</v>
      </c>
      <c r="N7" s="22">
        <v>6599</v>
      </c>
      <c r="O7" s="22">
        <v>0</v>
      </c>
      <c r="P7" s="22">
        <v>0</v>
      </c>
      <c r="Q7" s="23">
        <v>90870</v>
      </c>
    </row>
    <row r="8" spans="2:17" ht="26.25" customHeight="1" x14ac:dyDescent="0.3">
      <c r="B8" s="8" t="s">
        <v>153</v>
      </c>
      <c r="C8" s="22">
        <v>1946127</v>
      </c>
      <c r="D8" s="22">
        <v>232064</v>
      </c>
      <c r="E8" s="22">
        <v>143942</v>
      </c>
      <c r="F8" s="22">
        <v>0</v>
      </c>
      <c r="G8" s="22">
        <v>103348</v>
      </c>
      <c r="H8" s="22">
        <v>103348</v>
      </c>
      <c r="I8" s="22">
        <v>0</v>
      </c>
      <c r="J8" s="22">
        <v>0</v>
      </c>
      <c r="K8" s="22">
        <v>0</v>
      </c>
      <c r="L8" s="22">
        <v>-28253</v>
      </c>
      <c r="M8" s="22">
        <v>72571</v>
      </c>
      <c r="N8" s="22">
        <v>52237</v>
      </c>
      <c r="O8" s="22">
        <v>487</v>
      </c>
      <c r="P8" s="22">
        <v>0</v>
      </c>
      <c r="Q8" s="23">
        <v>1994154</v>
      </c>
    </row>
    <row r="9" spans="2:17" ht="26.25" customHeight="1" x14ac:dyDescent="0.3">
      <c r="B9" s="8" t="s">
        <v>52</v>
      </c>
      <c r="C9" s="22">
        <v>0</v>
      </c>
      <c r="D9" s="22">
        <v>22543</v>
      </c>
      <c r="E9" s="22">
        <v>22543</v>
      </c>
      <c r="F9" s="22">
        <v>0</v>
      </c>
      <c r="G9" s="22">
        <v>0</v>
      </c>
      <c r="H9" s="22">
        <v>0</v>
      </c>
      <c r="I9" s="22">
        <v>0</v>
      </c>
      <c r="J9" s="22">
        <v>0</v>
      </c>
      <c r="K9" s="22">
        <v>0</v>
      </c>
      <c r="L9" s="22">
        <v>1432</v>
      </c>
      <c r="M9" s="22">
        <v>0</v>
      </c>
      <c r="N9" s="22">
        <v>0</v>
      </c>
      <c r="O9" s="22">
        <v>0</v>
      </c>
      <c r="P9" s="22">
        <v>0</v>
      </c>
      <c r="Q9" s="23">
        <v>21110</v>
      </c>
    </row>
    <row r="10" spans="2:17" ht="26.25" customHeight="1" x14ac:dyDescent="0.3">
      <c r="B10" s="8" t="s">
        <v>53</v>
      </c>
      <c r="C10" s="22">
        <v>-93238</v>
      </c>
      <c r="D10" s="22">
        <v>225015</v>
      </c>
      <c r="E10" s="22">
        <v>143747</v>
      </c>
      <c r="F10" s="22">
        <v>0</v>
      </c>
      <c r="G10" s="22">
        <v>111984</v>
      </c>
      <c r="H10" s="22">
        <v>205652</v>
      </c>
      <c r="I10" s="22">
        <v>0</v>
      </c>
      <c r="J10" s="22">
        <v>0</v>
      </c>
      <c r="K10" s="22">
        <v>0</v>
      </c>
      <c r="L10" s="22">
        <v>-7929</v>
      </c>
      <c r="M10" s="22">
        <v>53809</v>
      </c>
      <c r="N10" s="22">
        <v>12091</v>
      </c>
      <c r="O10" s="22">
        <v>0</v>
      </c>
      <c r="P10" s="22">
        <v>0</v>
      </c>
      <c r="Q10" s="23">
        <v>-188932</v>
      </c>
    </row>
    <row r="11" spans="2:17" ht="26.25" customHeight="1" x14ac:dyDescent="0.3">
      <c r="B11" s="8" t="s">
        <v>22</v>
      </c>
      <c r="C11" s="22">
        <v>18125</v>
      </c>
      <c r="D11" s="22">
        <v>1259</v>
      </c>
      <c r="E11" s="22">
        <v>1259</v>
      </c>
      <c r="F11" s="22">
        <v>0</v>
      </c>
      <c r="G11" s="22">
        <v>0</v>
      </c>
      <c r="H11" s="22">
        <v>0</v>
      </c>
      <c r="I11" s="22">
        <v>0</v>
      </c>
      <c r="J11" s="22">
        <v>0</v>
      </c>
      <c r="K11" s="22">
        <v>0</v>
      </c>
      <c r="L11" s="22">
        <v>0</v>
      </c>
      <c r="M11" s="22">
        <v>0</v>
      </c>
      <c r="N11" s="22">
        <v>0</v>
      </c>
      <c r="O11" s="22">
        <v>0</v>
      </c>
      <c r="P11" s="22">
        <v>0</v>
      </c>
      <c r="Q11" s="23">
        <v>19384</v>
      </c>
    </row>
    <row r="12" spans="2:17" ht="26.25" customHeight="1" x14ac:dyDescent="0.3">
      <c r="B12" s="8" t="s">
        <v>54</v>
      </c>
      <c r="C12" s="22">
        <v>305886</v>
      </c>
      <c r="D12" s="22">
        <v>74715</v>
      </c>
      <c r="E12" s="22">
        <v>7070</v>
      </c>
      <c r="F12" s="22">
        <v>0</v>
      </c>
      <c r="G12" s="22">
        <v>7843</v>
      </c>
      <c r="H12" s="22">
        <v>4727</v>
      </c>
      <c r="I12" s="22">
        <v>0</v>
      </c>
      <c r="J12" s="22">
        <v>0</v>
      </c>
      <c r="K12" s="22">
        <v>0</v>
      </c>
      <c r="L12" s="22">
        <v>-10602</v>
      </c>
      <c r="M12" s="22">
        <v>4697</v>
      </c>
      <c r="N12" s="22">
        <v>8119</v>
      </c>
      <c r="O12" s="22">
        <v>0</v>
      </c>
      <c r="P12" s="22">
        <v>0</v>
      </c>
      <c r="Q12" s="23">
        <v>322253</v>
      </c>
    </row>
    <row r="13" spans="2:17" ht="26.25" customHeight="1" x14ac:dyDescent="0.3">
      <c r="B13" s="8" t="s">
        <v>55</v>
      </c>
      <c r="C13" s="22">
        <v>5519</v>
      </c>
      <c r="D13" s="22">
        <v>14038</v>
      </c>
      <c r="E13" s="22">
        <v>556</v>
      </c>
      <c r="F13" s="22">
        <v>0</v>
      </c>
      <c r="G13" s="22">
        <v>300</v>
      </c>
      <c r="H13" s="22">
        <v>0</v>
      </c>
      <c r="I13" s="22">
        <v>0</v>
      </c>
      <c r="J13" s="22">
        <v>0</v>
      </c>
      <c r="K13" s="22">
        <v>0</v>
      </c>
      <c r="L13" s="22">
        <v>-2721</v>
      </c>
      <c r="M13" s="22">
        <v>2192</v>
      </c>
      <c r="N13" s="22">
        <v>348</v>
      </c>
      <c r="O13" s="22">
        <v>0</v>
      </c>
      <c r="P13" s="22">
        <v>0</v>
      </c>
      <c r="Q13" s="23">
        <v>6952</v>
      </c>
    </row>
    <row r="14" spans="2:17" ht="26.25" customHeight="1" x14ac:dyDescent="0.3">
      <c r="B14" s="8" t="s">
        <v>56</v>
      </c>
      <c r="C14" s="22">
        <v>314150</v>
      </c>
      <c r="D14" s="22">
        <v>52257</v>
      </c>
      <c r="E14" s="22">
        <v>38577</v>
      </c>
      <c r="F14" s="22">
        <v>0</v>
      </c>
      <c r="G14" s="22">
        <v>107650</v>
      </c>
      <c r="H14" s="22">
        <v>110948</v>
      </c>
      <c r="I14" s="22">
        <v>0</v>
      </c>
      <c r="J14" s="22">
        <v>0</v>
      </c>
      <c r="K14" s="22">
        <v>0</v>
      </c>
      <c r="L14" s="22">
        <v>-1547</v>
      </c>
      <c r="M14" s="22">
        <v>18150</v>
      </c>
      <c r="N14" s="22">
        <v>0</v>
      </c>
      <c r="O14" s="22">
        <v>0</v>
      </c>
      <c r="P14" s="22">
        <v>0</v>
      </c>
      <c r="Q14" s="23">
        <v>225176</v>
      </c>
    </row>
    <row r="15" spans="2:17" ht="26.25" customHeight="1" x14ac:dyDescent="0.3">
      <c r="B15" s="8" t="s">
        <v>57</v>
      </c>
      <c r="C15" s="22">
        <v>135560</v>
      </c>
      <c r="D15" s="22">
        <v>161770</v>
      </c>
      <c r="E15" s="22">
        <v>50684</v>
      </c>
      <c r="F15" s="22">
        <v>0</v>
      </c>
      <c r="G15" s="22">
        <v>23013</v>
      </c>
      <c r="H15" s="22">
        <v>0</v>
      </c>
      <c r="I15" s="22">
        <v>0</v>
      </c>
      <c r="J15" s="22">
        <v>0</v>
      </c>
      <c r="K15" s="22">
        <v>0</v>
      </c>
      <c r="L15" s="22">
        <v>-69086</v>
      </c>
      <c r="M15" s="22">
        <v>21434</v>
      </c>
      <c r="N15" s="22">
        <v>8473</v>
      </c>
      <c r="O15" s="22">
        <v>0</v>
      </c>
      <c r="P15" s="22">
        <v>4200</v>
      </c>
      <c r="Q15" s="23">
        <v>238169</v>
      </c>
    </row>
    <row r="16" spans="2:17" ht="26.25" customHeight="1" x14ac:dyDescent="0.3">
      <c r="B16" s="8" t="s">
        <v>58</v>
      </c>
      <c r="C16" s="22">
        <v>177115</v>
      </c>
      <c r="D16" s="22">
        <v>298570</v>
      </c>
      <c r="E16" s="22">
        <v>123408</v>
      </c>
      <c r="F16" s="22">
        <v>0</v>
      </c>
      <c r="G16" s="22">
        <v>71110</v>
      </c>
      <c r="H16" s="22">
        <v>69903</v>
      </c>
      <c r="I16" s="22">
        <v>0</v>
      </c>
      <c r="J16" s="22">
        <v>0</v>
      </c>
      <c r="K16" s="22">
        <v>0</v>
      </c>
      <c r="L16" s="22">
        <v>13907</v>
      </c>
      <c r="M16" s="22">
        <v>44224</v>
      </c>
      <c r="N16" s="22">
        <v>35065</v>
      </c>
      <c r="O16" s="22">
        <v>160</v>
      </c>
      <c r="P16" s="22">
        <v>21793</v>
      </c>
      <c r="Q16" s="23">
        <v>185603</v>
      </c>
    </row>
    <row r="17" spans="2:17" ht="26.25" customHeight="1" x14ac:dyDescent="0.3">
      <c r="B17" s="8" t="s">
        <v>59</v>
      </c>
      <c r="C17" s="22">
        <v>52652</v>
      </c>
      <c r="D17" s="22">
        <v>13895</v>
      </c>
      <c r="E17" s="22">
        <v>-1734</v>
      </c>
      <c r="F17" s="22">
        <v>0</v>
      </c>
      <c r="G17" s="22">
        <v>2203</v>
      </c>
      <c r="H17" s="22">
        <v>1200</v>
      </c>
      <c r="I17" s="22">
        <v>0</v>
      </c>
      <c r="J17" s="22">
        <v>0</v>
      </c>
      <c r="K17" s="22">
        <v>0</v>
      </c>
      <c r="L17" s="22">
        <v>1803</v>
      </c>
      <c r="M17" s="22">
        <v>350</v>
      </c>
      <c r="N17" s="22">
        <v>5547</v>
      </c>
      <c r="O17" s="22">
        <v>0</v>
      </c>
      <c r="P17" s="22">
        <v>0</v>
      </c>
      <c r="Q17" s="23">
        <v>53111</v>
      </c>
    </row>
    <row r="18" spans="2:17" ht="26.25" customHeight="1" x14ac:dyDescent="0.3">
      <c r="B18" s="8" t="s">
        <v>133</v>
      </c>
      <c r="C18" s="22">
        <v>8051</v>
      </c>
      <c r="D18" s="22">
        <v>13376</v>
      </c>
      <c r="E18" s="22">
        <v>6574</v>
      </c>
      <c r="F18" s="22">
        <v>0</v>
      </c>
      <c r="G18" s="22">
        <v>1200</v>
      </c>
      <c r="H18" s="22">
        <v>1200</v>
      </c>
      <c r="I18" s="22">
        <v>0</v>
      </c>
      <c r="J18" s="22">
        <v>0</v>
      </c>
      <c r="K18" s="22">
        <v>0</v>
      </c>
      <c r="L18" s="22">
        <v>-630</v>
      </c>
      <c r="M18" s="22">
        <v>3515</v>
      </c>
      <c r="N18" s="22">
        <v>924</v>
      </c>
      <c r="O18" s="22">
        <v>0</v>
      </c>
      <c r="P18" s="22">
        <v>0</v>
      </c>
      <c r="Q18" s="23">
        <v>11465</v>
      </c>
    </row>
    <row r="19" spans="2:17" ht="26.25" customHeight="1" x14ac:dyDescent="0.3">
      <c r="B19" s="8" t="s">
        <v>138</v>
      </c>
      <c r="C19" s="22">
        <v>295572</v>
      </c>
      <c r="D19" s="22">
        <v>171672</v>
      </c>
      <c r="E19" s="22">
        <v>126574</v>
      </c>
      <c r="F19" s="22">
        <v>0</v>
      </c>
      <c r="G19" s="22">
        <v>42215</v>
      </c>
      <c r="H19" s="22">
        <v>61253</v>
      </c>
      <c r="I19" s="22">
        <v>0</v>
      </c>
      <c r="J19" s="22">
        <v>0</v>
      </c>
      <c r="K19" s="22">
        <v>0</v>
      </c>
      <c r="L19" s="22">
        <v>28720</v>
      </c>
      <c r="M19" s="22">
        <v>49070</v>
      </c>
      <c r="N19" s="22">
        <v>14750</v>
      </c>
      <c r="O19" s="22">
        <v>0</v>
      </c>
      <c r="P19" s="22">
        <v>0</v>
      </c>
      <c r="Q19" s="23">
        <v>297852</v>
      </c>
    </row>
    <row r="20" spans="2:17" ht="26.25" customHeight="1" x14ac:dyDescent="0.3">
      <c r="B20" s="8" t="s">
        <v>35</v>
      </c>
      <c r="C20" s="22">
        <v>-131221</v>
      </c>
      <c r="D20" s="22">
        <v>84459</v>
      </c>
      <c r="E20" s="22">
        <v>77750</v>
      </c>
      <c r="F20" s="22">
        <v>0</v>
      </c>
      <c r="G20" s="22">
        <v>21029</v>
      </c>
      <c r="H20" s="22">
        <v>21029</v>
      </c>
      <c r="I20" s="22">
        <v>0</v>
      </c>
      <c r="J20" s="22">
        <v>0</v>
      </c>
      <c r="K20" s="22">
        <v>0</v>
      </c>
      <c r="L20" s="22">
        <v>7660</v>
      </c>
      <c r="M20" s="22">
        <v>4368</v>
      </c>
      <c r="N20" s="22">
        <v>1609</v>
      </c>
      <c r="O20" s="22">
        <v>0</v>
      </c>
      <c r="P20" s="22">
        <v>0</v>
      </c>
      <c r="Q20" s="23">
        <v>-84918</v>
      </c>
    </row>
    <row r="21" spans="2:17" ht="26.25" customHeight="1" x14ac:dyDescent="0.3">
      <c r="B21" s="58" t="s">
        <v>198</v>
      </c>
      <c r="C21" s="22">
        <v>40832</v>
      </c>
      <c r="D21" s="22">
        <v>40488</v>
      </c>
      <c r="E21" s="22">
        <v>28467</v>
      </c>
      <c r="F21" s="22">
        <v>0</v>
      </c>
      <c r="G21" s="22">
        <v>45957</v>
      </c>
      <c r="H21" s="22">
        <v>45957</v>
      </c>
      <c r="I21" s="22">
        <v>0</v>
      </c>
      <c r="J21" s="22">
        <v>0</v>
      </c>
      <c r="K21" s="22">
        <v>0</v>
      </c>
      <c r="L21" s="22">
        <v>5941</v>
      </c>
      <c r="M21" s="22">
        <v>24236</v>
      </c>
      <c r="N21" s="22">
        <v>23696</v>
      </c>
      <c r="O21" s="22">
        <v>0</v>
      </c>
      <c r="P21" s="22">
        <v>-1922</v>
      </c>
      <c r="Q21" s="23">
        <v>18783</v>
      </c>
    </row>
    <row r="22" spans="2:17" ht="26.25" customHeight="1" x14ac:dyDescent="0.3">
      <c r="B22" s="8" t="s">
        <v>60</v>
      </c>
      <c r="C22" s="22">
        <v>166168</v>
      </c>
      <c r="D22" s="22">
        <v>111698</v>
      </c>
      <c r="E22" s="22">
        <v>63387</v>
      </c>
      <c r="F22" s="22">
        <v>0</v>
      </c>
      <c r="G22" s="22">
        <v>20524</v>
      </c>
      <c r="H22" s="22">
        <v>24111</v>
      </c>
      <c r="I22" s="22">
        <v>0</v>
      </c>
      <c r="J22" s="22">
        <v>0</v>
      </c>
      <c r="K22" s="22">
        <v>0</v>
      </c>
      <c r="L22" s="22">
        <v>4843</v>
      </c>
      <c r="M22" s="22">
        <v>15063</v>
      </c>
      <c r="N22" s="22">
        <v>21775</v>
      </c>
      <c r="O22" s="22">
        <v>311</v>
      </c>
      <c r="P22" s="22">
        <v>-32805</v>
      </c>
      <c r="Q22" s="23">
        <v>239807</v>
      </c>
    </row>
    <row r="23" spans="2:17" ht="26.25" customHeight="1" x14ac:dyDescent="0.3">
      <c r="B23" s="8" t="s">
        <v>61</v>
      </c>
      <c r="C23" s="22">
        <v>2009661</v>
      </c>
      <c r="D23" s="22">
        <v>164302</v>
      </c>
      <c r="E23" s="22">
        <v>40370</v>
      </c>
      <c r="F23" s="22">
        <v>0</v>
      </c>
      <c r="G23" s="22">
        <v>1038402</v>
      </c>
      <c r="H23" s="22">
        <v>879696</v>
      </c>
      <c r="I23" s="22">
        <v>0</v>
      </c>
      <c r="J23" s="22">
        <v>0</v>
      </c>
      <c r="K23" s="22">
        <v>0</v>
      </c>
      <c r="L23" s="22">
        <v>48167</v>
      </c>
      <c r="M23" s="22">
        <v>35481</v>
      </c>
      <c r="N23" s="22">
        <v>9307</v>
      </c>
      <c r="O23" s="22">
        <v>0</v>
      </c>
      <c r="P23" s="22">
        <v>18900</v>
      </c>
      <c r="Q23" s="23">
        <v>1077093</v>
      </c>
    </row>
    <row r="24" spans="2:17" ht="26.25" customHeight="1" x14ac:dyDescent="0.3">
      <c r="B24" s="8" t="s">
        <v>136</v>
      </c>
      <c r="C24" s="22">
        <v>44296</v>
      </c>
      <c r="D24" s="22">
        <v>38696</v>
      </c>
      <c r="E24" s="22">
        <v>17808</v>
      </c>
      <c r="F24" s="22">
        <v>5222</v>
      </c>
      <c r="G24" s="22">
        <v>3219</v>
      </c>
      <c r="H24" s="22">
        <v>7419</v>
      </c>
      <c r="I24" s="22">
        <v>0</v>
      </c>
      <c r="J24" s="22">
        <v>0</v>
      </c>
      <c r="K24" s="22">
        <v>0</v>
      </c>
      <c r="L24" s="22">
        <v>3230</v>
      </c>
      <c r="M24" s="22">
        <v>11679</v>
      </c>
      <c r="N24" s="22">
        <v>4647</v>
      </c>
      <c r="O24" s="22">
        <v>207</v>
      </c>
      <c r="P24" s="22">
        <v>0</v>
      </c>
      <c r="Q24" s="23">
        <v>49437</v>
      </c>
    </row>
    <row r="25" spans="2:17" ht="26.25" customHeight="1" x14ac:dyDescent="0.3">
      <c r="B25" s="8" t="s">
        <v>137</v>
      </c>
      <c r="C25" s="22">
        <v>10847</v>
      </c>
      <c r="D25" s="22">
        <v>1131</v>
      </c>
      <c r="E25" s="22">
        <v>962</v>
      </c>
      <c r="F25" s="22">
        <v>0</v>
      </c>
      <c r="G25" s="22">
        <v>958</v>
      </c>
      <c r="H25" s="22">
        <v>0</v>
      </c>
      <c r="I25" s="22">
        <v>0</v>
      </c>
      <c r="J25" s="22">
        <v>0</v>
      </c>
      <c r="K25" s="22">
        <v>0</v>
      </c>
      <c r="L25" s="22">
        <v>83</v>
      </c>
      <c r="M25" s="22">
        <v>479</v>
      </c>
      <c r="N25" s="22">
        <v>462</v>
      </c>
      <c r="O25" s="22">
        <v>0</v>
      </c>
      <c r="P25" s="22">
        <v>0</v>
      </c>
      <c r="Q25" s="23">
        <v>11709</v>
      </c>
    </row>
    <row r="26" spans="2:17" ht="26.25" customHeight="1" x14ac:dyDescent="0.3">
      <c r="B26" s="8" t="s">
        <v>154</v>
      </c>
      <c r="C26" s="22">
        <v>-608949</v>
      </c>
      <c r="D26" s="22">
        <v>294423</v>
      </c>
      <c r="E26" s="22">
        <v>110281</v>
      </c>
      <c r="F26" s="22">
        <v>0</v>
      </c>
      <c r="G26" s="22">
        <v>29362</v>
      </c>
      <c r="H26" s="22">
        <v>57708</v>
      </c>
      <c r="I26" s="22">
        <v>0</v>
      </c>
      <c r="J26" s="22">
        <v>0</v>
      </c>
      <c r="K26" s="22">
        <v>0</v>
      </c>
      <c r="L26" s="22">
        <v>56598</v>
      </c>
      <c r="M26" s="22">
        <v>32459</v>
      </c>
      <c r="N26" s="22">
        <v>3051</v>
      </c>
      <c r="O26" s="22">
        <v>0</v>
      </c>
      <c r="P26" s="22">
        <v>0</v>
      </c>
      <c r="Q26" s="23">
        <v>-642381</v>
      </c>
    </row>
    <row r="27" spans="2:17" ht="26.25" customHeight="1" x14ac:dyDescent="0.3">
      <c r="B27" s="8" t="s">
        <v>38</v>
      </c>
      <c r="C27" s="22">
        <v>0</v>
      </c>
      <c r="D27" s="22">
        <v>1699</v>
      </c>
      <c r="E27" s="22">
        <v>1699</v>
      </c>
      <c r="F27" s="22">
        <v>0</v>
      </c>
      <c r="G27" s="22">
        <v>0</v>
      </c>
      <c r="H27" s="22">
        <v>0</v>
      </c>
      <c r="I27" s="22">
        <v>0</v>
      </c>
      <c r="J27" s="22">
        <v>0</v>
      </c>
      <c r="K27" s="22">
        <v>0</v>
      </c>
      <c r="L27" s="22">
        <v>0</v>
      </c>
      <c r="M27" s="22">
        <v>431</v>
      </c>
      <c r="N27" s="22">
        <v>0</v>
      </c>
      <c r="O27" s="22">
        <v>0</v>
      </c>
      <c r="P27" s="22">
        <v>0</v>
      </c>
      <c r="Q27" s="23">
        <v>1268</v>
      </c>
    </row>
    <row r="28" spans="2:17" ht="26.25" customHeight="1" x14ac:dyDescent="0.3">
      <c r="B28" s="8" t="s">
        <v>62</v>
      </c>
      <c r="C28" s="22">
        <v>735331</v>
      </c>
      <c r="D28" s="22">
        <v>121073</v>
      </c>
      <c r="E28" s="22">
        <v>99641</v>
      </c>
      <c r="F28" s="22">
        <v>0</v>
      </c>
      <c r="G28" s="22">
        <v>43889</v>
      </c>
      <c r="H28" s="22">
        <v>29099</v>
      </c>
      <c r="I28" s="22">
        <v>0</v>
      </c>
      <c r="J28" s="22">
        <v>0</v>
      </c>
      <c r="K28" s="22">
        <v>0</v>
      </c>
      <c r="L28" s="22">
        <v>540</v>
      </c>
      <c r="M28" s="22">
        <v>11551</v>
      </c>
      <c r="N28" s="22">
        <v>15010</v>
      </c>
      <c r="O28" s="22">
        <v>0</v>
      </c>
      <c r="P28" s="22">
        <v>0</v>
      </c>
      <c r="Q28" s="23">
        <v>808792</v>
      </c>
    </row>
    <row r="29" spans="2:17" ht="26.25" customHeight="1" x14ac:dyDescent="0.3">
      <c r="B29" s="8" t="s">
        <v>63</v>
      </c>
      <c r="C29" s="22">
        <v>-18437</v>
      </c>
      <c r="D29" s="22">
        <v>7181</v>
      </c>
      <c r="E29" s="22">
        <v>1232</v>
      </c>
      <c r="F29" s="22">
        <v>0</v>
      </c>
      <c r="G29" s="22">
        <v>13367</v>
      </c>
      <c r="H29" s="22">
        <v>7285</v>
      </c>
      <c r="I29" s="22">
        <v>0</v>
      </c>
      <c r="J29" s="22">
        <v>0</v>
      </c>
      <c r="K29" s="22">
        <v>0</v>
      </c>
      <c r="L29" s="22">
        <v>-784</v>
      </c>
      <c r="M29" s="22">
        <v>3784</v>
      </c>
      <c r="N29" s="22">
        <v>672</v>
      </c>
      <c r="O29" s="22">
        <v>0</v>
      </c>
      <c r="P29" s="22">
        <v>0</v>
      </c>
      <c r="Q29" s="23">
        <v>-26817</v>
      </c>
    </row>
    <row r="30" spans="2:17" ht="26.25" customHeight="1" x14ac:dyDescent="0.3">
      <c r="B30" s="8" t="s">
        <v>64</v>
      </c>
      <c r="C30" s="22">
        <v>1995539</v>
      </c>
      <c r="D30" s="22">
        <v>238676</v>
      </c>
      <c r="E30" s="22">
        <v>114624</v>
      </c>
      <c r="F30" s="22">
        <v>0</v>
      </c>
      <c r="G30" s="22">
        <v>22750</v>
      </c>
      <c r="H30" s="22">
        <v>18085</v>
      </c>
      <c r="I30" s="22">
        <v>0</v>
      </c>
      <c r="J30" s="22">
        <v>0</v>
      </c>
      <c r="K30" s="22">
        <v>0</v>
      </c>
      <c r="L30" s="22">
        <v>16428</v>
      </c>
      <c r="M30" s="22">
        <v>38006</v>
      </c>
      <c r="N30" s="22">
        <v>0</v>
      </c>
      <c r="O30" s="22">
        <v>0</v>
      </c>
      <c r="P30" s="22">
        <v>0</v>
      </c>
      <c r="Q30" s="23">
        <v>2037644</v>
      </c>
    </row>
    <row r="31" spans="2:17" ht="26.25" customHeight="1" x14ac:dyDescent="0.3">
      <c r="B31" s="64" t="s">
        <v>45</v>
      </c>
      <c r="C31" s="67">
        <f t="shared" ref="C31:Q31" si="0">SUM(C6:C30)</f>
        <v>7520632</v>
      </c>
      <c r="D31" s="67">
        <f t="shared" si="0"/>
        <v>3086119</v>
      </c>
      <c r="E31" s="67">
        <f t="shared" si="0"/>
        <v>1425552</v>
      </c>
      <c r="F31" s="67">
        <f t="shared" si="0"/>
        <v>5222</v>
      </c>
      <c r="G31" s="67">
        <f t="shared" si="0"/>
        <v>1793508</v>
      </c>
      <c r="H31" s="67">
        <f t="shared" si="0"/>
        <v>1830924</v>
      </c>
      <c r="I31" s="67">
        <f t="shared" si="0"/>
        <v>0</v>
      </c>
      <c r="J31" s="67">
        <f t="shared" si="0"/>
        <v>0</v>
      </c>
      <c r="K31" s="67">
        <f t="shared" si="0"/>
        <v>0</v>
      </c>
      <c r="L31" s="135">
        <f t="shared" si="0"/>
        <v>47246</v>
      </c>
      <c r="M31" s="67">
        <f t="shared" si="0"/>
        <v>508716</v>
      </c>
      <c r="N31" s="67">
        <f t="shared" si="0"/>
        <v>234368</v>
      </c>
      <c r="O31" s="67">
        <f t="shared" si="0"/>
        <v>1660</v>
      </c>
      <c r="P31" s="67">
        <f t="shared" si="0"/>
        <v>29463</v>
      </c>
      <c r="Q31" s="67">
        <f t="shared" si="0"/>
        <v>6767766</v>
      </c>
    </row>
    <row r="32" spans="2:17" ht="26.25" customHeight="1" x14ac:dyDescent="0.3">
      <c r="B32" s="238" t="s">
        <v>46</v>
      </c>
      <c r="C32" s="239"/>
      <c r="D32" s="239"/>
      <c r="E32" s="239"/>
      <c r="F32" s="239"/>
      <c r="G32" s="239"/>
      <c r="H32" s="239"/>
      <c r="I32" s="239"/>
      <c r="J32" s="239"/>
      <c r="K32" s="239"/>
      <c r="L32" s="239"/>
      <c r="M32" s="239"/>
      <c r="N32" s="239"/>
      <c r="O32" s="239"/>
      <c r="P32" s="239"/>
      <c r="Q32" s="240"/>
    </row>
    <row r="33" spans="2:17" ht="26.25" customHeight="1" x14ac:dyDescent="0.3">
      <c r="B33" s="8" t="s">
        <v>47</v>
      </c>
      <c r="C33" s="22">
        <v>0</v>
      </c>
      <c r="D33" s="22">
        <v>39091</v>
      </c>
      <c r="E33" s="22">
        <v>33227</v>
      </c>
      <c r="F33" s="22">
        <v>0</v>
      </c>
      <c r="G33" s="22">
        <v>6008</v>
      </c>
      <c r="H33" s="22">
        <v>-1731</v>
      </c>
      <c r="I33" s="22">
        <v>0</v>
      </c>
      <c r="J33" s="22">
        <v>0</v>
      </c>
      <c r="K33" s="22">
        <v>0</v>
      </c>
      <c r="L33" s="22">
        <v>22782</v>
      </c>
      <c r="M33" s="22">
        <v>5083</v>
      </c>
      <c r="N33" s="22">
        <v>12146</v>
      </c>
      <c r="O33" s="22">
        <v>529</v>
      </c>
      <c r="P33" s="22">
        <v>0</v>
      </c>
      <c r="Q33" s="23">
        <v>18711</v>
      </c>
    </row>
    <row r="34" spans="2:17" ht="26.25" customHeight="1" x14ac:dyDescent="0.3">
      <c r="B34" s="8" t="s">
        <v>79</v>
      </c>
      <c r="C34" s="22">
        <v>0</v>
      </c>
      <c r="D34" s="22">
        <v>389023</v>
      </c>
      <c r="E34" s="22">
        <v>306458</v>
      </c>
      <c r="F34" s="22">
        <v>-36979</v>
      </c>
      <c r="G34" s="22">
        <v>151087</v>
      </c>
      <c r="H34" s="22">
        <v>150384</v>
      </c>
      <c r="I34" s="22">
        <v>0</v>
      </c>
      <c r="J34" s="22">
        <v>0</v>
      </c>
      <c r="K34" s="22">
        <v>0</v>
      </c>
      <c r="L34" s="22">
        <v>78165</v>
      </c>
      <c r="M34" s="22">
        <v>33469</v>
      </c>
      <c r="N34" s="22">
        <v>0</v>
      </c>
      <c r="O34" s="22">
        <v>0</v>
      </c>
      <c r="P34" s="22">
        <v>0</v>
      </c>
      <c r="Q34" s="23">
        <v>7462</v>
      </c>
    </row>
    <row r="35" spans="2:17" ht="26.25" customHeight="1" x14ac:dyDescent="0.3">
      <c r="B35" s="8" t="s">
        <v>48</v>
      </c>
      <c r="C35" s="22">
        <v>6187532</v>
      </c>
      <c r="D35" s="22">
        <v>201021</v>
      </c>
      <c r="E35" s="22">
        <v>201021</v>
      </c>
      <c r="F35" s="22">
        <v>0</v>
      </c>
      <c r="G35" s="22">
        <v>122088</v>
      </c>
      <c r="H35" s="22">
        <v>189718</v>
      </c>
      <c r="I35" s="22">
        <v>0</v>
      </c>
      <c r="J35" s="22">
        <v>0</v>
      </c>
      <c r="K35" s="22">
        <v>0</v>
      </c>
      <c r="L35" s="22">
        <v>57668</v>
      </c>
      <c r="M35" s="22">
        <v>34569</v>
      </c>
      <c r="N35" s="22">
        <v>164263</v>
      </c>
      <c r="O35" s="22">
        <v>0</v>
      </c>
      <c r="P35" s="22">
        <v>0</v>
      </c>
      <c r="Q35" s="23">
        <v>6270862</v>
      </c>
    </row>
    <row r="36" spans="2:17" ht="26.25" customHeight="1" x14ac:dyDescent="0.3">
      <c r="B36" s="64" t="s">
        <v>45</v>
      </c>
      <c r="C36" s="67">
        <f>SUM(C33:C35)</f>
        <v>6187532</v>
      </c>
      <c r="D36" s="67">
        <f t="shared" ref="D36:Q36" si="1">SUM(D33:D35)</f>
        <v>629135</v>
      </c>
      <c r="E36" s="67">
        <f t="shared" si="1"/>
        <v>540706</v>
      </c>
      <c r="F36" s="67">
        <f t="shared" si="1"/>
        <v>-36979</v>
      </c>
      <c r="G36" s="67">
        <f t="shared" si="1"/>
        <v>279183</v>
      </c>
      <c r="H36" s="67">
        <f t="shared" si="1"/>
        <v>338371</v>
      </c>
      <c r="I36" s="67">
        <f t="shared" si="1"/>
        <v>0</v>
      </c>
      <c r="J36" s="67">
        <f t="shared" si="1"/>
        <v>0</v>
      </c>
      <c r="K36" s="67">
        <f t="shared" si="1"/>
        <v>0</v>
      </c>
      <c r="L36" s="67">
        <f t="shared" si="1"/>
        <v>158615</v>
      </c>
      <c r="M36" s="67">
        <f t="shared" si="1"/>
        <v>73121</v>
      </c>
      <c r="N36" s="67">
        <f t="shared" si="1"/>
        <v>176409</v>
      </c>
      <c r="O36" s="67">
        <f t="shared" si="1"/>
        <v>529</v>
      </c>
      <c r="P36" s="67">
        <f t="shared" si="1"/>
        <v>0</v>
      </c>
      <c r="Q36" s="67">
        <f t="shared" si="1"/>
        <v>6297035</v>
      </c>
    </row>
    <row r="37" spans="2:17" x14ac:dyDescent="0.3">
      <c r="B37" s="242" t="s">
        <v>50</v>
      </c>
      <c r="C37" s="242"/>
      <c r="D37" s="242"/>
      <c r="E37" s="242"/>
      <c r="F37" s="242"/>
      <c r="G37" s="242"/>
      <c r="H37" s="242"/>
      <c r="I37" s="242"/>
      <c r="J37" s="242"/>
      <c r="K37" s="242"/>
      <c r="L37" s="242"/>
      <c r="M37" s="242"/>
      <c r="N37" s="242"/>
      <c r="O37" s="242"/>
      <c r="P37" s="242"/>
      <c r="Q37" s="242"/>
    </row>
    <row r="39" spans="2:17" x14ac:dyDescent="0.3">
      <c r="C39" s="19"/>
      <c r="D39" s="19"/>
      <c r="E39" s="19"/>
      <c r="F39" s="19"/>
      <c r="G39" s="19"/>
      <c r="H39" s="19"/>
      <c r="I39" s="19"/>
      <c r="J39" s="19"/>
      <c r="K39" s="19"/>
      <c r="L39" s="19"/>
      <c r="M39" s="19"/>
      <c r="N39" s="19"/>
      <c r="O39" s="19"/>
      <c r="P39" s="19"/>
      <c r="Q39" s="19"/>
    </row>
  </sheetData>
  <sheetProtection password="E931" sheet="1" objects="1" scenarios="1"/>
  <mergeCells count="4">
    <mergeCell ref="B3:Q3"/>
    <mergeCell ref="B32:Q32"/>
    <mergeCell ref="B37:Q37"/>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37"/>
  <sheetViews>
    <sheetView showGridLines="0" zoomScale="80" zoomScaleNormal="80" workbookViewId="0">
      <selection activeCell="A6" sqref="A6"/>
    </sheetView>
  </sheetViews>
  <sheetFormatPr defaultColWidth="15.7265625" defaultRowHeight="14" x14ac:dyDescent="0.3"/>
  <cols>
    <col min="1" max="1" width="15.7265625" style="6"/>
    <col min="2" max="2" width="43.1796875" style="6" customWidth="1"/>
    <col min="3" max="16" width="21" style="6" customWidth="1"/>
    <col min="17" max="17" width="21" style="10" customWidth="1"/>
    <col min="18" max="16384" width="15.7265625" style="6"/>
  </cols>
  <sheetData>
    <row r="2" spans="2:17" ht="8.25" customHeight="1" x14ac:dyDescent="0.3"/>
    <row r="3" spans="2:17" ht="24.75" customHeight="1" x14ac:dyDescent="0.3">
      <c r="B3" s="246" t="s">
        <v>289</v>
      </c>
      <c r="C3" s="246"/>
      <c r="D3" s="246"/>
      <c r="E3" s="246"/>
      <c r="F3" s="246"/>
      <c r="G3" s="246"/>
      <c r="H3" s="246"/>
      <c r="I3" s="246"/>
      <c r="J3" s="246"/>
      <c r="K3" s="246"/>
      <c r="L3" s="246"/>
      <c r="M3" s="246"/>
      <c r="N3" s="246"/>
      <c r="O3" s="246"/>
      <c r="P3" s="246"/>
      <c r="Q3" s="246"/>
    </row>
    <row r="4" spans="2:17" s="18" customFormat="1" ht="26" x14ac:dyDescent="0.3">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27" customHeight="1" x14ac:dyDescent="0.3">
      <c r="B5" s="238" t="s">
        <v>16</v>
      </c>
      <c r="C5" s="239"/>
      <c r="D5" s="239"/>
      <c r="E5" s="239"/>
      <c r="F5" s="239"/>
      <c r="G5" s="239"/>
      <c r="H5" s="239"/>
      <c r="I5" s="239"/>
      <c r="J5" s="239"/>
      <c r="K5" s="239"/>
      <c r="L5" s="239"/>
      <c r="M5" s="239"/>
      <c r="N5" s="239"/>
      <c r="O5" s="239"/>
      <c r="P5" s="239"/>
      <c r="Q5" s="240"/>
    </row>
    <row r="6" spans="2:17" ht="27" customHeight="1" x14ac:dyDescent="0.3">
      <c r="B6" s="8" t="s">
        <v>51</v>
      </c>
      <c r="C6" s="22">
        <v>176081</v>
      </c>
      <c r="D6" s="22">
        <v>121149</v>
      </c>
      <c r="E6" s="22">
        <v>111502</v>
      </c>
      <c r="F6" s="22">
        <v>0</v>
      </c>
      <c r="G6" s="22">
        <v>13258</v>
      </c>
      <c r="H6" s="22">
        <v>11037</v>
      </c>
      <c r="I6" s="22">
        <v>0</v>
      </c>
      <c r="J6" s="22">
        <v>0</v>
      </c>
      <c r="K6" s="22">
        <v>0</v>
      </c>
      <c r="L6" s="22">
        <v>8139</v>
      </c>
      <c r="M6" s="22">
        <v>1398</v>
      </c>
      <c r="N6" s="22">
        <v>2699</v>
      </c>
      <c r="O6" s="22">
        <v>134</v>
      </c>
      <c r="P6" s="22">
        <v>0</v>
      </c>
      <c r="Q6" s="23">
        <v>269575</v>
      </c>
    </row>
    <row r="7" spans="2:17" ht="27" customHeight="1" x14ac:dyDescent="0.3">
      <c r="B7" s="8" t="s">
        <v>144</v>
      </c>
      <c r="C7" s="22">
        <v>27587</v>
      </c>
      <c r="D7" s="22">
        <v>146887</v>
      </c>
      <c r="E7" s="22">
        <v>86267</v>
      </c>
      <c r="F7" s="22">
        <v>0</v>
      </c>
      <c r="G7" s="22">
        <v>58967</v>
      </c>
      <c r="H7" s="22">
        <v>5761</v>
      </c>
      <c r="I7" s="22">
        <v>0</v>
      </c>
      <c r="J7" s="22">
        <v>0</v>
      </c>
      <c r="K7" s="22">
        <v>0</v>
      </c>
      <c r="L7" s="22">
        <v>12629</v>
      </c>
      <c r="M7" s="22">
        <v>32896</v>
      </c>
      <c r="N7" s="22">
        <v>24289</v>
      </c>
      <c r="O7" s="22">
        <v>0</v>
      </c>
      <c r="P7" s="22">
        <v>0</v>
      </c>
      <c r="Q7" s="23">
        <v>86857</v>
      </c>
    </row>
    <row r="8" spans="2:17" ht="27" customHeight="1" x14ac:dyDescent="0.3">
      <c r="B8" s="8" t="s">
        <v>153</v>
      </c>
      <c r="C8" s="22">
        <v>390375</v>
      </c>
      <c r="D8" s="22">
        <v>389992</v>
      </c>
      <c r="E8" s="22">
        <v>347007</v>
      </c>
      <c r="F8" s="22">
        <v>0</v>
      </c>
      <c r="G8" s="22">
        <v>22055</v>
      </c>
      <c r="H8" s="22">
        <v>22055</v>
      </c>
      <c r="I8" s="22">
        <v>0</v>
      </c>
      <c r="J8" s="22">
        <v>0</v>
      </c>
      <c r="K8" s="22">
        <v>0</v>
      </c>
      <c r="L8" s="22">
        <v>-21074</v>
      </c>
      <c r="M8" s="22">
        <v>83676</v>
      </c>
      <c r="N8" s="22">
        <v>53373</v>
      </c>
      <c r="O8" s="22">
        <v>0</v>
      </c>
      <c r="P8" s="22">
        <v>0</v>
      </c>
      <c r="Q8" s="23">
        <v>706097</v>
      </c>
    </row>
    <row r="9" spans="2:17" ht="27" customHeight="1" x14ac:dyDescent="0.3">
      <c r="B9" s="8" t="s">
        <v>52</v>
      </c>
      <c r="C9" s="22">
        <v>0</v>
      </c>
      <c r="D9" s="22">
        <v>0</v>
      </c>
      <c r="E9" s="22">
        <v>0</v>
      </c>
      <c r="F9" s="22">
        <v>0</v>
      </c>
      <c r="G9" s="22">
        <v>0</v>
      </c>
      <c r="H9" s="22">
        <v>0</v>
      </c>
      <c r="I9" s="22">
        <v>0</v>
      </c>
      <c r="J9" s="22">
        <v>0</v>
      </c>
      <c r="K9" s="22">
        <v>0</v>
      </c>
      <c r="L9" s="22">
        <v>0</v>
      </c>
      <c r="M9" s="22">
        <v>0</v>
      </c>
      <c r="N9" s="22">
        <v>0</v>
      </c>
      <c r="O9" s="22">
        <v>0</v>
      </c>
      <c r="P9" s="22">
        <v>0</v>
      </c>
      <c r="Q9" s="23">
        <v>0</v>
      </c>
    </row>
    <row r="10" spans="2:17" ht="27" customHeight="1" x14ac:dyDescent="0.3">
      <c r="B10" s="8" t="s">
        <v>53</v>
      </c>
      <c r="C10" s="22">
        <v>660109</v>
      </c>
      <c r="D10" s="22">
        <v>1055605</v>
      </c>
      <c r="E10" s="22">
        <v>703727</v>
      </c>
      <c r="F10" s="22">
        <v>0</v>
      </c>
      <c r="G10" s="22">
        <v>172519</v>
      </c>
      <c r="H10" s="22">
        <v>550368</v>
      </c>
      <c r="I10" s="22">
        <v>0</v>
      </c>
      <c r="J10" s="22">
        <v>0</v>
      </c>
      <c r="K10" s="22">
        <v>0</v>
      </c>
      <c r="L10" s="22">
        <v>-33888</v>
      </c>
      <c r="M10" s="22">
        <v>245131</v>
      </c>
      <c r="N10" s="22">
        <v>55080</v>
      </c>
      <c r="O10" s="22">
        <v>0</v>
      </c>
      <c r="P10" s="22">
        <v>28750</v>
      </c>
      <c r="Q10" s="23">
        <v>628556</v>
      </c>
    </row>
    <row r="11" spans="2:17" ht="27" customHeight="1" x14ac:dyDescent="0.3">
      <c r="B11" s="8" t="s">
        <v>22</v>
      </c>
      <c r="C11" s="22">
        <v>0</v>
      </c>
      <c r="D11" s="22">
        <v>0</v>
      </c>
      <c r="E11" s="22">
        <v>0</v>
      </c>
      <c r="F11" s="22">
        <v>0</v>
      </c>
      <c r="G11" s="22">
        <v>0</v>
      </c>
      <c r="H11" s="22">
        <v>0</v>
      </c>
      <c r="I11" s="22">
        <v>0</v>
      </c>
      <c r="J11" s="22">
        <v>0</v>
      </c>
      <c r="K11" s="22">
        <v>0</v>
      </c>
      <c r="L11" s="22">
        <v>0</v>
      </c>
      <c r="M11" s="22">
        <v>0</v>
      </c>
      <c r="N11" s="22">
        <v>0</v>
      </c>
      <c r="O11" s="22">
        <v>0</v>
      </c>
      <c r="P11" s="22">
        <v>0</v>
      </c>
      <c r="Q11" s="23">
        <v>0</v>
      </c>
    </row>
    <row r="12" spans="2:17" ht="27" customHeight="1" x14ac:dyDescent="0.3">
      <c r="B12" s="8" t="s">
        <v>54</v>
      </c>
      <c r="C12" s="22">
        <v>26599</v>
      </c>
      <c r="D12" s="22">
        <v>5353</v>
      </c>
      <c r="E12" s="22">
        <v>1425</v>
      </c>
      <c r="F12" s="22">
        <v>0</v>
      </c>
      <c r="G12" s="22">
        <v>200</v>
      </c>
      <c r="H12" s="22">
        <v>0</v>
      </c>
      <c r="I12" s="22">
        <v>0</v>
      </c>
      <c r="J12" s="22">
        <v>0</v>
      </c>
      <c r="K12" s="22">
        <v>0</v>
      </c>
      <c r="L12" s="22">
        <v>-922</v>
      </c>
      <c r="M12" s="22">
        <v>408</v>
      </c>
      <c r="N12" s="22">
        <v>706</v>
      </c>
      <c r="O12" s="22">
        <v>0</v>
      </c>
      <c r="P12" s="22">
        <v>0</v>
      </c>
      <c r="Q12" s="23">
        <v>29244</v>
      </c>
    </row>
    <row r="13" spans="2:17" ht="27" customHeight="1" x14ac:dyDescent="0.3">
      <c r="B13" s="8" t="s">
        <v>55</v>
      </c>
      <c r="C13" s="22">
        <v>1371</v>
      </c>
      <c r="D13" s="22">
        <v>1720</v>
      </c>
      <c r="E13" s="22">
        <v>68</v>
      </c>
      <c r="F13" s="22">
        <v>0</v>
      </c>
      <c r="G13" s="22">
        <v>0</v>
      </c>
      <c r="H13" s="22">
        <v>0</v>
      </c>
      <c r="I13" s="22">
        <v>0</v>
      </c>
      <c r="J13" s="22">
        <v>0</v>
      </c>
      <c r="K13" s="22">
        <v>0</v>
      </c>
      <c r="L13" s="22">
        <v>-333</v>
      </c>
      <c r="M13" s="22">
        <v>140</v>
      </c>
      <c r="N13" s="22">
        <v>22</v>
      </c>
      <c r="O13" s="22">
        <v>0</v>
      </c>
      <c r="P13" s="22">
        <v>0</v>
      </c>
      <c r="Q13" s="23">
        <v>1655</v>
      </c>
    </row>
    <row r="14" spans="2:17" ht="27" customHeight="1" x14ac:dyDescent="0.3">
      <c r="B14" s="8" t="s">
        <v>56</v>
      </c>
      <c r="C14" s="22">
        <v>0</v>
      </c>
      <c r="D14" s="22">
        <v>0</v>
      </c>
      <c r="E14" s="22">
        <v>0</v>
      </c>
      <c r="F14" s="22">
        <v>0</v>
      </c>
      <c r="G14" s="22">
        <v>0</v>
      </c>
      <c r="H14" s="22">
        <v>0</v>
      </c>
      <c r="I14" s="22">
        <v>0</v>
      </c>
      <c r="J14" s="22">
        <v>0</v>
      </c>
      <c r="K14" s="22">
        <v>0</v>
      </c>
      <c r="L14" s="22">
        <v>0</v>
      </c>
      <c r="M14" s="22">
        <v>0</v>
      </c>
      <c r="N14" s="22">
        <v>0</v>
      </c>
      <c r="O14" s="22">
        <v>0</v>
      </c>
      <c r="P14" s="22">
        <v>0</v>
      </c>
      <c r="Q14" s="23">
        <v>0</v>
      </c>
    </row>
    <row r="15" spans="2:17" ht="27" customHeight="1" x14ac:dyDescent="0.3">
      <c r="B15" s="8" t="s">
        <v>57</v>
      </c>
      <c r="C15" s="22">
        <v>92538</v>
      </c>
      <c r="D15" s="22">
        <v>88919</v>
      </c>
      <c r="E15" s="22">
        <v>84048</v>
      </c>
      <c r="F15" s="22">
        <v>0</v>
      </c>
      <c r="G15" s="22">
        <v>7655</v>
      </c>
      <c r="H15" s="22">
        <v>6858</v>
      </c>
      <c r="I15" s="22">
        <v>0</v>
      </c>
      <c r="J15" s="22">
        <v>0</v>
      </c>
      <c r="K15" s="22">
        <v>0</v>
      </c>
      <c r="L15" s="22">
        <v>-2404</v>
      </c>
      <c r="M15" s="22">
        <v>18372</v>
      </c>
      <c r="N15" s="22">
        <v>5174</v>
      </c>
      <c r="O15" s="22">
        <v>0</v>
      </c>
      <c r="P15" s="22">
        <v>2520</v>
      </c>
      <c r="Q15" s="23">
        <v>156414</v>
      </c>
    </row>
    <row r="16" spans="2:17" ht="27" customHeight="1" x14ac:dyDescent="0.3">
      <c r="B16" s="8" t="s">
        <v>58</v>
      </c>
      <c r="C16" s="22">
        <v>111660</v>
      </c>
      <c r="D16" s="22">
        <v>33889</v>
      </c>
      <c r="E16" s="22">
        <v>33442</v>
      </c>
      <c r="F16" s="22">
        <v>0</v>
      </c>
      <c r="G16" s="22">
        <v>8361</v>
      </c>
      <c r="H16" s="22">
        <v>0</v>
      </c>
      <c r="I16" s="22">
        <v>0</v>
      </c>
      <c r="J16" s="22">
        <v>0</v>
      </c>
      <c r="K16" s="22">
        <v>0</v>
      </c>
      <c r="L16" s="22">
        <v>10991</v>
      </c>
      <c r="M16" s="22">
        <v>0</v>
      </c>
      <c r="N16" s="22">
        <v>5211</v>
      </c>
      <c r="O16" s="22">
        <v>24</v>
      </c>
      <c r="P16" s="22">
        <v>0</v>
      </c>
      <c r="Q16" s="23">
        <v>139298</v>
      </c>
    </row>
    <row r="17" spans="2:17" ht="27" customHeight="1" x14ac:dyDescent="0.3">
      <c r="B17" s="8" t="s">
        <v>59</v>
      </c>
      <c r="C17" s="22">
        <v>0</v>
      </c>
      <c r="D17" s="22">
        <v>0</v>
      </c>
      <c r="E17" s="22">
        <v>0</v>
      </c>
      <c r="F17" s="22">
        <v>0</v>
      </c>
      <c r="G17" s="22">
        <v>0</v>
      </c>
      <c r="H17" s="22">
        <v>0</v>
      </c>
      <c r="I17" s="22">
        <v>0</v>
      </c>
      <c r="J17" s="22">
        <v>0</v>
      </c>
      <c r="K17" s="22">
        <v>0</v>
      </c>
      <c r="L17" s="22">
        <v>0</v>
      </c>
      <c r="M17" s="22">
        <v>0</v>
      </c>
      <c r="N17" s="22">
        <v>0</v>
      </c>
      <c r="O17" s="22">
        <v>0</v>
      </c>
      <c r="P17" s="22">
        <v>0</v>
      </c>
      <c r="Q17" s="23">
        <v>0</v>
      </c>
    </row>
    <row r="18" spans="2:17" ht="27" customHeight="1" x14ac:dyDescent="0.3">
      <c r="B18" s="8" t="s">
        <v>133</v>
      </c>
      <c r="C18" s="22">
        <v>386426</v>
      </c>
      <c r="D18" s="22">
        <v>70806</v>
      </c>
      <c r="E18" s="22">
        <v>63476</v>
      </c>
      <c r="F18" s="22">
        <v>0</v>
      </c>
      <c r="G18" s="22">
        <v>10494</v>
      </c>
      <c r="H18" s="22">
        <v>10494</v>
      </c>
      <c r="I18" s="22">
        <v>0</v>
      </c>
      <c r="J18" s="22">
        <v>0</v>
      </c>
      <c r="K18" s="22">
        <v>0</v>
      </c>
      <c r="L18" s="22">
        <v>3706</v>
      </c>
      <c r="M18" s="22">
        <v>35325</v>
      </c>
      <c r="N18" s="22">
        <v>4893</v>
      </c>
      <c r="O18" s="22">
        <v>0</v>
      </c>
      <c r="P18" s="22">
        <v>0</v>
      </c>
      <c r="Q18" s="23">
        <v>405270</v>
      </c>
    </row>
    <row r="19" spans="2:17" ht="27" customHeight="1" x14ac:dyDescent="0.3">
      <c r="B19" s="8" t="s">
        <v>138</v>
      </c>
      <c r="C19" s="22">
        <v>493447</v>
      </c>
      <c r="D19" s="22">
        <v>120985</v>
      </c>
      <c r="E19" s="22">
        <v>96890</v>
      </c>
      <c r="F19" s="22">
        <v>0</v>
      </c>
      <c r="G19" s="22">
        <v>43518</v>
      </c>
      <c r="H19" s="22">
        <v>47749</v>
      </c>
      <c r="I19" s="22">
        <v>0</v>
      </c>
      <c r="J19" s="22">
        <v>0</v>
      </c>
      <c r="K19" s="22">
        <v>0</v>
      </c>
      <c r="L19" s="22">
        <v>14120</v>
      </c>
      <c r="M19" s="22">
        <v>0</v>
      </c>
      <c r="N19" s="22">
        <v>0</v>
      </c>
      <c r="O19" s="22">
        <v>0</v>
      </c>
      <c r="P19" s="22">
        <v>0</v>
      </c>
      <c r="Q19" s="23">
        <v>528468</v>
      </c>
    </row>
    <row r="20" spans="2:17" ht="27" customHeight="1" x14ac:dyDescent="0.3">
      <c r="B20" s="8" t="s">
        <v>35</v>
      </c>
      <c r="C20" s="22">
        <v>317665</v>
      </c>
      <c r="D20" s="22">
        <v>41005</v>
      </c>
      <c r="E20" s="22">
        <v>41005</v>
      </c>
      <c r="F20" s="22">
        <v>0</v>
      </c>
      <c r="G20" s="22">
        <v>38544</v>
      </c>
      <c r="H20" s="22">
        <v>38544</v>
      </c>
      <c r="I20" s="22">
        <v>0</v>
      </c>
      <c r="J20" s="22">
        <v>0</v>
      </c>
      <c r="K20" s="22">
        <v>0</v>
      </c>
      <c r="L20" s="22">
        <v>0</v>
      </c>
      <c r="M20" s="22">
        <v>13278</v>
      </c>
      <c r="N20" s="22">
        <v>0</v>
      </c>
      <c r="O20" s="22">
        <v>0</v>
      </c>
      <c r="P20" s="22">
        <v>0</v>
      </c>
      <c r="Q20" s="23">
        <v>306848</v>
      </c>
    </row>
    <row r="21" spans="2:17" ht="27" customHeight="1" x14ac:dyDescent="0.3">
      <c r="B21" s="58" t="s">
        <v>198</v>
      </c>
      <c r="C21" s="22">
        <v>62996</v>
      </c>
      <c r="D21" s="22">
        <v>6665</v>
      </c>
      <c r="E21" s="22">
        <v>6665</v>
      </c>
      <c r="F21" s="22">
        <v>0</v>
      </c>
      <c r="G21" s="22">
        <v>18438</v>
      </c>
      <c r="H21" s="22">
        <v>18438</v>
      </c>
      <c r="I21" s="22">
        <v>0</v>
      </c>
      <c r="J21" s="22">
        <v>0</v>
      </c>
      <c r="K21" s="22">
        <v>0</v>
      </c>
      <c r="L21" s="22">
        <v>0</v>
      </c>
      <c r="M21" s="22">
        <v>500</v>
      </c>
      <c r="N21" s="22">
        <v>488</v>
      </c>
      <c r="O21" s="22">
        <v>0</v>
      </c>
      <c r="P21" s="22">
        <v>0</v>
      </c>
      <c r="Q21" s="23">
        <v>51211</v>
      </c>
    </row>
    <row r="22" spans="2:17" ht="27" customHeight="1" x14ac:dyDescent="0.3">
      <c r="B22" s="8" t="s">
        <v>60</v>
      </c>
      <c r="C22" s="22">
        <v>0</v>
      </c>
      <c r="D22" s="22">
        <v>0</v>
      </c>
      <c r="E22" s="22">
        <v>0</v>
      </c>
      <c r="F22" s="22">
        <v>0</v>
      </c>
      <c r="G22" s="22">
        <v>0</v>
      </c>
      <c r="H22" s="22">
        <v>0</v>
      </c>
      <c r="I22" s="22">
        <v>0</v>
      </c>
      <c r="J22" s="22">
        <v>0</v>
      </c>
      <c r="K22" s="22">
        <v>0</v>
      </c>
      <c r="L22" s="22">
        <v>0</v>
      </c>
      <c r="M22" s="22">
        <v>0</v>
      </c>
      <c r="N22" s="22">
        <v>0</v>
      </c>
      <c r="O22" s="22">
        <v>0</v>
      </c>
      <c r="P22" s="22">
        <v>0</v>
      </c>
      <c r="Q22" s="23">
        <v>0</v>
      </c>
    </row>
    <row r="23" spans="2:17" ht="27" customHeight="1" x14ac:dyDescent="0.3">
      <c r="B23" s="8" t="s">
        <v>61</v>
      </c>
      <c r="C23" s="22">
        <v>877596</v>
      </c>
      <c r="D23" s="22">
        <v>401090</v>
      </c>
      <c r="E23" s="22">
        <v>394117</v>
      </c>
      <c r="F23" s="22">
        <v>0</v>
      </c>
      <c r="G23" s="22">
        <v>275825</v>
      </c>
      <c r="H23" s="22">
        <v>234422</v>
      </c>
      <c r="I23" s="22">
        <v>0</v>
      </c>
      <c r="J23" s="22">
        <v>0</v>
      </c>
      <c r="K23" s="22">
        <v>0</v>
      </c>
      <c r="L23" s="22">
        <v>28986</v>
      </c>
      <c r="M23" s="22">
        <v>0</v>
      </c>
      <c r="N23" s="22">
        <v>0</v>
      </c>
      <c r="O23" s="22">
        <v>0</v>
      </c>
      <c r="P23" s="22">
        <v>0</v>
      </c>
      <c r="Q23" s="23">
        <v>1008304</v>
      </c>
    </row>
    <row r="24" spans="2:17" ht="27" customHeight="1" x14ac:dyDescent="0.3">
      <c r="B24" s="8" t="s">
        <v>136</v>
      </c>
      <c r="C24" s="22">
        <v>146684</v>
      </c>
      <c r="D24" s="22">
        <v>69951</v>
      </c>
      <c r="E24" s="22">
        <v>67317</v>
      </c>
      <c r="F24" s="22">
        <v>680</v>
      </c>
      <c r="G24" s="22">
        <v>10250</v>
      </c>
      <c r="H24" s="22">
        <v>10250</v>
      </c>
      <c r="I24" s="22">
        <v>0</v>
      </c>
      <c r="J24" s="22">
        <v>0</v>
      </c>
      <c r="K24" s="22">
        <v>0</v>
      </c>
      <c r="L24" s="22">
        <v>24015</v>
      </c>
      <c r="M24" s="22">
        <v>27051</v>
      </c>
      <c r="N24" s="22">
        <v>8401</v>
      </c>
      <c r="O24" s="22">
        <v>374</v>
      </c>
      <c r="P24" s="22">
        <v>0</v>
      </c>
      <c r="Q24" s="23">
        <v>161392</v>
      </c>
    </row>
    <row r="25" spans="2:17" ht="27" customHeight="1" x14ac:dyDescent="0.3">
      <c r="B25" s="8" t="s">
        <v>137</v>
      </c>
      <c r="C25" s="22">
        <v>983</v>
      </c>
      <c r="D25" s="22">
        <v>2</v>
      </c>
      <c r="E25" s="22">
        <v>2</v>
      </c>
      <c r="F25" s="22">
        <v>0</v>
      </c>
      <c r="G25" s="22">
        <v>0</v>
      </c>
      <c r="H25" s="22">
        <v>0</v>
      </c>
      <c r="I25" s="22">
        <v>0</v>
      </c>
      <c r="J25" s="22">
        <v>0</v>
      </c>
      <c r="K25" s="22">
        <v>0</v>
      </c>
      <c r="L25" s="22">
        <v>0</v>
      </c>
      <c r="M25" s="22">
        <v>0</v>
      </c>
      <c r="N25" s="22">
        <v>0</v>
      </c>
      <c r="O25" s="22">
        <v>0</v>
      </c>
      <c r="P25" s="22">
        <v>0</v>
      </c>
      <c r="Q25" s="23">
        <v>985</v>
      </c>
    </row>
    <row r="26" spans="2:17" ht="27" customHeight="1" x14ac:dyDescent="0.3">
      <c r="B26" s="8" t="s">
        <v>154</v>
      </c>
      <c r="C26" s="22">
        <v>1653721</v>
      </c>
      <c r="D26" s="22">
        <v>198040</v>
      </c>
      <c r="E26" s="22">
        <v>198040</v>
      </c>
      <c r="F26" s="22">
        <v>0</v>
      </c>
      <c r="G26" s="22">
        <v>82445</v>
      </c>
      <c r="H26" s="22">
        <v>81687</v>
      </c>
      <c r="I26" s="22">
        <v>0</v>
      </c>
      <c r="J26" s="22">
        <v>0</v>
      </c>
      <c r="K26" s="22">
        <v>0</v>
      </c>
      <c r="L26" s="22">
        <v>-44533</v>
      </c>
      <c r="M26" s="22">
        <v>32500</v>
      </c>
      <c r="N26" s="22">
        <v>19837</v>
      </c>
      <c r="O26" s="22">
        <v>0</v>
      </c>
      <c r="P26" s="22">
        <v>0</v>
      </c>
      <c r="Q26" s="23">
        <v>1801942</v>
      </c>
    </row>
    <row r="27" spans="2:17" ht="27" customHeight="1" x14ac:dyDescent="0.3">
      <c r="B27" s="8" t="s">
        <v>38</v>
      </c>
      <c r="C27" s="22">
        <v>0</v>
      </c>
      <c r="D27" s="22">
        <v>6362</v>
      </c>
      <c r="E27" s="22">
        <v>2897</v>
      </c>
      <c r="F27" s="22">
        <v>0</v>
      </c>
      <c r="G27" s="22">
        <v>0</v>
      </c>
      <c r="H27" s="22">
        <v>0</v>
      </c>
      <c r="I27" s="22">
        <v>0</v>
      </c>
      <c r="J27" s="22">
        <v>0</v>
      </c>
      <c r="K27" s="22">
        <v>0</v>
      </c>
      <c r="L27" s="22">
        <v>0</v>
      </c>
      <c r="M27" s="22">
        <v>10564</v>
      </c>
      <c r="N27" s="22">
        <v>0</v>
      </c>
      <c r="O27" s="22">
        <v>0</v>
      </c>
      <c r="P27" s="22">
        <v>0</v>
      </c>
      <c r="Q27" s="23">
        <v>-7667</v>
      </c>
    </row>
    <row r="28" spans="2:17" ht="27" customHeight="1" x14ac:dyDescent="0.3">
      <c r="B28" s="8" t="s">
        <v>62</v>
      </c>
      <c r="C28" s="22">
        <v>12226</v>
      </c>
      <c r="D28" s="22">
        <v>2068</v>
      </c>
      <c r="E28" s="22">
        <v>2068</v>
      </c>
      <c r="F28" s="22">
        <v>0</v>
      </c>
      <c r="G28" s="22">
        <v>0</v>
      </c>
      <c r="H28" s="22">
        <v>0</v>
      </c>
      <c r="I28" s="22">
        <v>0</v>
      </c>
      <c r="J28" s="22">
        <v>0</v>
      </c>
      <c r="K28" s="22">
        <v>0</v>
      </c>
      <c r="L28" s="22">
        <v>135</v>
      </c>
      <c r="M28" s="22">
        <v>197</v>
      </c>
      <c r="N28" s="22">
        <v>256</v>
      </c>
      <c r="O28" s="22">
        <v>0</v>
      </c>
      <c r="P28" s="22">
        <v>0</v>
      </c>
      <c r="Q28" s="23">
        <v>14219</v>
      </c>
    </row>
    <row r="29" spans="2:17" ht="27" customHeight="1" x14ac:dyDescent="0.3">
      <c r="B29" s="8" t="s">
        <v>63</v>
      </c>
      <c r="C29" s="22">
        <v>0</v>
      </c>
      <c r="D29" s="22">
        <v>0</v>
      </c>
      <c r="E29" s="22">
        <v>0</v>
      </c>
      <c r="F29" s="22">
        <v>0</v>
      </c>
      <c r="G29" s="22">
        <v>0</v>
      </c>
      <c r="H29" s="22">
        <v>0</v>
      </c>
      <c r="I29" s="22">
        <v>0</v>
      </c>
      <c r="J29" s="22">
        <v>0</v>
      </c>
      <c r="K29" s="22">
        <v>0</v>
      </c>
      <c r="L29" s="22">
        <v>0</v>
      </c>
      <c r="M29" s="22">
        <v>0</v>
      </c>
      <c r="N29" s="22">
        <v>0</v>
      </c>
      <c r="O29" s="22">
        <v>0</v>
      </c>
      <c r="P29" s="22">
        <v>0</v>
      </c>
      <c r="Q29" s="23">
        <v>0</v>
      </c>
    </row>
    <row r="30" spans="2:17" ht="27" customHeight="1" x14ac:dyDescent="0.3">
      <c r="B30" s="8" t="s">
        <v>64</v>
      </c>
      <c r="C30" s="22">
        <v>563560</v>
      </c>
      <c r="D30" s="22">
        <v>147519</v>
      </c>
      <c r="E30" s="22">
        <v>147519</v>
      </c>
      <c r="F30" s="22">
        <v>0</v>
      </c>
      <c r="G30" s="22">
        <v>55899</v>
      </c>
      <c r="H30" s="22">
        <v>26763</v>
      </c>
      <c r="I30" s="22">
        <v>0</v>
      </c>
      <c r="J30" s="22">
        <v>0</v>
      </c>
      <c r="K30" s="22">
        <v>0</v>
      </c>
      <c r="L30" s="22">
        <v>0</v>
      </c>
      <c r="M30" s="22">
        <v>0</v>
      </c>
      <c r="N30" s="22">
        <v>0</v>
      </c>
      <c r="O30" s="22">
        <v>0</v>
      </c>
      <c r="P30" s="22">
        <v>0</v>
      </c>
      <c r="Q30" s="23">
        <v>684317</v>
      </c>
    </row>
    <row r="31" spans="2:17" ht="27" customHeight="1" x14ac:dyDescent="0.3">
      <c r="B31" s="64" t="s">
        <v>45</v>
      </c>
      <c r="C31" s="67">
        <f t="shared" ref="C31:Q31" si="0">SUM(C6:C30)</f>
        <v>6001624</v>
      </c>
      <c r="D31" s="67">
        <f t="shared" si="0"/>
        <v>2908007</v>
      </c>
      <c r="E31" s="67">
        <f t="shared" si="0"/>
        <v>2387482</v>
      </c>
      <c r="F31" s="67">
        <f t="shared" si="0"/>
        <v>680</v>
      </c>
      <c r="G31" s="67">
        <f t="shared" si="0"/>
        <v>818428</v>
      </c>
      <c r="H31" s="67">
        <f t="shared" si="0"/>
        <v>1064426</v>
      </c>
      <c r="I31" s="67">
        <f t="shared" si="0"/>
        <v>0</v>
      </c>
      <c r="J31" s="67">
        <f t="shared" si="0"/>
        <v>0</v>
      </c>
      <c r="K31" s="67">
        <f t="shared" si="0"/>
        <v>0</v>
      </c>
      <c r="L31" s="67">
        <f t="shared" si="0"/>
        <v>-433</v>
      </c>
      <c r="M31" s="67">
        <f t="shared" si="0"/>
        <v>501436</v>
      </c>
      <c r="N31" s="67">
        <f t="shared" si="0"/>
        <v>180429</v>
      </c>
      <c r="O31" s="67">
        <f t="shared" si="0"/>
        <v>532</v>
      </c>
      <c r="P31" s="67">
        <f t="shared" si="0"/>
        <v>31270</v>
      </c>
      <c r="Q31" s="67">
        <f t="shared" si="0"/>
        <v>6972985</v>
      </c>
    </row>
    <row r="32" spans="2:17" ht="27" customHeight="1" x14ac:dyDescent="0.3">
      <c r="B32" s="238" t="s">
        <v>46</v>
      </c>
      <c r="C32" s="239"/>
      <c r="D32" s="239"/>
      <c r="E32" s="239"/>
      <c r="F32" s="239"/>
      <c r="G32" s="239"/>
      <c r="H32" s="239"/>
      <c r="I32" s="239"/>
      <c r="J32" s="239"/>
      <c r="K32" s="239"/>
      <c r="L32" s="239"/>
      <c r="M32" s="239"/>
      <c r="N32" s="239"/>
      <c r="O32" s="239"/>
      <c r="P32" s="239"/>
      <c r="Q32" s="240"/>
    </row>
    <row r="33" spans="2:17" ht="27" customHeight="1" x14ac:dyDescent="0.3">
      <c r="B33" s="8" t="s">
        <v>47</v>
      </c>
      <c r="C33" s="22">
        <v>0</v>
      </c>
      <c r="D33" s="22">
        <v>0</v>
      </c>
      <c r="E33" s="22">
        <v>0</v>
      </c>
      <c r="F33" s="22">
        <v>0</v>
      </c>
      <c r="G33" s="22">
        <v>0</v>
      </c>
      <c r="H33" s="22">
        <v>0</v>
      </c>
      <c r="I33" s="22">
        <v>0</v>
      </c>
      <c r="J33" s="22">
        <v>0</v>
      </c>
      <c r="K33" s="22">
        <v>0</v>
      </c>
      <c r="L33" s="22">
        <v>0</v>
      </c>
      <c r="M33" s="22">
        <v>0</v>
      </c>
      <c r="N33" s="22">
        <v>0</v>
      </c>
      <c r="O33" s="22">
        <v>0</v>
      </c>
      <c r="P33" s="22">
        <v>0</v>
      </c>
      <c r="Q33" s="23">
        <v>0</v>
      </c>
    </row>
    <row r="34" spans="2:17" ht="27" customHeight="1" x14ac:dyDescent="0.3">
      <c r="B34" s="8" t="s">
        <v>79</v>
      </c>
      <c r="C34" s="22">
        <v>0</v>
      </c>
      <c r="D34" s="22">
        <v>0</v>
      </c>
      <c r="E34" s="22">
        <v>0</v>
      </c>
      <c r="F34" s="22">
        <v>0</v>
      </c>
      <c r="G34" s="22">
        <v>0</v>
      </c>
      <c r="H34" s="22">
        <v>0</v>
      </c>
      <c r="I34" s="22">
        <v>0</v>
      </c>
      <c r="J34" s="22">
        <v>0</v>
      </c>
      <c r="K34" s="22">
        <v>0</v>
      </c>
      <c r="L34" s="22">
        <v>0</v>
      </c>
      <c r="M34" s="22">
        <v>0</v>
      </c>
      <c r="N34" s="22">
        <v>0</v>
      </c>
      <c r="O34" s="22">
        <v>0</v>
      </c>
      <c r="P34" s="22">
        <v>0</v>
      </c>
      <c r="Q34" s="23">
        <v>0</v>
      </c>
    </row>
    <row r="35" spans="2:17" ht="27" customHeight="1" x14ac:dyDescent="0.3">
      <c r="B35" s="8" t="s">
        <v>48</v>
      </c>
      <c r="C35" s="22">
        <v>0</v>
      </c>
      <c r="D35" s="22">
        <v>0</v>
      </c>
      <c r="E35" s="22">
        <v>0</v>
      </c>
      <c r="F35" s="22">
        <v>0</v>
      </c>
      <c r="G35" s="22">
        <v>0</v>
      </c>
      <c r="H35" s="22">
        <v>0</v>
      </c>
      <c r="I35" s="22">
        <v>0</v>
      </c>
      <c r="J35" s="22">
        <v>0</v>
      </c>
      <c r="K35" s="22">
        <v>0</v>
      </c>
      <c r="L35" s="22">
        <v>0</v>
      </c>
      <c r="M35" s="22">
        <v>0</v>
      </c>
      <c r="N35" s="22">
        <v>0</v>
      </c>
      <c r="O35" s="22">
        <v>0</v>
      </c>
      <c r="P35" s="22">
        <v>0</v>
      </c>
      <c r="Q35" s="23">
        <v>0</v>
      </c>
    </row>
    <row r="36" spans="2:17" ht="27" customHeight="1" x14ac:dyDescent="0.3">
      <c r="B36" s="64" t="s">
        <v>45</v>
      </c>
      <c r="C36" s="67">
        <f>SUM(C33:C35)</f>
        <v>0</v>
      </c>
      <c r="D36" s="67">
        <f t="shared" ref="D36:Q36" si="1">SUM(D33:D35)</f>
        <v>0</v>
      </c>
      <c r="E36" s="67">
        <f t="shared" si="1"/>
        <v>0</v>
      </c>
      <c r="F36" s="67">
        <f t="shared" si="1"/>
        <v>0</v>
      </c>
      <c r="G36" s="67">
        <f t="shared" si="1"/>
        <v>0</v>
      </c>
      <c r="H36" s="67">
        <f t="shared" si="1"/>
        <v>0</v>
      </c>
      <c r="I36" s="67">
        <f t="shared" si="1"/>
        <v>0</v>
      </c>
      <c r="J36" s="67">
        <f t="shared" si="1"/>
        <v>0</v>
      </c>
      <c r="K36" s="67">
        <f t="shared" si="1"/>
        <v>0</v>
      </c>
      <c r="L36" s="67">
        <f t="shared" si="1"/>
        <v>0</v>
      </c>
      <c r="M36" s="67">
        <f t="shared" si="1"/>
        <v>0</v>
      </c>
      <c r="N36" s="67">
        <f t="shared" si="1"/>
        <v>0</v>
      </c>
      <c r="O36" s="67">
        <f t="shared" si="1"/>
        <v>0</v>
      </c>
      <c r="P36" s="67">
        <f t="shared" si="1"/>
        <v>0</v>
      </c>
      <c r="Q36" s="67">
        <f t="shared" si="1"/>
        <v>0</v>
      </c>
    </row>
    <row r="37" spans="2:17" x14ac:dyDescent="0.3">
      <c r="B37" s="242" t="s">
        <v>50</v>
      </c>
      <c r="C37" s="242"/>
      <c r="D37" s="242"/>
      <c r="E37" s="242"/>
      <c r="F37" s="242"/>
      <c r="G37" s="242"/>
      <c r="H37" s="242"/>
      <c r="I37" s="242"/>
      <c r="J37" s="242"/>
      <c r="K37" s="242"/>
      <c r="L37" s="242"/>
      <c r="M37" s="242"/>
      <c r="N37" s="242"/>
      <c r="O37" s="242"/>
      <c r="P37" s="242"/>
      <c r="Q37" s="242"/>
    </row>
  </sheetData>
  <sheetProtection password="E931"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39"/>
  <sheetViews>
    <sheetView showGridLines="0" zoomScale="80" zoomScaleNormal="80" workbookViewId="0">
      <selection activeCell="H16" sqref="H16"/>
    </sheetView>
  </sheetViews>
  <sheetFormatPr defaultColWidth="15.7265625" defaultRowHeight="14" x14ac:dyDescent="0.3"/>
  <cols>
    <col min="1" max="1" width="15.7265625" style="6"/>
    <col min="2" max="2" width="49" style="6" customWidth="1"/>
    <col min="3" max="16" width="18.81640625" style="6" customWidth="1"/>
    <col min="17" max="17" width="18.81640625" style="10" customWidth="1"/>
    <col min="18" max="16384" width="15.7265625" style="6"/>
  </cols>
  <sheetData>
    <row r="2" spans="2:17" ht="8.25" customHeight="1" x14ac:dyDescent="0.3"/>
    <row r="3" spans="2:17" ht="24.75" customHeight="1" x14ac:dyDescent="0.3">
      <c r="B3" s="246" t="s">
        <v>290</v>
      </c>
      <c r="C3" s="246"/>
      <c r="D3" s="246"/>
      <c r="E3" s="246"/>
      <c r="F3" s="246"/>
      <c r="G3" s="246"/>
      <c r="H3" s="246"/>
      <c r="I3" s="246"/>
      <c r="J3" s="246"/>
      <c r="K3" s="246"/>
      <c r="L3" s="246"/>
      <c r="M3" s="246"/>
      <c r="N3" s="246"/>
      <c r="O3" s="246"/>
      <c r="P3" s="246"/>
      <c r="Q3" s="246"/>
    </row>
    <row r="4" spans="2:17" s="18" customFormat="1" ht="26" x14ac:dyDescent="0.3">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30.75" customHeight="1" x14ac:dyDescent="0.3">
      <c r="B5" s="238" t="s">
        <v>16</v>
      </c>
      <c r="C5" s="239"/>
      <c r="D5" s="239"/>
      <c r="E5" s="239"/>
      <c r="F5" s="239"/>
      <c r="G5" s="239"/>
      <c r="H5" s="239"/>
      <c r="I5" s="239"/>
      <c r="J5" s="239"/>
      <c r="K5" s="239"/>
      <c r="L5" s="239"/>
      <c r="M5" s="239"/>
      <c r="N5" s="239"/>
      <c r="O5" s="239"/>
      <c r="P5" s="239"/>
      <c r="Q5" s="240"/>
    </row>
    <row r="6" spans="2:17" ht="30.75" customHeight="1" x14ac:dyDescent="0.3">
      <c r="B6" s="8" t="s">
        <v>51</v>
      </c>
      <c r="C6" s="22">
        <v>1008</v>
      </c>
      <c r="D6" s="22">
        <v>32</v>
      </c>
      <c r="E6" s="22">
        <v>32</v>
      </c>
      <c r="F6" s="22">
        <v>0</v>
      </c>
      <c r="G6" s="22">
        <v>0</v>
      </c>
      <c r="H6" s="22">
        <v>0</v>
      </c>
      <c r="I6" s="22">
        <v>0</v>
      </c>
      <c r="J6" s="22">
        <v>0</v>
      </c>
      <c r="K6" s="22">
        <v>0</v>
      </c>
      <c r="L6" s="22">
        <v>0</v>
      </c>
      <c r="M6" s="22">
        <v>0</v>
      </c>
      <c r="N6" s="22">
        <v>0</v>
      </c>
      <c r="O6" s="22">
        <v>0</v>
      </c>
      <c r="P6" s="22">
        <v>0</v>
      </c>
      <c r="Q6" s="23">
        <v>1040</v>
      </c>
    </row>
    <row r="7" spans="2:17" ht="30.75" customHeight="1" x14ac:dyDescent="0.3">
      <c r="B7" s="8" t="s">
        <v>144</v>
      </c>
      <c r="C7" s="22">
        <v>0</v>
      </c>
      <c r="D7" s="22">
        <v>0</v>
      </c>
      <c r="E7" s="22">
        <v>0</v>
      </c>
      <c r="F7" s="22">
        <v>0</v>
      </c>
      <c r="G7" s="22">
        <v>0</v>
      </c>
      <c r="H7" s="22">
        <v>0</v>
      </c>
      <c r="I7" s="22">
        <v>0</v>
      </c>
      <c r="J7" s="22">
        <v>0</v>
      </c>
      <c r="K7" s="22">
        <v>0</v>
      </c>
      <c r="L7" s="22">
        <v>0</v>
      </c>
      <c r="M7" s="22">
        <v>0</v>
      </c>
      <c r="N7" s="22">
        <v>0</v>
      </c>
      <c r="O7" s="22">
        <v>0</v>
      </c>
      <c r="P7" s="22">
        <v>0</v>
      </c>
      <c r="Q7" s="23">
        <v>0</v>
      </c>
    </row>
    <row r="8" spans="2:17" ht="30.75" customHeight="1" x14ac:dyDescent="0.3">
      <c r="B8" s="8" t="s">
        <v>153</v>
      </c>
      <c r="C8" s="22">
        <v>2460327</v>
      </c>
      <c r="D8" s="22">
        <v>163626</v>
      </c>
      <c r="E8" s="22">
        <v>163626</v>
      </c>
      <c r="F8" s="22">
        <v>0</v>
      </c>
      <c r="G8" s="22">
        <v>293536</v>
      </c>
      <c r="H8" s="22">
        <v>189321</v>
      </c>
      <c r="I8" s="22">
        <v>53984</v>
      </c>
      <c r="J8" s="22">
        <v>50230</v>
      </c>
      <c r="K8" s="22">
        <v>0</v>
      </c>
      <c r="L8" s="22">
        <v>0</v>
      </c>
      <c r="M8" s="22">
        <v>20307</v>
      </c>
      <c r="N8" s="22">
        <v>183494</v>
      </c>
      <c r="O8" s="22">
        <v>0</v>
      </c>
      <c r="P8" s="22">
        <v>0</v>
      </c>
      <c r="Q8" s="23">
        <v>2493605</v>
      </c>
    </row>
    <row r="9" spans="2:17" ht="30.75" customHeight="1" x14ac:dyDescent="0.3">
      <c r="B9" s="8" t="s">
        <v>52</v>
      </c>
      <c r="C9" s="22">
        <v>0</v>
      </c>
      <c r="D9" s="22">
        <v>0</v>
      </c>
      <c r="E9" s="22">
        <v>0</v>
      </c>
      <c r="F9" s="22">
        <v>0</v>
      </c>
      <c r="G9" s="22">
        <v>0</v>
      </c>
      <c r="H9" s="22">
        <v>0</v>
      </c>
      <c r="I9" s="22">
        <v>0</v>
      </c>
      <c r="J9" s="22">
        <v>0</v>
      </c>
      <c r="K9" s="22">
        <v>0</v>
      </c>
      <c r="L9" s="22">
        <v>0</v>
      </c>
      <c r="M9" s="22">
        <v>0</v>
      </c>
      <c r="N9" s="22">
        <v>0</v>
      </c>
      <c r="O9" s="22">
        <v>0</v>
      </c>
      <c r="P9" s="22">
        <v>0</v>
      </c>
      <c r="Q9" s="23">
        <v>0</v>
      </c>
    </row>
    <row r="10" spans="2:17" ht="30.75" customHeight="1" x14ac:dyDescent="0.3">
      <c r="B10" s="8" t="s">
        <v>53</v>
      </c>
      <c r="C10" s="22">
        <v>0</v>
      </c>
      <c r="D10" s="22">
        <v>0</v>
      </c>
      <c r="E10" s="22">
        <v>0</v>
      </c>
      <c r="F10" s="22">
        <v>0</v>
      </c>
      <c r="G10" s="22">
        <v>0</v>
      </c>
      <c r="H10" s="22">
        <v>0</v>
      </c>
      <c r="I10" s="22">
        <v>0</v>
      </c>
      <c r="J10" s="22">
        <v>0</v>
      </c>
      <c r="K10" s="22">
        <v>0</v>
      </c>
      <c r="L10" s="22">
        <v>0</v>
      </c>
      <c r="M10" s="22">
        <v>0</v>
      </c>
      <c r="N10" s="22">
        <v>0</v>
      </c>
      <c r="O10" s="22">
        <v>0</v>
      </c>
      <c r="P10" s="22">
        <v>0</v>
      </c>
      <c r="Q10" s="23">
        <v>0</v>
      </c>
    </row>
    <row r="11" spans="2:17" ht="30.75" customHeight="1" x14ac:dyDescent="0.3">
      <c r="B11" s="8" t="s">
        <v>22</v>
      </c>
      <c r="C11" s="22">
        <v>0</v>
      </c>
      <c r="D11" s="22">
        <v>0</v>
      </c>
      <c r="E11" s="22">
        <v>0</v>
      </c>
      <c r="F11" s="22">
        <v>0</v>
      </c>
      <c r="G11" s="22">
        <v>0</v>
      </c>
      <c r="H11" s="22">
        <v>0</v>
      </c>
      <c r="I11" s="22">
        <v>0</v>
      </c>
      <c r="J11" s="22">
        <v>0</v>
      </c>
      <c r="K11" s="22">
        <v>0</v>
      </c>
      <c r="L11" s="22">
        <v>0</v>
      </c>
      <c r="M11" s="22">
        <v>0</v>
      </c>
      <c r="N11" s="22">
        <v>0</v>
      </c>
      <c r="O11" s="22">
        <v>0</v>
      </c>
      <c r="P11" s="22">
        <v>0</v>
      </c>
      <c r="Q11" s="22">
        <v>0</v>
      </c>
    </row>
    <row r="12" spans="2:17" ht="30.75" customHeight="1" x14ac:dyDescent="0.3">
      <c r="B12" s="8" t="s">
        <v>54</v>
      </c>
      <c r="C12" s="22">
        <v>0</v>
      </c>
      <c r="D12" s="22">
        <v>0</v>
      </c>
      <c r="E12" s="22">
        <v>0</v>
      </c>
      <c r="F12" s="22">
        <v>0</v>
      </c>
      <c r="G12" s="22">
        <v>0</v>
      </c>
      <c r="H12" s="22">
        <v>0</v>
      </c>
      <c r="I12" s="22">
        <v>0</v>
      </c>
      <c r="J12" s="22">
        <v>0</v>
      </c>
      <c r="K12" s="22">
        <v>0</v>
      </c>
      <c r="L12" s="22">
        <v>0</v>
      </c>
      <c r="M12" s="22">
        <v>0</v>
      </c>
      <c r="N12" s="22">
        <v>0</v>
      </c>
      <c r="O12" s="22">
        <v>0</v>
      </c>
      <c r="P12" s="22">
        <v>0</v>
      </c>
      <c r="Q12" s="23">
        <v>0</v>
      </c>
    </row>
    <row r="13" spans="2:17" ht="30.75" customHeight="1" x14ac:dyDescent="0.3">
      <c r="B13" s="8" t="s">
        <v>55</v>
      </c>
      <c r="C13" s="22">
        <v>0</v>
      </c>
      <c r="D13" s="22">
        <v>1211</v>
      </c>
      <c r="E13" s="22">
        <v>1211</v>
      </c>
      <c r="F13" s="22">
        <v>0</v>
      </c>
      <c r="G13" s="22">
        <v>137</v>
      </c>
      <c r="H13" s="22">
        <v>137</v>
      </c>
      <c r="I13" s="22">
        <v>0</v>
      </c>
      <c r="J13" s="22">
        <v>0</v>
      </c>
      <c r="K13" s="22">
        <v>0</v>
      </c>
      <c r="L13" s="22">
        <v>26</v>
      </c>
      <c r="M13" s="22">
        <v>1</v>
      </c>
      <c r="N13" s="22">
        <v>91</v>
      </c>
      <c r="O13" s="22">
        <v>0</v>
      </c>
      <c r="P13" s="22">
        <v>0</v>
      </c>
      <c r="Q13" s="23">
        <v>1137</v>
      </c>
    </row>
    <row r="14" spans="2:17" ht="30.75" customHeight="1" x14ac:dyDescent="0.3">
      <c r="B14" s="8" t="s">
        <v>56</v>
      </c>
      <c r="C14" s="22">
        <v>0</v>
      </c>
      <c r="D14" s="22">
        <v>0</v>
      </c>
      <c r="E14" s="22">
        <v>0</v>
      </c>
      <c r="F14" s="22">
        <v>0</v>
      </c>
      <c r="G14" s="22">
        <v>0</v>
      </c>
      <c r="H14" s="22">
        <v>0</v>
      </c>
      <c r="I14" s="22">
        <v>0</v>
      </c>
      <c r="J14" s="22">
        <v>0</v>
      </c>
      <c r="K14" s="22">
        <v>0</v>
      </c>
      <c r="L14" s="22">
        <v>0</v>
      </c>
      <c r="M14" s="22">
        <v>0</v>
      </c>
      <c r="N14" s="22">
        <v>0</v>
      </c>
      <c r="O14" s="22">
        <v>0</v>
      </c>
      <c r="P14" s="22">
        <v>0</v>
      </c>
      <c r="Q14" s="23">
        <v>0</v>
      </c>
    </row>
    <row r="15" spans="2:17" ht="30.75" customHeight="1" x14ac:dyDescent="0.3">
      <c r="B15" s="8" t="s">
        <v>57</v>
      </c>
      <c r="C15" s="22">
        <v>307348</v>
      </c>
      <c r="D15" s="22">
        <v>7861</v>
      </c>
      <c r="E15" s="22">
        <v>7861</v>
      </c>
      <c r="F15" s="22">
        <v>0</v>
      </c>
      <c r="G15" s="22">
        <v>1150</v>
      </c>
      <c r="H15" s="22">
        <v>18739</v>
      </c>
      <c r="I15" s="22">
        <v>6679</v>
      </c>
      <c r="J15" s="22">
        <v>0</v>
      </c>
      <c r="K15" s="22">
        <v>0</v>
      </c>
      <c r="L15" s="22">
        <v>0</v>
      </c>
      <c r="M15" s="22">
        <v>0</v>
      </c>
      <c r="N15" s="22">
        <v>29873</v>
      </c>
      <c r="O15" s="22">
        <v>0</v>
      </c>
      <c r="P15" s="22">
        <v>971</v>
      </c>
      <c r="Q15" s="23">
        <v>318693</v>
      </c>
    </row>
    <row r="16" spans="2:17" ht="30.75" customHeight="1" x14ac:dyDescent="0.3">
      <c r="B16" s="8" t="s">
        <v>58</v>
      </c>
      <c r="C16" s="22">
        <v>0</v>
      </c>
      <c r="D16" s="22">
        <v>0</v>
      </c>
      <c r="E16" s="22">
        <v>0</v>
      </c>
      <c r="F16" s="22">
        <v>0</v>
      </c>
      <c r="G16" s="22">
        <v>0</v>
      </c>
      <c r="H16" s="22">
        <v>0</v>
      </c>
      <c r="I16" s="22">
        <v>0</v>
      </c>
      <c r="J16" s="22">
        <v>0</v>
      </c>
      <c r="K16" s="22">
        <v>0</v>
      </c>
      <c r="L16" s="22">
        <v>0</v>
      </c>
      <c r="M16" s="22">
        <v>0</v>
      </c>
      <c r="N16" s="22">
        <v>0</v>
      </c>
      <c r="O16" s="22">
        <v>0</v>
      </c>
      <c r="P16" s="22">
        <v>0</v>
      </c>
      <c r="Q16" s="23">
        <v>0</v>
      </c>
    </row>
    <row r="17" spans="2:17" ht="30.75" customHeight="1" x14ac:dyDescent="0.3">
      <c r="B17" s="8" t="s">
        <v>59</v>
      </c>
      <c r="C17" s="22">
        <v>0</v>
      </c>
      <c r="D17" s="22">
        <v>0</v>
      </c>
      <c r="E17" s="22">
        <v>0</v>
      </c>
      <c r="F17" s="22">
        <v>0</v>
      </c>
      <c r="G17" s="22">
        <v>0</v>
      </c>
      <c r="H17" s="22">
        <v>0</v>
      </c>
      <c r="I17" s="22">
        <v>0</v>
      </c>
      <c r="J17" s="22">
        <v>0</v>
      </c>
      <c r="K17" s="22">
        <v>0</v>
      </c>
      <c r="L17" s="22">
        <v>0</v>
      </c>
      <c r="M17" s="22">
        <v>0</v>
      </c>
      <c r="N17" s="22">
        <v>0</v>
      </c>
      <c r="O17" s="22">
        <v>0</v>
      </c>
      <c r="P17" s="22">
        <v>0</v>
      </c>
      <c r="Q17" s="23">
        <v>0</v>
      </c>
    </row>
    <row r="18" spans="2:17" ht="30.75" customHeight="1" x14ac:dyDescent="0.3">
      <c r="B18" s="8" t="s">
        <v>133</v>
      </c>
      <c r="C18" s="22">
        <v>0</v>
      </c>
      <c r="D18" s="22">
        <v>0</v>
      </c>
      <c r="E18" s="22">
        <v>0</v>
      </c>
      <c r="F18" s="22">
        <v>0</v>
      </c>
      <c r="G18" s="22">
        <v>0</v>
      </c>
      <c r="H18" s="22">
        <v>0</v>
      </c>
      <c r="I18" s="22">
        <v>0</v>
      </c>
      <c r="J18" s="22">
        <v>0</v>
      </c>
      <c r="K18" s="22">
        <v>0</v>
      </c>
      <c r="L18" s="22">
        <v>0</v>
      </c>
      <c r="M18" s="22">
        <v>0</v>
      </c>
      <c r="N18" s="22">
        <v>0</v>
      </c>
      <c r="O18" s="22">
        <v>0</v>
      </c>
      <c r="P18" s="22">
        <v>0</v>
      </c>
      <c r="Q18" s="23">
        <v>0</v>
      </c>
    </row>
    <row r="19" spans="2:17" ht="30.75" customHeight="1" x14ac:dyDescent="0.3">
      <c r="B19" s="8" t="s">
        <v>138</v>
      </c>
      <c r="C19" s="22">
        <v>4175496</v>
      </c>
      <c r="D19" s="22">
        <v>295977</v>
      </c>
      <c r="E19" s="22">
        <v>295977</v>
      </c>
      <c r="F19" s="22">
        <v>0</v>
      </c>
      <c r="G19" s="22">
        <v>374499</v>
      </c>
      <c r="H19" s="22">
        <v>394971</v>
      </c>
      <c r="I19" s="22">
        <v>0</v>
      </c>
      <c r="J19" s="22">
        <v>0</v>
      </c>
      <c r="K19" s="22">
        <v>0</v>
      </c>
      <c r="L19" s="22">
        <v>33304</v>
      </c>
      <c r="M19" s="22">
        <v>125356</v>
      </c>
      <c r="N19" s="22">
        <v>401209</v>
      </c>
      <c r="O19" s="22">
        <v>0</v>
      </c>
      <c r="P19" s="22">
        <v>0</v>
      </c>
      <c r="Q19" s="23">
        <v>4319051</v>
      </c>
    </row>
    <row r="20" spans="2:17" ht="30.75" customHeight="1" x14ac:dyDescent="0.3">
      <c r="B20" s="8" t="s">
        <v>35</v>
      </c>
      <c r="C20" s="22">
        <v>163039</v>
      </c>
      <c r="D20" s="22">
        <v>1475</v>
      </c>
      <c r="E20" s="22">
        <v>1475</v>
      </c>
      <c r="F20" s="22">
        <v>0</v>
      </c>
      <c r="G20" s="22">
        <v>13730</v>
      </c>
      <c r="H20" s="22">
        <v>13730</v>
      </c>
      <c r="I20" s="22">
        <v>0</v>
      </c>
      <c r="J20" s="22">
        <v>0</v>
      </c>
      <c r="K20" s="22">
        <v>0</v>
      </c>
      <c r="L20" s="22">
        <v>0</v>
      </c>
      <c r="M20" s="22">
        <v>524</v>
      </c>
      <c r="N20" s="22">
        <v>3813</v>
      </c>
      <c r="O20" s="22">
        <v>0</v>
      </c>
      <c r="P20" s="22">
        <v>0</v>
      </c>
      <c r="Q20" s="23">
        <v>154073</v>
      </c>
    </row>
    <row r="21" spans="2:17" ht="30.75" customHeight="1" x14ac:dyDescent="0.3">
      <c r="B21" s="58" t="s">
        <v>198</v>
      </c>
      <c r="C21" s="22">
        <v>344271</v>
      </c>
      <c r="D21" s="22">
        <v>0</v>
      </c>
      <c r="E21" s="22">
        <v>0</v>
      </c>
      <c r="F21" s="22">
        <v>-12544</v>
      </c>
      <c r="G21" s="22">
        <v>0</v>
      </c>
      <c r="H21" s="22">
        <v>0</v>
      </c>
      <c r="I21" s="22">
        <v>0</v>
      </c>
      <c r="J21" s="22">
        <v>0</v>
      </c>
      <c r="K21" s="22">
        <v>0</v>
      </c>
      <c r="L21" s="22">
        <v>0</v>
      </c>
      <c r="M21" s="22">
        <v>15245</v>
      </c>
      <c r="N21" s="22">
        <v>14905</v>
      </c>
      <c r="O21" s="22">
        <v>0</v>
      </c>
      <c r="P21" s="22">
        <v>0</v>
      </c>
      <c r="Q21" s="23">
        <v>331387</v>
      </c>
    </row>
    <row r="22" spans="2:17" ht="30.75" customHeight="1" x14ac:dyDescent="0.3">
      <c r="B22" s="8" t="s">
        <v>60</v>
      </c>
      <c r="C22" s="22">
        <v>6363955</v>
      </c>
      <c r="D22" s="22">
        <v>203682</v>
      </c>
      <c r="E22" s="22">
        <v>203682</v>
      </c>
      <c r="F22" s="22">
        <v>0</v>
      </c>
      <c r="G22" s="22">
        <v>261075</v>
      </c>
      <c r="H22" s="22">
        <v>19443</v>
      </c>
      <c r="I22" s="22">
        <v>204455</v>
      </c>
      <c r="J22" s="22">
        <v>0</v>
      </c>
      <c r="K22" s="22">
        <v>0</v>
      </c>
      <c r="L22" s="22">
        <v>0</v>
      </c>
      <c r="M22" s="22">
        <v>0</v>
      </c>
      <c r="N22" s="22">
        <v>411331</v>
      </c>
      <c r="O22" s="22">
        <v>8708</v>
      </c>
      <c r="P22" s="22">
        <v>0</v>
      </c>
      <c r="Q22" s="23">
        <v>6746362</v>
      </c>
    </row>
    <row r="23" spans="2:17" ht="30.75" customHeight="1" x14ac:dyDescent="0.3">
      <c r="B23" s="8" t="s">
        <v>61</v>
      </c>
      <c r="C23" s="22">
        <v>189283</v>
      </c>
      <c r="D23" s="22">
        <v>24198</v>
      </c>
      <c r="E23" s="22">
        <v>24198</v>
      </c>
      <c r="F23" s="22">
        <v>0</v>
      </c>
      <c r="G23" s="22">
        <v>0</v>
      </c>
      <c r="H23" s="22">
        <v>0</v>
      </c>
      <c r="I23" s="22">
        <v>0</v>
      </c>
      <c r="J23" s="22">
        <v>0</v>
      </c>
      <c r="K23" s="22">
        <v>0</v>
      </c>
      <c r="L23" s="22">
        <v>0</v>
      </c>
      <c r="M23" s="22">
        <v>0</v>
      </c>
      <c r="N23" s="22">
        <v>0</v>
      </c>
      <c r="O23" s="22">
        <v>0</v>
      </c>
      <c r="P23" s="22">
        <v>0</v>
      </c>
      <c r="Q23" s="23">
        <v>213481</v>
      </c>
    </row>
    <row r="24" spans="2:17" ht="30.75" customHeight="1" x14ac:dyDescent="0.3">
      <c r="B24" s="8" t="s">
        <v>136</v>
      </c>
      <c r="C24" s="22">
        <v>0</v>
      </c>
      <c r="D24" s="22">
        <v>0</v>
      </c>
      <c r="E24" s="22">
        <v>0</v>
      </c>
      <c r="F24" s="22">
        <v>0</v>
      </c>
      <c r="G24" s="22">
        <v>0</v>
      </c>
      <c r="H24" s="22">
        <v>0</v>
      </c>
      <c r="I24" s="22">
        <v>0</v>
      </c>
      <c r="J24" s="22">
        <v>0</v>
      </c>
      <c r="K24" s="22">
        <v>0</v>
      </c>
      <c r="L24" s="22">
        <v>0</v>
      </c>
      <c r="M24" s="22">
        <v>0</v>
      </c>
      <c r="N24" s="22">
        <v>0</v>
      </c>
      <c r="O24" s="22">
        <v>0</v>
      </c>
      <c r="P24" s="22">
        <v>0</v>
      </c>
      <c r="Q24" s="23">
        <v>0</v>
      </c>
    </row>
    <row r="25" spans="2:17" ht="30.75" customHeight="1" x14ac:dyDescent="0.3">
      <c r="B25" s="8" t="s">
        <v>137</v>
      </c>
      <c r="C25" s="22">
        <v>0</v>
      </c>
      <c r="D25" s="22">
        <v>0</v>
      </c>
      <c r="E25" s="22">
        <v>0</v>
      </c>
      <c r="F25" s="22">
        <v>0</v>
      </c>
      <c r="G25" s="22">
        <v>0</v>
      </c>
      <c r="H25" s="22">
        <v>0</v>
      </c>
      <c r="I25" s="22">
        <v>0</v>
      </c>
      <c r="J25" s="22">
        <v>0</v>
      </c>
      <c r="K25" s="22">
        <v>0</v>
      </c>
      <c r="L25" s="22">
        <v>0</v>
      </c>
      <c r="M25" s="22">
        <v>0</v>
      </c>
      <c r="N25" s="22">
        <v>0</v>
      </c>
      <c r="O25" s="22">
        <v>0</v>
      </c>
      <c r="P25" s="22">
        <v>0</v>
      </c>
      <c r="Q25" s="23">
        <v>0</v>
      </c>
    </row>
    <row r="26" spans="2:17" ht="30.75" customHeight="1" x14ac:dyDescent="0.3">
      <c r="B26" s="8" t="s">
        <v>154</v>
      </c>
      <c r="C26" s="22">
        <v>4856628</v>
      </c>
      <c r="D26" s="22">
        <v>169564</v>
      </c>
      <c r="E26" s="22">
        <v>169564</v>
      </c>
      <c r="F26" s="22">
        <v>0</v>
      </c>
      <c r="G26" s="22">
        <v>358411</v>
      </c>
      <c r="H26" s="22">
        <v>436879</v>
      </c>
      <c r="I26" s="22">
        <v>0</v>
      </c>
      <c r="J26" s="22">
        <v>0</v>
      </c>
      <c r="K26" s="22">
        <v>0</v>
      </c>
      <c r="L26" s="22">
        <v>30186</v>
      </c>
      <c r="M26" s="22">
        <v>106215</v>
      </c>
      <c r="N26" s="22">
        <v>557414</v>
      </c>
      <c r="O26" s="22">
        <v>0</v>
      </c>
      <c r="P26" s="22">
        <v>0</v>
      </c>
      <c r="Q26" s="23">
        <v>5010326</v>
      </c>
    </row>
    <row r="27" spans="2:17" ht="30.75" customHeight="1" x14ac:dyDescent="0.3">
      <c r="B27" s="8" t="s">
        <v>38</v>
      </c>
      <c r="C27" s="22">
        <v>0</v>
      </c>
      <c r="D27" s="22">
        <v>0</v>
      </c>
      <c r="E27" s="22">
        <v>0</v>
      </c>
      <c r="F27" s="22">
        <v>0</v>
      </c>
      <c r="G27" s="22">
        <v>0</v>
      </c>
      <c r="H27" s="22">
        <v>0</v>
      </c>
      <c r="I27" s="22">
        <v>0</v>
      </c>
      <c r="J27" s="22">
        <v>0</v>
      </c>
      <c r="K27" s="22">
        <v>0</v>
      </c>
      <c r="L27" s="22">
        <v>0</v>
      </c>
      <c r="M27" s="22">
        <v>0</v>
      </c>
      <c r="N27" s="22">
        <v>0</v>
      </c>
      <c r="O27" s="22">
        <v>0</v>
      </c>
      <c r="P27" s="22">
        <v>0</v>
      </c>
      <c r="Q27" s="23">
        <v>0</v>
      </c>
    </row>
    <row r="28" spans="2:17" ht="30.75" customHeight="1" x14ac:dyDescent="0.3">
      <c r="B28" s="8" t="s">
        <v>62</v>
      </c>
      <c r="C28" s="22">
        <v>15884</v>
      </c>
      <c r="D28" s="22">
        <v>19633</v>
      </c>
      <c r="E28" s="22">
        <v>19633</v>
      </c>
      <c r="F28" s="22">
        <v>0</v>
      </c>
      <c r="G28" s="22">
        <v>0</v>
      </c>
      <c r="H28" s="22">
        <v>0</v>
      </c>
      <c r="I28" s="22">
        <v>0</v>
      </c>
      <c r="J28" s="22">
        <v>0</v>
      </c>
      <c r="K28" s="22">
        <v>0</v>
      </c>
      <c r="L28" s="22">
        <v>0</v>
      </c>
      <c r="M28" s="22">
        <v>1873</v>
      </c>
      <c r="N28" s="22">
        <v>2434</v>
      </c>
      <c r="O28" s="22">
        <v>0</v>
      </c>
      <c r="P28" s="22">
        <v>0</v>
      </c>
      <c r="Q28" s="23">
        <v>36078</v>
      </c>
    </row>
    <row r="29" spans="2:17" ht="30.75" customHeight="1" x14ac:dyDescent="0.3">
      <c r="B29" s="8" t="s">
        <v>63</v>
      </c>
      <c r="C29" s="22">
        <v>0</v>
      </c>
      <c r="D29" s="22">
        <v>0</v>
      </c>
      <c r="E29" s="22">
        <v>0</v>
      </c>
      <c r="F29" s="22">
        <v>0</v>
      </c>
      <c r="G29" s="22">
        <v>0</v>
      </c>
      <c r="H29" s="22">
        <v>0</v>
      </c>
      <c r="I29" s="22">
        <v>0</v>
      </c>
      <c r="J29" s="22">
        <v>0</v>
      </c>
      <c r="K29" s="22">
        <v>0</v>
      </c>
      <c r="L29" s="22">
        <v>0</v>
      </c>
      <c r="M29" s="22">
        <v>0</v>
      </c>
      <c r="N29" s="22">
        <v>0</v>
      </c>
      <c r="O29" s="22">
        <v>0</v>
      </c>
      <c r="P29" s="22">
        <v>0</v>
      </c>
      <c r="Q29" s="23">
        <v>0</v>
      </c>
    </row>
    <row r="30" spans="2:17" ht="30.75" customHeight="1" x14ac:dyDescent="0.3">
      <c r="B30" s="8" t="s">
        <v>64</v>
      </c>
      <c r="C30" s="22">
        <v>867854</v>
      </c>
      <c r="D30" s="22">
        <v>13493</v>
      </c>
      <c r="E30" s="22">
        <v>13493</v>
      </c>
      <c r="F30" s="22">
        <v>0</v>
      </c>
      <c r="G30" s="22">
        <v>25068</v>
      </c>
      <c r="H30" s="22">
        <v>12104</v>
      </c>
      <c r="I30" s="22">
        <v>9968</v>
      </c>
      <c r="J30" s="22">
        <v>0</v>
      </c>
      <c r="K30" s="22">
        <v>0</v>
      </c>
      <c r="L30" s="22">
        <v>0</v>
      </c>
      <c r="M30" s="22">
        <v>0</v>
      </c>
      <c r="N30" s="22">
        <v>0</v>
      </c>
      <c r="O30" s="22">
        <v>0</v>
      </c>
      <c r="P30" s="22">
        <v>0</v>
      </c>
      <c r="Q30" s="23">
        <v>859274</v>
      </c>
    </row>
    <row r="31" spans="2:17" ht="30.75" customHeight="1" x14ac:dyDescent="0.3">
      <c r="B31" s="64" t="s">
        <v>45</v>
      </c>
      <c r="C31" s="67">
        <f t="shared" ref="C31:Q31" si="0">SUM(C6:C30)</f>
        <v>19745093</v>
      </c>
      <c r="D31" s="67">
        <f t="shared" si="0"/>
        <v>900752</v>
      </c>
      <c r="E31" s="67">
        <f t="shared" si="0"/>
        <v>900752</v>
      </c>
      <c r="F31" s="67">
        <f t="shared" si="0"/>
        <v>-12544</v>
      </c>
      <c r="G31" s="67">
        <f t="shared" si="0"/>
        <v>1327606</v>
      </c>
      <c r="H31" s="67">
        <f t="shared" si="0"/>
        <v>1085324</v>
      </c>
      <c r="I31" s="67">
        <f t="shared" si="0"/>
        <v>275086</v>
      </c>
      <c r="J31" s="67">
        <f t="shared" si="0"/>
        <v>50230</v>
      </c>
      <c r="K31" s="67">
        <f t="shared" si="0"/>
        <v>0</v>
      </c>
      <c r="L31" s="67">
        <f t="shared" si="0"/>
        <v>63516</v>
      </c>
      <c r="M31" s="67">
        <f t="shared" si="0"/>
        <v>269521</v>
      </c>
      <c r="N31" s="67">
        <f t="shared" si="0"/>
        <v>1604564</v>
      </c>
      <c r="O31" s="67">
        <f t="shared" si="0"/>
        <v>8708</v>
      </c>
      <c r="P31" s="67">
        <f t="shared" si="0"/>
        <v>971</v>
      </c>
      <c r="Q31" s="67">
        <f t="shared" si="0"/>
        <v>20484507</v>
      </c>
    </row>
    <row r="32" spans="2:17" ht="30.75" customHeight="1" x14ac:dyDescent="0.3">
      <c r="B32" s="238" t="s">
        <v>46</v>
      </c>
      <c r="C32" s="239"/>
      <c r="D32" s="239"/>
      <c r="E32" s="239"/>
      <c r="F32" s="239"/>
      <c r="G32" s="239"/>
      <c r="H32" s="239"/>
      <c r="I32" s="239"/>
      <c r="J32" s="239"/>
      <c r="K32" s="239"/>
      <c r="L32" s="239"/>
      <c r="M32" s="239"/>
      <c r="N32" s="239"/>
      <c r="O32" s="239"/>
      <c r="P32" s="239"/>
      <c r="Q32" s="240"/>
    </row>
    <row r="33" spans="2:17" ht="30.75" customHeight="1" x14ac:dyDescent="0.3">
      <c r="B33" s="8" t="s">
        <v>47</v>
      </c>
      <c r="C33" s="22">
        <v>0</v>
      </c>
      <c r="D33" s="22">
        <v>0</v>
      </c>
      <c r="E33" s="22">
        <v>0</v>
      </c>
      <c r="F33" s="22">
        <v>0</v>
      </c>
      <c r="G33" s="22">
        <v>0</v>
      </c>
      <c r="H33" s="22">
        <v>0</v>
      </c>
      <c r="I33" s="22">
        <v>0</v>
      </c>
      <c r="J33" s="22">
        <v>0</v>
      </c>
      <c r="K33" s="22">
        <v>0</v>
      </c>
      <c r="L33" s="22">
        <v>0</v>
      </c>
      <c r="M33" s="22">
        <v>0</v>
      </c>
      <c r="N33" s="22">
        <v>0</v>
      </c>
      <c r="O33" s="22">
        <v>0</v>
      </c>
      <c r="P33" s="22">
        <v>0</v>
      </c>
      <c r="Q33" s="22">
        <v>0</v>
      </c>
    </row>
    <row r="34" spans="2:17" ht="30.75" customHeight="1" x14ac:dyDescent="0.3">
      <c r="B34" s="8" t="s">
        <v>79</v>
      </c>
      <c r="C34" s="22">
        <v>0</v>
      </c>
      <c r="D34" s="22">
        <v>0</v>
      </c>
      <c r="E34" s="22">
        <v>0</v>
      </c>
      <c r="F34" s="22">
        <v>0</v>
      </c>
      <c r="G34" s="22">
        <v>0</v>
      </c>
      <c r="H34" s="22">
        <v>0</v>
      </c>
      <c r="I34" s="22">
        <v>0</v>
      </c>
      <c r="J34" s="22">
        <v>0</v>
      </c>
      <c r="K34" s="22">
        <v>0</v>
      </c>
      <c r="L34" s="22">
        <v>0</v>
      </c>
      <c r="M34" s="22">
        <v>0</v>
      </c>
      <c r="N34" s="22">
        <v>0</v>
      </c>
      <c r="O34" s="22">
        <v>0</v>
      </c>
      <c r="P34" s="22">
        <v>0</v>
      </c>
      <c r="Q34" s="22">
        <v>0</v>
      </c>
    </row>
    <row r="35" spans="2:17" ht="30.75" customHeight="1" x14ac:dyDescent="0.3">
      <c r="B35" s="8" t="s">
        <v>48</v>
      </c>
      <c r="C35" s="22">
        <v>0</v>
      </c>
      <c r="D35" s="22">
        <v>0</v>
      </c>
      <c r="E35" s="22">
        <v>0</v>
      </c>
      <c r="F35" s="22">
        <v>0</v>
      </c>
      <c r="G35" s="22">
        <v>0</v>
      </c>
      <c r="H35" s="22">
        <v>0</v>
      </c>
      <c r="I35" s="22">
        <v>0</v>
      </c>
      <c r="J35" s="22">
        <v>0</v>
      </c>
      <c r="K35" s="22">
        <v>0</v>
      </c>
      <c r="L35" s="22">
        <v>0</v>
      </c>
      <c r="M35" s="22">
        <v>0</v>
      </c>
      <c r="N35" s="22">
        <v>0</v>
      </c>
      <c r="O35" s="22">
        <v>0</v>
      </c>
      <c r="P35" s="22">
        <v>0</v>
      </c>
      <c r="Q35" s="22">
        <v>0</v>
      </c>
    </row>
    <row r="36" spans="2:17" ht="30.75" customHeight="1" x14ac:dyDescent="0.3">
      <c r="B36" s="64" t="s">
        <v>45</v>
      </c>
      <c r="C36" s="67">
        <f>SUM(C33:C35)</f>
        <v>0</v>
      </c>
      <c r="D36" s="67">
        <f t="shared" ref="D36:Q36" si="1">SUM(D33:D35)</f>
        <v>0</v>
      </c>
      <c r="E36" s="67">
        <f t="shared" si="1"/>
        <v>0</v>
      </c>
      <c r="F36" s="67">
        <f t="shared" si="1"/>
        <v>0</v>
      </c>
      <c r="G36" s="67">
        <f t="shared" si="1"/>
        <v>0</v>
      </c>
      <c r="H36" s="67">
        <f t="shared" si="1"/>
        <v>0</v>
      </c>
      <c r="I36" s="67">
        <f t="shared" si="1"/>
        <v>0</v>
      </c>
      <c r="J36" s="67">
        <f t="shared" si="1"/>
        <v>0</v>
      </c>
      <c r="K36" s="67">
        <f t="shared" si="1"/>
        <v>0</v>
      </c>
      <c r="L36" s="67">
        <f t="shared" si="1"/>
        <v>0</v>
      </c>
      <c r="M36" s="67">
        <f t="shared" si="1"/>
        <v>0</v>
      </c>
      <c r="N36" s="67">
        <f t="shared" si="1"/>
        <v>0</v>
      </c>
      <c r="O36" s="67">
        <f t="shared" si="1"/>
        <v>0</v>
      </c>
      <c r="P36" s="67">
        <f t="shared" si="1"/>
        <v>0</v>
      </c>
      <c r="Q36" s="67">
        <f t="shared" si="1"/>
        <v>0</v>
      </c>
    </row>
    <row r="37" spans="2:17" x14ac:dyDescent="0.3">
      <c r="B37" s="242" t="s">
        <v>50</v>
      </c>
      <c r="C37" s="242"/>
      <c r="D37" s="242"/>
      <c r="E37" s="242"/>
      <c r="F37" s="242"/>
      <c r="G37" s="242"/>
      <c r="H37" s="242"/>
      <c r="I37" s="242"/>
      <c r="J37" s="242"/>
      <c r="K37" s="242"/>
      <c r="L37" s="242"/>
      <c r="M37" s="242"/>
      <c r="N37" s="242"/>
      <c r="O37" s="242"/>
      <c r="P37" s="242"/>
      <c r="Q37" s="242"/>
    </row>
    <row r="39" spans="2:17" x14ac:dyDescent="0.3">
      <c r="C39" s="19"/>
      <c r="D39" s="19"/>
      <c r="E39" s="19"/>
      <c r="F39" s="19"/>
      <c r="G39" s="19"/>
      <c r="H39" s="19"/>
      <c r="I39" s="19"/>
      <c r="J39" s="19"/>
      <c r="K39" s="19"/>
      <c r="L39" s="19"/>
      <c r="M39" s="19"/>
      <c r="N39" s="19"/>
      <c r="O39" s="19"/>
      <c r="P39" s="19"/>
      <c r="Q39" s="19"/>
    </row>
  </sheetData>
  <sheetProtection password="E931" sheet="1" objects="1" scenarios="1"/>
  <mergeCells count="4">
    <mergeCell ref="B3:Q3"/>
    <mergeCell ref="B5:Q5"/>
    <mergeCell ref="B32:Q32"/>
    <mergeCell ref="B37:Q37"/>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92D050"/>
    <pageSetUpPr fitToPage="1"/>
  </sheetPr>
  <dimension ref="B2:Q37"/>
  <sheetViews>
    <sheetView showGridLines="0" zoomScale="80" zoomScaleNormal="80" workbookViewId="0">
      <selection activeCell="B10" sqref="B10"/>
    </sheetView>
  </sheetViews>
  <sheetFormatPr defaultColWidth="15.7265625" defaultRowHeight="14" x14ac:dyDescent="0.3"/>
  <cols>
    <col min="1" max="1" width="15.7265625" style="6"/>
    <col min="2" max="2" width="44.7265625" style="6" customWidth="1"/>
    <col min="3" max="16" width="20.26953125" style="6" customWidth="1"/>
    <col min="17" max="17" width="20.26953125" style="10" customWidth="1"/>
    <col min="18" max="16384" width="15.7265625" style="6"/>
  </cols>
  <sheetData>
    <row r="2" spans="2:17" ht="8.25" customHeight="1" x14ac:dyDescent="0.3"/>
    <row r="3" spans="2:17" ht="26.25" customHeight="1" x14ac:dyDescent="0.3">
      <c r="B3" s="246" t="s">
        <v>291</v>
      </c>
      <c r="C3" s="246"/>
      <c r="D3" s="246"/>
      <c r="E3" s="246"/>
      <c r="F3" s="246"/>
      <c r="G3" s="246"/>
      <c r="H3" s="246"/>
      <c r="I3" s="246"/>
      <c r="J3" s="246"/>
      <c r="K3" s="246"/>
      <c r="L3" s="246"/>
      <c r="M3" s="246"/>
      <c r="N3" s="246"/>
      <c r="O3" s="246"/>
      <c r="P3" s="246"/>
      <c r="Q3" s="246"/>
    </row>
    <row r="4" spans="2:17" s="18" customFormat="1" ht="26" x14ac:dyDescent="0.3">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33.75" customHeight="1" x14ac:dyDescent="0.3">
      <c r="B5" s="238" t="s">
        <v>16</v>
      </c>
      <c r="C5" s="239"/>
      <c r="D5" s="239"/>
      <c r="E5" s="239"/>
      <c r="F5" s="239"/>
      <c r="G5" s="239"/>
      <c r="H5" s="239"/>
      <c r="I5" s="239"/>
      <c r="J5" s="239"/>
      <c r="K5" s="239"/>
      <c r="L5" s="239"/>
      <c r="M5" s="239"/>
      <c r="N5" s="239"/>
      <c r="O5" s="239"/>
      <c r="P5" s="239"/>
      <c r="Q5" s="240"/>
    </row>
    <row r="6" spans="2:17" ht="27.75" customHeight="1" x14ac:dyDescent="0.3">
      <c r="B6" s="8" t="s">
        <v>51</v>
      </c>
      <c r="C6" s="22">
        <v>0</v>
      </c>
      <c r="D6" s="22">
        <v>0</v>
      </c>
      <c r="E6" s="22">
        <v>0</v>
      </c>
      <c r="F6" s="22">
        <v>0</v>
      </c>
      <c r="G6" s="22">
        <v>0</v>
      </c>
      <c r="H6" s="22">
        <v>0</v>
      </c>
      <c r="I6" s="22">
        <v>0</v>
      </c>
      <c r="J6" s="22">
        <v>0</v>
      </c>
      <c r="K6" s="22">
        <v>0</v>
      </c>
      <c r="L6" s="22">
        <v>0</v>
      </c>
      <c r="M6" s="22">
        <v>0</v>
      </c>
      <c r="N6" s="22">
        <v>0</v>
      </c>
      <c r="O6" s="22">
        <v>0</v>
      </c>
      <c r="P6" s="22">
        <v>0</v>
      </c>
      <c r="Q6" s="23">
        <v>0</v>
      </c>
    </row>
    <row r="7" spans="2:17" ht="27.75" customHeight="1" x14ac:dyDescent="0.3">
      <c r="B7" s="8" t="s">
        <v>144</v>
      </c>
      <c r="C7" s="22">
        <v>0</v>
      </c>
      <c r="D7" s="22">
        <v>0</v>
      </c>
      <c r="E7" s="22">
        <v>0</v>
      </c>
      <c r="F7" s="22">
        <v>0</v>
      </c>
      <c r="G7" s="22">
        <v>0</v>
      </c>
      <c r="H7" s="22">
        <v>0</v>
      </c>
      <c r="I7" s="22">
        <v>0</v>
      </c>
      <c r="J7" s="22">
        <v>0</v>
      </c>
      <c r="K7" s="22">
        <v>0</v>
      </c>
      <c r="L7" s="22">
        <v>0</v>
      </c>
      <c r="M7" s="22">
        <v>0</v>
      </c>
      <c r="N7" s="22">
        <v>0</v>
      </c>
      <c r="O7" s="22">
        <v>0</v>
      </c>
      <c r="P7" s="22">
        <v>0</v>
      </c>
      <c r="Q7" s="23">
        <v>0</v>
      </c>
    </row>
    <row r="8" spans="2:17" ht="27.75" customHeight="1" x14ac:dyDescent="0.3">
      <c r="B8" s="8" t="s">
        <v>153</v>
      </c>
      <c r="C8" s="22">
        <v>0</v>
      </c>
      <c r="D8" s="22">
        <v>0</v>
      </c>
      <c r="E8" s="22">
        <v>0</v>
      </c>
      <c r="F8" s="22">
        <v>0</v>
      </c>
      <c r="G8" s="22">
        <v>0</v>
      </c>
      <c r="H8" s="22">
        <v>0</v>
      </c>
      <c r="I8" s="22">
        <v>0</v>
      </c>
      <c r="J8" s="22">
        <v>0</v>
      </c>
      <c r="K8" s="22">
        <v>0</v>
      </c>
      <c r="L8" s="22">
        <v>0</v>
      </c>
      <c r="M8" s="22">
        <v>0</v>
      </c>
      <c r="N8" s="22">
        <v>0</v>
      </c>
      <c r="O8" s="22">
        <v>0</v>
      </c>
      <c r="P8" s="22">
        <v>0</v>
      </c>
      <c r="Q8" s="23">
        <v>0</v>
      </c>
    </row>
    <row r="9" spans="2:17" ht="27.75" customHeight="1" x14ac:dyDescent="0.3">
      <c r="B9" s="8" t="s">
        <v>52</v>
      </c>
      <c r="C9" s="22">
        <v>0</v>
      </c>
      <c r="D9" s="22">
        <v>0</v>
      </c>
      <c r="E9" s="22">
        <v>0</v>
      </c>
      <c r="F9" s="22">
        <v>0</v>
      </c>
      <c r="G9" s="22">
        <v>0</v>
      </c>
      <c r="H9" s="22">
        <v>0</v>
      </c>
      <c r="I9" s="22">
        <v>0</v>
      </c>
      <c r="J9" s="22">
        <v>0</v>
      </c>
      <c r="K9" s="22">
        <v>0</v>
      </c>
      <c r="L9" s="22">
        <v>0</v>
      </c>
      <c r="M9" s="22">
        <v>0</v>
      </c>
      <c r="N9" s="22">
        <v>0</v>
      </c>
      <c r="O9" s="22">
        <v>0</v>
      </c>
      <c r="P9" s="22">
        <v>0</v>
      </c>
      <c r="Q9" s="23">
        <v>0</v>
      </c>
    </row>
    <row r="10" spans="2:17" ht="27.75" customHeight="1" x14ac:dyDescent="0.3">
      <c r="B10" s="8" t="s">
        <v>53</v>
      </c>
      <c r="C10" s="22">
        <v>0</v>
      </c>
      <c r="D10" s="22">
        <v>0</v>
      </c>
      <c r="E10" s="22">
        <v>0</v>
      </c>
      <c r="F10" s="22">
        <v>0</v>
      </c>
      <c r="G10" s="22">
        <v>0</v>
      </c>
      <c r="H10" s="22">
        <v>0</v>
      </c>
      <c r="I10" s="22">
        <v>0</v>
      </c>
      <c r="J10" s="22">
        <v>0</v>
      </c>
      <c r="K10" s="22">
        <v>0</v>
      </c>
      <c r="L10" s="22">
        <v>0</v>
      </c>
      <c r="M10" s="22">
        <v>0</v>
      </c>
      <c r="N10" s="22">
        <v>0</v>
      </c>
      <c r="O10" s="22">
        <v>0</v>
      </c>
      <c r="P10" s="22">
        <v>0</v>
      </c>
      <c r="Q10" s="23">
        <v>0</v>
      </c>
    </row>
    <row r="11" spans="2:17" ht="27.75" customHeight="1" x14ac:dyDescent="0.3">
      <c r="B11" s="8" t="s">
        <v>22</v>
      </c>
      <c r="C11" s="22">
        <v>0</v>
      </c>
      <c r="D11" s="22">
        <v>0</v>
      </c>
      <c r="E11" s="22">
        <v>0</v>
      </c>
      <c r="F11" s="22">
        <v>0</v>
      </c>
      <c r="G11" s="22">
        <v>0</v>
      </c>
      <c r="H11" s="22">
        <v>0</v>
      </c>
      <c r="I11" s="22">
        <v>0</v>
      </c>
      <c r="J11" s="22">
        <v>0</v>
      </c>
      <c r="K11" s="22">
        <v>0</v>
      </c>
      <c r="L11" s="22">
        <v>0</v>
      </c>
      <c r="M11" s="22">
        <v>0</v>
      </c>
      <c r="N11" s="22">
        <v>0</v>
      </c>
      <c r="O11" s="22">
        <v>0</v>
      </c>
      <c r="P11" s="22">
        <v>0</v>
      </c>
      <c r="Q11" s="23">
        <v>0</v>
      </c>
    </row>
    <row r="12" spans="2:17" ht="27.75" customHeight="1" x14ac:dyDescent="0.3">
      <c r="B12" s="8" t="s">
        <v>54</v>
      </c>
      <c r="C12" s="22">
        <v>0</v>
      </c>
      <c r="D12" s="22">
        <v>0</v>
      </c>
      <c r="E12" s="22">
        <v>0</v>
      </c>
      <c r="F12" s="22">
        <v>0</v>
      </c>
      <c r="G12" s="22">
        <v>0</v>
      </c>
      <c r="H12" s="22">
        <v>0</v>
      </c>
      <c r="I12" s="22">
        <v>0</v>
      </c>
      <c r="J12" s="22">
        <v>0</v>
      </c>
      <c r="K12" s="22">
        <v>0</v>
      </c>
      <c r="L12" s="22">
        <v>0</v>
      </c>
      <c r="M12" s="22">
        <v>0</v>
      </c>
      <c r="N12" s="22">
        <v>0</v>
      </c>
      <c r="O12" s="22">
        <v>0</v>
      </c>
      <c r="P12" s="22">
        <v>0</v>
      </c>
      <c r="Q12" s="23">
        <v>0</v>
      </c>
    </row>
    <row r="13" spans="2:17" ht="27.75" customHeight="1" x14ac:dyDescent="0.3">
      <c r="B13" s="8" t="s">
        <v>55</v>
      </c>
      <c r="C13" s="22">
        <v>0</v>
      </c>
      <c r="D13" s="22">
        <v>0</v>
      </c>
      <c r="E13" s="22">
        <v>0</v>
      </c>
      <c r="F13" s="22">
        <v>0</v>
      </c>
      <c r="G13" s="22">
        <v>0</v>
      </c>
      <c r="H13" s="22">
        <v>0</v>
      </c>
      <c r="I13" s="22">
        <v>0</v>
      </c>
      <c r="J13" s="22">
        <v>0</v>
      </c>
      <c r="K13" s="22">
        <v>0</v>
      </c>
      <c r="L13" s="22">
        <v>0</v>
      </c>
      <c r="M13" s="22">
        <v>0</v>
      </c>
      <c r="N13" s="22">
        <v>0</v>
      </c>
      <c r="O13" s="22">
        <v>0</v>
      </c>
      <c r="P13" s="22">
        <v>0</v>
      </c>
      <c r="Q13" s="23">
        <v>0</v>
      </c>
    </row>
    <row r="14" spans="2:17" ht="27.75" customHeight="1" x14ac:dyDescent="0.3">
      <c r="B14" s="8" t="s">
        <v>56</v>
      </c>
      <c r="C14" s="22">
        <v>0</v>
      </c>
      <c r="D14" s="22">
        <v>0</v>
      </c>
      <c r="E14" s="22">
        <v>0</v>
      </c>
      <c r="F14" s="22">
        <v>0</v>
      </c>
      <c r="G14" s="22">
        <v>0</v>
      </c>
      <c r="H14" s="22">
        <v>0</v>
      </c>
      <c r="I14" s="22">
        <v>0</v>
      </c>
      <c r="J14" s="22">
        <v>0</v>
      </c>
      <c r="K14" s="22">
        <v>0</v>
      </c>
      <c r="L14" s="22">
        <v>0</v>
      </c>
      <c r="M14" s="22">
        <v>0</v>
      </c>
      <c r="N14" s="22">
        <v>0</v>
      </c>
      <c r="O14" s="22">
        <v>0</v>
      </c>
      <c r="P14" s="22">
        <v>0</v>
      </c>
      <c r="Q14" s="23">
        <v>0</v>
      </c>
    </row>
    <row r="15" spans="2:17" ht="27.75" customHeight="1" x14ac:dyDescent="0.3">
      <c r="B15" s="8" t="s">
        <v>57</v>
      </c>
      <c r="C15" s="22">
        <v>0</v>
      </c>
      <c r="D15" s="22">
        <v>0</v>
      </c>
      <c r="E15" s="22">
        <v>0</v>
      </c>
      <c r="F15" s="22">
        <v>0</v>
      </c>
      <c r="G15" s="22">
        <v>0</v>
      </c>
      <c r="H15" s="22">
        <v>0</v>
      </c>
      <c r="I15" s="22">
        <v>0</v>
      </c>
      <c r="J15" s="22">
        <v>0</v>
      </c>
      <c r="K15" s="22">
        <v>0</v>
      </c>
      <c r="L15" s="22">
        <v>0</v>
      </c>
      <c r="M15" s="22">
        <v>0</v>
      </c>
      <c r="N15" s="22">
        <v>0</v>
      </c>
      <c r="O15" s="22">
        <v>0</v>
      </c>
      <c r="P15" s="22">
        <v>0</v>
      </c>
      <c r="Q15" s="23">
        <v>0</v>
      </c>
    </row>
    <row r="16" spans="2:17" ht="27.75" customHeight="1" x14ac:dyDescent="0.3">
      <c r="B16" s="8" t="s">
        <v>58</v>
      </c>
      <c r="C16" s="22">
        <v>0</v>
      </c>
      <c r="D16" s="22">
        <v>0</v>
      </c>
      <c r="E16" s="22">
        <v>0</v>
      </c>
      <c r="F16" s="22">
        <v>0</v>
      </c>
      <c r="G16" s="22">
        <v>0</v>
      </c>
      <c r="H16" s="22">
        <v>0</v>
      </c>
      <c r="I16" s="22">
        <v>0</v>
      </c>
      <c r="J16" s="22">
        <v>0</v>
      </c>
      <c r="K16" s="22">
        <v>0</v>
      </c>
      <c r="L16" s="22">
        <v>0</v>
      </c>
      <c r="M16" s="22">
        <v>0</v>
      </c>
      <c r="N16" s="22">
        <v>0</v>
      </c>
      <c r="O16" s="22">
        <v>0</v>
      </c>
      <c r="P16" s="22">
        <v>0</v>
      </c>
      <c r="Q16" s="23">
        <v>0</v>
      </c>
    </row>
    <row r="17" spans="2:17" ht="27.75" customHeight="1" x14ac:dyDescent="0.3">
      <c r="B17" s="8" t="s">
        <v>59</v>
      </c>
      <c r="C17" s="22">
        <v>0</v>
      </c>
      <c r="D17" s="22">
        <v>0</v>
      </c>
      <c r="E17" s="22">
        <v>0</v>
      </c>
      <c r="F17" s="22">
        <v>0</v>
      </c>
      <c r="G17" s="22">
        <v>0</v>
      </c>
      <c r="H17" s="22">
        <v>0</v>
      </c>
      <c r="I17" s="22">
        <v>0</v>
      </c>
      <c r="J17" s="22">
        <v>0</v>
      </c>
      <c r="K17" s="22">
        <v>0</v>
      </c>
      <c r="L17" s="22">
        <v>0</v>
      </c>
      <c r="M17" s="22">
        <v>0</v>
      </c>
      <c r="N17" s="22">
        <v>0</v>
      </c>
      <c r="O17" s="22">
        <v>0</v>
      </c>
      <c r="P17" s="22">
        <v>0</v>
      </c>
      <c r="Q17" s="23">
        <v>0</v>
      </c>
    </row>
    <row r="18" spans="2:17" ht="27.75" customHeight="1" x14ac:dyDescent="0.3">
      <c r="B18" s="8" t="s">
        <v>133</v>
      </c>
      <c r="C18" s="22">
        <v>0</v>
      </c>
      <c r="D18" s="22">
        <v>0</v>
      </c>
      <c r="E18" s="22">
        <v>0</v>
      </c>
      <c r="F18" s="22">
        <v>0</v>
      </c>
      <c r="G18" s="22">
        <v>0</v>
      </c>
      <c r="H18" s="22">
        <v>0</v>
      </c>
      <c r="I18" s="22">
        <v>0</v>
      </c>
      <c r="J18" s="22">
        <v>0</v>
      </c>
      <c r="K18" s="22">
        <v>0</v>
      </c>
      <c r="L18" s="22">
        <v>0</v>
      </c>
      <c r="M18" s="22">
        <v>0</v>
      </c>
      <c r="N18" s="22">
        <v>0</v>
      </c>
      <c r="O18" s="22">
        <v>0</v>
      </c>
      <c r="P18" s="22">
        <v>0</v>
      </c>
      <c r="Q18" s="23">
        <v>0</v>
      </c>
    </row>
    <row r="19" spans="2:17" ht="27.75" customHeight="1" x14ac:dyDescent="0.3">
      <c r="B19" s="8" t="s">
        <v>138</v>
      </c>
      <c r="C19" s="22">
        <v>0</v>
      </c>
      <c r="D19" s="22">
        <v>0</v>
      </c>
      <c r="E19" s="22">
        <v>0</v>
      </c>
      <c r="F19" s="22">
        <v>0</v>
      </c>
      <c r="G19" s="22">
        <v>0</v>
      </c>
      <c r="H19" s="22">
        <v>0</v>
      </c>
      <c r="I19" s="22">
        <v>0</v>
      </c>
      <c r="J19" s="22">
        <v>0</v>
      </c>
      <c r="K19" s="22">
        <v>0</v>
      </c>
      <c r="L19" s="22">
        <v>0</v>
      </c>
      <c r="M19" s="22">
        <v>0</v>
      </c>
      <c r="N19" s="22">
        <v>0</v>
      </c>
      <c r="O19" s="22">
        <v>0</v>
      </c>
      <c r="P19" s="22">
        <v>0</v>
      </c>
      <c r="Q19" s="23">
        <v>0</v>
      </c>
    </row>
    <row r="20" spans="2:17" ht="27.75" customHeight="1" x14ac:dyDescent="0.3">
      <c r="B20" s="8" t="s">
        <v>35</v>
      </c>
      <c r="C20" s="22">
        <v>0</v>
      </c>
      <c r="D20" s="22">
        <v>0</v>
      </c>
      <c r="E20" s="22">
        <v>0</v>
      </c>
      <c r="F20" s="22">
        <v>0</v>
      </c>
      <c r="G20" s="22">
        <v>0</v>
      </c>
      <c r="H20" s="22">
        <v>0</v>
      </c>
      <c r="I20" s="22">
        <v>0</v>
      </c>
      <c r="J20" s="22">
        <v>0</v>
      </c>
      <c r="K20" s="22">
        <v>0</v>
      </c>
      <c r="L20" s="22">
        <v>0</v>
      </c>
      <c r="M20" s="22">
        <v>0</v>
      </c>
      <c r="N20" s="22">
        <v>0</v>
      </c>
      <c r="O20" s="22">
        <v>0</v>
      </c>
      <c r="P20" s="22">
        <v>0</v>
      </c>
      <c r="Q20" s="23">
        <v>0</v>
      </c>
    </row>
    <row r="21" spans="2:17" ht="27.75" customHeight="1" x14ac:dyDescent="0.3">
      <c r="B21" s="58" t="s">
        <v>198</v>
      </c>
      <c r="C21" s="22">
        <v>0</v>
      </c>
      <c r="D21" s="22">
        <v>0</v>
      </c>
      <c r="E21" s="22">
        <v>0</v>
      </c>
      <c r="F21" s="22">
        <v>0</v>
      </c>
      <c r="G21" s="22">
        <v>0</v>
      </c>
      <c r="H21" s="22">
        <v>0</v>
      </c>
      <c r="I21" s="22">
        <v>0</v>
      </c>
      <c r="J21" s="22">
        <v>0</v>
      </c>
      <c r="K21" s="22">
        <v>0</v>
      </c>
      <c r="L21" s="22">
        <v>0</v>
      </c>
      <c r="M21" s="22">
        <v>0</v>
      </c>
      <c r="N21" s="22">
        <v>0</v>
      </c>
      <c r="O21" s="22">
        <v>0</v>
      </c>
      <c r="P21" s="22">
        <v>0</v>
      </c>
      <c r="Q21" s="23">
        <v>0</v>
      </c>
    </row>
    <row r="22" spans="2:17" ht="27.75" customHeight="1" x14ac:dyDescent="0.3">
      <c r="B22" s="8" t="s">
        <v>60</v>
      </c>
      <c r="C22" s="22">
        <v>0</v>
      </c>
      <c r="D22" s="22">
        <v>0</v>
      </c>
      <c r="E22" s="22">
        <v>0</v>
      </c>
      <c r="F22" s="22">
        <v>0</v>
      </c>
      <c r="G22" s="22">
        <v>0</v>
      </c>
      <c r="H22" s="22">
        <v>0</v>
      </c>
      <c r="I22" s="22">
        <v>0</v>
      </c>
      <c r="J22" s="22">
        <v>0</v>
      </c>
      <c r="K22" s="22">
        <v>0</v>
      </c>
      <c r="L22" s="22">
        <v>0</v>
      </c>
      <c r="M22" s="22">
        <v>0</v>
      </c>
      <c r="N22" s="22">
        <v>0</v>
      </c>
      <c r="O22" s="22">
        <v>0</v>
      </c>
      <c r="P22" s="22">
        <v>0</v>
      </c>
      <c r="Q22" s="23">
        <v>0</v>
      </c>
    </row>
    <row r="23" spans="2:17" ht="27.75" customHeight="1" x14ac:dyDescent="0.3">
      <c r="B23" s="8" t="s">
        <v>61</v>
      </c>
      <c r="C23" s="22">
        <v>0</v>
      </c>
      <c r="D23" s="22">
        <v>0</v>
      </c>
      <c r="E23" s="22">
        <v>0</v>
      </c>
      <c r="F23" s="22">
        <v>0</v>
      </c>
      <c r="G23" s="22">
        <v>0</v>
      </c>
      <c r="H23" s="22">
        <v>0</v>
      </c>
      <c r="I23" s="22">
        <v>0</v>
      </c>
      <c r="J23" s="22">
        <v>0</v>
      </c>
      <c r="K23" s="22">
        <v>0</v>
      </c>
      <c r="L23" s="22">
        <v>0</v>
      </c>
      <c r="M23" s="22">
        <v>0</v>
      </c>
      <c r="N23" s="22">
        <v>0</v>
      </c>
      <c r="O23" s="22">
        <v>0</v>
      </c>
      <c r="P23" s="22">
        <v>0</v>
      </c>
      <c r="Q23" s="23">
        <v>0</v>
      </c>
    </row>
    <row r="24" spans="2:17" ht="27.75" customHeight="1" x14ac:dyDescent="0.3">
      <c r="B24" s="8" t="s">
        <v>136</v>
      </c>
      <c r="C24" s="22">
        <v>0</v>
      </c>
      <c r="D24" s="22">
        <v>0</v>
      </c>
      <c r="E24" s="22">
        <v>0</v>
      </c>
      <c r="F24" s="22">
        <v>0</v>
      </c>
      <c r="G24" s="22">
        <v>0</v>
      </c>
      <c r="H24" s="22">
        <v>0</v>
      </c>
      <c r="I24" s="22">
        <v>0</v>
      </c>
      <c r="J24" s="22">
        <v>0</v>
      </c>
      <c r="K24" s="22">
        <v>0</v>
      </c>
      <c r="L24" s="22">
        <v>0</v>
      </c>
      <c r="M24" s="22">
        <v>0</v>
      </c>
      <c r="N24" s="22">
        <v>0</v>
      </c>
      <c r="O24" s="22">
        <v>0</v>
      </c>
      <c r="P24" s="22">
        <v>0</v>
      </c>
      <c r="Q24" s="23">
        <v>0</v>
      </c>
    </row>
    <row r="25" spans="2:17" ht="27.75" customHeight="1" x14ac:dyDescent="0.3">
      <c r="B25" s="8" t="s">
        <v>137</v>
      </c>
      <c r="C25" s="22">
        <v>0</v>
      </c>
      <c r="D25" s="22">
        <v>0</v>
      </c>
      <c r="E25" s="22">
        <v>0</v>
      </c>
      <c r="F25" s="22">
        <v>0</v>
      </c>
      <c r="G25" s="22">
        <v>0</v>
      </c>
      <c r="H25" s="22">
        <v>0</v>
      </c>
      <c r="I25" s="22">
        <v>0</v>
      </c>
      <c r="J25" s="22">
        <v>0</v>
      </c>
      <c r="K25" s="22">
        <v>0</v>
      </c>
      <c r="L25" s="22">
        <v>0</v>
      </c>
      <c r="M25" s="22">
        <v>0</v>
      </c>
      <c r="N25" s="22">
        <v>0</v>
      </c>
      <c r="O25" s="22">
        <v>0</v>
      </c>
      <c r="P25" s="22">
        <v>0</v>
      </c>
      <c r="Q25" s="23">
        <v>0</v>
      </c>
    </row>
    <row r="26" spans="2:17" ht="27.75" customHeight="1" x14ac:dyDescent="0.3">
      <c r="B26" s="8" t="s">
        <v>154</v>
      </c>
      <c r="C26" s="22">
        <v>0</v>
      </c>
      <c r="D26" s="22">
        <v>0</v>
      </c>
      <c r="E26" s="22">
        <v>0</v>
      </c>
      <c r="F26" s="22">
        <v>0</v>
      </c>
      <c r="G26" s="22">
        <v>0</v>
      </c>
      <c r="H26" s="22">
        <v>0</v>
      </c>
      <c r="I26" s="22">
        <v>0</v>
      </c>
      <c r="J26" s="22">
        <v>0</v>
      </c>
      <c r="K26" s="22">
        <v>0</v>
      </c>
      <c r="L26" s="22">
        <v>0</v>
      </c>
      <c r="M26" s="22">
        <v>0</v>
      </c>
      <c r="N26" s="22">
        <v>0</v>
      </c>
      <c r="O26" s="22">
        <v>0</v>
      </c>
      <c r="P26" s="22">
        <v>0</v>
      </c>
      <c r="Q26" s="23">
        <v>0</v>
      </c>
    </row>
    <row r="27" spans="2:17" ht="27.75" customHeight="1" x14ac:dyDescent="0.3">
      <c r="B27" s="8" t="s">
        <v>38</v>
      </c>
      <c r="C27" s="22">
        <v>0</v>
      </c>
      <c r="D27" s="22">
        <v>0</v>
      </c>
      <c r="E27" s="22">
        <v>0</v>
      </c>
      <c r="F27" s="22">
        <v>0</v>
      </c>
      <c r="G27" s="22">
        <v>0</v>
      </c>
      <c r="H27" s="22">
        <v>0</v>
      </c>
      <c r="I27" s="22">
        <v>0</v>
      </c>
      <c r="J27" s="22">
        <v>0</v>
      </c>
      <c r="K27" s="22">
        <v>0</v>
      </c>
      <c r="L27" s="22">
        <v>0</v>
      </c>
      <c r="M27" s="22">
        <v>0</v>
      </c>
      <c r="N27" s="22">
        <v>0</v>
      </c>
      <c r="O27" s="22">
        <v>0</v>
      </c>
      <c r="P27" s="22">
        <v>0</v>
      </c>
      <c r="Q27" s="23">
        <v>0</v>
      </c>
    </row>
    <row r="28" spans="2:17" ht="27.75" customHeight="1" x14ac:dyDescent="0.3">
      <c r="B28" s="8" t="s">
        <v>62</v>
      </c>
      <c r="C28" s="22">
        <v>0</v>
      </c>
      <c r="D28" s="22">
        <v>0</v>
      </c>
      <c r="E28" s="22">
        <v>0</v>
      </c>
      <c r="F28" s="22">
        <v>0</v>
      </c>
      <c r="G28" s="22">
        <v>0</v>
      </c>
      <c r="H28" s="22">
        <v>0</v>
      </c>
      <c r="I28" s="22">
        <v>0</v>
      </c>
      <c r="J28" s="22">
        <v>0</v>
      </c>
      <c r="K28" s="22">
        <v>0</v>
      </c>
      <c r="L28" s="22">
        <v>0</v>
      </c>
      <c r="M28" s="22">
        <v>0</v>
      </c>
      <c r="N28" s="22">
        <v>0</v>
      </c>
      <c r="O28" s="22">
        <v>0</v>
      </c>
      <c r="P28" s="22">
        <v>0</v>
      </c>
      <c r="Q28" s="23">
        <v>0</v>
      </c>
    </row>
    <row r="29" spans="2:17" ht="27.75" customHeight="1" x14ac:dyDescent="0.3">
      <c r="B29" s="8" t="s">
        <v>63</v>
      </c>
      <c r="C29" s="22">
        <v>0</v>
      </c>
      <c r="D29" s="22">
        <v>0</v>
      </c>
      <c r="E29" s="22">
        <v>0</v>
      </c>
      <c r="F29" s="22">
        <v>0</v>
      </c>
      <c r="G29" s="22">
        <v>0</v>
      </c>
      <c r="H29" s="22">
        <v>0</v>
      </c>
      <c r="I29" s="22">
        <v>0</v>
      </c>
      <c r="J29" s="22">
        <v>0</v>
      </c>
      <c r="K29" s="22">
        <v>0</v>
      </c>
      <c r="L29" s="22">
        <v>0</v>
      </c>
      <c r="M29" s="22">
        <v>0</v>
      </c>
      <c r="N29" s="22">
        <v>0</v>
      </c>
      <c r="O29" s="22">
        <v>0</v>
      </c>
      <c r="P29" s="22">
        <v>0</v>
      </c>
      <c r="Q29" s="23">
        <v>0</v>
      </c>
    </row>
    <row r="30" spans="2:17" ht="27.75" customHeight="1" x14ac:dyDescent="0.3">
      <c r="B30" s="8" t="s">
        <v>64</v>
      </c>
      <c r="C30" s="22">
        <v>0</v>
      </c>
      <c r="D30" s="22">
        <v>0</v>
      </c>
      <c r="E30" s="22">
        <v>0</v>
      </c>
      <c r="F30" s="22">
        <v>0</v>
      </c>
      <c r="G30" s="22">
        <v>0</v>
      </c>
      <c r="H30" s="22">
        <v>0</v>
      </c>
      <c r="I30" s="22">
        <v>0</v>
      </c>
      <c r="J30" s="22">
        <v>0</v>
      </c>
      <c r="K30" s="22">
        <v>0</v>
      </c>
      <c r="L30" s="22">
        <v>0</v>
      </c>
      <c r="M30" s="22">
        <v>0</v>
      </c>
      <c r="N30" s="22">
        <v>0</v>
      </c>
      <c r="O30" s="22">
        <v>0</v>
      </c>
      <c r="P30" s="22">
        <v>0</v>
      </c>
      <c r="Q30" s="23">
        <v>0</v>
      </c>
    </row>
    <row r="31" spans="2:17" ht="27.75" customHeight="1" x14ac:dyDescent="0.3">
      <c r="B31" s="64" t="s">
        <v>45</v>
      </c>
      <c r="C31" s="67">
        <f t="shared" ref="C31:Q31" si="0">SUM(C6:C30)</f>
        <v>0</v>
      </c>
      <c r="D31" s="67">
        <f t="shared" si="0"/>
        <v>0</v>
      </c>
      <c r="E31" s="67">
        <f t="shared" si="0"/>
        <v>0</v>
      </c>
      <c r="F31" s="67">
        <f t="shared" si="0"/>
        <v>0</v>
      </c>
      <c r="G31" s="67">
        <f t="shared" si="0"/>
        <v>0</v>
      </c>
      <c r="H31" s="67">
        <f t="shared" si="0"/>
        <v>0</v>
      </c>
      <c r="I31" s="67">
        <f t="shared" si="0"/>
        <v>0</v>
      </c>
      <c r="J31" s="67">
        <f t="shared" si="0"/>
        <v>0</v>
      </c>
      <c r="K31" s="67">
        <f t="shared" si="0"/>
        <v>0</v>
      </c>
      <c r="L31" s="67">
        <f t="shared" si="0"/>
        <v>0</v>
      </c>
      <c r="M31" s="67">
        <f t="shared" si="0"/>
        <v>0</v>
      </c>
      <c r="N31" s="67">
        <f t="shared" si="0"/>
        <v>0</v>
      </c>
      <c r="O31" s="67">
        <f t="shared" si="0"/>
        <v>0</v>
      </c>
      <c r="P31" s="67">
        <f t="shared" si="0"/>
        <v>0</v>
      </c>
      <c r="Q31" s="67">
        <f t="shared" si="0"/>
        <v>0</v>
      </c>
    </row>
    <row r="32" spans="2:17" ht="27.75" customHeight="1" x14ac:dyDescent="0.3">
      <c r="B32" s="238" t="s">
        <v>46</v>
      </c>
      <c r="C32" s="239"/>
      <c r="D32" s="239"/>
      <c r="E32" s="239"/>
      <c r="F32" s="239"/>
      <c r="G32" s="239"/>
      <c r="H32" s="239"/>
      <c r="I32" s="239"/>
      <c r="J32" s="239"/>
      <c r="K32" s="239"/>
      <c r="L32" s="239"/>
      <c r="M32" s="239"/>
      <c r="N32" s="239"/>
      <c r="O32" s="239"/>
      <c r="P32" s="239"/>
      <c r="Q32" s="240"/>
    </row>
    <row r="33" spans="2:17" ht="27.75" customHeight="1" x14ac:dyDescent="0.3">
      <c r="B33" s="8" t="s">
        <v>47</v>
      </c>
      <c r="C33" s="22">
        <v>0</v>
      </c>
      <c r="D33" s="22">
        <v>0</v>
      </c>
      <c r="E33" s="22">
        <v>0</v>
      </c>
      <c r="F33" s="22">
        <v>0</v>
      </c>
      <c r="G33" s="22">
        <v>0</v>
      </c>
      <c r="H33" s="22">
        <v>0</v>
      </c>
      <c r="I33" s="22">
        <v>0</v>
      </c>
      <c r="J33" s="22">
        <v>0</v>
      </c>
      <c r="K33" s="22">
        <v>0</v>
      </c>
      <c r="L33" s="22">
        <v>0</v>
      </c>
      <c r="M33" s="22">
        <v>0</v>
      </c>
      <c r="N33" s="22">
        <v>0</v>
      </c>
      <c r="O33" s="22">
        <v>0</v>
      </c>
      <c r="P33" s="22">
        <v>0</v>
      </c>
      <c r="Q33" s="23">
        <v>0</v>
      </c>
    </row>
    <row r="34" spans="2:17" ht="27.75" customHeight="1" x14ac:dyDescent="0.3">
      <c r="B34" s="8" t="s">
        <v>79</v>
      </c>
      <c r="C34" s="22">
        <v>0</v>
      </c>
      <c r="D34" s="22">
        <v>0</v>
      </c>
      <c r="E34" s="22">
        <v>0</v>
      </c>
      <c r="F34" s="22">
        <v>0</v>
      </c>
      <c r="G34" s="22">
        <v>0</v>
      </c>
      <c r="H34" s="22">
        <v>0</v>
      </c>
      <c r="I34" s="22">
        <v>0</v>
      </c>
      <c r="J34" s="22">
        <v>0</v>
      </c>
      <c r="K34" s="22">
        <v>0</v>
      </c>
      <c r="L34" s="22">
        <v>0</v>
      </c>
      <c r="M34" s="22">
        <v>0</v>
      </c>
      <c r="N34" s="22">
        <v>0</v>
      </c>
      <c r="O34" s="22">
        <v>0</v>
      </c>
      <c r="P34" s="22">
        <v>0</v>
      </c>
      <c r="Q34" s="23">
        <v>0</v>
      </c>
    </row>
    <row r="35" spans="2:17" ht="27.75" customHeight="1" x14ac:dyDescent="0.3">
      <c r="B35" s="8" t="s">
        <v>48</v>
      </c>
      <c r="C35" s="22">
        <v>0</v>
      </c>
      <c r="D35" s="22">
        <v>0</v>
      </c>
      <c r="E35" s="22">
        <v>0</v>
      </c>
      <c r="F35" s="22">
        <v>0</v>
      </c>
      <c r="G35" s="22">
        <v>0</v>
      </c>
      <c r="H35" s="22">
        <v>0</v>
      </c>
      <c r="I35" s="22">
        <v>0</v>
      </c>
      <c r="J35" s="22">
        <v>0</v>
      </c>
      <c r="K35" s="22">
        <v>0</v>
      </c>
      <c r="L35" s="22">
        <v>0</v>
      </c>
      <c r="M35" s="22">
        <v>0</v>
      </c>
      <c r="N35" s="22">
        <v>0</v>
      </c>
      <c r="O35" s="22">
        <v>0</v>
      </c>
      <c r="P35" s="22">
        <v>0</v>
      </c>
      <c r="Q35" s="23">
        <v>0</v>
      </c>
    </row>
    <row r="36" spans="2:17" ht="27.75" customHeight="1" x14ac:dyDescent="0.3">
      <c r="B36" s="64" t="s">
        <v>45</v>
      </c>
      <c r="C36" s="67">
        <f>SUM(C33:C35)</f>
        <v>0</v>
      </c>
      <c r="D36" s="67">
        <f t="shared" ref="D36:Q36" si="1">SUM(D33:D35)</f>
        <v>0</v>
      </c>
      <c r="E36" s="67">
        <f t="shared" si="1"/>
        <v>0</v>
      </c>
      <c r="F36" s="67">
        <f t="shared" si="1"/>
        <v>0</v>
      </c>
      <c r="G36" s="67">
        <f t="shared" si="1"/>
        <v>0</v>
      </c>
      <c r="H36" s="67">
        <f t="shared" si="1"/>
        <v>0</v>
      </c>
      <c r="I36" s="67">
        <f t="shared" si="1"/>
        <v>0</v>
      </c>
      <c r="J36" s="67">
        <f t="shared" si="1"/>
        <v>0</v>
      </c>
      <c r="K36" s="67">
        <f t="shared" si="1"/>
        <v>0</v>
      </c>
      <c r="L36" s="67">
        <f t="shared" si="1"/>
        <v>0</v>
      </c>
      <c r="M36" s="67">
        <f t="shared" si="1"/>
        <v>0</v>
      </c>
      <c r="N36" s="67">
        <f t="shared" si="1"/>
        <v>0</v>
      </c>
      <c r="O36" s="67">
        <f t="shared" si="1"/>
        <v>0</v>
      </c>
      <c r="P36" s="67">
        <f t="shared" si="1"/>
        <v>0</v>
      </c>
      <c r="Q36" s="67">
        <f t="shared" si="1"/>
        <v>0</v>
      </c>
    </row>
    <row r="37" spans="2:17" x14ac:dyDescent="0.3">
      <c r="B37" s="242" t="s">
        <v>50</v>
      </c>
      <c r="C37" s="242"/>
      <c r="D37" s="242"/>
      <c r="E37" s="242"/>
      <c r="F37" s="242"/>
      <c r="G37" s="242"/>
      <c r="H37" s="242"/>
      <c r="I37" s="242"/>
      <c r="J37" s="242"/>
      <c r="K37" s="242"/>
      <c r="L37" s="242"/>
      <c r="M37" s="242"/>
      <c r="N37" s="242"/>
      <c r="O37" s="242"/>
      <c r="P37" s="242"/>
      <c r="Q37" s="242"/>
    </row>
  </sheetData>
  <sheetProtection password="E931" sheet="1" objects="1" scenarios="1"/>
  <mergeCells count="4">
    <mergeCell ref="B3:Q3"/>
    <mergeCell ref="B5:Q5"/>
    <mergeCell ref="B32:Q32"/>
    <mergeCell ref="B37:Q37"/>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92D050"/>
    <pageSetUpPr fitToPage="1"/>
  </sheetPr>
  <dimension ref="B2:Q37"/>
  <sheetViews>
    <sheetView showGridLines="0" zoomScale="80" zoomScaleNormal="80" workbookViewId="0">
      <selection activeCell="A4" sqref="A4"/>
    </sheetView>
  </sheetViews>
  <sheetFormatPr defaultColWidth="9.1796875" defaultRowHeight="18.75" customHeight="1" x14ac:dyDescent="0.35"/>
  <cols>
    <col min="1" max="1" width="15.1796875" customWidth="1"/>
    <col min="2" max="2" width="45.1796875" bestFit="1" customWidth="1"/>
    <col min="3" max="17" width="20.26953125" customWidth="1"/>
  </cols>
  <sheetData>
    <row r="2" spans="2:17" ht="18.75" customHeight="1" x14ac:dyDescent="0.35">
      <c r="B2" s="6"/>
      <c r="C2" s="6"/>
      <c r="D2" s="6"/>
      <c r="E2" s="6"/>
      <c r="F2" s="6"/>
      <c r="G2" s="6"/>
      <c r="H2" s="6"/>
      <c r="I2" s="6"/>
      <c r="J2" s="6"/>
      <c r="K2" s="6"/>
      <c r="L2" s="6"/>
      <c r="M2" s="6"/>
      <c r="N2" s="6"/>
      <c r="O2" s="6"/>
      <c r="P2" s="6"/>
      <c r="Q2" s="6"/>
    </row>
    <row r="3" spans="2:17" ht="26.25" customHeight="1" x14ac:dyDescent="0.35">
      <c r="B3" s="246" t="s">
        <v>292</v>
      </c>
      <c r="C3" s="246"/>
      <c r="D3" s="246"/>
      <c r="E3" s="246"/>
      <c r="F3" s="246"/>
      <c r="G3" s="246"/>
      <c r="H3" s="246"/>
      <c r="I3" s="246"/>
      <c r="J3" s="246"/>
      <c r="K3" s="246"/>
      <c r="L3" s="246"/>
      <c r="M3" s="246"/>
      <c r="N3" s="246"/>
      <c r="O3" s="246"/>
      <c r="P3" s="246"/>
      <c r="Q3" s="246"/>
    </row>
    <row r="4" spans="2:17" s="130" customFormat="1" ht="28.5" x14ac:dyDescent="0.35">
      <c r="B4" s="74" t="s">
        <v>0</v>
      </c>
      <c r="C4" s="70" t="s">
        <v>66</v>
      </c>
      <c r="D4" s="70" t="s">
        <v>67</v>
      </c>
      <c r="E4" s="70" t="s">
        <v>68</v>
      </c>
      <c r="F4" s="70" t="s">
        <v>69</v>
      </c>
      <c r="G4" s="70" t="s">
        <v>70</v>
      </c>
      <c r="H4" s="70" t="s">
        <v>87</v>
      </c>
      <c r="I4" s="70" t="s">
        <v>71</v>
      </c>
      <c r="J4" s="70" t="s">
        <v>72</v>
      </c>
      <c r="K4" s="71" t="s">
        <v>73</v>
      </c>
      <c r="L4" s="71" t="s">
        <v>74</v>
      </c>
      <c r="M4" s="77" t="s">
        <v>75</v>
      </c>
      <c r="N4" s="77" t="s">
        <v>2</v>
      </c>
      <c r="O4" s="77" t="s">
        <v>76</v>
      </c>
      <c r="P4" s="77" t="s">
        <v>77</v>
      </c>
      <c r="Q4" s="77" t="s">
        <v>78</v>
      </c>
    </row>
    <row r="5" spans="2:17" ht="32.25" customHeight="1" x14ac:dyDescent="0.35">
      <c r="B5" s="243" t="s">
        <v>16</v>
      </c>
      <c r="C5" s="244"/>
      <c r="D5" s="244"/>
      <c r="E5" s="244"/>
      <c r="F5" s="244"/>
      <c r="G5" s="244"/>
      <c r="H5" s="244"/>
      <c r="I5" s="244"/>
      <c r="J5" s="244"/>
      <c r="K5" s="244"/>
      <c r="L5" s="244"/>
      <c r="M5" s="244"/>
      <c r="N5" s="244"/>
      <c r="O5" s="244"/>
      <c r="P5" s="244"/>
      <c r="Q5" s="245"/>
    </row>
    <row r="6" spans="2:17" ht="32.25" customHeight="1" x14ac:dyDescent="0.35">
      <c r="B6" s="8" t="s">
        <v>51</v>
      </c>
      <c r="C6" s="12">
        <v>3516473</v>
      </c>
      <c r="D6" s="12">
        <v>107844</v>
      </c>
      <c r="E6" s="12">
        <v>107844</v>
      </c>
      <c r="F6" s="12">
        <v>0</v>
      </c>
      <c r="G6" s="12">
        <v>91305</v>
      </c>
      <c r="H6" s="12">
        <v>91305</v>
      </c>
      <c r="I6" s="12">
        <v>0</v>
      </c>
      <c r="J6" s="12">
        <v>0</v>
      </c>
      <c r="K6" s="12">
        <v>0</v>
      </c>
      <c r="L6" s="12">
        <v>1078</v>
      </c>
      <c r="M6" s="12">
        <v>6261</v>
      </c>
      <c r="N6" s="12">
        <v>146832</v>
      </c>
      <c r="O6" s="12">
        <v>2505</v>
      </c>
      <c r="P6" s="12">
        <v>20551</v>
      </c>
      <c r="Q6" s="13">
        <v>3649449</v>
      </c>
    </row>
    <row r="7" spans="2:17" ht="32.25" customHeight="1" x14ac:dyDescent="0.35">
      <c r="B7" s="8" t="s">
        <v>144</v>
      </c>
      <c r="C7" s="12">
        <v>0</v>
      </c>
      <c r="D7" s="12">
        <v>0</v>
      </c>
      <c r="E7" s="12">
        <v>0</v>
      </c>
      <c r="F7" s="12">
        <v>0</v>
      </c>
      <c r="G7" s="12">
        <v>0</v>
      </c>
      <c r="H7" s="12">
        <v>0</v>
      </c>
      <c r="I7" s="12">
        <v>0</v>
      </c>
      <c r="J7" s="12">
        <v>0</v>
      </c>
      <c r="K7" s="12">
        <v>0</v>
      </c>
      <c r="L7" s="12">
        <v>0</v>
      </c>
      <c r="M7" s="12">
        <v>0</v>
      </c>
      <c r="N7" s="12">
        <v>0</v>
      </c>
      <c r="O7" s="12">
        <v>0</v>
      </c>
      <c r="P7" s="12">
        <v>0</v>
      </c>
      <c r="Q7" s="13">
        <v>0</v>
      </c>
    </row>
    <row r="8" spans="2:17" ht="32.25" customHeight="1" x14ac:dyDescent="0.35">
      <c r="B8" s="8" t="s">
        <v>153</v>
      </c>
      <c r="C8" s="12">
        <v>33194940</v>
      </c>
      <c r="D8" s="12">
        <v>2016651</v>
      </c>
      <c r="E8" s="12">
        <v>2016651</v>
      </c>
      <c r="F8" s="12">
        <v>0</v>
      </c>
      <c r="G8" s="12">
        <v>960981</v>
      </c>
      <c r="H8" s="12">
        <v>960981</v>
      </c>
      <c r="I8" s="12">
        <v>0</v>
      </c>
      <c r="J8" s="12">
        <v>0</v>
      </c>
      <c r="K8" s="12">
        <v>0</v>
      </c>
      <c r="L8" s="12">
        <v>14769</v>
      </c>
      <c r="M8" s="12">
        <v>111692</v>
      </c>
      <c r="N8" s="12">
        <v>1560762</v>
      </c>
      <c r="O8" s="12">
        <v>5633</v>
      </c>
      <c r="P8" s="12">
        <v>0</v>
      </c>
      <c r="Q8" s="13">
        <v>35679278</v>
      </c>
    </row>
    <row r="9" spans="2:17" ht="32.25" customHeight="1" x14ac:dyDescent="0.35">
      <c r="B9" s="8" t="s">
        <v>52</v>
      </c>
      <c r="C9" s="12">
        <v>0</v>
      </c>
      <c r="D9" s="12">
        <v>0</v>
      </c>
      <c r="E9" s="12">
        <v>0</v>
      </c>
      <c r="F9" s="12">
        <v>0</v>
      </c>
      <c r="G9" s="12">
        <v>0</v>
      </c>
      <c r="H9" s="12">
        <v>0</v>
      </c>
      <c r="I9" s="12">
        <v>0</v>
      </c>
      <c r="J9" s="12">
        <v>0</v>
      </c>
      <c r="K9" s="12">
        <v>0</v>
      </c>
      <c r="L9" s="12">
        <v>0</v>
      </c>
      <c r="M9" s="12">
        <v>0</v>
      </c>
      <c r="N9" s="12">
        <v>0</v>
      </c>
      <c r="O9" s="12">
        <v>0</v>
      </c>
      <c r="P9" s="12">
        <v>0</v>
      </c>
      <c r="Q9" s="13">
        <v>0</v>
      </c>
    </row>
    <row r="10" spans="2:17" ht="32.25" customHeight="1" x14ac:dyDescent="0.35">
      <c r="B10" s="8" t="s">
        <v>53</v>
      </c>
      <c r="C10" s="12">
        <v>1664127</v>
      </c>
      <c r="D10" s="12">
        <v>219043</v>
      </c>
      <c r="E10" s="12">
        <v>219043</v>
      </c>
      <c r="F10" s="12">
        <v>0</v>
      </c>
      <c r="G10" s="12">
        <v>0</v>
      </c>
      <c r="H10" s="12">
        <v>0</v>
      </c>
      <c r="I10" s="12">
        <v>0</v>
      </c>
      <c r="J10" s="12">
        <v>0</v>
      </c>
      <c r="K10" s="12">
        <v>0</v>
      </c>
      <c r="L10" s="12">
        <v>607</v>
      </c>
      <c r="M10" s="12">
        <v>7256</v>
      </c>
      <c r="N10" s="12">
        <v>94</v>
      </c>
      <c r="O10" s="12">
        <v>0</v>
      </c>
      <c r="P10" s="12">
        <v>0</v>
      </c>
      <c r="Q10" s="13">
        <v>1875402</v>
      </c>
    </row>
    <row r="11" spans="2:17" ht="32.25" customHeight="1" x14ac:dyDescent="0.35">
      <c r="B11" s="8" t="s">
        <v>22</v>
      </c>
      <c r="C11" s="12">
        <v>7818</v>
      </c>
      <c r="D11" s="12">
        <v>0</v>
      </c>
      <c r="E11" s="12">
        <v>0</v>
      </c>
      <c r="F11" s="12">
        <v>0</v>
      </c>
      <c r="G11" s="12">
        <v>0</v>
      </c>
      <c r="H11" s="12">
        <v>0</v>
      </c>
      <c r="I11" s="12">
        <v>0</v>
      </c>
      <c r="J11" s="12">
        <v>0</v>
      </c>
      <c r="K11" s="12">
        <v>0</v>
      </c>
      <c r="L11" s="12">
        <v>0</v>
      </c>
      <c r="M11" s="12">
        <v>0</v>
      </c>
      <c r="N11" s="12">
        <v>0</v>
      </c>
      <c r="O11" s="12">
        <v>0</v>
      </c>
      <c r="P11" s="12">
        <v>0</v>
      </c>
      <c r="Q11" s="13">
        <v>7818</v>
      </c>
    </row>
    <row r="12" spans="2:17" ht="32.25" customHeight="1" x14ac:dyDescent="0.35">
      <c r="B12" s="8" t="s">
        <v>54</v>
      </c>
      <c r="C12" s="12">
        <v>0</v>
      </c>
      <c r="D12" s="12">
        <v>0</v>
      </c>
      <c r="E12" s="12">
        <v>0</v>
      </c>
      <c r="F12" s="12">
        <v>0</v>
      </c>
      <c r="G12" s="12">
        <v>0</v>
      </c>
      <c r="H12" s="12">
        <v>0</v>
      </c>
      <c r="I12" s="12">
        <v>0</v>
      </c>
      <c r="J12" s="12">
        <v>0</v>
      </c>
      <c r="K12" s="12">
        <v>0</v>
      </c>
      <c r="L12" s="12">
        <v>0</v>
      </c>
      <c r="M12" s="12">
        <v>0</v>
      </c>
      <c r="N12" s="12">
        <v>0</v>
      </c>
      <c r="O12" s="12">
        <v>0</v>
      </c>
      <c r="P12" s="12">
        <v>0</v>
      </c>
      <c r="Q12" s="13">
        <v>0</v>
      </c>
    </row>
    <row r="13" spans="2:17" ht="32.25" customHeight="1" x14ac:dyDescent="0.35">
      <c r="B13" s="8" t="s">
        <v>55</v>
      </c>
      <c r="C13" s="12">
        <v>7501665</v>
      </c>
      <c r="D13" s="12">
        <v>317837</v>
      </c>
      <c r="E13" s="12">
        <v>317837</v>
      </c>
      <c r="F13" s="12">
        <v>0</v>
      </c>
      <c r="G13" s="12">
        <v>120448</v>
      </c>
      <c r="H13" s="12">
        <v>120448</v>
      </c>
      <c r="I13" s="12">
        <v>0</v>
      </c>
      <c r="J13" s="12">
        <v>0</v>
      </c>
      <c r="K13" s="12">
        <v>0</v>
      </c>
      <c r="L13" s="12">
        <v>957</v>
      </c>
      <c r="M13" s="12">
        <v>18299</v>
      </c>
      <c r="N13" s="12">
        <v>276251</v>
      </c>
      <c r="O13" s="12">
        <v>0</v>
      </c>
      <c r="P13" s="12">
        <v>0</v>
      </c>
      <c r="Q13" s="13">
        <v>7956049</v>
      </c>
    </row>
    <row r="14" spans="2:17" ht="32.25" customHeight="1" x14ac:dyDescent="0.35">
      <c r="B14" s="8" t="s">
        <v>56</v>
      </c>
      <c r="C14" s="12">
        <v>22755</v>
      </c>
      <c r="D14" s="12">
        <v>31272</v>
      </c>
      <c r="E14" s="12">
        <v>31272</v>
      </c>
      <c r="F14" s="12">
        <v>0</v>
      </c>
      <c r="G14" s="12">
        <v>0</v>
      </c>
      <c r="H14" s="12">
        <v>0</v>
      </c>
      <c r="I14" s="12">
        <v>0</v>
      </c>
      <c r="J14" s="12">
        <v>0</v>
      </c>
      <c r="K14" s="12">
        <v>0</v>
      </c>
      <c r="L14" s="12">
        <v>0</v>
      </c>
      <c r="M14" s="12">
        <v>0</v>
      </c>
      <c r="N14" s="12">
        <v>1365</v>
      </c>
      <c r="O14" s="12">
        <v>0</v>
      </c>
      <c r="P14" s="12">
        <v>0</v>
      </c>
      <c r="Q14" s="13">
        <v>55392</v>
      </c>
    </row>
    <row r="15" spans="2:17" ht="32.25" customHeight="1" x14ac:dyDescent="0.35">
      <c r="B15" s="8" t="s">
        <v>57</v>
      </c>
      <c r="C15" s="12">
        <v>47812662</v>
      </c>
      <c r="D15" s="12">
        <v>1887121</v>
      </c>
      <c r="E15" s="12">
        <v>1887121</v>
      </c>
      <c r="F15" s="12">
        <v>0</v>
      </c>
      <c r="G15" s="12">
        <v>0</v>
      </c>
      <c r="H15" s="12">
        <v>0</v>
      </c>
      <c r="I15" s="12">
        <v>1154703</v>
      </c>
      <c r="J15" s="12">
        <v>0</v>
      </c>
      <c r="K15" s="12">
        <v>0</v>
      </c>
      <c r="L15" s="12">
        <v>18986</v>
      </c>
      <c r="M15" s="12">
        <v>91860</v>
      </c>
      <c r="N15" s="12">
        <v>2083704</v>
      </c>
      <c r="O15" s="12">
        <v>0</v>
      </c>
      <c r="P15" s="12">
        <v>56000</v>
      </c>
      <c r="Q15" s="13">
        <v>50461937</v>
      </c>
    </row>
    <row r="16" spans="2:17" ht="32.25" customHeight="1" x14ac:dyDescent="0.35">
      <c r="B16" s="8" t="s">
        <v>58</v>
      </c>
      <c r="C16" s="12">
        <v>46699823</v>
      </c>
      <c r="D16" s="12">
        <v>1594119</v>
      </c>
      <c r="E16" s="12">
        <v>1594119</v>
      </c>
      <c r="F16" s="12">
        <v>0</v>
      </c>
      <c r="G16" s="12">
        <v>96035</v>
      </c>
      <c r="H16" s="12">
        <v>654469</v>
      </c>
      <c r="I16" s="12">
        <v>0</v>
      </c>
      <c r="J16" s="12">
        <v>0</v>
      </c>
      <c r="K16" s="12">
        <v>0</v>
      </c>
      <c r="L16" s="12">
        <v>17361</v>
      </c>
      <c r="M16" s="12">
        <v>77746</v>
      </c>
      <c r="N16" s="12">
        <v>793610</v>
      </c>
      <c r="O16" s="12">
        <v>4958</v>
      </c>
      <c r="P16" s="12">
        <v>125045</v>
      </c>
      <c r="Q16" s="13">
        <v>48207975</v>
      </c>
    </row>
    <row r="17" spans="2:17" ht="32.25" customHeight="1" x14ac:dyDescent="0.35">
      <c r="B17" s="8" t="s">
        <v>59</v>
      </c>
      <c r="C17" s="12">
        <v>23238229</v>
      </c>
      <c r="D17" s="12">
        <v>468026</v>
      </c>
      <c r="E17" s="12">
        <v>468026</v>
      </c>
      <c r="F17" s="12">
        <v>0</v>
      </c>
      <c r="G17" s="12">
        <v>408931</v>
      </c>
      <c r="H17" s="12">
        <v>464502</v>
      </c>
      <c r="I17" s="12">
        <v>0</v>
      </c>
      <c r="J17" s="12">
        <v>0</v>
      </c>
      <c r="K17" s="12">
        <v>0</v>
      </c>
      <c r="L17" s="12">
        <v>6237</v>
      </c>
      <c r="M17" s="12">
        <v>20930</v>
      </c>
      <c r="N17" s="12">
        <v>662769</v>
      </c>
      <c r="O17" s="12">
        <v>0</v>
      </c>
      <c r="P17" s="12">
        <v>0</v>
      </c>
      <c r="Q17" s="13">
        <v>23877354</v>
      </c>
    </row>
    <row r="18" spans="2:17" ht="32.25" customHeight="1" x14ac:dyDescent="0.35">
      <c r="B18" s="8" t="s">
        <v>133</v>
      </c>
      <c r="C18" s="12">
        <v>111987</v>
      </c>
      <c r="D18" s="12">
        <v>8812</v>
      </c>
      <c r="E18" s="12">
        <v>8812</v>
      </c>
      <c r="F18" s="12">
        <v>0</v>
      </c>
      <c r="G18" s="12">
        <v>8421</v>
      </c>
      <c r="H18" s="12">
        <v>8421</v>
      </c>
      <c r="I18" s="12">
        <v>0</v>
      </c>
      <c r="J18" s="12">
        <v>0</v>
      </c>
      <c r="K18" s="12">
        <v>0</v>
      </c>
      <c r="L18" s="12">
        <v>0</v>
      </c>
      <c r="M18" s="12">
        <v>127</v>
      </c>
      <c r="N18" s="12">
        <v>0</v>
      </c>
      <c r="O18" s="12">
        <v>0</v>
      </c>
      <c r="P18" s="12">
        <v>0</v>
      </c>
      <c r="Q18" s="13">
        <v>112252</v>
      </c>
    </row>
    <row r="19" spans="2:17" ht="32.25" customHeight="1" x14ac:dyDescent="0.35">
      <c r="B19" s="8" t="s">
        <v>138</v>
      </c>
      <c r="C19" s="12">
        <v>8435253</v>
      </c>
      <c r="D19" s="12">
        <v>425981</v>
      </c>
      <c r="E19" s="12">
        <v>425981</v>
      </c>
      <c r="F19" s="12">
        <v>0</v>
      </c>
      <c r="G19" s="12">
        <v>363409</v>
      </c>
      <c r="H19" s="12">
        <v>363409</v>
      </c>
      <c r="I19" s="12">
        <v>0</v>
      </c>
      <c r="J19" s="12">
        <v>0</v>
      </c>
      <c r="K19" s="12">
        <v>0</v>
      </c>
      <c r="L19" s="12">
        <v>4390</v>
      </c>
      <c r="M19" s="12">
        <v>73922</v>
      </c>
      <c r="N19" s="12">
        <v>433733</v>
      </c>
      <c r="O19" s="12">
        <v>0</v>
      </c>
      <c r="P19" s="12">
        <v>0</v>
      </c>
      <c r="Q19" s="13">
        <v>8853247</v>
      </c>
    </row>
    <row r="20" spans="2:17" ht="32.25" customHeight="1" x14ac:dyDescent="0.35">
      <c r="B20" s="8" t="s">
        <v>35</v>
      </c>
      <c r="C20" s="12">
        <v>3537962</v>
      </c>
      <c r="D20" s="12">
        <v>63659</v>
      </c>
      <c r="E20" s="12">
        <v>63659</v>
      </c>
      <c r="F20" s="12">
        <v>0</v>
      </c>
      <c r="G20" s="12">
        <v>81253</v>
      </c>
      <c r="H20" s="12">
        <v>81253</v>
      </c>
      <c r="I20" s="12">
        <v>0</v>
      </c>
      <c r="J20" s="12">
        <v>0</v>
      </c>
      <c r="K20" s="12">
        <v>0</v>
      </c>
      <c r="L20" s="12">
        <v>71</v>
      </c>
      <c r="M20" s="12">
        <v>7061</v>
      </c>
      <c r="N20" s="12">
        <v>46469</v>
      </c>
      <c r="O20" s="12">
        <v>0</v>
      </c>
      <c r="P20" s="12">
        <v>0</v>
      </c>
      <c r="Q20" s="13">
        <v>3559706</v>
      </c>
    </row>
    <row r="21" spans="2:17" ht="32.25" customHeight="1" x14ac:dyDescent="0.35">
      <c r="B21" s="58" t="s">
        <v>198</v>
      </c>
      <c r="C21" s="12">
        <v>0</v>
      </c>
      <c r="D21" s="12">
        <v>0</v>
      </c>
      <c r="E21" s="12">
        <v>0</v>
      </c>
      <c r="F21" s="12">
        <v>0</v>
      </c>
      <c r="G21" s="12">
        <v>0</v>
      </c>
      <c r="H21" s="12">
        <v>0</v>
      </c>
      <c r="I21" s="12">
        <v>0</v>
      </c>
      <c r="J21" s="12">
        <v>0</v>
      </c>
      <c r="K21" s="12">
        <v>0</v>
      </c>
      <c r="L21" s="12">
        <v>0</v>
      </c>
      <c r="M21" s="12">
        <v>0</v>
      </c>
      <c r="N21" s="12">
        <v>0</v>
      </c>
      <c r="O21" s="12">
        <v>0</v>
      </c>
      <c r="P21" s="12">
        <v>0</v>
      </c>
      <c r="Q21" s="13">
        <v>0</v>
      </c>
    </row>
    <row r="22" spans="2:17" ht="32.25" customHeight="1" x14ac:dyDescent="0.35">
      <c r="B22" s="8" t="s">
        <v>60</v>
      </c>
      <c r="C22" s="12">
        <v>0</v>
      </c>
      <c r="D22" s="12">
        <v>0</v>
      </c>
      <c r="E22" s="12">
        <v>0</v>
      </c>
      <c r="F22" s="12">
        <v>0</v>
      </c>
      <c r="G22" s="12">
        <v>0</v>
      </c>
      <c r="H22" s="12">
        <v>0</v>
      </c>
      <c r="I22" s="12">
        <v>0</v>
      </c>
      <c r="J22" s="12">
        <v>0</v>
      </c>
      <c r="K22" s="12">
        <v>0</v>
      </c>
      <c r="L22" s="12">
        <v>0</v>
      </c>
      <c r="M22" s="12">
        <v>0</v>
      </c>
      <c r="N22" s="12">
        <v>0</v>
      </c>
      <c r="O22" s="12">
        <v>0</v>
      </c>
      <c r="P22" s="12">
        <v>0</v>
      </c>
      <c r="Q22" s="13">
        <v>0</v>
      </c>
    </row>
    <row r="23" spans="2:17" ht="32.25" customHeight="1" x14ac:dyDescent="0.35">
      <c r="B23" s="8" t="s">
        <v>61</v>
      </c>
      <c r="C23" s="12">
        <v>469710</v>
      </c>
      <c r="D23" s="12">
        <v>55952</v>
      </c>
      <c r="E23" s="12">
        <v>55952</v>
      </c>
      <c r="F23" s="12">
        <v>0</v>
      </c>
      <c r="G23" s="12">
        <v>0</v>
      </c>
      <c r="H23" s="12">
        <v>0</v>
      </c>
      <c r="I23" s="12">
        <v>0</v>
      </c>
      <c r="J23" s="12">
        <v>0</v>
      </c>
      <c r="K23" s="12">
        <v>0</v>
      </c>
      <c r="L23" s="12">
        <v>0</v>
      </c>
      <c r="M23" s="12">
        <v>0</v>
      </c>
      <c r="N23" s="12">
        <v>0</v>
      </c>
      <c r="O23" s="12">
        <v>0</v>
      </c>
      <c r="P23" s="12">
        <v>0</v>
      </c>
      <c r="Q23" s="13">
        <v>525662</v>
      </c>
    </row>
    <row r="24" spans="2:17" ht="32.25" customHeight="1" x14ac:dyDescent="0.35">
      <c r="B24" s="8" t="s">
        <v>136</v>
      </c>
      <c r="C24" s="12">
        <v>0</v>
      </c>
      <c r="D24" s="12">
        <v>0</v>
      </c>
      <c r="E24" s="12">
        <v>0</v>
      </c>
      <c r="F24" s="12">
        <v>0</v>
      </c>
      <c r="G24" s="12">
        <v>0</v>
      </c>
      <c r="H24" s="12">
        <v>0</v>
      </c>
      <c r="I24" s="12">
        <v>0</v>
      </c>
      <c r="J24" s="12">
        <v>0</v>
      </c>
      <c r="K24" s="12">
        <v>0</v>
      </c>
      <c r="L24" s="12">
        <v>0</v>
      </c>
      <c r="M24" s="12">
        <v>0</v>
      </c>
      <c r="N24" s="12">
        <v>0</v>
      </c>
      <c r="O24" s="12">
        <v>0</v>
      </c>
      <c r="P24" s="12">
        <v>0</v>
      </c>
      <c r="Q24" s="13">
        <v>0</v>
      </c>
    </row>
    <row r="25" spans="2:17" ht="32.25" customHeight="1" x14ac:dyDescent="0.35">
      <c r="B25" s="8" t="s">
        <v>137</v>
      </c>
      <c r="C25" s="12">
        <v>650084</v>
      </c>
      <c r="D25" s="12">
        <v>4397</v>
      </c>
      <c r="E25" s="12">
        <v>4397</v>
      </c>
      <c r="F25" s="12">
        <v>0</v>
      </c>
      <c r="G25" s="12">
        <v>130910</v>
      </c>
      <c r="H25" s="12">
        <v>0</v>
      </c>
      <c r="I25" s="12">
        <v>0</v>
      </c>
      <c r="J25" s="12">
        <v>0</v>
      </c>
      <c r="K25" s="12">
        <v>0</v>
      </c>
      <c r="L25" s="12">
        <v>0</v>
      </c>
      <c r="M25" s="12">
        <v>2328</v>
      </c>
      <c r="N25" s="12">
        <v>13618</v>
      </c>
      <c r="O25" s="12">
        <v>0</v>
      </c>
      <c r="P25" s="12">
        <v>0</v>
      </c>
      <c r="Q25" s="13">
        <v>665771</v>
      </c>
    </row>
    <row r="26" spans="2:17" ht="32.25" customHeight="1" x14ac:dyDescent="0.35">
      <c r="B26" s="8" t="s">
        <v>154</v>
      </c>
      <c r="C26" s="12">
        <v>1107372</v>
      </c>
      <c r="D26" s="12">
        <v>50820</v>
      </c>
      <c r="E26" s="12">
        <v>50820</v>
      </c>
      <c r="F26" s="12">
        <v>0</v>
      </c>
      <c r="G26" s="12">
        <v>51060</v>
      </c>
      <c r="H26" s="12">
        <v>51060</v>
      </c>
      <c r="I26" s="12">
        <v>0</v>
      </c>
      <c r="J26" s="12">
        <v>0</v>
      </c>
      <c r="K26" s="12">
        <v>0</v>
      </c>
      <c r="L26" s="12">
        <v>246</v>
      </c>
      <c r="M26" s="12">
        <v>5091</v>
      </c>
      <c r="N26" s="12">
        <v>90308</v>
      </c>
      <c r="O26" s="12">
        <v>0</v>
      </c>
      <c r="P26" s="12">
        <v>0</v>
      </c>
      <c r="Q26" s="13">
        <v>1192102</v>
      </c>
    </row>
    <row r="27" spans="2:17" ht="32.25" customHeight="1" x14ac:dyDescent="0.35">
      <c r="B27" s="8" t="s">
        <v>38</v>
      </c>
      <c r="C27" s="12">
        <v>0</v>
      </c>
      <c r="D27" s="12">
        <v>0</v>
      </c>
      <c r="E27" s="12">
        <v>0</v>
      </c>
      <c r="F27" s="12">
        <v>0</v>
      </c>
      <c r="G27" s="12">
        <v>0</v>
      </c>
      <c r="H27" s="12">
        <v>0</v>
      </c>
      <c r="I27" s="12">
        <v>0</v>
      </c>
      <c r="J27" s="12">
        <v>0</v>
      </c>
      <c r="K27" s="12">
        <v>0</v>
      </c>
      <c r="L27" s="12">
        <v>0</v>
      </c>
      <c r="M27" s="12">
        <v>0</v>
      </c>
      <c r="N27" s="12">
        <v>0</v>
      </c>
      <c r="O27" s="12">
        <v>0</v>
      </c>
      <c r="P27" s="12">
        <v>0</v>
      </c>
      <c r="Q27" s="13">
        <v>0</v>
      </c>
    </row>
    <row r="28" spans="2:17" ht="32.25" customHeight="1" x14ac:dyDescent="0.35">
      <c r="B28" s="8" t="s">
        <v>62</v>
      </c>
      <c r="C28" s="12">
        <v>637680</v>
      </c>
      <c r="D28" s="12">
        <v>49783</v>
      </c>
      <c r="E28" s="12">
        <v>49783</v>
      </c>
      <c r="F28" s="12">
        <v>0</v>
      </c>
      <c r="G28" s="12">
        <v>51570</v>
      </c>
      <c r="H28" s="12">
        <v>44639</v>
      </c>
      <c r="I28" s="12">
        <v>0</v>
      </c>
      <c r="J28" s="12">
        <v>0</v>
      </c>
      <c r="K28" s="12">
        <v>0</v>
      </c>
      <c r="L28" s="12">
        <v>264</v>
      </c>
      <c r="M28" s="12">
        <v>4749</v>
      </c>
      <c r="N28" s="12">
        <v>6171</v>
      </c>
      <c r="O28" s="12">
        <v>0</v>
      </c>
      <c r="P28" s="12">
        <v>0</v>
      </c>
      <c r="Q28" s="13">
        <v>643980</v>
      </c>
    </row>
    <row r="29" spans="2:17" ht="32.25" customHeight="1" x14ac:dyDescent="0.35">
      <c r="B29" s="8" t="s">
        <v>63</v>
      </c>
      <c r="C29" s="12">
        <v>27763</v>
      </c>
      <c r="D29" s="12">
        <v>0</v>
      </c>
      <c r="E29" s="12">
        <v>0</v>
      </c>
      <c r="F29" s="12">
        <v>0</v>
      </c>
      <c r="G29" s="12">
        <v>0</v>
      </c>
      <c r="H29" s="12">
        <v>0</v>
      </c>
      <c r="I29" s="12">
        <v>0</v>
      </c>
      <c r="J29" s="12">
        <v>0</v>
      </c>
      <c r="K29" s="12">
        <v>0</v>
      </c>
      <c r="L29" s="12">
        <v>0</v>
      </c>
      <c r="M29" s="12">
        <v>7661</v>
      </c>
      <c r="N29" s="12">
        <v>1361</v>
      </c>
      <c r="O29" s="12">
        <v>0</v>
      </c>
      <c r="P29" s="12">
        <v>0</v>
      </c>
      <c r="Q29" s="13">
        <v>21464</v>
      </c>
    </row>
    <row r="30" spans="2:17" ht="32.25" customHeight="1" x14ac:dyDescent="0.35">
      <c r="B30" s="8" t="s">
        <v>64</v>
      </c>
      <c r="C30" s="12">
        <v>4613986</v>
      </c>
      <c r="D30" s="12">
        <v>171015</v>
      </c>
      <c r="E30" s="12">
        <v>171015</v>
      </c>
      <c r="F30" s="12">
        <v>0</v>
      </c>
      <c r="G30" s="12">
        <v>96563</v>
      </c>
      <c r="H30" s="12">
        <v>99688</v>
      </c>
      <c r="I30" s="12">
        <v>0</v>
      </c>
      <c r="J30" s="12">
        <v>0</v>
      </c>
      <c r="K30" s="12">
        <v>0</v>
      </c>
      <c r="L30" s="12">
        <v>0</v>
      </c>
      <c r="M30" s="12">
        <v>0</v>
      </c>
      <c r="N30" s="12">
        <v>0</v>
      </c>
      <c r="O30" s="12">
        <v>0</v>
      </c>
      <c r="P30" s="12">
        <v>0</v>
      </c>
      <c r="Q30" s="13">
        <v>4685312</v>
      </c>
    </row>
    <row r="31" spans="2:17" ht="32.25" customHeight="1" x14ac:dyDescent="0.35">
      <c r="B31" s="64" t="s">
        <v>45</v>
      </c>
      <c r="C31" s="78">
        <f>SUM(C6:C30)</f>
        <v>183250289</v>
      </c>
      <c r="D31" s="78">
        <f>SUM(D6:D30)</f>
        <v>7472332</v>
      </c>
      <c r="E31" s="78">
        <f>SUM(E6:E30)</f>
        <v>7472332</v>
      </c>
      <c r="F31" s="78">
        <f>SUM(F6:F30)</f>
        <v>0</v>
      </c>
      <c r="G31" s="78">
        <f t="shared" ref="G31" si="0">SUM(H31:K31)</f>
        <v>4094878</v>
      </c>
      <c r="H31" s="78">
        <f t="shared" ref="H31:Q31" si="1">SUM(H6:H30)</f>
        <v>2940175</v>
      </c>
      <c r="I31" s="78">
        <f t="shared" si="1"/>
        <v>1154703</v>
      </c>
      <c r="J31" s="78">
        <f t="shared" si="1"/>
        <v>0</v>
      </c>
      <c r="K31" s="78">
        <f t="shared" si="1"/>
        <v>0</v>
      </c>
      <c r="L31" s="78">
        <f t="shared" si="1"/>
        <v>64966</v>
      </c>
      <c r="M31" s="78">
        <f t="shared" si="1"/>
        <v>434983</v>
      </c>
      <c r="N31" s="78">
        <f t="shared" si="1"/>
        <v>6117047</v>
      </c>
      <c r="O31" s="78">
        <f t="shared" si="1"/>
        <v>13096</v>
      </c>
      <c r="P31" s="78">
        <f t="shared" si="1"/>
        <v>201596</v>
      </c>
      <c r="Q31" s="78">
        <f t="shared" si="1"/>
        <v>192030150</v>
      </c>
    </row>
    <row r="32" spans="2:17" ht="32.25" customHeight="1" x14ac:dyDescent="0.35">
      <c r="B32" s="243" t="s">
        <v>46</v>
      </c>
      <c r="C32" s="244"/>
      <c r="D32" s="244"/>
      <c r="E32" s="244"/>
      <c r="F32" s="244"/>
      <c r="G32" s="244"/>
      <c r="H32" s="244"/>
      <c r="I32" s="244"/>
      <c r="J32" s="244"/>
      <c r="K32" s="244"/>
      <c r="L32" s="244"/>
      <c r="M32" s="244"/>
      <c r="N32" s="244"/>
      <c r="O32" s="244"/>
      <c r="P32" s="244"/>
      <c r="Q32" s="245"/>
    </row>
    <row r="33" spans="2:17" ht="32.25" customHeight="1" x14ac:dyDescent="0.35">
      <c r="B33" s="8" t="s">
        <v>47</v>
      </c>
      <c r="C33" s="12">
        <v>0</v>
      </c>
      <c r="D33" s="12">
        <v>0</v>
      </c>
      <c r="E33" s="12">
        <v>0</v>
      </c>
      <c r="F33" s="12">
        <v>0</v>
      </c>
      <c r="G33" s="12">
        <v>0</v>
      </c>
      <c r="H33" s="12">
        <v>0</v>
      </c>
      <c r="I33" s="12">
        <v>0</v>
      </c>
      <c r="J33" s="12">
        <v>0</v>
      </c>
      <c r="K33" s="12">
        <v>0</v>
      </c>
      <c r="L33" s="12">
        <v>0</v>
      </c>
      <c r="M33" s="12">
        <v>0</v>
      </c>
      <c r="N33" s="12">
        <v>0</v>
      </c>
      <c r="O33" s="12">
        <v>0</v>
      </c>
      <c r="P33" s="12">
        <v>0</v>
      </c>
      <c r="Q33" s="13">
        <v>0</v>
      </c>
    </row>
    <row r="34" spans="2:17" ht="32.25" customHeight="1" x14ac:dyDescent="0.35">
      <c r="B34" s="8" t="s">
        <v>79</v>
      </c>
      <c r="C34" s="12">
        <v>0</v>
      </c>
      <c r="D34" s="12">
        <v>0</v>
      </c>
      <c r="E34" s="12">
        <v>0</v>
      </c>
      <c r="F34" s="12">
        <v>0</v>
      </c>
      <c r="G34" s="12">
        <v>0</v>
      </c>
      <c r="H34" s="12">
        <v>0</v>
      </c>
      <c r="I34" s="12">
        <v>0</v>
      </c>
      <c r="J34" s="12">
        <v>0</v>
      </c>
      <c r="K34" s="12">
        <v>0</v>
      </c>
      <c r="L34" s="12">
        <v>0</v>
      </c>
      <c r="M34" s="12">
        <v>0</v>
      </c>
      <c r="N34" s="12">
        <v>0</v>
      </c>
      <c r="O34" s="12">
        <v>0</v>
      </c>
      <c r="P34" s="12">
        <v>0</v>
      </c>
      <c r="Q34" s="13">
        <v>0</v>
      </c>
    </row>
    <row r="35" spans="2:17" ht="32.25" customHeight="1" x14ac:dyDescent="0.35">
      <c r="B35" s="8" t="s">
        <v>48</v>
      </c>
      <c r="C35" s="12">
        <v>0</v>
      </c>
      <c r="D35" s="12">
        <v>0</v>
      </c>
      <c r="E35" s="12">
        <v>0</v>
      </c>
      <c r="F35" s="12">
        <v>0</v>
      </c>
      <c r="G35" s="12">
        <v>0</v>
      </c>
      <c r="H35" s="12">
        <v>0</v>
      </c>
      <c r="I35" s="12">
        <v>0</v>
      </c>
      <c r="J35" s="12">
        <v>0</v>
      </c>
      <c r="K35" s="12">
        <v>0</v>
      </c>
      <c r="L35" s="12">
        <v>0</v>
      </c>
      <c r="M35" s="12">
        <v>0</v>
      </c>
      <c r="N35" s="12">
        <v>0</v>
      </c>
      <c r="O35" s="12">
        <v>0</v>
      </c>
      <c r="P35" s="12">
        <v>0</v>
      </c>
      <c r="Q35" s="13">
        <v>0</v>
      </c>
    </row>
    <row r="36" spans="2:17" ht="32.25" customHeight="1" x14ac:dyDescent="0.35">
      <c r="B36" s="64" t="s">
        <v>45</v>
      </c>
      <c r="C36" s="78">
        <f>SUM(C33:C35)</f>
        <v>0</v>
      </c>
      <c r="D36" s="78">
        <f t="shared" ref="D36:Q36" si="2">SUM(D33:D35)</f>
        <v>0</v>
      </c>
      <c r="E36" s="78">
        <f t="shared" si="2"/>
        <v>0</v>
      </c>
      <c r="F36" s="78">
        <f t="shared" si="2"/>
        <v>0</v>
      </c>
      <c r="G36" s="78">
        <f t="shared" si="2"/>
        <v>0</v>
      </c>
      <c r="H36" s="78">
        <f t="shared" si="2"/>
        <v>0</v>
      </c>
      <c r="I36" s="78">
        <f t="shared" si="2"/>
        <v>0</v>
      </c>
      <c r="J36" s="78">
        <f t="shared" si="2"/>
        <v>0</v>
      </c>
      <c r="K36" s="78">
        <f t="shared" si="2"/>
        <v>0</v>
      </c>
      <c r="L36" s="78">
        <f t="shared" si="2"/>
        <v>0</v>
      </c>
      <c r="M36" s="78">
        <f t="shared" si="2"/>
        <v>0</v>
      </c>
      <c r="N36" s="78">
        <f t="shared" si="2"/>
        <v>0</v>
      </c>
      <c r="O36" s="78">
        <f t="shared" si="2"/>
        <v>0</v>
      </c>
      <c r="P36" s="78">
        <f t="shared" si="2"/>
        <v>0</v>
      </c>
      <c r="Q36" s="78">
        <f t="shared" si="2"/>
        <v>0</v>
      </c>
    </row>
    <row r="37" spans="2:17" ht="23.25" customHeight="1" x14ac:dyDescent="0.35">
      <c r="B37" s="242" t="s">
        <v>50</v>
      </c>
      <c r="C37" s="242"/>
      <c r="D37" s="242"/>
      <c r="E37" s="242"/>
      <c r="F37" s="242"/>
      <c r="G37" s="242"/>
      <c r="H37" s="242"/>
      <c r="I37" s="242"/>
      <c r="J37" s="242"/>
      <c r="K37" s="242"/>
      <c r="L37" s="242"/>
      <c r="M37" s="242"/>
      <c r="N37" s="242"/>
      <c r="O37" s="242"/>
      <c r="P37" s="242"/>
      <c r="Q37" s="242"/>
    </row>
  </sheetData>
  <sheetProtection password="E931" sheet="1" objects="1" scenarios="1"/>
  <mergeCells count="4">
    <mergeCell ref="B3:Q3"/>
    <mergeCell ref="B32:Q32"/>
    <mergeCell ref="B37:Q37"/>
    <mergeCell ref="B5:Q5"/>
  </mergeCells>
  <pageMargins left="0.7" right="0.7" top="0.75" bottom="0.75" header="0.3" footer="0.3"/>
  <pageSetup paperSize="9" scale="36" orientation="landscape" r:id="rId1"/>
  <ignoredErrors>
    <ignoredError sqref="G31"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92D050"/>
    <pageSetUpPr fitToPage="1"/>
  </sheetPr>
  <dimension ref="A2:Q174"/>
  <sheetViews>
    <sheetView showGridLines="0" zoomScale="80" zoomScaleNormal="80" workbookViewId="0"/>
  </sheetViews>
  <sheetFormatPr defaultColWidth="16.54296875" defaultRowHeight="18" customHeight="1" x14ac:dyDescent="0.35"/>
  <cols>
    <col min="2" max="2" width="45.1796875" bestFit="1" customWidth="1"/>
    <col min="3" max="3" width="18.54296875" customWidth="1"/>
    <col min="4" max="4" width="21" customWidth="1"/>
    <col min="5" max="16" width="18.54296875" customWidth="1"/>
    <col min="17" max="17" width="18.54296875" style="1" customWidth="1"/>
  </cols>
  <sheetData>
    <row r="2" spans="1:17" ht="18" customHeight="1" x14ac:dyDescent="0.35">
      <c r="B2" s="6"/>
      <c r="C2" s="6"/>
      <c r="D2" s="6"/>
      <c r="E2" s="6"/>
      <c r="F2" s="6"/>
      <c r="G2" s="6"/>
      <c r="H2" s="6"/>
      <c r="I2" s="6"/>
      <c r="J2" s="6"/>
      <c r="K2" s="6"/>
      <c r="L2" s="6"/>
      <c r="M2" s="6"/>
      <c r="N2" s="6"/>
      <c r="O2" s="6"/>
      <c r="P2" s="6"/>
      <c r="Q2" s="10"/>
    </row>
    <row r="3" spans="1:17" ht="25.5" customHeight="1" x14ac:dyDescent="0.35">
      <c r="B3" s="246" t="s">
        <v>293</v>
      </c>
      <c r="C3" s="246"/>
      <c r="D3" s="246"/>
      <c r="E3" s="246"/>
      <c r="F3" s="246"/>
      <c r="G3" s="246"/>
      <c r="H3" s="246"/>
      <c r="I3" s="246"/>
      <c r="J3" s="246"/>
      <c r="K3" s="246"/>
      <c r="L3" s="246"/>
      <c r="M3" s="246"/>
      <c r="N3" s="246"/>
      <c r="O3" s="246"/>
      <c r="P3" s="246"/>
      <c r="Q3" s="246"/>
    </row>
    <row r="4" spans="1:17" s="2" customFormat="1" ht="28.5" x14ac:dyDescent="0.35">
      <c r="B4" s="74" t="s">
        <v>0</v>
      </c>
      <c r="C4" s="70" t="s">
        <v>66</v>
      </c>
      <c r="D4" s="70" t="s">
        <v>67</v>
      </c>
      <c r="E4" s="70" t="s">
        <v>68</v>
      </c>
      <c r="F4" s="70" t="s">
        <v>69</v>
      </c>
      <c r="G4" s="70" t="s">
        <v>70</v>
      </c>
      <c r="H4" s="70" t="s">
        <v>87</v>
      </c>
      <c r="I4" s="75" t="s">
        <v>71</v>
      </c>
      <c r="J4" s="70" t="s">
        <v>72</v>
      </c>
      <c r="K4" s="71" t="s">
        <v>73</v>
      </c>
      <c r="L4" s="71" t="s">
        <v>74</v>
      </c>
      <c r="M4" s="77" t="s">
        <v>75</v>
      </c>
      <c r="N4" s="77" t="s">
        <v>2</v>
      </c>
      <c r="O4" s="77" t="s">
        <v>76</v>
      </c>
      <c r="P4" s="77" t="s">
        <v>77</v>
      </c>
      <c r="Q4" s="77" t="s">
        <v>78</v>
      </c>
    </row>
    <row r="5" spans="1:17" ht="29.25" customHeight="1" x14ac:dyDescent="0.35">
      <c r="A5" s="2"/>
      <c r="B5" s="238" t="s">
        <v>16</v>
      </c>
      <c r="C5" s="239"/>
      <c r="D5" s="239"/>
      <c r="E5" s="239"/>
      <c r="F5" s="239"/>
      <c r="G5" s="239"/>
      <c r="H5" s="239"/>
      <c r="I5" s="239"/>
      <c r="J5" s="239"/>
      <c r="K5" s="239"/>
      <c r="L5" s="239"/>
      <c r="M5" s="239"/>
      <c r="N5" s="239"/>
      <c r="O5" s="239"/>
      <c r="P5" s="239"/>
      <c r="Q5" s="240"/>
    </row>
    <row r="6" spans="1:17" ht="29.25" customHeight="1" x14ac:dyDescent="0.35">
      <c r="A6" s="2"/>
      <c r="B6" s="8" t="s">
        <v>51</v>
      </c>
      <c r="C6" s="4">
        <f>'APPENDIX 5'!C6+'APPENDIX 6'!C6+'APPENDIX 7'!C6+'APPENDIX 8'!C6+'APPENDIX 9'!C6+'APPENDIX 10'!C6+'APPENDIX 11'!C6</f>
        <v>4419570</v>
      </c>
      <c r="D6" s="4">
        <f>'APPENDIX 5'!D6+'APPENDIX 6'!D6+'APPENDIX 7'!D6+'APPENDIX 8'!D6+'APPENDIX 9'!D6+'APPENDIX 10'!D6+'APPENDIX 11'!D6</f>
        <v>539251</v>
      </c>
      <c r="E6" s="4">
        <f>'APPENDIX 5'!E6+'APPENDIX 6'!E6+'APPENDIX 7'!E6+'APPENDIX 8'!E6+'APPENDIX 9'!E6+'APPENDIX 10'!E6+'APPENDIX 11'!E6</f>
        <v>349143</v>
      </c>
      <c r="F6" s="4">
        <f>'APPENDIX 5'!F6+'APPENDIX 6'!F6+'APPENDIX 7'!F6+'APPENDIX 8'!F6+'APPENDIX 9'!F6+'APPENDIX 10'!F6+'APPENDIX 11'!F6</f>
        <v>0</v>
      </c>
      <c r="G6" s="4">
        <f>'APPENDIX 5'!G6+'APPENDIX 6'!G6+'APPENDIX 7'!G6+'APPENDIX 8'!G6+'APPENDIX 9'!G6+'APPENDIX 10'!G6+'APPENDIX 11'!G6</f>
        <v>167315</v>
      </c>
      <c r="H6" s="4">
        <f>'APPENDIX 5'!H6+'APPENDIX 6'!H6+'APPENDIX 7'!H6+'APPENDIX 8'!H6+'APPENDIX 9'!H6+'APPENDIX 10'!H6+'APPENDIX 11'!H6</f>
        <v>143453</v>
      </c>
      <c r="I6" s="4">
        <f>'APPENDIX 5'!I6+'APPENDIX 6'!I6+'APPENDIX 7'!I6+'APPENDIX 8'!I6+'APPENDIX 9'!I6+'APPENDIX 10'!I6+'APPENDIX 11'!I6</f>
        <v>0</v>
      </c>
      <c r="J6" s="4">
        <f>'APPENDIX 5'!J6+'APPENDIX 6'!J6+'APPENDIX 7'!J6+'APPENDIX 8'!J6+'APPENDIX 9'!J6+'APPENDIX 10'!J6+'APPENDIX 11'!J6</f>
        <v>0</v>
      </c>
      <c r="K6" s="4">
        <f>'APPENDIX 5'!K6+'APPENDIX 6'!K6+'APPENDIX 7'!K6+'APPENDIX 8'!K6+'APPENDIX 9'!K6+'APPENDIX 10'!K6+'APPENDIX 11'!K6</f>
        <v>15053</v>
      </c>
      <c r="L6" s="4">
        <f>'APPENDIX 5'!L6+'APPENDIX 6'!L6+'APPENDIX 7'!L6+'APPENDIX 8'!L6+'APPENDIX 9'!L6+'APPENDIX 10'!L6+'APPENDIX 11'!L6</f>
        <v>28609</v>
      </c>
      <c r="M6" s="4">
        <f>'APPENDIX 5'!M6+'APPENDIX 6'!M6+'APPENDIX 7'!M6+'APPENDIX 8'!M6+'APPENDIX 9'!M6+'APPENDIX 10'!M6+'APPENDIX 11'!M6</f>
        <v>61590</v>
      </c>
      <c r="N6" s="4">
        <f>'APPENDIX 5'!N6+'APPENDIX 6'!N6+'APPENDIX 7'!N6+'APPENDIX 8'!N6+'APPENDIX 9'!N6+'APPENDIX 10'!N6+'APPENDIX 11'!N6</f>
        <v>184163</v>
      </c>
      <c r="O6" s="4">
        <f>'APPENDIX 5'!O6+'APPENDIX 6'!O6+'APPENDIX 7'!O6+'APPENDIX 8'!O6+'APPENDIX 9'!O6+'APPENDIX 10'!O6+'APPENDIX 11'!O6</f>
        <v>4603</v>
      </c>
      <c r="P6" s="4">
        <f>'APPENDIX 5'!P6+'APPENDIX 6'!P6+'APPENDIX 7'!P6+'APPENDIX 8'!P6+'APPENDIX 9'!P6+'APPENDIX 10'!P6+'APPENDIX 11'!P6</f>
        <v>39848</v>
      </c>
      <c r="Q6" s="5">
        <f>'APPENDIX 5'!Q6+'APPENDIX 6'!Q6+'APPENDIX 7'!Q6+'APPENDIX 8'!Q6+'APPENDIX 9'!Q6+'APPENDIX 10'!Q6+'APPENDIX 11'!Q6</f>
        <v>4659719</v>
      </c>
    </row>
    <row r="7" spans="1:17" ht="29.25" customHeight="1" x14ac:dyDescent="0.35">
      <c r="A7" s="2"/>
      <c r="B7" s="8" t="s">
        <v>144</v>
      </c>
      <c r="C7" s="4">
        <f>'APPENDIX 5'!C7+'APPENDIX 6'!C7+'APPENDIX 7'!C7+'APPENDIX 8'!C7+'APPENDIX 9'!C7+'APPENDIX 10'!C7+'APPENDIX 11'!C7</f>
        <v>-604758</v>
      </c>
      <c r="D7" s="4">
        <f>'APPENDIX 5'!D7+'APPENDIX 6'!D7+'APPENDIX 7'!D7+'APPENDIX 8'!D7+'APPENDIX 9'!D7+'APPENDIX 10'!D7+'APPENDIX 11'!D7</f>
        <v>717638</v>
      </c>
      <c r="E7" s="4">
        <f>'APPENDIX 5'!E7+'APPENDIX 6'!E7+'APPENDIX 7'!E7+'APPENDIX 8'!E7+'APPENDIX 9'!E7+'APPENDIX 10'!E7+'APPENDIX 11'!E7</f>
        <v>341871</v>
      </c>
      <c r="F7" s="4">
        <f>'APPENDIX 5'!F7+'APPENDIX 6'!F7+'APPENDIX 7'!F7+'APPENDIX 8'!F7+'APPENDIX 9'!F7+'APPENDIX 10'!F7+'APPENDIX 11'!F7</f>
        <v>0</v>
      </c>
      <c r="G7" s="4">
        <f>'APPENDIX 5'!G7+'APPENDIX 6'!G7+'APPENDIX 7'!G7+'APPENDIX 8'!G7+'APPENDIX 9'!G7+'APPENDIX 10'!G7+'APPENDIX 11'!G7</f>
        <v>107323</v>
      </c>
      <c r="H7" s="4">
        <f>'APPENDIX 5'!H7+'APPENDIX 6'!H7+'APPENDIX 7'!H7+'APPENDIX 8'!H7+'APPENDIX 9'!H7+'APPENDIX 10'!H7+'APPENDIX 11'!H7</f>
        <v>255722</v>
      </c>
      <c r="I7" s="4">
        <f>'APPENDIX 5'!I7+'APPENDIX 6'!I7+'APPENDIX 7'!I7+'APPENDIX 8'!I7+'APPENDIX 9'!I7+'APPENDIX 10'!I7+'APPENDIX 11'!I7</f>
        <v>0</v>
      </c>
      <c r="J7" s="4">
        <f>'APPENDIX 5'!J7+'APPENDIX 6'!J7+'APPENDIX 7'!J7+'APPENDIX 8'!J7+'APPENDIX 9'!J7+'APPENDIX 10'!J7+'APPENDIX 11'!J7</f>
        <v>0</v>
      </c>
      <c r="K7" s="4">
        <f>'APPENDIX 5'!K7+'APPENDIX 6'!K7+'APPENDIX 7'!K7+'APPENDIX 8'!K7+'APPENDIX 9'!K7+'APPENDIX 10'!K7+'APPENDIX 11'!K7</f>
        <v>0</v>
      </c>
      <c r="L7" s="4">
        <f>'APPENDIX 5'!L7+'APPENDIX 6'!L7+'APPENDIX 7'!L7+'APPENDIX 8'!L7+'APPENDIX 9'!L7+'APPENDIX 10'!L7+'APPENDIX 11'!L7</f>
        <v>7619</v>
      </c>
      <c r="M7" s="4">
        <f>'APPENDIX 5'!M7+'APPENDIX 6'!M7+'APPENDIX 7'!M7+'APPENDIX 8'!M7+'APPENDIX 9'!M7+'APPENDIX 10'!M7+'APPENDIX 11'!M7</f>
        <v>131584</v>
      </c>
      <c r="N7" s="4">
        <f>'APPENDIX 5'!N7+'APPENDIX 6'!N7+'APPENDIX 7'!N7+'APPENDIX 8'!N7+'APPENDIX 9'!N7+'APPENDIX 10'!N7+'APPENDIX 11'!N7</f>
        <v>46994</v>
      </c>
      <c r="O7" s="4">
        <f>'APPENDIX 5'!O7+'APPENDIX 6'!O7+'APPENDIX 7'!O7+'APPENDIX 8'!O7+'APPENDIX 9'!O7+'APPENDIX 10'!O7+'APPENDIX 11'!O7</f>
        <v>0</v>
      </c>
      <c r="P7" s="4">
        <f>'APPENDIX 5'!P7+'APPENDIX 6'!P7+'APPENDIX 7'!P7+'APPENDIX 8'!P7+'APPENDIX 9'!P7+'APPENDIX 10'!P7+'APPENDIX 11'!P7</f>
        <v>0</v>
      </c>
      <c r="Q7" s="5">
        <f>'APPENDIX 5'!Q7+'APPENDIX 6'!Q7+'APPENDIX 7'!Q7+'APPENDIX 8'!Q7+'APPENDIX 9'!Q7+'APPENDIX 10'!Q7+'APPENDIX 11'!Q7</f>
        <v>-610819</v>
      </c>
    </row>
    <row r="8" spans="1:17" ht="29.25" customHeight="1" x14ac:dyDescent="0.35">
      <c r="A8" s="2"/>
      <c r="B8" s="8" t="s">
        <v>153</v>
      </c>
      <c r="C8" s="4">
        <f>'APPENDIX 5'!C8+'APPENDIX 6'!C8+'APPENDIX 7'!C8+'APPENDIX 8'!C8+'APPENDIX 9'!C8+'APPENDIX 10'!C8+'APPENDIX 11'!C8</f>
        <v>65796391</v>
      </c>
      <c r="D8" s="4">
        <f>'APPENDIX 5'!D8+'APPENDIX 6'!D8+'APPENDIX 7'!D8+'APPENDIX 8'!D8+'APPENDIX 9'!D8+'APPENDIX 10'!D8+'APPENDIX 11'!D8</f>
        <v>5462548</v>
      </c>
      <c r="E8" s="4">
        <f>'APPENDIX 5'!E8+'APPENDIX 6'!E8+'APPENDIX 7'!E8+'APPENDIX 8'!E8+'APPENDIX 9'!E8+'APPENDIX 10'!E8+'APPENDIX 11'!E8</f>
        <v>5330140</v>
      </c>
      <c r="F8" s="4">
        <f>'APPENDIX 5'!F8+'APPENDIX 6'!F8+'APPENDIX 7'!F8+'APPENDIX 8'!F8+'APPENDIX 9'!F8+'APPENDIX 10'!F8+'APPENDIX 11'!F8</f>
        <v>0</v>
      </c>
      <c r="G8" s="4">
        <f>'APPENDIX 5'!G8+'APPENDIX 6'!G8+'APPENDIX 7'!G8+'APPENDIX 8'!G8+'APPENDIX 9'!G8+'APPENDIX 10'!G8+'APPENDIX 11'!G8</f>
        <v>2502435</v>
      </c>
      <c r="H8" s="4">
        <f>'APPENDIX 5'!H8+'APPENDIX 6'!H8+'APPENDIX 7'!H8+'APPENDIX 8'!H8+'APPENDIX 9'!H8+'APPENDIX 10'!H8+'APPENDIX 11'!H8</f>
        <v>1410720</v>
      </c>
      <c r="I8" s="4">
        <f>'APPENDIX 5'!I8+'APPENDIX 6'!I8+'APPENDIX 7'!I8+'APPENDIX 8'!I8+'APPENDIX 9'!I8+'APPENDIX 10'!I8+'APPENDIX 11'!I8</f>
        <v>467594</v>
      </c>
      <c r="J8" s="4">
        <f>'APPENDIX 5'!J8+'APPENDIX 6'!J8+'APPENDIX 7'!J8+'APPENDIX 8'!J8+'APPENDIX 9'!J8+'APPENDIX 10'!J8+'APPENDIX 11'!J8</f>
        <v>477628</v>
      </c>
      <c r="K8" s="4">
        <f>'APPENDIX 5'!K8+'APPENDIX 6'!K8+'APPENDIX 7'!K8+'APPENDIX 8'!K8+'APPENDIX 9'!K8+'APPENDIX 10'!K8+'APPENDIX 11'!K8</f>
        <v>146491</v>
      </c>
      <c r="L8" s="4">
        <f>'APPENDIX 5'!L8+'APPENDIX 6'!L8+'APPENDIX 7'!L8+'APPENDIX 8'!L8+'APPENDIX 9'!L8+'APPENDIX 10'!L8+'APPENDIX 11'!L8</f>
        <v>299075</v>
      </c>
      <c r="M8" s="4">
        <f>'APPENDIX 5'!M8+'APPENDIX 6'!M8+'APPENDIX 7'!M8+'APPENDIX 8'!M8+'APPENDIX 9'!M8+'APPENDIX 10'!M8+'APPENDIX 11'!M8</f>
        <v>682077</v>
      </c>
      <c r="N8" s="4">
        <f>'APPENDIX 5'!N8+'APPENDIX 6'!N8+'APPENDIX 7'!N8+'APPENDIX 8'!N8+'APPENDIX 9'!N8+'APPENDIX 10'!N8+'APPENDIX 11'!N8</f>
        <v>3006026</v>
      </c>
      <c r="O8" s="4">
        <f>'APPENDIX 5'!O8+'APPENDIX 6'!O8+'APPENDIX 7'!O8+'APPENDIX 8'!O8+'APPENDIX 9'!O8+'APPENDIX 10'!O8+'APPENDIX 11'!O8</f>
        <v>21945</v>
      </c>
      <c r="P8" s="4">
        <f>'APPENDIX 5'!P8+'APPENDIX 6'!P8+'APPENDIX 7'!P8+'APPENDIX 8'!P8+'APPENDIX 9'!P8+'APPENDIX 10'!P8+'APPENDIX 11'!P8</f>
        <v>0</v>
      </c>
      <c r="Q8" s="5">
        <f>'APPENDIX 5'!Q8+'APPENDIX 6'!Q8+'APPENDIX 7'!Q8+'APPENDIX 8'!Q8+'APPENDIX 9'!Q8+'APPENDIX 10'!Q8+'APPENDIX 11'!Q8</f>
        <v>70627025</v>
      </c>
    </row>
    <row r="9" spans="1:17" ht="29.25" customHeight="1" x14ac:dyDescent="0.35">
      <c r="A9" s="2"/>
      <c r="B9" s="8" t="s">
        <v>52</v>
      </c>
      <c r="C9" s="4">
        <f>'APPENDIX 5'!C9+'APPENDIX 6'!C9+'APPENDIX 7'!C9+'APPENDIX 8'!C9+'APPENDIX 9'!C9+'APPENDIX 10'!C9+'APPENDIX 11'!C9</f>
        <v>414001</v>
      </c>
      <c r="D9" s="4">
        <f>'APPENDIX 5'!D9+'APPENDIX 6'!D9+'APPENDIX 7'!D9+'APPENDIX 8'!D9+'APPENDIX 9'!D9+'APPENDIX 10'!D9+'APPENDIX 11'!D9</f>
        <v>48797</v>
      </c>
      <c r="E9" s="4">
        <f>'APPENDIX 5'!E9+'APPENDIX 6'!E9+'APPENDIX 7'!E9+'APPENDIX 8'!E9+'APPENDIX 9'!E9+'APPENDIX 10'!E9+'APPENDIX 11'!E9</f>
        <v>48797</v>
      </c>
      <c r="F9" s="4">
        <f>'APPENDIX 5'!F9+'APPENDIX 6'!F9+'APPENDIX 7'!F9+'APPENDIX 8'!F9+'APPENDIX 9'!F9+'APPENDIX 10'!F9+'APPENDIX 11'!F9</f>
        <v>0</v>
      </c>
      <c r="G9" s="4">
        <f>'APPENDIX 5'!G9+'APPENDIX 6'!G9+'APPENDIX 7'!G9+'APPENDIX 8'!G9+'APPENDIX 9'!G9+'APPENDIX 10'!G9+'APPENDIX 11'!G9</f>
        <v>29561</v>
      </c>
      <c r="H9" s="4">
        <f>'APPENDIX 5'!H9+'APPENDIX 6'!H9+'APPENDIX 7'!H9+'APPENDIX 8'!H9+'APPENDIX 9'!H9+'APPENDIX 10'!H9+'APPENDIX 11'!H9</f>
        <v>25654</v>
      </c>
      <c r="I9" s="4">
        <f>'APPENDIX 5'!I9+'APPENDIX 6'!I9+'APPENDIX 7'!I9+'APPENDIX 8'!I9+'APPENDIX 9'!I9+'APPENDIX 10'!I9+'APPENDIX 11'!I9</f>
        <v>0</v>
      </c>
      <c r="J9" s="4">
        <f>'APPENDIX 5'!J9+'APPENDIX 6'!J9+'APPENDIX 7'!J9+'APPENDIX 8'!J9+'APPENDIX 9'!J9+'APPENDIX 10'!J9+'APPENDIX 11'!J9</f>
        <v>0</v>
      </c>
      <c r="K9" s="4">
        <f>'APPENDIX 5'!K9+'APPENDIX 6'!K9+'APPENDIX 7'!K9+'APPENDIX 8'!K9+'APPENDIX 9'!K9+'APPENDIX 10'!K9+'APPENDIX 11'!K9</f>
        <v>0</v>
      </c>
      <c r="L9" s="4">
        <f>'APPENDIX 5'!L9+'APPENDIX 6'!L9+'APPENDIX 7'!L9+'APPENDIX 8'!L9+'APPENDIX 9'!L9+'APPENDIX 10'!L9+'APPENDIX 11'!L9</f>
        <v>1432</v>
      </c>
      <c r="M9" s="4">
        <f>'APPENDIX 5'!M9+'APPENDIX 6'!M9+'APPENDIX 7'!M9+'APPENDIX 8'!M9+'APPENDIX 9'!M9+'APPENDIX 10'!M9+'APPENDIX 11'!M9</f>
        <v>49360</v>
      </c>
      <c r="N9" s="4">
        <f>'APPENDIX 5'!N9+'APPENDIX 6'!N9+'APPENDIX 7'!N9+'APPENDIX 8'!N9+'APPENDIX 9'!N9+'APPENDIX 10'!N9+'APPENDIX 11'!N9</f>
        <v>59922</v>
      </c>
      <c r="O9" s="4">
        <f>'APPENDIX 5'!O9+'APPENDIX 6'!O9+'APPENDIX 7'!O9+'APPENDIX 8'!O9+'APPENDIX 9'!O9+'APPENDIX 10'!O9+'APPENDIX 11'!O9</f>
        <v>0</v>
      </c>
      <c r="P9" s="4">
        <f>'APPENDIX 5'!P9+'APPENDIX 6'!P9+'APPENDIX 7'!P9+'APPENDIX 8'!P9+'APPENDIX 9'!P9+'APPENDIX 10'!P9+'APPENDIX 11'!P9</f>
        <v>0</v>
      </c>
      <c r="Q9" s="5">
        <f>'APPENDIX 5'!Q9+'APPENDIX 6'!Q9+'APPENDIX 7'!Q9+'APPENDIX 8'!Q9+'APPENDIX 9'!Q9+'APPENDIX 10'!Q9+'APPENDIX 11'!Q9</f>
        <v>446274</v>
      </c>
    </row>
    <row r="10" spans="1:17" ht="29.25" customHeight="1" x14ac:dyDescent="0.35">
      <c r="A10" s="2"/>
      <c r="B10" s="8" t="s">
        <v>53</v>
      </c>
      <c r="C10" s="4">
        <f>'APPENDIX 5'!C10+'APPENDIX 6'!C10+'APPENDIX 7'!C10+'APPENDIX 8'!C10+'APPENDIX 9'!C10+'APPENDIX 10'!C10+'APPENDIX 11'!C10</f>
        <v>2895444</v>
      </c>
      <c r="D10" s="4">
        <f>'APPENDIX 5'!D10+'APPENDIX 6'!D10+'APPENDIX 7'!D10+'APPENDIX 8'!D10+'APPENDIX 9'!D10+'APPENDIX 10'!D10+'APPENDIX 11'!D10</f>
        <v>1807645</v>
      </c>
      <c r="E10" s="4">
        <f>'APPENDIX 5'!E10+'APPENDIX 6'!E10+'APPENDIX 7'!E10+'APPENDIX 8'!E10+'APPENDIX 9'!E10+'APPENDIX 10'!E10+'APPENDIX 11'!E10</f>
        <v>1369900</v>
      </c>
      <c r="F10" s="4">
        <f>'APPENDIX 5'!F10+'APPENDIX 6'!F10+'APPENDIX 7'!F10+'APPENDIX 8'!F10+'APPENDIX 9'!F10+'APPENDIX 10'!F10+'APPENDIX 11'!F10</f>
        <v>0</v>
      </c>
      <c r="G10" s="4">
        <f>'APPENDIX 5'!G10+'APPENDIX 6'!G10+'APPENDIX 7'!G10+'APPENDIX 8'!G10+'APPENDIX 9'!G10+'APPENDIX 10'!G10+'APPENDIX 11'!G10</f>
        <v>427932</v>
      </c>
      <c r="H10" s="4">
        <f>'APPENDIX 5'!H10+'APPENDIX 6'!H10+'APPENDIX 7'!H10+'APPENDIX 8'!H10+'APPENDIX 9'!H10+'APPENDIX 10'!H10+'APPENDIX 11'!H10</f>
        <v>1202801</v>
      </c>
      <c r="I10" s="4">
        <f>'APPENDIX 5'!I10+'APPENDIX 6'!I10+'APPENDIX 7'!I10+'APPENDIX 8'!I10+'APPENDIX 9'!I10+'APPENDIX 10'!I10+'APPENDIX 11'!I10</f>
        <v>0</v>
      </c>
      <c r="J10" s="4">
        <f>'APPENDIX 5'!J10+'APPENDIX 6'!J10+'APPENDIX 7'!J10+'APPENDIX 8'!J10+'APPENDIX 9'!J10+'APPENDIX 10'!J10+'APPENDIX 11'!J10</f>
        <v>0</v>
      </c>
      <c r="K10" s="4">
        <f>'APPENDIX 5'!K10+'APPENDIX 6'!K10+'APPENDIX 7'!K10+'APPENDIX 8'!K10+'APPENDIX 9'!K10+'APPENDIX 10'!K10+'APPENDIX 11'!K10</f>
        <v>0</v>
      </c>
      <c r="L10" s="4">
        <f>'APPENDIX 5'!L10+'APPENDIX 6'!L10+'APPENDIX 7'!L10+'APPENDIX 8'!L10+'APPENDIX 9'!L10+'APPENDIX 10'!L10+'APPENDIX 11'!L10</f>
        <v>-13613</v>
      </c>
      <c r="M10" s="4">
        <f>'APPENDIX 5'!M10+'APPENDIX 6'!M10+'APPENDIX 7'!M10+'APPENDIX 8'!M10+'APPENDIX 9'!M10+'APPENDIX 10'!M10+'APPENDIX 11'!M10</f>
        <v>372862</v>
      </c>
      <c r="N10" s="4">
        <f>'APPENDIX 5'!N10+'APPENDIX 6'!N10+'APPENDIX 7'!N10+'APPENDIX 8'!N10+'APPENDIX 9'!N10+'APPENDIX 10'!N10+'APPENDIX 11'!N10</f>
        <v>174431</v>
      </c>
      <c r="O10" s="4">
        <f>'APPENDIX 5'!O10+'APPENDIX 6'!O10+'APPENDIX 7'!O10+'APPENDIX 8'!O10+'APPENDIX 9'!O10+'APPENDIX 10'!O10+'APPENDIX 11'!O10</f>
        <v>0</v>
      </c>
      <c r="P10" s="4">
        <f>'APPENDIX 5'!P10+'APPENDIX 6'!P10+'APPENDIX 7'!P10+'APPENDIX 8'!P10+'APPENDIX 9'!P10+'APPENDIX 10'!P10+'APPENDIX 11'!P10</f>
        <v>28750</v>
      </c>
      <c r="Q10" s="5">
        <f>'APPENDIX 5'!Q10+'APPENDIX 6'!Q10+'APPENDIX 7'!Q10+'APPENDIX 8'!Q10+'APPENDIX 9'!Q10+'APPENDIX 10'!Q10+'APPENDIX 11'!Q10</f>
        <v>2848976</v>
      </c>
    </row>
    <row r="11" spans="1:17" ht="29.25" customHeight="1" x14ac:dyDescent="0.35">
      <c r="A11" s="2"/>
      <c r="B11" s="8" t="s">
        <v>22</v>
      </c>
      <c r="C11" s="4">
        <f>'APPENDIX 5'!C11+'APPENDIX 6'!C11+'APPENDIX 7'!C11+'APPENDIX 8'!C11+'APPENDIX 9'!C11+'APPENDIX 10'!C11+'APPENDIX 11'!C11</f>
        <v>656221</v>
      </c>
      <c r="D11" s="4">
        <f>'APPENDIX 5'!D11+'APPENDIX 6'!D11+'APPENDIX 7'!D11+'APPENDIX 8'!D11+'APPENDIX 9'!D11+'APPENDIX 10'!D11+'APPENDIX 11'!D11</f>
        <v>68387</v>
      </c>
      <c r="E11" s="4">
        <f>'APPENDIX 5'!E11+'APPENDIX 6'!E11+'APPENDIX 7'!E11+'APPENDIX 8'!E11+'APPENDIX 9'!E11+'APPENDIX 10'!E11+'APPENDIX 11'!E11</f>
        <v>68387</v>
      </c>
      <c r="F11" s="4">
        <f>'APPENDIX 5'!F11+'APPENDIX 6'!F11+'APPENDIX 7'!F11+'APPENDIX 8'!F11+'APPENDIX 9'!F11+'APPENDIX 10'!F11+'APPENDIX 11'!F11</f>
        <v>0</v>
      </c>
      <c r="G11" s="4">
        <f>'APPENDIX 5'!G11+'APPENDIX 6'!G11+'APPENDIX 7'!G11+'APPENDIX 8'!G11+'APPENDIX 9'!G11+'APPENDIX 10'!G11+'APPENDIX 11'!G11</f>
        <v>36588</v>
      </c>
      <c r="H11" s="4">
        <f>'APPENDIX 5'!H11+'APPENDIX 6'!H11+'APPENDIX 7'!H11+'APPENDIX 8'!H11+'APPENDIX 9'!H11+'APPENDIX 10'!H11+'APPENDIX 11'!H11</f>
        <v>87132</v>
      </c>
      <c r="I11" s="4">
        <f>'APPENDIX 5'!I11+'APPENDIX 6'!I11+'APPENDIX 7'!I11+'APPENDIX 8'!I11+'APPENDIX 9'!I11+'APPENDIX 10'!I11+'APPENDIX 11'!I11</f>
        <v>0</v>
      </c>
      <c r="J11" s="4">
        <f>'APPENDIX 5'!J11+'APPENDIX 6'!J11+'APPENDIX 7'!J11+'APPENDIX 8'!J11+'APPENDIX 9'!J11+'APPENDIX 10'!J11+'APPENDIX 11'!J11</f>
        <v>0</v>
      </c>
      <c r="K11" s="4">
        <f>'APPENDIX 5'!K11+'APPENDIX 6'!K11+'APPENDIX 7'!K11+'APPENDIX 8'!K11+'APPENDIX 9'!K11+'APPENDIX 10'!K11+'APPENDIX 11'!K11</f>
        <v>0</v>
      </c>
      <c r="L11" s="4">
        <f>'APPENDIX 5'!L11+'APPENDIX 6'!L11+'APPENDIX 7'!L11+'APPENDIX 8'!L11+'APPENDIX 9'!L11+'APPENDIX 10'!L11+'APPENDIX 11'!L11</f>
        <v>16574</v>
      </c>
      <c r="M11" s="4">
        <f>'APPENDIX 5'!M11+'APPENDIX 6'!M11+'APPENDIX 7'!M11+'APPENDIX 8'!M11+'APPENDIX 9'!M11+'APPENDIX 10'!M11+'APPENDIX 11'!M11</f>
        <v>12398</v>
      </c>
      <c r="N11" s="4">
        <f>'APPENDIX 5'!N11+'APPENDIX 6'!N11+'APPENDIX 7'!N11+'APPENDIX 8'!N11+'APPENDIX 9'!N11+'APPENDIX 10'!N11+'APPENDIX 11'!N11</f>
        <v>12447</v>
      </c>
      <c r="O11" s="4">
        <f>'APPENDIX 5'!O11+'APPENDIX 6'!O11+'APPENDIX 7'!O11+'APPENDIX 8'!O11+'APPENDIX 9'!O11+'APPENDIX 10'!O11+'APPENDIX 11'!O11</f>
        <v>0</v>
      </c>
      <c r="P11" s="4">
        <f>'APPENDIX 5'!P11+'APPENDIX 6'!P11+'APPENDIX 7'!P11+'APPENDIX 8'!P11+'APPENDIX 9'!P11+'APPENDIX 10'!P11+'APPENDIX 11'!P11</f>
        <v>0</v>
      </c>
      <c r="Q11" s="5">
        <f>'APPENDIX 5'!Q11+'APPENDIX 6'!Q11+'APPENDIX 7'!Q11+'APPENDIX 8'!Q11+'APPENDIX 9'!Q11+'APPENDIX 10'!Q11+'APPENDIX 11'!Q11</f>
        <v>620951</v>
      </c>
    </row>
    <row r="12" spans="1:17" ht="29.25" customHeight="1" x14ac:dyDescent="0.35">
      <c r="A12" s="2"/>
      <c r="B12" s="8" t="s">
        <v>54</v>
      </c>
      <c r="C12" s="4">
        <f>'APPENDIX 5'!C12+'APPENDIX 6'!C12+'APPENDIX 7'!C12+'APPENDIX 8'!C12+'APPENDIX 9'!C12+'APPENDIX 10'!C12+'APPENDIX 11'!C12</f>
        <v>332485</v>
      </c>
      <c r="D12" s="4">
        <f>'APPENDIX 5'!D12+'APPENDIX 6'!D12+'APPENDIX 7'!D12+'APPENDIX 8'!D12+'APPENDIX 9'!D12+'APPENDIX 10'!D12+'APPENDIX 11'!D12</f>
        <v>80068</v>
      </c>
      <c r="E12" s="4">
        <f>'APPENDIX 5'!E12+'APPENDIX 6'!E12+'APPENDIX 7'!E12+'APPENDIX 8'!E12+'APPENDIX 9'!E12+'APPENDIX 10'!E12+'APPENDIX 11'!E12</f>
        <v>8495</v>
      </c>
      <c r="F12" s="4">
        <f>'APPENDIX 5'!F12+'APPENDIX 6'!F12+'APPENDIX 7'!F12+'APPENDIX 8'!F12+'APPENDIX 9'!F12+'APPENDIX 10'!F12+'APPENDIX 11'!F12</f>
        <v>0</v>
      </c>
      <c r="G12" s="4">
        <f>'APPENDIX 5'!G12+'APPENDIX 6'!G12+'APPENDIX 7'!G12+'APPENDIX 8'!G12+'APPENDIX 9'!G12+'APPENDIX 10'!G12+'APPENDIX 11'!G12</f>
        <v>8043</v>
      </c>
      <c r="H12" s="4">
        <f>'APPENDIX 5'!H12+'APPENDIX 6'!H12+'APPENDIX 7'!H12+'APPENDIX 8'!H12+'APPENDIX 9'!H12+'APPENDIX 10'!H12+'APPENDIX 11'!H12</f>
        <v>4727</v>
      </c>
      <c r="I12" s="4">
        <f>'APPENDIX 5'!I12+'APPENDIX 6'!I12+'APPENDIX 7'!I12+'APPENDIX 8'!I12+'APPENDIX 9'!I12+'APPENDIX 10'!I12+'APPENDIX 11'!I12</f>
        <v>0</v>
      </c>
      <c r="J12" s="4">
        <f>'APPENDIX 5'!J12+'APPENDIX 6'!J12+'APPENDIX 7'!J12+'APPENDIX 8'!J12+'APPENDIX 9'!J12+'APPENDIX 10'!J12+'APPENDIX 11'!J12</f>
        <v>0</v>
      </c>
      <c r="K12" s="4">
        <f>'APPENDIX 5'!K12+'APPENDIX 6'!K12+'APPENDIX 7'!K12+'APPENDIX 8'!K12+'APPENDIX 9'!K12+'APPENDIX 10'!K12+'APPENDIX 11'!K12</f>
        <v>0</v>
      </c>
      <c r="L12" s="4">
        <f>'APPENDIX 5'!L12+'APPENDIX 6'!L12+'APPENDIX 7'!L12+'APPENDIX 8'!L12+'APPENDIX 9'!L12+'APPENDIX 10'!L12+'APPENDIX 11'!L12</f>
        <v>-11524</v>
      </c>
      <c r="M12" s="4">
        <f>'APPENDIX 5'!M12+'APPENDIX 6'!M12+'APPENDIX 7'!M12+'APPENDIX 8'!M12+'APPENDIX 9'!M12+'APPENDIX 10'!M12+'APPENDIX 11'!M12</f>
        <v>5105</v>
      </c>
      <c r="N12" s="4">
        <f>'APPENDIX 5'!N12+'APPENDIX 6'!N12+'APPENDIX 7'!N12+'APPENDIX 8'!N12+'APPENDIX 9'!N12+'APPENDIX 10'!N12+'APPENDIX 11'!N12</f>
        <v>8825</v>
      </c>
      <c r="O12" s="4">
        <f>'APPENDIX 5'!O12+'APPENDIX 6'!O12+'APPENDIX 7'!O12+'APPENDIX 8'!O12+'APPENDIX 9'!O12+'APPENDIX 10'!O12+'APPENDIX 11'!O12</f>
        <v>0</v>
      </c>
      <c r="P12" s="4">
        <f>'APPENDIX 5'!P12+'APPENDIX 6'!P12+'APPENDIX 7'!P12+'APPENDIX 8'!P12+'APPENDIX 9'!P12+'APPENDIX 10'!P12+'APPENDIX 11'!P12</f>
        <v>0</v>
      </c>
      <c r="Q12" s="5">
        <f>'APPENDIX 5'!Q12+'APPENDIX 6'!Q12+'APPENDIX 7'!Q12+'APPENDIX 8'!Q12+'APPENDIX 9'!Q12+'APPENDIX 10'!Q12+'APPENDIX 11'!Q12</f>
        <v>351497</v>
      </c>
    </row>
    <row r="13" spans="1:17" ht="29.25" customHeight="1" x14ac:dyDescent="0.35">
      <c r="A13" s="2"/>
      <c r="B13" s="8" t="s">
        <v>55</v>
      </c>
      <c r="C13" s="4">
        <f>'APPENDIX 5'!C13+'APPENDIX 6'!C13+'APPENDIX 7'!C13+'APPENDIX 8'!C13+'APPENDIX 9'!C13+'APPENDIX 10'!C13+'APPENDIX 11'!C13</f>
        <v>7508555</v>
      </c>
      <c r="D13" s="4">
        <f>'APPENDIX 5'!D13+'APPENDIX 6'!D13+'APPENDIX 7'!D13+'APPENDIX 8'!D13+'APPENDIX 9'!D13+'APPENDIX 10'!D13+'APPENDIX 11'!D13</f>
        <v>334871</v>
      </c>
      <c r="E13" s="4">
        <f>'APPENDIX 5'!E13+'APPENDIX 6'!E13+'APPENDIX 7'!E13+'APPENDIX 8'!E13+'APPENDIX 9'!E13+'APPENDIX 10'!E13+'APPENDIX 11'!E13</f>
        <v>319737</v>
      </c>
      <c r="F13" s="4">
        <f>'APPENDIX 5'!F13+'APPENDIX 6'!F13+'APPENDIX 7'!F13+'APPENDIX 8'!F13+'APPENDIX 9'!F13+'APPENDIX 10'!F13+'APPENDIX 11'!F13</f>
        <v>0</v>
      </c>
      <c r="G13" s="4">
        <f>'APPENDIX 5'!G13+'APPENDIX 6'!G13+'APPENDIX 7'!G13+'APPENDIX 8'!G13+'APPENDIX 9'!G13+'APPENDIX 10'!G13+'APPENDIX 11'!G13</f>
        <v>120885</v>
      </c>
      <c r="H13" s="4">
        <f>'APPENDIX 5'!H13+'APPENDIX 6'!H13+'APPENDIX 7'!H13+'APPENDIX 8'!H13+'APPENDIX 9'!H13+'APPENDIX 10'!H13+'APPENDIX 11'!H13</f>
        <v>120585</v>
      </c>
      <c r="I13" s="4">
        <f>'APPENDIX 5'!I13+'APPENDIX 6'!I13+'APPENDIX 7'!I13+'APPENDIX 8'!I13+'APPENDIX 9'!I13+'APPENDIX 10'!I13+'APPENDIX 11'!I13</f>
        <v>0</v>
      </c>
      <c r="J13" s="4">
        <f>'APPENDIX 5'!J13+'APPENDIX 6'!J13+'APPENDIX 7'!J13+'APPENDIX 8'!J13+'APPENDIX 9'!J13+'APPENDIX 10'!J13+'APPENDIX 11'!J13</f>
        <v>0</v>
      </c>
      <c r="K13" s="4">
        <f>'APPENDIX 5'!K13+'APPENDIX 6'!K13+'APPENDIX 7'!K13+'APPENDIX 8'!K13+'APPENDIX 9'!K13+'APPENDIX 10'!K13+'APPENDIX 11'!K13</f>
        <v>0</v>
      </c>
      <c r="L13" s="4">
        <f>'APPENDIX 5'!L13+'APPENDIX 6'!L13+'APPENDIX 7'!L13+'APPENDIX 8'!L13+'APPENDIX 9'!L13+'APPENDIX 10'!L13+'APPENDIX 11'!L13</f>
        <v>-2071</v>
      </c>
      <c r="M13" s="4">
        <f>'APPENDIX 5'!M13+'APPENDIX 6'!M13+'APPENDIX 7'!M13+'APPENDIX 8'!M13+'APPENDIX 9'!M13+'APPENDIX 10'!M13+'APPENDIX 11'!M13</f>
        <v>20632</v>
      </c>
      <c r="N13" s="4">
        <f>'APPENDIX 5'!N13+'APPENDIX 6'!N13+'APPENDIX 7'!N13+'APPENDIX 8'!N13+'APPENDIX 9'!N13+'APPENDIX 10'!N13+'APPENDIX 11'!N13</f>
        <v>276712</v>
      </c>
      <c r="O13" s="4">
        <f>'APPENDIX 5'!O13+'APPENDIX 6'!O13+'APPENDIX 7'!O13+'APPENDIX 8'!O13+'APPENDIX 9'!O13+'APPENDIX 10'!O13+'APPENDIX 11'!O13</f>
        <v>0</v>
      </c>
      <c r="P13" s="4">
        <f>'APPENDIX 5'!P13+'APPENDIX 6'!P13+'APPENDIX 7'!P13+'APPENDIX 8'!P13+'APPENDIX 9'!P13+'APPENDIX 10'!P13+'APPENDIX 11'!P13</f>
        <v>0</v>
      </c>
      <c r="Q13" s="5">
        <f>'APPENDIX 5'!Q13+'APPENDIX 6'!Q13+'APPENDIX 7'!Q13+'APPENDIX 8'!Q13+'APPENDIX 9'!Q13+'APPENDIX 10'!Q13+'APPENDIX 11'!Q13</f>
        <v>7965858</v>
      </c>
    </row>
    <row r="14" spans="1:17" ht="29.25" customHeight="1" x14ac:dyDescent="0.35">
      <c r="A14" s="2"/>
      <c r="B14" s="8" t="s">
        <v>56</v>
      </c>
      <c r="C14" s="4">
        <f>'APPENDIX 5'!C14+'APPENDIX 6'!C14+'APPENDIX 7'!C14+'APPENDIX 8'!C14+'APPENDIX 9'!C14+'APPENDIX 10'!C14+'APPENDIX 11'!C14</f>
        <v>982687</v>
      </c>
      <c r="D14" s="4">
        <f>'APPENDIX 5'!D14+'APPENDIX 6'!D14+'APPENDIX 7'!D14+'APPENDIX 8'!D14+'APPENDIX 9'!D14+'APPENDIX 10'!D14+'APPENDIX 11'!D14</f>
        <v>93882</v>
      </c>
      <c r="E14" s="4">
        <f>'APPENDIX 5'!E14+'APPENDIX 6'!E14+'APPENDIX 7'!E14+'APPENDIX 8'!E14+'APPENDIX 9'!E14+'APPENDIX 10'!E14+'APPENDIX 11'!E14</f>
        <v>80200</v>
      </c>
      <c r="F14" s="4">
        <f>'APPENDIX 5'!F14+'APPENDIX 6'!F14+'APPENDIX 7'!F14+'APPENDIX 8'!F14+'APPENDIX 9'!F14+'APPENDIX 10'!F14+'APPENDIX 11'!F14</f>
        <v>0</v>
      </c>
      <c r="G14" s="4">
        <f>'APPENDIX 5'!G14+'APPENDIX 6'!G14+'APPENDIX 7'!G14+'APPENDIX 8'!G14+'APPENDIX 9'!G14+'APPENDIX 10'!G14+'APPENDIX 11'!G14</f>
        <v>111781</v>
      </c>
      <c r="H14" s="4">
        <f>'APPENDIX 5'!H14+'APPENDIX 6'!H14+'APPENDIX 7'!H14+'APPENDIX 8'!H14+'APPENDIX 9'!H14+'APPENDIX 10'!H14+'APPENDIX 11'!H14</f>
        <v>114732</v>
      </c>
      <c r="I14" s="4">
        <f>'APPENDIX 5'!I14+'APPENDIX 6'!I14+'APPENDIX 7'!I14+'APPENDIX 8'!I14+'APPENDIX 9'!I14+'APPENDIX 10'!I14+'APPENDIX 11'!I14</f>
        <v>347</v>
      </c>
      <c r="J14" s="4">
        <f>'APPENDIX 5'!J14+'APPENDIX 6'!J14+'APPENDIX 7'!J14+'APPENDIX 8'!J14+'APPENDIX 9'!J14+'APPENDIX 10'!J14+'APPENDIX 11'!J14</f>
        <v>0</v>
      </c>
      <c r="K14" s="4">
        <f>'APPENDIX 5'!K14+'APPENDIX 6'!K14+'APPENDIX 7'!K14+'APPENDIX 8'!K14+'APPENDIX 9'!K14+'APPENDIX 10'!K14+'APPENDIX 11'!K14</f>
        <v>0</v>
      </c>
      <c r="L14" s="4">
        <f>'APPENDIX 5'!L14+'APPENDIX 6'!L14+'APPENDIX 7'!L14+'APPENDIX 8'!L14+'APPENDIX 9'!L14+'APPENDIX 10'!L14+'APPENDIX 11'!L14</f>
        <v>-110</v>
      </c>
      <c r="M14" s="4">
        <f>'APPENDIX 5'!M14+'APPENDIX 6'!M14+'APPENDIX 7'!M14+'APPENDIX 8'!M14+'APPENDIX 9'!M14+'APPENDIX 10'!M14+'APPENDIX 11'!M14</f>
        <v>30250</v>
      </c>
      <c r="N14" s="4">
        <f>'APPENDIX 5'!N14+'APPENDIX 6'!N14+'APPENDIX 7'!N14+'APPENDIX 8'!N14+'APPENDIX 9'!N14+'APPENDIX 10'!N14+'APPENDIX 11'!N14</f>
        <v>23754</v>
      </c>
      <c r="O14" s="4">
        <f>'APPENDIX 5'!O14+'APPENDIX 6'!O14+'APPENDIX 7'!O14+'APPENDIX 8'!O14+'APPENDIX 9'!O14+'APPENDIX 10'!O14+'APPENDIX 11'!O14</f>
        <v>0</v>
      </c>
      <c r="P14" s="4">
        <f>'APPENDIX 5'!P14+'APPENDIX 6'!P14+'APPENDIX 7'!P14+'APPENDIX 8'!P14+'APPENDIX 9'!P14+'APPENDIX 10'!P14+'APPENDIX 11'!P14</f>
        <v>0</v>
      </c>
      <c r="Q14" s="5">
        <f>'APPENDIX 5'!Q14+'APPENDIX 6'!Q14+'APPENDIX 7'!Q14+'APPENDIX 8'!Q14+'APPENDIX 9'!Q14+'APPENDIX 10'!Q14+'APPENDIX 11'!Q14</f>
        <v>941423</v>
      </c>
    </row>
    <row r="15" spans="1:17" ht="29.25" customHeight="1" x14ac:dyDescent="0.35">
      <c r="A15" s="2"/>
      <c r="B15" s="8" t="s">
        <v>57</v>
      </c>
      <c r="C15" s="4">
        <f>'APPENDIX 5'!C15+'APPENDIX 6'!C15+'APPENDIX 7'!C15+'APPENDIX 8'!C15+'APPENDIX 9'!C15+'APPENDIX 10'!C15+'APPENDIX 11'!C15</f>
        <v>68491250</v>
      </c>
      <c r="D15" s="12">
        <f>'APPENDIX 5'!D15+'APPENDIX 6'!D15+'APPENDIX 7'!D15+'APPENDIX 8'!D15+'APPENDIX 9'!D15+'APPENDIX 10'!D15+'APPENDIX 11'!D15</f>
        <v>3084069</v>
      </c>
      <c r="E15" s="4">
        <f>'APPENDIX 5'!E15+'APPENDIX 6'!E15+'APPENDIX 7'!E15+'APPENDIX 8'!E15+'APPENDIX 9'!E15+'APPENDIX 10'!E15+'APPENDIX 11'!E15</f>
        <v>2958463</v>
      </c>
      <c r="F15" s="4">
        <f>'APPENDIX 5'!F15+'APPENDIX 6'!F15+'APPENDIX 7'!F15+'APPENDIX 8'!F15+'APPENDIX 9'!F15+'APPENDIX 10'!F15+'APPENDIX 11'!F15</f>
        <v>0</v>
      </c>
      <c r="G15" s="4">
        <f>'APPENDIX 5'!G15+'APPENDIX 6'!G15+'APPENDIX 7'!G15+'APPENDIX 8'!G15+'APPENDIX 9'!G15+'APPENDIX 10'!G15+'APPENDIX 11'!G15</f>
        <v>34805</v>
      </c>
      <c r="H15" s="4">
        <f>'APPENDIX 5'!H15+'APPENDIX 6'!H15+'APPENDIX 7'!H15+'APPENDIX 8'!H15+'APPENDIX 9'!H15+'APPENDIX 10'!H15+'APPENDIX 11'!H15</f>
        <v>238892</v>
      </c>
      <c r="I15" s="4">
        <f>'APPENDIX 5'!I15+'APPENDIX 6'!I15+'APPENDIX 7'!I15+'APPENDIX 8'!I15+'APPENDIX 9'!I15+'APPENDIX 10'!I15+'APPENDIX 11'!I15</f>
        <v>1197871</v>
      </c>
      <c r="J15" s="4">
        <f>'APPENDIX 5'!J15+'APPENDIX 6'!J15+'APPENDIX 7'!J15+'APPENDIX 8'!J15+'APPENDIX 9'!J15+'APPENDIX 10'!J15+'APPENDIX 11'!J15</f>
        <v>0</v>
      </c>
      <c r="K15" s="4">
        <f>'APPENDIX 5'!K15+'APPENDIX 6'!K15+'APPENDIX 7'!K15+'APPENDIX 8'!K15+'APPENDIX 9'!K15+'APPENDIX 10'!K15+'APPENDIX 11'!K15</f>
        <v>284240</v>
      </c>
      <c r="L15" s="4">
        <f>'APPENDIX 5'!L15+'APPENDIX 6'!L15+'APPENDIX 7'!L15+'APPENDIX 8'!L15+'APPENDIX 9'!L15+'APPENDIX 10'!L15+'APPENDIX 11'!L15</f>
        <v>90100</v>
      </c>
      <c r="M15" s="4">
        <f>'APPENDIX 5'!M15+'APPENDIX 6'!M15+'APPENDIX 7'!M15+'APPENDIX 8'!M15+'APPENDIX 9'!M15+'APPENDIX 10'!M15+'APPENDIX 11'!M15</f>
        <v>314601</v>
      </c>
      <c r="N15" s="4">
        <f>'APPENDIX 5'!N15+'APPENDIX 6'!N15+'APPENDIX 7'!N15+'APPENDIX 8'!N15+'APPENDIX 9'!N15+'APPENDIX 10'!N15+'APPENDIX 11'!N15</f>
        <v>3059208</v>
      </c>
      <c r="O15" s="4">
        <f>'APPENDIX 5'!O15+'APPENDIX 6'!O15+'APPENDIX 7'!O15+'APPENDIX 8'!O15+'APPENDIX 9'!O15+'APPENDIX 10'!O15+'APPENDIX 11'!O15</f>
        <v>0</v>
      </c>
      <c r="P15" s="4">
        <f>'APPENDIX 5'!P15+'APPENDIX 6'!P15+'APPENDIX 7'!P15+'APPENDIX 8'!P15+'APPENDIX 9'!P15+'APPENDIX 10'!P15+'APPENDIX 11'!P15</f>
        <v>140000</v>
      </c>
      <c r="Q15" s="5">
        <f>'APPENDIX 5'!Q15+'APPENDIX 6'!Q15+'APPENDIX 7'!Q15+'APPENDIX 8'!Q15+'APPENDIX 9'!Q15+'APPENDIX 10'!Q15+'APPENDIX 11'!Q15</f>
        <v>72243215</v>
      </c>
    </row>
    <row r="16" spans="1:17" ht="29.25" customHeight="1" x14ac:dyDescent="0.35">
      <c r="A16" s="2"/>
      <c r="B16" s="8" t="s">
        <v>58</v>
      </c>
      <c r="C16" s="4">
        <f>'APPENDIX 5'!C16+'APPENDIX 6'!C16+'APPENDIX 7'!C16+'APPENDIX 8'!C16+'APPENDIX 9'!C16+'APPENDIX 10'!C16+'APPENDIX 11'!C16</f>
        <v>65681408</v>
      </c>
      <c r="D16" s="12">
        <f>'APPENDIX 5'!D16+'APPENDIX 6'!D16+'APPENDIX 7'!D16+'APPENDIX 8'!D16+'APPENDIX 9'!D16+'APPENDIX 10'!D16+'APPENDIX 11'!D16</f>
        <v>3243794</v>
      </c>
      <c r="E16" s="4">
        <f>'APPENDIX 5'!E16+'APPENDIX 6'!E16+'APPENDIX 7'!E16+'APPENDIX 8'!E16+'APPENDIX 9'!E16+'APPENDIX 10'!E16+'APPENDIX 11'!E16</f>
        <v>3068185</v>
      </c>
      <c r="F16" s="4">
        <f>'APPENDIX 5'!F16+'APPENDIX 6'!F16+'APPENDIX 7'!F16+'APPENDIX 8'!F16+'APPENDIX 9'!F16+'APPENDIX 10'!F16+'APPENDIX 11'!F16</f>
        <v>0</v>
      </c>
      <c r="G16" s="4">
        <f>'APPENDIX 5'!G16+'APPENDIX 6'!G16+'APPENDIX 7'!G16+'APPENDIX 8'!G16+'APPENDIX 9'!G16+'APPENDIX 10'!G16+'APPENDIX 11'!G16</f>
        <v>856158</v>
      </c>
      <c r="H16" s="4">
        <f>'APPENDIX 5'!H16+'APPENDIX 6'!H16+'APPENDIX 7'!H16+'APPENDIX 8'!H16+'APPENDIX 9'!H16+'APPENDIX 10'!H16+'APPENDIX 11'!H16</f>
        <v>1258011</v>
      </c>
      <c r="I16" s="4">
        <f>'APPENDIX 5'!I16+'APPENDIX 6'!I16+'APPENDIX 7'!I16+'APPENDIX 8'!I16+'APPENDIX 9'!I16+'APPENDIX 10'!I16+'APPENDIX 11'!I16</f>
        <v>144165</v>
      </c>
      <c r="J16" s="4">
        <f>'APPENDIX 5'!J16+'APPENDIX 6'!J16+'APPENDIX 7'!J16+'APPENDIX 8'!J16+'APPENDIX 9'!J16+'APPENDIX 10'!J16+'APPENDIX 11'!J16</f>
        <v>0</v>
      </c>
      <c r="K16" s="4">
        <f>'APPENDIX 5'!K16+'APPENDIX 6'!K16+'APPENDIX 7'!K16+'APPENDIX 8'!K16+'APPENDIX 9'!K16+'APPENDIX 10'!K16+'APPENDIX 11'!K16</f>
        <v>0</v>
      </c>
      <c r="L16" s="4">
        <f>'APPENDIX 5'!L16+'APPENDIX 6'!L16+'APPENDIX 7'!L16+'APPENDIX 8'!L16+'APPENDIX 9'!L16+'APPENDIX 10'!L16+'APPENDIX 11'!L16</f>
        <v>215196</v>
      </c>
      <c r="M16" s="4">
        <f>'APPENDIX 5'!M16+'APPENDIX 6'!M16+'APPENDIX 7'!M16+'APPENDIX 8'!M16+'APPENDIX 9'!M16+'APPENDIX 10'!M16+'APPENDIX 11'!M16</f>
        <v>256855</v>
      </c>
      <c r="N16" s="4">
        <f>'APPENDIX 5'!N16+'APPENDIX 6'!N16+'APPENDIX 7'!N16+'APPENDIX 8'!N16+'APPENDIX 9'!N16+'APPENDIX 10'!N16+'APPENDIX 11'!N16</f>
        <v>1559984</v>
      </c>
      <c r="O16" s="4">
        <f>'APPENDIX 5'!O16+'APPENDIX 6'!O16+'APPENDIX 7'!O16+'APPENDIX 8'!O16+'APPENDIX 9'!O16+'APPENDIX 10'!O16+'APPENDIX 11'!O16</f>
        <v>6723</v>
      </c>
      <c r="P16" s="4">
        <f>'APPENDIX 5'!P16+'APPENDIX 6'!P16+'APPENDIX 7'!P16+'APPENDIX 8'!P16+'APPENDIX 9'!P16+'APPENDIX 10'!P16+'APPENDIX 11'!P16</f>
        <v>145694</v>
      </c>
      <c r="Q16" s="5">
        <f>'APPENDIX 5'!Q16+'APPENDIX 6'!Q16+'APPENDIX 7'!Q16+'APPENDIX 8'!Q16+'APPENDIX 9'!Q16+'APPENDIX 10'!Q16+'APPENDIX 11'!Q16</f>
        <v>68282938</v>
      </c>
    </row>
    <row r="17" spans="1:17" ht="29.25" customHeight="1" x14ac:dyDescent="0.35">
      <c r="A17" s="2"/>
      <c r="B17" s="8" t="s">
        <v>59</v>
      </c>
      <c r="C17" s="4">
        <f>'APPENDIX 5'!C17+'APPENDIX 6'!C17+'APPENDIX 7'!C17+'APPENDIX 8'!C17+'APPENDIX 9'!C17+'APPENDIX 10'!C17+'APPENDIX 11'!C17</f>
        <v>32823515</v>
      </c>
      <c r="D17" s="12">
        <f>'APPENDIX 5'!D17+'APPENDIX 6'!D17+'APPENDIX 7'!D17+'APPENDIX 8'!D17+'APPENDIX 9'!D17+'APPENDIX 10'!D17+'APPENDIX 11'!D17</f>
        <v>791471</v>
      </c>
      <c r="E17" s="4">
        <f>'APPENDIX 5'!E17+'APPENDIX 6'!E17+'APPENDIX 7'!E17+'APPENDIX 8'!E17+'APPENDIX 9'!E17+'APPENDIX 10'!E17+'APPENDIX 11'!E17</f>
        <v>775842</v>
      </c>
      <c r="F17" s="4">
        <f>'APPENDIX 5'!F17+'APPENDIX 6'!F17+'APPENDIX 7'!F17+'APPENDIX 8'!F17+'APPENDIX 9'!F17+'APPENDIX 10'!F17+'APPENDIX 11'!F17</f>
        <v>0</v>
      </c>
      <c r="G17" s="4">
        <f>'APPENDIX 5'!G17+'APPENDIX 6'!G17+'APPENDIX 7'!G17+'APPENDIX 8'!G17+'APPENDIX 9'!G17+'APPENDIX 10'!G17+'APPENDIX 11'!G17</f>
        <v>682043</v>
      </c>
      <c r="H17" s="4">
        <f>'APPENDIX 5'!H17+'APPENDIX 6'!H17+'APPENDIX 7'!H17+'APPENDIX 8'!H17+'APPENDIX 9'!H17+'APPENDIX 10'!H17+'APPENDIX 11'!H17</f>
        <v>744102</v>
      </c>
      <c r="I17" s="4">
        <f>'APPENDIX 5'!I17+'APPENDIX 6'!I17+'APPENDIX 7'!I17+'APPENDIX 8'!I17+'APPENDIX 9'!I17+'APPENDIX 10'!I17+'APPENDIX 11'!I17</f>
        <v>0</v>
      </c>
      <c r="J17" s="4">
        <f>'APPENDIX 5'!J17+'APPENDIX 6'!J17+'APPENDIX 7'!J17+'APPENDIX 8'!J17+'APPENDIX 9'!J17+'APPENDIX 10'!J17+'APPENDIX 11'!J17</f>
        <v>0</v>
      </c>
      <c r="K17" s="4">
        <f>'APPENDIX 5'!K17+'APPENDIX 6'!K17+'APPENDIX 7'!K17+'APPENDIX 8'!K17+'APPENDIX 9'!K17+'APPENDIX 10'!K17+'APPENDIX 11'!K17</f>
        <v>0</v>
      </c>
      <c r="L17" s="4">
        <f>'APPENDIX 5'!L17+'APPENDIX 6'!L17+'APPENDIX 7'!L17+'APPENDIX 8'!L17+'APPENDIX 9'!L17+'APPENDIX 10'!L17+'APPENDIX 11'!L17</f>
        <v>32713</v>
      </c>
      <c r="M17" s="12">
        <f>'APPENDIX 5'!M17+'APPENDIX 6'!M17+'APPENDIX 7'!M17+'APPENDIX 8'!M17+'APPENDIX 9'!M17+'APPENDIX 10'!M17+'APPENDIX 11'!M17</f>
        <v>58502</v>
      </c>
      <c r="N17" s="12">
        <f>'APPENDIX 5'!N17+'APPENDIX 6'!N17+'APPENDIX 7'!N17+'APPENDIX 8'!N17+'APPENDIX 9'!N17+'APPENDIX 10'!N17+'APPENDIX 11'!N17</f>
        <v>972781</v>
      </c>
      <c r="O17" s="4">
        <f>'APPENDIX 5'!O17+'APPENDIX 6'!O17+'APPENDIX 7'!O17+'APPENDIX 8'!O17+'APPENDIX 9'!O17+'APPENDIX 10'!O17+'APPENDIX 11'!O17</f>
        <v>0</v>
      </c>
      <c r="P17" s="4">
        <f>'APPENDIX 5'!P17+'APPENDIX 6'!P17+'APPENDIX 7'!P17+'APPENDIX 8'!P17+'APPENDIX 9'!P17+'APPENDIX 10'!P17+'APPENDIX 11'!P17</f>
        <v>0</v>
      </c>
      <c r="Q17" s="5">
        <f>'APPENDIX 5'!Q17+'APPENDIX 6'!Q17+'APPENDIX 7'!Q17+'APPENDIX 8'!Q17+'APPENDIX 9'!Q17+'APPENDIX 10'!Q17+'APPENDIX 11'!Q17</f>
        <v>33736818</v>
      </c>
    </row>
    <row r="18" spans="1:17" ht="29.25" customHeight="1" x14ac:dyDescent="0.35">
      <c r="A18" s="2"/>
      <c r="B18" s="8" t="s">
        <v>133</v>
      </c>
      <c r="C18" s="4">
        <f>'APPENDIX 5'!C18+'APPENDIX 6'!C18+'APPENDIX 7'!C18+'APPENDIX 8'!C18+'APPENDIX 9'!C18+'APPENDIX 10'!C18+'APPENDIX 11'!C18</f>
        <v>812388</v>
      </c>
      <c r="D18" s="12">
        <f>'APPENDIX 5'!D18+'APPENDIX 6'!D18+'APPENDIX 7'!D18+'APPENDIX 8'!D18+'APPENDIX 9'!D18+'APPENDIX 10'!D18+'APPENDIX 11'!D18</f>
        <v>152649</v>
      </c>
      <c r="E18" s="4">
        <f>'APPENDIX 5'!E18+'APPENDIX 6'!E18+'APPENDIX 7'!E18+'APPENDIX 8'!E18+'APPENDIX 9'!E18+'APPENDIX 10'!E18+'APPENDIX 11'!E18</f>
        <v>138500</v>
      </c>
      <c r="F18" s="4">
        <f>'APPENDIX 5'!F18+'APPENDIX 6'!F18+'APPENDIX 7'!F18+'APPENDIX 8'!F18+'APPENDIX 9'!F18+'APPENDIX 10'!F18+'APPENDIX 11'!F18</f>
        <v>0</v>
      </c>
      <c r="G18" s="4">
        <f>'APPENDIX 5'!G18+'APPENDIX 6'!G18+'APPENDIX 7'!G18+'APPENDIX 8'!G18+'APPENDIX 9'!G18+'APPENDIX 10'!G18+'APPENDIX 11'!G18</f>
        <v>33158</v>
      </c>
      <c r="H18" s="4">
        <f>'APPENDIX 5'!H18+'APPENDIX 6'!H18+'APPENDIX 7'!H18+'APPENDIX 8'!H18+'APPENDIX 9'!H18+'APPENDIX 10'!H18+'APPENDIX 11'!H18</f>
        <v>20327</v>
      </c>
      <c r="I18" s="4">
        <f>'APPENDIX 5'!I18+'APPENDIX 6'!I18+'APPENDIX 7'!I18+'APPENDIX 8'!I18+'APPENDIX 9'!I18+'APPENDIX 10'!I18+'APPENDIX 11'!I18</f>
        <v>363</v>
      </c>
      <c r="J18" s="4">
        <f>'APPENDIX 5'!J18+'APPENDIX 6'!J18+'APPENDIX 7'!J18+'APPENDIX 8'!J18+'APPENDIX 9'!J18+'APPENDIX 10'!J18+'APPENDIX 11'!J18</f>
        <v>0</v>
      </c>
      <c r="K18" s="4">
        <f>'APPENDIX 5'!K18+'APPENDIX 6'!K18+'APPENDIX 7'!K18+'APPENDIX 8'!K18+'APPENDIX 9'!K18+'APPENDIX 10'!K18+'APPENDIX 11'!K18</f>
        <v>12469</v>
      </c>
      <c r="L18" s="4">
        <f>'APPENDIX 5'!L18+'APPENDIX 6'!L18+'APPENDIX 7'!L18+'APPENDIX 8'!L18+'APPENDIX 9'!L18+'APPENDIX 10'!L18+'APPENDIX 11'!L18</f>
        <v>7685</v>
      </c>
      <c r="M18" s="4">
        <f>'APPENDIX 5'!M18+'APPENDIX 6'!M18+'APPENDIX 7'!M18+'APPENDIX 8'!M18+'APPENDIX 9'!M18+'APPENDIX 10'!M18+'APPENDIX 11'!M18</f>
        <v>52830</v>
      </c>
      <c r="N18" s="4">
        <f>'APPENDIX 5'!N18+'APPENDIX 6'!N18+'APPENDIX 7'!N18+'APPENDIX 8'!N18+'APPENDIX 9'!N18+'APPENDIX 10'!N18+'APPENDIX 11'!N18</f>
        <v>9939</v>
      </c>
      <c r="O18" s="4">
        <f>'APPENDIX 5'!O18+'APPENDIX 6'!O18+'APPENDIX 7'!O18+'APPENDIX 8'!O18+'APPENDIX 9'!O18+'APPENDIX 10'!O18+'APPENDIX 11'!O18</f>
        <v>0</v>
      </c>
      <c r="P18" s="4">
        <f>'APPENDIX 5'!P18+'APPENDIX 6'!P18+'APPENDIX 7'!P18+'APPENDIX 8'!P18+'APPENDIX 9'!P18+'APPENDIX 10'!P18+'APPENDIX 11'!P18</f>
        <v>0</v>
      </c>
      <c r="Q18" s="5">
        <f>'APPENDIX 5'!Q18+'APPENDIX 6'!Q18+'APPENDIX 7'!Q18+'APPENDIX 8'!Q18+'APPENDIX 9'!Q18+'APPENDIX 10'!Q18+'APPENDIX 11'!Q18</f>
        <v>867156</v>
      </c>
    </row>
    <row r="19" spans="1:17" ht="29.25" customHeight="1" x14ac:dyDescent="0.35">
      <c r="A19" s="2"/>
      <c r="B19" s="8" t="s">
        <v>138</v>
      </c>
      <c r="C19" s="4">
        <f>'APPENDIX 5'!C19+'APPENDIX 6'!C19+'APPENDIX 7'!C19+'APPENDIX 8'!C19+'APPENDIX 9'!C19+'APPENDIX 10'!C19+'APPENDIX 11'!C19</f>
        <v>21084157</v>
      </c>
      <c r="D19" s="12">
        <f>'APPENDIX 5'!D19+'APPENDIX 6'!D19+'APPENDIX 7'!D19+'APPENDIX 8'!D19+'APPENDIX 9'!D19+'APPENDIX 10'!D19+'APPENDIX 11'!D19</f>
        <v>1302083</v>
      </c>
      <c r="E19" s="4">
        <f>'APPENDIX 5'!E19+'APPENDIX 6'!E19+'APPENDIX 7'!E19+'APPENDIX 8'!E19+'APPENDIX 9'!E19+'APPENDIX 10'!E19+'APPENDIX 11'!E19</f>
        <v>1232599</v>
      </c>
      <c r="F19" s="4">
        <f>'APPENDIX 5'!F19+'APPENDIX 6'!F19+'APPENDIX 7'!F19+'APPENDIX 8'!F19+'APPENDIX 9'!F19+'APPENDIX 10'!F19+'APPENDIX 11'!F19</f>
        <v>0</v>
      </c>
      <c r="G19" s="4">
        <f>'APPENDIX 5'!G19+'APPENDIX 6'!G19+'APPENDIX 7'!G19+'APPENDIX 8'!G19+'APPENDIX 9'!G19+'APPENDIX 10'!G19+'APPENDIX 11'!G19</f>
        <v>924856</v>
      </c>
      <c r="H19" s="4">
        <f>'APPENDIX 5'!H19+'APPENDIX 6'!H19+'APPENDIX 7'!H19+'APPENDIX 8'!H19+'APPENDIX 9'!H19+'APPENDIX 10'!H19+'APPENDIX 11'!H19</f>
        <v>962113</v>
      </c>
      <c r="I19" s="4">
        <f>'APPENDIX 5'!I19+'APPENDIX 6'!I19+'APPENDIX 7'!I19+'APPENDIX 8'!I19+'APPENDIX 9'!I19+'APPENDIX 10'!I19+'APPENDIX 11'!I19</f>
        <v>0</v>
      </c>
      <c r="J19" s="4">
        <f>'APPENDIX 5'!J19+'APPENDIX 6'!J19+'APPENDIX 7'!J19+'APPENDIX 8'!J19+'APPENDIX 9'!J19+'APPENDIX 10'!J19+'APPENDIX 11'!J19</f>
        <v>0</v>
      </c>
      <c r="K19" s="4">
        <f>'APPENDIX 5'!K19+'APPENDIX 6'!K19+'APPENDIX 7'!K19+'APPENDIX 8'!K19+'APPENDIX 9'!K19+'APPENDIX 10'!K19+'APPENDIX 11'!K19</f>
        <v>0</v>
      </c>
      <c r="L19" s="4">
        <f>'APPENDIX 5'!L19+'APPENDIX 6'!L19+'APPENDIX 7'!L19+'APPENDIX 8'!L19+'APPENDIX 9'!L19+'APPENDIX 10'!L19+'APPENDIX 11'!L19</f>
        <v>99580</v>
      </c>
      <c r="M19" s="4">
        <f>'APPENDIX 5'!M19+'APPENDIX 6'!M19+'APPENDIX 7'!M19+'APPENDIX 8'!M19+'APPENDIX 9'!M19+'APPENDIX 10'!M19+'APPENDIX 11'!M19</f>
        <v>289493</v>
      </c>
      <c r="N19" s="4">
        <f>'APPENDIX 5'!N19+'APPENDIX 6'!N19+'APPENDIX 7'!N19+'APPENDIX 8'!N19+'APPENDIX 9'!N19+'APPENDIX 10'!N19+'APPENDIX 11'!N19</f>
        <v>996013</v>
      </c>
      <c r="O19" s="4">
        <f>'APPENDIX 5'!O19+'APPENDIX 6'!O19+'APPENDIX 7'!O19+'APPENDIX 8'!O19+'APPENDIX 9'!O19+'APPENDIX 10'!O19+'APPENDIX 11'!O19</f>
        <v>0</v>
      </c>
      <c r="P19" s="4">
        <f>'APPENDIX 5'!P19+'APPENDIX 6'!P19+'APPENDIX 7'!P19+'APPENDIX 8'!P19+'APPENDIX 9'!P19+'APPENDIX 10'!P19+'APPENDIX 11'!P19</f>
        <v>0</v>
      </c>
      <c r="Q19" s="5">
        <f>'APPENDIX 5'!Q19+'APPENDIX 6'!Q19+'APPENDIX 7'!Q19+'APPENDIX 8'!Q19+'APPENDIX 9'!Q19+'APPENDIX 10'!Q19+'APPENDIX 11'!Q19</f>
        <v>21961583</v>
      </c>
    </row>
    <row r="20" spans="1:17" ht="29.25" customHeight="1" x14ac:dyDescent="0.35">
      <c r="A20" s="2"/>
      <c r="B20" s="8" t="s">
        <v>35</v>
      </c>
      <c r="C20" s="4">
        <f>'APPENDIX 5'!C20+'APPENDIX 6'!C20+'APPENDIX 7'!C20+'APPENDIX 8'!C20+'APPENDIX 9'!C20+'APPENDIX 10'!C20+'APPENDIX 11'!C20</f>
        <v>12118569</v>
      </c>
      <c r="D20" s="12">
        <f>'APPENDIX 5'!D20+'APPENDIX 6'!D20+'APPENDIX 7'!D20+'APPENDIX 8'!D20+'APPENDIX 9'!D20+'APPENDIX 10'!D20+'APPENDIX 11'!D20</f>
        <v>967938</v>
      </c>
      <c r="E20" s="4">
        <f>'APPENDIX 5'!E20+'APPENDIX 6'!E20+'APPENDIX 7'!E20+'APPENDIX 8'!E20+'APPENDIX 9'!E20+'APPENDIX 10'!E20+'APPENDIX 11'!E20</f>
        <v>961229</v>
      </c>
      <c r="F20" s="4">
        <f>'APPENDIX 5'!F20+'APPENDIX 6'!F20+'APPENDIX 7'!F20+'APPENDIX 8'!F20+'APPENDIX 9'!F20+'APPENDIX 10'!F20+'APPENDIX 11'!F20</f>
        <v>0</v>
      </c>
      <c r="G20" s="4">
        <f>'APPENDIX 5'!G20+'APPENDIX 6'!G20+'APPENDIX 7'!G20+'APPENDIX 8'!G20+'APPENDIX 9'!G20+'APPENDIX 10'!G20+'APPENDIX 11'!G20</f>
        <v>440181</v>
      </c>
      <c r="H20" s="4">
        <f>'APPENDIX 5'!H20+'APPENDIX 6'!H20+'APPENDIX 7'!H20+'APPENDIX 8'!H20+'APPENDIX 9'!H20+'APPENDIX 10'!H20+'APPENDIX 11'!H20</f>
        <v>440181</v>
      </c>
      <c r="I20" s="4">
        <f>'APPENDIX 5'!I20+'APPENDIX 6'!I20+'APPENDIX 7'!I20+'APPENDIX 8'!I20+'APPENDIX 9'!I20+'APPENDIX 10'!I20+'APPENDIX 11'!I20</f>
        <v>0</v>
      </c>
      <c r="J20" s="4">
        <f>'APPENDIX 5'!J20+'APPENDIX 6'!J20+'APPENDIX 7'!J20+'APPENDIX 8'!J20+'APPENDIX 9'!J20+'APPENDIX 10'!J20+'APPENDIX 11'!J20</f>
        <v>0</v>
      </c>
      <c r="K20" s="4">
        <f>'APPENDIX 5'!K20+'APPENDIX 6'!K20+'APPENDIX 7'!K20+'APPENDIX 8'!K20+'APPENDIX 9'!K20+'APPENDIX 10'!K20+'APPENDIX 11'!K20</f>
        <v>0</v>
      </c>
      <c r="L20" s="4">
        <f>'APPENDIX 5'!L20+'APPENDIX 6'!L20+'APPENDIX 7'!L20+'APPENDIX 8'!L20+'APPENDIX 9'!L20+'APPENDIX 10'!L20+'APPENDIX 11'!L20</f>
        <v>62465</v>
      </c>
      <c r="M20" s="4">
        <f>'APPENDIX 5'!M20+'APPENDIX 6'!M20+'APPENDIX 7'!M20+'APPENDIX 8'!M20+'APPENDIX 9'!M20+'APPENDIX 10'!M20+'APPENDIX 11'!M20</f>
        <v>167492</v>
      </c>
      <c r="N20" s="4">
        <f>'APPENDIX 5'!N20+'APPENDIX 6'!N20+'APPENDIX 7'!N20+'APPENDIX 8'!N20+'APPENDIX 9'!N20+'APPENDIX 10'!N20+'APPENDIX 11'!N20</f>
        <v>138605</v>
      </c>
      <c r="O20" s="4">
        <f>'APPENDIX 5'!O20+'APPENDIX 6'!O20+'APPENDIX 7'!O20+'APPENDIX 8'!O20+'APPENDIX 9'!O20+'APPENDIX 10'!O20+'APPENDIX 11'!O20</f>
        <v>0</v>
      </c>
      <c r="P20" s="4">
        <f>'APPENDIX 5'!P20+'APPENDIX 6'!P20+'APPENDIX 7'!P20+'APPENDIX 8'!P20+'APPENDIX 9'!P20+'APPENDIX 10'!P20+'APPENDIX 11'!P20</f>
        <v>0</v>
      </c>
      <c r="Q20" s="5">
        <f>'APPENDIX 5'!Q20+'APPENDIX 6'!Q20+'APPENDIX 7'!Q20+'APPENDIX 8'!Q20+'APPENDIX 9'!Q20+'APPENDIX 10'!Q20+'APPENDIX 11'!Q20</f>
        <v>12548265</v>
      </c>
    </row>
    <row r="21" spans="1:17" ht="29.25" customHeight="1" x14ac:dyDescent="0.35">
      <c r="A21" s="2"/>
      <c r="B21" s="58" t="s">
        <v>198</v>
      </c>
      <c r="C21" s="4">
        <f>'APPENDIX 5'!C21+'APPENDIX 6'!C21+'APPENDIX 7'!C21+'APPENDIX 8'!C21+'APPENDIX 9'!C21+'APPENDIX 10'!C21+'APPENDIX 11'!C21</f>
        <v>1362954</v>
      </c>
      <c r="D21" s="12">
        <f>'APPENDIX 5'!D21+'APPENDIX 6'!D21+'APPENDIX 7'!D21+'APPENDIX 8'!D21+'APPENDIX 9'!D21+'APPENDIX 10'!D21+'APPENDIX 11'!D21</f>
        <v>75666</v>
      </c>
      <c r="E21" s="4">
        <f>'APPENDIX 5'!E21+'APPENDIX 6'!E21+'APPENDIX 7'!E21+'APPENDIX 8'!E21+'APPENDIX 9'!E21+'APPENDIX 10'!E21+'APPENDIX 11'!E21</f>
        <v>63261</v>
      </c>
      <c r="F21" s="4">
        <f>'APPENDIX 5'!F21+'APPENDIX 6'!F21+'APPENDIX 7'!F21+'APPENDIX 8'!F21+'APPENDIX 9'!F21+'APPENDIX 10'!F21+'APPENDIX 11'!F21</f>
        <v>-12544</v>
      </c>
      <c r="G21" s="4">
        <f>'APPENDIX 5'!G21+'APPENDIX 6'!G21+'APPENDIX 7'!G21+'APPENDIX 8'!G21+'APPENDIX 9'!G21+'APPENDIX 10'!G21+'APPENDIX 11'!G21</f>
        <v>88166</v>
      </c>
      <c r="H21" s="4">
        <f>'APPENDIX 5'!H21+'APPENDIX 6'!H21+'APPENDIX 7'!H21+'APPENDIX 8'!H21+'APPENDIX 9'!H21+'APPENDIX 10'!H21+'APPENDIX 11'!H21</f>
        <v>88166</v>
      </c>
      <c r="I21" s="4">
        <f>'APPENDIX 5'!I21+'APPENDIX 6'!I21+'APPENDIX 7'!I21+'APPENDIX 8'!I21+'APPENDIX 9'!I21+'APPENDIX 10'!I21+'APPENDIX 11'!I21</f>
        <v>21996</v>
      </c>
      <c r="J21" s="4">
        <f>'APPENDIX 5'!J21+'APPENDIX 6'!J21+'APPENDIX 7'!J21+'APPENDIX 8'!J21+'APPENDIX 9'!J21+'APPENDIX 10'!J21+'APPENDIX 11'!J21</f>
        <v>0</v>
      </c>
      <c r="K21" s="4">
        <f>'APPENDIX 5'!K21+'APPENDIX 6'!K21+'APPENDIX 7'!K21+'APPENDIX 8'!K21+'APPENDIX 9'!K21+'APPENDIX 10'!K21+'APPENDIX 11'!K21</f>
        <v>0</v>
      </c>
      <c r="L21" s="4">
        <f>'APPENDIX 5'!L21+'APPENDIX 6'!L21+'APPENDIX 7'!L21+'APPENDIX 8'!L21+'APPENDIX 9'!L21+'APPENDIX 10'!L21+'APPENDIX 11'!L21</f>
        <v>5515</v>
      </c>
      <c r="M21" s="4">
        <f>'APPENDIX 5'!M21+'APPENDIX 6'!M21+'APPENDIX 7'!M21+'APPENDIX 8'!M21+'APPENDIX 9'!M21+'APPENDIX 10'!M21+'APPENDIX 11'!M21</f>
        <v>40980</v>
      </c>
      <c r="N21" s="4">
        <f>'APPENDIX 5'!N21+'APPENDIX 6'!N21+'APPENDIX 7'!N21+'APPENDIX 8'!N21+'APPENDIX 9'!N21+'APPENDIX 10'!N21+'APPENDIX 11'!N21</f>
        <v>40066</v>
      </c>
      <c r="O21" s="4">
        <f>'APPENDIX 5'!O21+'APPENDIX 6'!O21+'APPENDIX 7'!O21+'APPENDIX 8'!O21+'APPENDIX 9'!O21+'APPENDIX 10'!O21+'APPENDIX 11'!O21</f>
        <v>0</v>
      </c>
      <c r="P21" s="4">
        <f>'APPENDIX 5'!P21+'APPENDIX 6'!P21+'APPENDIX 7'!P21+'APPENDIX 8'!P21+'APPENDIX 9'!P21+'APPENDIX 10'!P21+'APPENDIX 11'!P21</f>
        <v>-3372</v>
      </c>
      <c r="Q21" s="5">
        <f>'APPENDIX 5'!Q21+'APPENDIX 6'!Q21+'APPENDIX 7'!Q21+'APPENDIX 8'!Q21+'APPENDIX 9'!Q21+'APPENDIX 10'!Q21+'APPENDIX 11'!Q21</f>
        <v>1300452</v>
      </c>
    </row>
    <row r="22" spans="1:17" ht="29.25" customHeight="1" x14ac:dyDescent="0.35">
      <c r="A22" s="2"/>
      <c r="B22" s="8" t="s">
        <v>60</v>
      </c>
      <c r="C22" s="4">
        <f>'APPENDIX 5'!C22+'APPENDIX 6'!C22+'APPENDIX 7'!C22+'APPENDIX 8'!C22+'APPENDIX 9'!C22+'APPENDIX 10'!C22+'APPENDIX 11'!C22</f>
        <v>11001928</v>
      </c>
      <c r="D22" s="12">
        <f>'APPENDIX 5'!D22+'APPENDIX 6'!D22+'APPENDIX 7'!D22+'APPENDIX 8'!D22+'APPENDIX 9'!D22+'APPENDIX 10'!D22+'APPENDIX 11'!D22</f>
        <v>542407</v>
      </c>
      <c r="E22" s="4">
        <f>'APPENDIX 5'!E22+'APPENDIX 6'!E22+'APPENDIX 7'!E22+'APPENDIX 8'!E22+'APPENDIX 9'!E22+'APPENDIX 10'!E22+'APPENDIX 11'!E22</f>
        <v>476489</v>
      </c>
      <c r="F22" s="4">
        <f>'APPENDIX 5'!F22+'APPENDIX 6'!F22+'APPENDIX 7'!F22+'APPENDIX 8'!F22+'APPENDIX 9'!F22+'APPENDIX 10'!F22+'APPENDIX 11'!F22</f>
        <v>100026</v>
      </c>
      <c r="G22" s="4">
        <f>'APPENDIX 5'!G22+'APPENDIX 6'!G22+'APPENDIX 7'!G22+'APPENDIX 8'!G22+'APPENDIX 9'!G22+'APPENDIX 10'!G22+'APPENDIX 11'!G22</f>
        <v>481483</v>
      </c>
      <c r="H22" s="4">
        <f>'APPENDIX 5'!H22+'APPENDIX 6'!H22+'APPENDIX 7'!H22+'APPENDIX 8'!H22+'APPENDIX 9'!H22+'APPENDIX 10'!H22+'APPENDIX 11'!H22</f>
        <v>201814</v>
      </c>
      <c r="I22" s="4">
        <f>'APPENDIX 5'!I22+'APPENDIX 6'!I22+'APPENDIX 7'!I22+'APPENDIX 8'!I22+'APPENDIX 9'!I22+'APPENDIX 10'!I22+'APPENDIX 11'!I22</f>
        <v>224453</v>
      </c>
      <c r="J22" s="4">
        <f>'APPENDIX 5'!J22+'APPENDIX 6'!J22+'APPENDIX 7'!J22+'APPENDIX 8'!J22+'APPENDIX 9'!J22+'APPENDIX 10'!J22+'APPENDIX 11'!J22</f>
        <v>0</v>
      </c>
      <c r="K22" s="4">
        <f>'APPENDIX 5'!K22+'APPENDIX 6'!K22+'APPENDIX 7'!K22+'APPENDIX 8'!K22+'APPENDIX 9'!K22+'APPENDIX 10'!K22+'APPENDIX 11'!K22</f>
        <v>205</v>
      </c>
      <c r="L22" s="4">
        <f>'APPENDIX 5'!L22+'APPENDIX 6'!L22+'APPENDIX 7'!L22+'APPENDIX 8'!L22+'APPENDIX 9'!L22+'APPENDIX 10'!L22+'APPENDIX 11'!L22</f>
        <v>78231</v>
      </c>
      <c r="M22" s="4">
        <f>'APPENDIX 5'!M22+'APPENDIX 6'!M22+'APPENDIX 7'!M22+'APPENDIX 8'!M22+'APPENDIX 9'!M22+'APPENDIX 10'!M22+'APPENDIX 11'!M22</f>
        <v>192354</v>
      </c>
      <c r="N22" s="4">
        <f>'APPENDIX 5'!N22+'APPENDIX 6'!N22+'APPENDIX 7'!N22+'APPENDIX 8'!N22+'APPENDIX 9'!N22+'APPENDIX 10'!N22+'APPENDIX 11'!N22</f>
        <v>760462</v>
      </c>
      <c r="O22" s="4">
        <f>'APPENDIX 5'!O22+'APPENDIX 6'!O22+'APPENDIX 7'!O22+'APPENDIX 8'!O22+'APPENDIX 9'!O22+'APPENDIX 10'!O22+'APPENDIX 11'!O22</f>
        <v>15647</v>
      </c>
      <c r="P22" s="4">
        <f>'APPENDIX 5'!P22+'APPENDIX 6'!P22+'APPENDIX 7'!P22+'APPENDIX 8'!P22+'APPENDIX 9'!P22+'APPENDIX 10'!P22+'APPENDIX 11'!P22</f>
        <v>20041</v>
      </c>
      <c r="Q22" s="5">
        <f>'APPENDIX 5'!Q22+'APPENDIX 6'!Q22+'APPENDIX 7'!Q22+'APPENDIX 8'!Q22+'APPENDIX 9'!Q22+'APPENDIX 10'!Q22+'APPENDIX 11'!Q22</f>
        <v>11606160</v>
      </c>
    </row>
    <row r="23" spans="1:17" ht="29.25" customHeight="1" x14ac:dyDescent="0.35">
      <c r="A23" s="2"/>
      <c r="B23" s="8" t="s">
        <v>61</v>
      </c>
      <c r="C23" s="4">
        <f>'APPENDIX 5'!C23+'APPENDIX 6'!C23+'APPENDIX 7'!C23+'APPENDIX 8'!C23+'APPENDIX 9'!C23+'APPENDIX 10'!C23+'APPENDIX 11'!C23</f>
        <v>3933729</v>
      </c>
      <c r="D23" s="4">
        <f>'APPENDIX 5'!D23+'APPENDIX 6'!D23+'APPENDIX 7'!D23+'APPENDIX 8'!D23+'APPENDIX 9'!D23+'APPENDIX 10'!D23+'APPENDIX 11'!D23</f>
        <v>854882</v>
      </c>
      <c r="E23" s="4">
        <f>'APPENDIX 5'!E23+'APPENDIX 6'!E23+'APPENDIX 7'!E23+'APPENDIX 8'!E23+'APPENDIX 9'!E23+'APPENDIX 10'!E23+'APPENDIX 11'!E23</f>
        <v>723800</v>
      </c>
      <c r="F23" s="4">
        <f>'APPENDIX 5'!F23+'APPENDIX 6'!F23+'APPENDIX 7'!F23+'APPENDIX 8'!F23+'APPENDIX 9'!F23+'APPENDIX 10'!F23+'APPENDIX 11'!F23</f>
        <v>0</v>
      </c>
      <c r="G23" s="4">
        <f>'APPENDIX 5'!G23+'APPENDIX 6'!G23+'APPENDIX 7'!G23+'APPENDIX 8'!G23+'APPENDIX 9'!G23+'APPENDIX 10'!G23+'APPENDIX 11'!G23</f>
        <v>1392102</v>
      </c>
      <c r="H23" s="4">
        <f>'APPENDIX 5'!H23+'APPENDIX 6'!H23+'APPENDIX 7'!H23+'APPENDIX 8'!H23+'APPENDIX 9'!H23+'APPENDIX 10'!H23+'APPENDIX 11'!H23</f>
        <v>1181184</v>
      </c>
      <c r="I23" s="4">
        <f>'APPENDIX 5'!I23+'APPENDIX 6'!I23+'APPENDIX 7'!I23+'APPENDIX 8'!I23+'APPENDIX 9'!I23+'APPENDIX 10'!I23+'APPENDIX 11'!I23</f>
        <v>0</v>
      </c>
      <c r="J23" s="4">
        <f>'APPENDIX 5'!J23+'APPENDIX 6'!J23+'APPENDIX 7'!J23+'APPENDIX 8'!J23+'APPENDIX 9'!J23+'APPENDIX 10'!J23+'APPENDIX 11'!J23</f>
        <v>0</v>
      </c>
      <c r="K23" s="4">
        <f>'APPENDIX 5'!K23+'APPENDIX 6'!K23+'APPENDIX 7'!K23+'APPENDIX 8'!K23+'APPENDIX 9'!K23+'APPENDIX 10'!K23+'APPENDIX 11'!K23</f>
        <v>0</v>
      </c>
      <c r="L23" s="4">
        <f>'APPENDIX 5'!L23+'APPENDIX 6'!L23+'APPENDIX 7'!L23+'APPENDIX 8'!L23+'APPENDIX 9'!L23+'APPENDIX 10'!L23+'APPENDIX 11'!L23</f>
        <v>119833</v>
      </c>
      <c r="M23" s="4">
        <f>'APPENDIX 5'!M23+'APPENDIX 6'!M23+'APPENDIX 7'!M23+'APPENDIX 8'!M23+'APPENDIX 9'!M23+'APPENDIX 10'!M23+'APPENDIX 11'!M23</f>
        <v>110207</v>
      </c>
      <c r="N23" s="4">
        <f>'APPENDIX 5'!N23+'APPENDIX 6'!N23+'APPENDIX 7'!N23+'APPENDIX 8'!N23+'APPENDIX 9'!N23+'APPENDIX 10'!N23+'APPENDIX 11'!N23</f>
        <v>26029</v>
      </c>
      <c r="O23" s="4">
        <f>'APPENDIX 5'!O23+'APPENDIX 6'!O23+'APPENDIX 7'!O23+'APPENDIX 8'!O23+'APPENDIX 9'!O23+'APPENDIX 10'!O23+'APPENDIX 11'!O23</f>
        <v>0</v>
      </c>
      <c r="P23" s="4">
        <f>'APPENDIX 5'!P23+'APPENDIX 6'!P23+'APPENDIX 7'!P23+'APPENDIX 8'!P23+'APPENDIX 9'!P23+'APPENDIX 10'!P23+'APPENDIX 11'!P23</f>
        <v>18900</v>
      </c>
      <c r="Q23" s="5">
        <f>'APPENDIX 5'!Q23+'APPENDIX 6'!Q23+'APPENDIX 7'!Q23+'APPENDIX 8'!Q23+'APPENDIX 9'!Q23+'APPENDIX 10'!Q23+'APPENDIX 11'!Q23</f>
        <v>3253433</v>
      </c>
    </row>
    <row r="24" spans="1:17" ht="29.25" customHeight="1" x14ac:dyDescent="0.35">
      <c r="A24" s="2"/>
      <c r="B24" s="8" t="s">
        <v>136</v>
      </c>
      <c r="C24" s="4">
        <f>'APPENDIX 5'!C24+'APPENDIX 6'!C24+'APPENDIX 7'!C24+'APPENDIX 8'!C24+'APPENDIX 9'!C24+'APPENDIX 10'!C24+'APPENDIX 11'!C24</f>
        <v>565417</v>
      </c>
      <c r="D24" s="4">
        <f>'APPENDIX 5'!D24+'APPENDIX 6'!D24+'APPENDIX 7'!D24+'APPENDIX 8'!D24+'APPENDIX 9'!D24+'APPENDIX 10'!D24+'APPENDIX 11'!D24</f>
        <v>166245</v>
      </c>
      <c r="E24" s="4">
        <f>'APPENDIX 5'!E24+'APPENDIX 6'!E24+'APPENDIX 7'!E24+'APPENDIX 8'!E24+'APPENDIX 9'!E24+'APPENDIX 10'!E24+'APPENDIX 11'!E24</f>
        <v>142723</v>
      </c>
      <c r="F24" s="4">
        <f>'APPENDIX 5'!F24+'APPENDIX 6'!F24+'APPENDIX 7'!F24+'APPENDIX 8'!F24+'APPENDIX 9'!F24+'APPENDIX 10'!F24+'APPENDIX 11'!F24</f>
        <v>6476</v>
      </c>
      <c r="G24" s="4">
        <f>'APPENDIX 5'!G24+'APPENDIX 6'!G24+'APPENDIX 7'!G24+'APPENDIX 8'!G24+'APPENDIX 9'!G24+'APPENDIX 10'!G24+'APPENDIX 11'!G24</f>
        <v>45280</v>
      </c>
      <c r="H24" s="4">
        <f>'APPENDIX 5'!H24+'APPENDIX 6'!H24+'APPENDIX 7'!H24+'APPENDIX 8'!H24+'APPENDIX 9'!H24+'APPENDIX 10'!H24+'APPENDIX 11'!H24</f>
        <v>39660</v>
      </c>
      <c r="I24" s="4">
        <f>'APPENDIX 5'!I24+'APPENDIX 6'!I24+'APPENDIX 7'!I24+'APPENDIX 8'!I24+'APPENDIX 9'!I24+'APPENDIX 10'!I24+'APPENDIX 11'!I24</f>
        <v>0</v>
      </c>
      <c r="J24" s="4">
        <f>'APPENDIX 5'!J24+'APPENDIX 6'!J24+'APPENDIX 7'!J24+'APPENDIX 8'!J24+'APPENDIX 9'!J24+'APPENDIX 10'!J24+'APPENDIX 11'!J24</f>
        <v>0</v>
      </c>
      <c r="K24" s="4">
        <f>'APPENDIX 5'!K24+'APPENDIX 6'!K24+'APPENDIX 7'!K24+'APPENDIX 8'!K24+'APPENDIX 9'!K24+'APPENDIX 10'!K24+'APPENDIX 11'!K24</f>
        <v>0</v>
      </c>
      <c r="L24" s="4">
        <f>'APPENDIX 5'!L24+'APPENDIX 6'!L24+'APPENDIX 7'!L24+'APPENDIX 8'!L24+'APPENDIX 9'!L24+'APPENDIX 10'!L24+'APPENDIX 11'!L24</f>
        <v>41193</v>
      </c>
      <c r="M24" s="4">
        <f>'APPENDIX 5'!M24+'APPENDIX 6'!M24+'APPENDIX 7'!M24+'APPENDIX 8'!M24+'APPENDIX 9'!M24+'APPENDIX 10'!M24+'APPENDIX 11'!M24</f>
        <v>70018</v>
      </c>
      <c r="N24" s="4">
        <f>'APPENDIX 5'!N24+'APPENDIX 6'!N24+'APPENDIX 7'!N24+'APPENDIX 8'!N24+'APPENDIX 9'!N24+'APPENDIX 10'!N24+'APPENDIX 11'!N24</f>
        <v>19965</v>
      </c>
      <c r="O24" s="4">
        <f>'APPENDIX 5'!O24+'APPENDIX 6'!O24+'APPENDIX 7'!O24+'APPENDIX 8'!O24+'APPENDIX 9'!O24+'APPENDIX 10'!O24+'APPENDIX 11'!O24</f>
        <v>889</v>
      </c>
      <c r="P24" s="4">
        <f>'APPENDIX 5'!P24+'APPENDIX 6'!P24+'APPENDIX 7'!P24+'APPENDIX 8'!P24+'APPENDIX 9'!P24+'APPENDIX 10'!P24+'APPENDIX 11'!P24</f>
        <v>0</v>
      </c>
      <c r="Q24" s="5">
        <f>'APPENDIX 5'!Q24+'APPENDIX 6'!Q24+'APPENDIX 7'!Q24+'APPENDIX 8'!Q24+'APPENDIX 9'!Q24+'APPENDIX 10'!Q24+'APPENDIX 11'!Q24</f>
        <v>582820</v>
      </c>
    </row>
    <row r="25" spans="1:17" ht="29.25" customHeight="1" x14ac:dyDescent="0.35">
      <c r="A25" s="2"/>
      <c r="B25" s="8" t="s">
        <v>137</v>
      </c>
      <c r="C25" s="4">
        <f>'APPENDIX 5'!C25+'APPENDIX 6'!C25+'APPENDIX 7'!C25+'APPENDIX 8'!C25+'APPENDIX 9'!C25+'APPENDIX 10'!C25+'APPENDIX 11'!C25</f>
        <v>879090</v>
      </c>
      <c r="D25" s="4">
        <f>'APPENDIX 5'!D25+'APPENDIX 6'!D25+'APPENDIX 7'!D25+'APPENDIX 8'!D25+'APPENDIX 9'!D25+'APPENDIX 10'!D25+'APPENDIX 11'!D25</f>
        <v>13544</v>
      </c>
      <c r="E25" s="4">
        <f>'APPENDIX 5'!E25+'APPENDIX 6'!E25+'APPENDIX 7'!E25+'APPENDIX 8'!E25+'APPENDIX 9'!E25+'APPENDIX 10'!E25+'APPENDIX 11'!E25</f>
        <v>12173</v>
      </c>
      <c r="F25" s="4">
        <f>'APPENDIX 5'!F25+'APPENDIX 6'!F25+'APPENDIX 7'!F25+'APPENDIX 8'!F25+'APPENDIX 9'!F25+'APPENDIX 10'!F25+'APPENDIX 11'!F25</f>
        <v>0</v>
      </c>
      <c r="G25" s="4">
        <f>'APPENDIX 5'!G25+'APPENDIX 6'!G25+'APPENDIX 7'!G25+'APPENDIX 8'!G25+'APPENDIX 9'!G25+'APPENDIX 10'!G25+'APPENDIX 11'!G25</f>
        <v>139254</v>
      </c>
      <c r="H25" s="4">
        <f>'APPENDIX 5'!H25+'APPENDIX 6'!H25+'APPENDIX 7'!H25+'APPENDIX 8'!H25+'APPENDIX 9'!H25+'APPENDIX 10'!H25+'APPENDIX 11'!H25</f>
        <v>6266</v>
      </c>
      <c r="I25" s="4">
        <f>'APPENDIX 5'!I25+'APPENDIX 6'!I25+'APPENDIX 7'!I25+'APPENDIX 8'!I25+'APPENDIX 9'!I25+'APPENDIX 10'!I25+'APPENDIX 11'!I25</f>
        <v>1086</v>
      </c>
      <c r="J25" s="4">
        <f>'APPENDIX 5'!J25+'APPENDIX 6'!J25+'APPENDIX 7'!J25+'APPENDIX 8'!J25+'APPENDIX 9'!J25+'APPENDIX 10'!J25+'APPENDIX 11'!J25</f>
        <v>0</v>
      </c>
      <c r="K25" s="4">
        <f>'APPENDIX 5'!K25+'APPENDIX 6'!K25+'APPENDIX 7'!K25+'APPENDIX 8'!K25+'APPENDIX 9'!K25+'APPENDIX 10'!K25+'APPENDIX 11'!K25</f>
        <v>34</v>
      </c>
      <c r="L25" s="4">
        <f>'APPENDIX 5'!L25+'APPENDIX 6'!L25+'APPENDIX 7'!L25+'APPENDIX 8'!L25+'APPENDIX 9'!L25+'APPENDIX 10'!L25+'APPENDIX 11'!L25</f>
        <v>414</v>
      </c>
      <c r="M25" s="4">
        <f>'APPENDIX 5'!M25+'APPENDIX 6'!M25+'APPENDIX 7'!M25+'APPENDIX 8'!M25+'APPENDIX 9'!M25+'APPENDIX 10'!M25+'APPENDIX 11'!M25</f>
        <v>6652</v>
      </c>
      <c r="N25" s="4">
        <f>'APPENDIX 5'!N25+'APPENDIX 6'!N25+'APPENDIX 7'!N25+'APPENDIX 8'!N25+'APPENDIX 9'!N25+'APPENDIX 10'!N25+'APPENDIX 11'!N25</f>
        <v>22426</v>
      </c>
      <c r="O25" s="4">
        <f>'APPENDIX 5'!O25+'APPENDIX 6'!O25+'APPENDIX 7'!O25+'APPENDIX 8'!O25+'APPENDIX 9'!O25+'APPENDIX 10'!O25+'APPENDIX 11'!O25</f>
        <v>0</v>
      </c>
      <c r="P25" s="4">
        <f>'APPENDIX 5'!P25+'APPENDIX 6'!P25+'APPENDIX 7'!P25+'APPENDIX 8'!P25+'APPENDIX 9'!P25+'APPENDIX 10'!P25+'APPENDIX 11'!P25</f>
        <v>0</v>
      </c>
      <c r="Q25" s="5">
        <f>'APPENDIX 5'!Q25+'APPENDIX 6'!Q25+'APPENDIX 7'!Q25+'APPENDIX 8'!Q25+'APPENDIX 9'!Q25+'APPENDIX 10'!Q25+'APPENDIX 11'!Q25</f>
        <v>899236</v>
      </c>
    </row>
    <row r="26" spans="1:17" ht="29.25" customHeight="1" x14ac:dyDescent="0.35">
      <c r="A26" s="2"/>
      <c r="B26" s="8" t="s">
        <v>154</v>
      </c>
      <c r="C26" s="4">
        <f>'APPENDIX 5'!C26+'APPENDIX 6'!C26+'APPENDIX 7'!C26+'APPENDIX 8'!C26+'APPENDIX 9'!C26+'APPENDIX 10'!C26+'APPENDIX 11'!C26</f>
        <v>21086048</v>
      </c>
      <c r="D26" s="4">
        <f>'APPENDIX 5'!D26+'APPENDIX 6'!D26+'APPENDIX 7'!D26+'APPENDIX 8'!D26+'APPENDIX 9'!D26+'APPENDIX 10'!D26+'APPENDIX 11'!D26</f>
        <v>1305946</v>
      </c>
      <c r="E26" s="4">
        <f>'APPENDIX 5'!E26+'APPENDIX 6'!E26+'APPENDIX 7'!E26+'APPENDIX 8'!E26+'APPENDIX 9'!E26+'APPENDIX 10'!E26+'APPENDIX 11'!E26</f>
        <v>1115019</v>
      </c>
      <c r="F26" s="4">
        <f>'APPENDIX 5'!F26+'APPENDIX 6'!F26+'APPENDIX 7'!F26+'APPENDIX 8'!F26+'APPENDIX 9'!F26+'APPENDIX 10'!F26+'APPENDIX 11'!F26</f>
        <v>0</v>
      </c>
      <c r="G26" s="4">
        <f>'APPENDIX 5'!G26+'APPENDIX 6'!G26+'APPENDIX 7'!G26+'APPENDIX 8'!G26+'APPENDIX 9'!G26+'APPENDIX 10'!G26+'APPENDIX 11'!G26</f>
        <v>849069</v>
      </c>
      <c r="H26" s="4">
        <f>'APPENDIX 5'!H26+'APPENDIX 6'!H26+'APPENDIX 7'!H26+'APPENDIX 8'!H26+'APPENDIX 9'!H26+'APPENDIX 10'!H26+'APPENDIX 11'!H26</f>
        <v>691539</v>
      </c>
      <c r="I26" s="4">
        <f>'APPENDIX 5'!I26+'APPENDIX 6'!I26+'APPENDIX 7'!I26+'APPENDIX 8'!I26+'APPENDIX 9'!I26+'APPENDIX 10'!I26+'APPENDIX 11'!I26</f>
        <v>0</v>
      </c>
      <c r="J26" s="4">
        <f>'APPENDIX 5'!J26+'APPENDIX 6'!J26+'APPENDIX 7'!J26+'APPENDIX 8'!J26+'APPENDIX 9'!J26+'APPENDIX 10'!J26+'APPENDIX 11'!J26</f>
        <v>0</v>
      </c>
      <c r="K26" s="4">
        <f>'APPENDIX 5'!K26+'APPENDIX 6'!K26+'APPENDIX 7'!K26+'APPENDIX 8'!K26+'APPENDIX 9'!K26+'APPENDIX 10'!K26+'APPENDIX 11'!K26</f>
        <v>263372</v>
      </c>
      <c r="L26" s="4">
        <f>'APPENDIX 5'!L26+'APPENDIX 6'!L26+'APPENDIX 7'!L26+'APPENDIX 8'!L26+'APPENDIX 9'!L26+'APPENDIX 10'!L26+'APPENDIX 11'!L26</f>
        <v>89387</v>
      </c>
      <c r="M26" s="4">
        <f>'APPENDIX 5'!M26+'APPENDIX 6'!M26+'APPENDIX 7'!M26+'APPENDIX 8'!M26+'APPENDIX 9'!M26+'APPENDIX 10'!M26+'APPENDIX 11'!M26</f>
        <v>285585</v>
      </c>
      <c r="N26" s="4">
        <f>'APPENDIX 5'!N26+'APPENDIX 6'!N26+'APPENDIX 7'!N26+'APPENDIX 8'!N26+'APPENDIX 9'!N26+'APPENDIX 10'!N26+'APPENDIX 11'!N26</f>
        <v>1054917</v>
      </c>
      <c r="O26" s="4">
        <f>'APPENDIX 5'!O26+'APPENDIX 6'!O26+'APPENDIX 7'!O26+'APPENDIX 8'!O26+'APPENDIX 9'!O26+'APPENDIX 10'!O26+'APPENDIX 11'!O26</f>
        <v>0</v>
      </c>
      <c r="P26" s="4">
        <f>'APPENDIX 5'!P26+'APPENDIX 6'!P26+'APPENDIX 7'!P26+'APPENDIX 8'!P26+'APPENDIX 9'!P26+'APPENDIX 10'!P26+'APPENDIX 11'!P26</f>
        <v>0</v>
      </c>
      <c r="Q26" s="5">
        <f>'APPENDIX 5'!Q26+'APPENDIX 6'!Q26+'APPENDIX 7'!Q26+'APPENDIX 8'!Q26+'APPENDIX 9'!Q26+'APPENDIX 10'!Q26+'APPENDIX 11'!Q26</f>
        <v>21926099</v>
      </c>
    </row>
    <row r="27" spans="1:17" ht="29.25" customHeight="1" x14ac:dyDescent="0.35">
      <c r="A27" s="2"/>
      <c r="B27" s="8" t="s">
        <v>38</v>
      </c>
      <c r="C27" s="4">
        <f>'APPENDIX 5'!C27+'APPENDIX 6'!C27+'APPENDIX 7'!C27+'APPENDIX 8'!C27+'APPENDIX 9'!C27+'APPENDIX 10'!C27+'APPENDIX 11'!C27</f>
        <v>0</v>
      </c>
      <c r="D27" s="4">
        <f>'APPENDIX 5'!D27+'APPENDIX 6'!D27+'APPENDIX 7'!D27+'APPENDIX 8'!D27+'APPENDIX 9'!D27+'APPENDIX 10'!D27+'APPENDIX 11'!D27</f>
        <v>8061</v>
      </c>
      <c r="E27" s="4">
        <f>'APPENDIX 5'!E27+'APPENDIX 6'!E27+'APPENDIX 7'!E27+'APPENDIX 8'!E27+'APPENDIX 9'!E27+'APPENDIX 10'!E27+'APPENDIX 11'!E27</f>
        <v>4596</v>
      </c>
      <c r="F27" s="4">
        <f>'APPENDIX 5'!F27+'APPENDIX 6'!F27+'APPENDIX 7'!F27+'APPENDIX 8'!F27+'APPENDIX 9'!F27+'APPENDIX 10'!F27+'APPENDIX 11'!F27</f>
        <v>0</v>
      </c>
      <c r="G27" s="4">
        <f>'APPENDIX 5'!G27+'APPENDIX 6'!G27+'APPENDIX 7'!G27+'APPENDIX 8'!G27+'APPENDIX 9'!G27+'APPENDIX 10'!G27+'APPENDIX 11'!G27</f>
        <v>0</v>
      </c>
      <c r="H27" s="4">
        <f>'APPENDIX 5'!H27+'APPENDIX 6'!H27+'APPENDIX 7'!H27+'APPENDIX 8'!H27+'APPENDIX 9'!H27+'APPENDIX 10'!H27+'APPENDIX 11'!H27</f>
        <v>0</v>
      </c>
      <c r="I27" s="4">
        <f>'APPENDIX 5'!I27+'APPENDIX 6'!I27+'APPENDIX 7'!I27+'APPENDIX 8'!I27+'APPENDIX 9'!I27+'APPENDIX 10'!I27+'APPENDIX 11'!I27</f>
        <v>0</v>
      </c>
      <c r="J27" s="4">
        <f>'APPENDIX 5'!J27+'APPENDIX 6'!J27+'APPENDIX 7'!J27+'APPENDIX 8'!J27+'APPENDIX 9'!J27+'APPENDIX 10'!J27+'APPENDIX 11'!J27</f>
        <v>0</v>
      </c>
      <c r="K27" s="4">
        <f>'APPENDIX 5'!K27+'APPENDIX 6'!K27+'APPENDIX 7'!K27+'APPENDIX 8'!K27+'APPENDIX 9'!K27+'APPENDIX 10'!K27+'APPENDIX 11'!K27</f>
        <v>0</v>
      </c>
      <c r="L27" s="4">
        <f>'APPENDIX 5'!L27+'APPENDIX 6'!L27+'APPENDIX 7'!L27+'APPENDIX 8'!L27+'APPENDIX 9'!L27+'APPENDIX 10'!L27+'APPENDIX 11'!L27</f>
        <v>0</v>
      </c>
      <c r="M27" s="4">
        <f>'APPENDIX 5'!M27+'APPENDIX 6'!M27+'APPENDIX 7'!M27+'APPENDIX 8'!M27+'APPENDIX 9'!M27+'APPENDIX 10'!M27+'APPENDIX 11'!M27</f>
        <v>10995</v>
      </c>
      <c r="N27" s="4">
        <f>'APPENDIX 5'!N27+'APPENDIX 6'!N27+'APPENDIX 7'!N27+'APPENDIX 8'!N27+'APPENDIX 9'!N27+'APPENDIX 10'!N27+'APPENDIX 11'!N27</f>
        <v>0</v>
      </c>
      <c r="O27" s="4">
        <f>'APPENDIX 5'!O27+'APPENDIX 6'!O27+'APPENDIX 7'!O27+'APPENDIX 8'!O27+'APPENDIX 9'!O27+'APPENDIX 10'!O27+'APPENDIX 11'!O27</f>
        <v>0</v>
      </c>
      <c r="P27" s="4">
        <f>'APPENDIX 5'!P27+'APPENDIX 6'!P27+'APPENDIX 7'!P27+'APPENDIX 8'!P27+'APPENDIX 9'!P27+'APPENDIX 10'!P27+'APPENDIX 11'!P27</f>
        <v>0</v>
      </c>
      <c r="Q27" s="5">
        <f>'APPENDIX 5'!Q27+'APPENDIX 6'!Q27+'APPENDIX 7'!Q27+'APPENDIX 8'!Q27+'APPENDIX 9'!Q27+'APPENDIX 10'!Q27+'APPENDIX 11'!Q27</f>
        <v>-6399</v>
      </c>
    </row>
    <row r="28" spans="1:17" ht="29.25" customHeight="1" x14ac:dyDescent="0.35">
      <c r="A28" s="2"/>
      <c r="B28" s="8" t="s">
        <v>62</v>
      </c>
      <c r="C28" s="4">
        <f>'APPENDIX 5'!C28+'APPENDIX 6'!C28+'APPENDIX 7'!C28+'APPENDIX 8'!C28+'APPENDIX 9'!C28+'APPENDIX 10'!C28+'APPENDIX 11'!C28</f>
        <v>2564670</v>
      </c>
      <c r="D28" s="4">
        <f>'APPENDIX 5'!D28+'APPENDIX 6'!D28+'APPENDIX 7'!D28+'APPENDIX 8'!D28+'APPENDIX 9'!D28+'APPENDIX 10'!D28+'APPENDIX 11'!D28</f>
        <v>226904</v>
      </c>
      <c r="E28" s="4">
        <f>'APPENDIX 5'!E28+'APPENDIX 6'!E28+'APPENDIX 7'!E28+'APPENDIX 8'!E28+'APPENDIX 9'!E28+'APPENDIX 10'!E28+'APPENDIX 11'!E28</f>
        <v>205472</v>
      </c>
      <c r="F28" s="4">
        <f>'APPENDIX 5'!F28+'APPENDIX 6'!F28+'APPENDIX 7'!F28+'APPENDIX 8'!F28+'APPENDIX 9'!F28+'APPENDIX 10'!F28+'APPENDIX 11'!F28</f>
        <v>0</v>
      </c>
      <c r="G28" s="4">
        <f>'APPENDIX 5'!G28+'APPENDIX 6'!G28+'APPENDIX 7'!G28+'APPENDIX 8'!G28+'APPENDIX 9'!G28+'APPENDIX 10'!G28+'APPENDIX 11'!G28</f>
        <v>128310</v>
      </c>
      <c r="H28" s="4">
        <f>'APPENDIX 5'!H28+'APPENDIX 6'!H28+'APPENDIX 7'!H28+'APPENDIX 8'!H28+'APPENDIX 9'!H28+'APPENDIX 10'!H28+'APPENDIX 11'!H28</f>
        <v>106589</v>
      </c>
      <c r="I28" s="4">
        <f>'APPENDIX 5'!I28+'APPENDIX 6'!I28+'APPENDIX 7'!I28+'APPENDIX 8'!I28+'APPENDIX 9'!I28+'APPENDIX 10'!I28+'APPENDIX 11'!I28</f>
        <v>0</v>
      </c>
      <c r="J28" s="4">
        <f>'APPENDIX 5'!J28+'APPENDIX 6'!J28+'APPENDIX 7'!J28+'APPENDIX 8'!J28+'APPENDIX 9'!J28+'APPENDIX 10'!J28+'APPENDIX 11'!J28</f>
        <v>0</v>
      </c>
      <c r="K28" s="4">
        <f>'APPENDIX 5'!K28+'APPENDIX 6'!K28+'APPENDIX 7'!K28+'APPENDIX 8'!K28+'APPENDIX 9'!K28+'APPENDIX 10'!K28+'APPENDIX 11'!K28</f>
        <v>0</v>
      </c>
      <c r="L28" s="4">
        <f>'APPENDIX 5'!L28+'APPENDIX 6'!L28+'APPENDIX 7'!L28+'APPENDIX 8'!L28+'APPENDIX 9'!L28+'APPENDIX 10'!L28+'APPENDIX 11'!L28</f>
        <v>3807</v>
      </c>
      <c r="M28" s="4">
        <f>'APPENDIX 5'!M28+'APPENDIX 6'!M28+'APPENDIX 7'!M28+'APPENDIX 8'!M28+'APPENDIX 9'!M28+'APPENDIX 10'!M28+'APPENDIX 11'!M28</f>
        <v>21647</v>
      </c>
      <c r="N28" s="4">
        <f>'APPENDIX 5'!N28+'APPENDIX 6'!N28+'APPENDIX 7'!N28+'APPENDIX 8'!N28+'APPENDIX 9'!N28+'APPENDIX 10'!N28+'APPENDIX 11'!N28</f>
        <v>28129</v>
      </c>
      <c r="O28" s="4">
        <f>'APPENDIX 5'!O28+'APPENDIX 6'!O28+'APPENDIX 7'!O28+'APPENDIX 8'!O28+'APPENDIX 9'!O28+'APPENDIX 10'!O28+'APPENDIX 11'!O28</f>
        <v>0</v>
      </c>
      <c r="P28" s="4">
        <f>'APPENDIX 5'!P28+'APPENDIX 6'!P28+'APPENDIX 7'!P28+'APPENDIX 8'!P28+'APPENDIX 9'!P28+'APPENDIX 10'!P28+'APPENDIX 11'!P28</f>
        <v>0</v>
      </c>
      <c r="Q28" s="5">
        <f>'APPENDIX 5'!Q28+'APPENDIX 6'!Q28+'APPENDIX 7'!Q28+'APPENDIX 8'!Q28+'APPENDIX 9'!Q28+'APPENDIX 10'!Q28+'APPENDIX 11'!Q28</f>
        <v>2666226</v>
      </c>
    </row>
    <row r="29" spans="1:17" ht="29.25" customHeight="1" x14ac:dyDescent="0.35">
      <c r="A29" s="2"/>
      <c r="B29" s="8" t="s">
        <v>63</v>
      </c>
      <c r="C29" s="4">
        <f>'APPENDIX 5'!C29+'APPENDIX 6'!C29+'APPENDIX 7'!C29+'APPENDIX 8'!C29+'APPENDIX 9'!C29+'APPENDIX 10'!C29+'APPENDIX 11'!C29</f>
        <v>61011</v>
      </c>
      <c r="D29" s="4">
        <f>'APPENDIX 5'!D29+'APPENDIX 6'!D29+'APPENDIX 7'!D29+'APPENDIX 8'!D29+'APPENDIX 9'!D29+'APPENDIX 10'!D29+'APPENDIX 11'!D29</f>
        <v>13755</v>
      </c>
      <c r="E29" s="4">
        <f>'APPENDIX 5'!E29+'APPENDIX 6'!E29+'APPENDIX 7'!E29+'APPENDIX 8'!E29+'APPENDIX 9'!E29+'APPENDIX 10'!E29+'APPENDIX 11'!E29</f>
        <v>7720</v>
      </c>
      <c r="F29" s="4">
        <f>'APPENDIX 5'!F29+'APPENDIX 6'!F29+'APPENDIX 7'!F29+'APPENDIX 8'!F29+'APPENDIX 9'!F29+'APPENDIX 10'!F29+'APPENDIX 11'!F29</f>
        <v>0</v>
      </c>
      <c r="G29" s="4">
        <f>'APPENDIX 5'!G29+'APPENDIX 6'!G29+'APPENDIX 7'!G29+'APPENDIX 8'!G29+'APPENDIX 9'!G29+'APPENDIX 10'!G29+'APPENDIX 11'!G29</f>
        <v>13367</v>
      </c>
      <c r="H29" s="4">
        <f>'APPENDIX 5'!H29+'APPENDIX 6'!H29+'APPENDIX 7'!H29+'APPENDIX 8'!H29+'APPENDIX 9'!H29+'APPENDIX 10'!H29+'APPENDIX 11'!H29</f>
        <v>7285</v>
      </c>
      <c r="I29" s="4">
        <f>'APPENDIX 5'!I29+'APPENDIX 6'!I29+'APPENDIX 7'!I29+'APPENDIX 8'!I29+'APPENDIX 9'!I29+'APPENDIX 10'!I29+'APPENDIX 11'!I29</f>
        <v>0</v>
      </c>
      <c r="J29" s="4">
        <f>'APPENDIX 5'!J29+'APPENDIX 6'!J29+'APPENDIX 7'!J29+'APPENDIX 8'!J29+'APPENDIX 9'!J29+'APPENDIX 10'!J29+'APPENDIX 11'!J29</f>
        <v>0</v>
      </c>
      <c r="K29" s="4">
        <f>'APPENDIX 5'!K29+'APPENDIX 6'!K29+'APPENDIX 7'!K29+'APPENDIX 8'!K29+'APPENDIX 9'!K29+'APPENDIX 10'!K29+'APPENDIX 11'!K29</f>
        <v>0</v>
      </c>
      <c r="L29" s="4">
        <f>'APPENDIX 5'!L29+'APPENDIX 6'!L29+'APPENDIX 7'!L29+'APPENDIX 8'!L29+'APPENDIX 9'!L29+'APPENDIX 10'!L29+'APPENDIX 11'!L29</f>
        <v>-628</v>
      </c>
      <c r="M29" s="4">
        <f>'APPENDIX 5'!M29+'APPENDIX 6'!M29+'APPENDIX 7'!M29+'APPENDIX 8'!M29+'APPENDIX 9'!M29+'APPENDIX 10'!M29+'APPENDIX 11'!M29</f>
        <v>14909</v>
      </c>
      <c r="N29" s="4">
        <f>'APPENDIX 5'!N29+'APPENDIX 6'!N29+'APPENDIX 7'!N29+'APPENDIX 8'!N29+'APPENDIX 9'!N29+'APPENDIX 10'!N29+'APPENDIX 11'!N29</f>
        <v>2649</v>
      </c>
      <c r="O29" s="4">
        <f>'APPENDIX 5'!O29+'APPENDIX 6'!O29+'APPENDIX 7'!O29+'APPENDIX 8'!O29+'APPENDIX 9'!O29+'APPENDIX 10'!O29+'APPENDIX 11'!O29</f>
        <v>0</v>
      </c>
      <c r="P29" s="4">
        <f>'APPENDIX 5'!P29+'APPENDIX 6'!P29+'APPENDIX 7'!P29+'APPENDIX 8'!P29+'APPENDIX 9'!P29+'APPENDIX 10'!P29+'APPENDIX 11'!P29</f>
        <v>0</v>
      </c>
      <c r="Q29" s="5">
        <f>'APPENDIX 5'!Q29+'APPENDIX 6'!Q29+'APPENDIX 7'!Q29+'APPENDIX 8'!Q29+'APPENDIX 9'!Q29+'APPENDIX 10'!Q29+'APPENDIX 11'!Q29</f>
        <v>49815</v>
      </c>
    </row>
    <row r="30" spans="1:17" ht="29.25" customHeight="1" x14ac:dyDescent="0.35">
      <c r="A30" s="2"/>
      <c r="B30" s="8" t="s">
        <v>64</v>
      </c>
      <c r="C30" s="4">
        <f>'APPENDIX 5'!C30+'APPENDIX 6'!C30+'APPENDIX 7'!C30+'APPENDIX 8'!C30+'APPENDIX 9'!C30+'APPENDIX 10'!C30+'APPENDIX 11'!C30</f>
        <v>10206616</v>
      </c>
      <c r="D30" s="4">
        <f>'APPENDIX 5'!D30+'APPENDIX 6'!D30+'APPENDIX 7'!D30+'APPENDIX 8'!D30+'APPENDIX 9'!D30+'APPENDIX 10'!D30+'APPENDIX 11'!D30</f>
        <v>735922</v>
      </c>
      <c r="E30" s="4">
        <f>'APPENDIX 5'!E30+'APPENDIX 6'!E30+'APPENDIX 7'!E30+'APPENDIX 8'!E30+'APPENDIX 9'!E30+'APPENDIX 10'!E30+'APPENDIX 11'!E30</f>
        <v>611870</v>
      </c>
      <c r="F30" s="4">
        <f>'APPENDIX 5'!F30+'APPENDIX 6'!F30+'APPENDIX 7'!F30+'APPENDIX 8'!F30+'APPENDIX 9'!F30+'APPENDIX 10'!F30+'APPENDIX 11'!F30</f>
        <v>0</v>
      </c>
      <c r="G30" s="4">
        <f>'APPENDIX 5'!G30+'APPENDIX 6'!G30+'APPENDIX 7'!G30+'APPENDIX 8'!G30+'APPENDIX 9'!G30+'APPENDIX 10'!G30+'APPENDIX 11'!G30</f>
        <v>274293</v>
      </c>
      <c r="H30" s="4">
        <f>'APPENDIX 5'!H30+'APPENDIX 6'!H30+'APPENDIX 7'!H30+'APPENDIX 8'!H30+'APPENDIX 9'!H30+'APPENDIX 10'!H30+'APPENDIX 11'!H30</f>
        <v>174673</v>
      </c>
      <c r="I30" s="4">
        <f>'APPENDIX 5'!I30+'APPENDIX 6'!I30+'APPENDIX 7'!I30+'APPENDIX 8'!I30+'APPENDIX 9'!I30+'APPENDIX 10'!I30+'APPENDIX 11'!I30</f>
        <v>30804</v>
      </c>
      <c r="J30" s="4">
        <f>'APPENDIX 5'!J30+'APPENDIX 6'!J30+'APPENDIX 7'!J30+'APPENDIX 8'!J30+'APPENDIX 9'!J30+'APPENDIX 10'!J30+'APPENDIX 11'!J30</f>
        <v>0</v>
      </c>
      <c r="K30" s="4">
        <f>'APPENDIX 5'!K30+'APPENDIX 6'!K30+'APPENDIX 7'!K30+'APPENDIX 8'!K30+'APPENDIX 9'!K30+'APPENDIX 10'!K30+'APPENDIX 11'!K30</f>
        <v>36813</v>
      </c>
      <c r="L30" s="4">
        <f>'APPENDIX 5'!L30+'APPENDIX 6'!L30+'APPENDIX 7'!L30+'APPENDIX 8'!L30+'APPENDIX 9'!L30+'APPENDIX 10'!L30+'APPENDIX 11'!L30</f>
        <v>23630</v>
      </c>
      <c r="M30" s="4">
        <f>'APPENDIX 5'!M30+'APPENDIX 6'!M30+'APPENDIX 7'!M30+'APPENDIX 8'!M30+'APPENDIX 9'!M30+'APPENDIX 10'!M30+'APPENDIX 11'!M30</f>
        <v>111782</v>
      </c>
      <c r="N30" s="4">
        <f>'APPENDIX 5'!N30+'APPENDIX 6'!N30+'APPENDIX 7'!N30+'APPENDIX 8'!N30+'APPENDIX 9'!N30+'APPENDIX 10'!N30+'APPENDIX 11'!N30</f>
        <v>0</v>
      </c>
      <c r="O30" s="4">
        <f>'APPENDIX 5'!O30+'APPENDIX 6'!O30+'APPENDIX 7'!O30+'APPENDIX 8'!O30+'APPENDIX 9'!O30+'APPENDIX 10'!O30+'APPENDIX 11'!O30</f>
        <v>0</v>
      </c>
      <c r="P30" s="4">
        <f>'APPENDIX 5'!P30+'APPENDIX 6'!P30+'APPENDIX 7'!P30+'APPENDIX 8'!P30+'APPENDIX 9'!P30+'APPENDIX 10'!P30+'APPENDIX 11'!P30</f>
        <v>0</v>
      </c>
      <c r="Q30" s="5">
        <f>'APPENDIX 5'!Q30+'APPENDIX 6'!Q30+'APPENDIX 7'!Q30+'APPENDIX 8'!Q30+'APPENDIX 9'!Q30+'APPENDIX 10'!Q30+'APPENDIX 11'!Q30</f>
        <v>10440783</v>
      </c>
    </row>
    <row r="31" spans="1:17" ht="29.25" customHeight="1" x14ac:dyDescent="0.35">
      <c r="A31" s="2"/>
      <c r="B31" s="64" t="s">
        <v>45</v>
      </c>
      <c r="C31" s="79">
        <f t="shared" ref="C31:Q31" si="0">SUM(C6:C30)</f>
        <v>335073346</v>
      </c>
      <c r="D31" s="79">
        <f t="shared" si="0"/>
        <v>22638423</v>
      </c>
      <c r="E31" s="79">
        <f t="shared" si="0"/>
        <v>20414611</v>
      </c>
      <c r="F31" s="79">
        <f t="shared" si="0"/>
        <v>93958</v>
      </c>
      <c r="G31" s="79">
        <f t="shared" si="0"/>
        <v>9894388</v>
      </c>
      <c r="H31" s="79">
        <f t="shared" si="0"/>
        <v>9526328</v>
      </c>
      <c r="I31" s="79">
        <f t="shared" si="0"/>
        <v>2088679</v>
      </c>
      <c r="J31" s="79">
        <f t="shared" si="0"/>
        <v>477628</v>
      </c>
      <c r="K31" s="79">
        <f t="shared" si="0"/>
        <v>758677</v>
      </c>
      <c r="L31" s="79">
        <f t="shared" si="0"/>
        <v>1195112</v>
      </c>
      <c r="M31" s="79">
        <f t="shared" si="0"/>
        <v>3370760</v>
      </c>
      <c r="N31" s="79">
        <f t="shared" si="0"/>
        <v>12484447</v>
      </c>
      <c r="O31" s="79">
        <f t="shared" si="0"/>
        <v>49807</v>
      </c>
      <c r="P31" s="79">
        <f t="shared" si="0"/>
        <v>389861</v>
      </c>
      <c r="Q31" s="79">
        <f t="shared" si="0"/>
        <v>350209504</v>
      </c>
    </row>
    <row r="32" spans="1:17" ht="29.25" customHeight="1" x14ac:dyDescent="0.35">
      <c r="A32" s="2"/>
      <c r="B32" s="238" t="s">
        <v>46</v>
      </c>
      <c r="C32" s="239"/>
      <c r="D32" s="239"/>
      <c r="E32" s="239"/>
      <c r="F32" s="239"/>
      <c r="G32" s="239"/>
      <c r="H32" s="239"/>
      <c r="I32" s="239"/>
      <c r="J32" s="239"/>
      <c r="K32" s="239"/>
      <c r="L32" s="239"/>
      <c r="M32" s="239"/>
      <c r="N32" s="239"/>
      <c r="O32" s="239"/>
      <c r="P32" s="239"/>
      <c r="Q32" s="240"/>
    </row>
    <row r="33" spans="1:17" ht="29.25" customHeight="1" x14ac:dyDescent="0.35">
      <c r="A33" s="2"/>
      <c r="B33" s="8" t="s">
        <v>47</v>
      </c>
      <c r="C33" s="24">
        <f>'APPENDIX 5'!C33+'APPENDIX 6'!C33+'APPENDIX 7'!C33+'APPENDIX 8'!C33+'APPENDIX 9'!C33+'APPENDIX 10'!C33+'APPENDIX 11'!C33</f>
        <v>0</v>
      </c>
      <c r="D33" s="24">
        <f>'APPENDIX 5'!D33+'APPENDIX 6'!D33+'APPENDIX 7'!D33+'APPENDIX 8'!D33+'APPENDIX 9'!D33+'APPENDIX 10'!D33+'APPENDIX 11'!D33</f>
        <v>39778</v>
      </c>
      <c r="E33" s="24">
        <f>'APPENDIX 5'!E33+'APPENDIX 6'!E33+'APPENDIX 7'!E33+'APPENDIX 8'!E33+'APPENDIX 9'!E33+'APPENDIX 10'!E33+'APPENDIX 11'!E33</f>
        <v>33811</v>
      </c>
      <c r="F33" s="24">
        <f>'APPENDIX 5'!F33+'APPENDIX 6'!F33+'APPENDIX 7'!F33+'APPENDIX 8'!F33+'APPENDIX 9'!F33+'APPENDIX 10'!F33+'APPENDIX 11'!F33</f>
        <v>0</v>
      </c>
      <c r="G33" s="24">
        <f>'APPENDIX 5'!G33+'APPENDIX 6'!G33+'APPENDIX 7'!G33+'APPENDIX 8'!G33+'APPENDIX 9'!G33+'APPENDIX 10'!G33+'APPENDIX 11'!G33</f>
        <v>6217</v>
      </c>
      <c r="H33" s="24">
        <f>'APPENDIX 5'!H33+'APPENDIX 6'!H33+'APPENDIX 7'!H33+'APPENDIX 8'!H33+'APPENDIX 9'!H33+'APPENDIX 10'!H33+'APPENDIX 11'!H33</f>
        <v>-1731</v>
      </c>
      <c r="I33" s="24">
        <f>'APPENDIX 5'!I33+'APPENDIX 6'!I33+'APPENDIX 7'!I33+'APPENDIX 8'!I33+'APPENDIX 9'!I33+'APPENDIX 10'!I33+'APPENDIX 11'!I33</f>
        <v>0</v>
      </c>
      <c r="J33" s="24">
        <f>'APPENDIX 5'!J33+'APPENDIX 6'!J33+'APPENDIX 7'!J33+'APPENDIX 8'!J33+'APPENDIX 9'!J33+'APPENDIX 10'!J33+'APPENDIX 11'!J33</f>
        <v>0</v>
      </c>
      <c r="K33" s="24">
        <f>'APPENDIX 5'!K33+'APPENDIX 6'!K33+'APPENDIX 7'!K33+'APPENDIX 8'!K33+'APPENDIX 9'!K33+'APPENDIX 10'!K33+'APPENDIX 11'!K33</f>
        <v>0</v>
      </c>
      <c r="L33" s="24">
        <f>'APPENDIX 5'!L33+'APPENDIX 6'!L33+'APPENDIX 7'!L33+'APPENDIX 8'!L33+'APPENDIX 9'!L33+'APPENDIX 10'!L33+'APPENDIX 11'!L33</f>
        <v>23280</v>
      </c>
      <c r="M33" s="24">
        <f>'APPENDIX 5'!M33+'APPENDIX 6'!M33+'APPENDIX 7'!M33+'APPENDIX 8'!M33+'APPENDIX 9'!M33+'APPENDIX 10'!M33+'APPENDIX 11'!M33</f>
        <v>5117</v>
      </c>
      <c r="N33" s="24">
        <f>'APPENDIX 5'!N33+'APPENDIX 6'!N33+'APPENDIX 7'!N33+'APPENDIX 8'!N33+'APPENDIX 9'!N33+'APPENDIX 10'!N33+'APPENDIX 11'!N33</f>
        <v>12360</v>
      </c>
      <c r="O33" s="24">
        <f>'APPENDIX 5'!O33+'APPENDIX 6'!O33+'APPENDIX 7'!O33+'APPENDIX 8'!O33+'APPENDIX 9'!O33+'APPENDIX 10'!O33+'APPENDIX 11'!O33</f>
        <v>538</v>
      </c>
      <c r="P33" s="24">
        <f>'APPENDIX 5'!P33+'APPENDIX 6'!P33+'APPENDIX 7'!P33+'APPENDIX 8'!P33+'APPENDIX 9'!P33+'APPENDIX 10'!P33+'APPENDIX 11'!P33</f>
        <v>0</v>
      </c>
      <c r="Q33" s="25">
        <f>'APPENDIX 5'!Q33+'APPENDIX 6'!Q33+'APPENDIX 7'!Q33+'APPENDIX 8'!Q33+'APPENDIX 9'!Q33+'APPENDIX 10'!Q33+'APPENDIX 11'!Q33</f>
        <v>18968</v>
      </c>
    </row>
    <row r="34" spans="1:17" ht="29.25" customHeight="1" x14ac:dyDescent="0.35">
      <c r="B34" s="8" t="s">
        <v>79</v>
      </c>
      <c r="C34" s="24">
        <f>'APPENDIX 5'!C34+'APPENDIX 6'!C34+'APPENDIX 7'!C34+'APPENDIX 8'!C34+'APPENDIX 9'!C34+'APPENDIX 10'!C34+'APPENDIX 11'!C34</f>
        <v>0</v>
      </c>
      <c r="D34" s="24">
        <f>'APPENDIX 5'!D34+'APPENDIX 6'!D34+'APPENDIX 7'!D34+'APPENDIX 8'!D34+'APPENDIX 9'!D34+'APPENDIX 10'!D34+'APPENDIX 11'!D34</f>
        <v>406415</v>
      </c>
      <c r="E34" s="24">
        <f>'APPENDIX 5'!E34+'APPENDIX 6'!E34+'APPENDIX 7'!E34+'APPENDIX 8'!E34+'APPENDIX 9'!E34+'APPENDIX 10'!E34+'APPENDIX 11'!E34</f>
        <v>323850</v>
      </c>
      <c r="F34" s="24">
        <f>'APPENDIX 5'!F34+'APPENDIX 6'!F34+'APPENDIX 7'!F34+'APPENDIX 8'!F34+'APPENDIX 9'!F34+'APPENDIX 10'!F34+'APPENDIX 11'!F34</f>
        <v>-38632</v>
      </c>
      <c r="G34" s="24">
        <f>'APPENDIX 5'!G34+'APPENDIX 6'!G34+'APPENDIX 7'!G34+'APPENDIX 8'!G34+'APPENDIX 9'!G34+'APPENDIX 10'!G34+'APPENDIX 11'!G34</f>
        <v>152679</v>
      </c>
      <c r="H34" s="24">
        <f>'APPENDIX 5'!H34+'APPENDIX 6'!H34+'APPENDIX 7'!H34+'APPENDIX 8'!H34+'APPENDIX 9'!H34+'APPENDIX 10'!H34+'APPENDIX 11'!H34</f>
        <v>150384</v>
      </c>
      <c r="I34" s="24">
        <f>'APPENDIX 5'!I34+'APPENDIX 6'!I34+'APPENDIX 7'!I34+'APPENDIX 8'!I34+'APPENDIX 9'!I34+'APPENDIX 10'!I34+'APPENDIX 11'!I34</f>
        <v>0</v>
      </c>
      <c r="J34" s="24">
        <f>'APPENDIX 5'!J34+'APPENDIX 6'!J34+'APPENDIX 7'!J34+'APPENDIX 8'!J34+'APPENDIX 9'!J34+'APPENDIX 10'!J34+'APPENDIX 11'!J34</f>
        <v>0</v>
      </c>
      <c r="K34" s="24">
        <f>'APPENDIX 5'!K34+'APPENDIX 6'!K34+'APPENDIX 7'!K34+'APPENDIX 8'!K34+'APPENDIX 9'!K34+'APPENDIX 10'!K34+'APPENDIX 11'!K34</f>
        <v>0</v>
      </c>
      <c r="L34" s="24">
        <f>'APPENDIX 5'!L34+'APPENDIX 6'!L34+'APPENDIX 7'!L34+'APPENDIX 8'!L34+'APPENDIX 9'!L34+'APPENDIX 10'!L34+'APPENDIX 11'!L34</f>
        <v>83093</v>
      </c>
      <c r="M34" s="24">
        <f>'APPENDIX 5'!M34+'APPENDIX 6'!M34+'APPENDIX 7'!M34+'APPENDIX 8'!M34+'APPENDIX 9'!M34+'APPENDIX 10'!M34+'APPENDIX 11'!M34</f>
        <v>34504</v>
      </c>
      <c r="N34" s="24">
        <f>'APPENDIX 5'!N34+'APPENDIX 6'!N34+'APPENDIX 7'!N34+'APPENDIX 8'!N34+'APPENDIX 9'!N34+'APPENDIX 10'!N34+'APPENDIX 11'!N34</f>
        <v>0</v>
      </c>
      <c r="O34" s="24">
        <f>'APPENDIX 5'!O34+'APPENDIX 6'!O34+'APPENDIX 7'!O34+'APPENDIX 8'!O34+'APPENDIX 9'!O34+'APPENDIX 10'!O34+'APPENDIX 11'!O34</f>
        <v>0</v>
      </c>
      <c r="P34" s="24">
        <f>'APPENDIX 5'!P34+'APPENDIX 6'!P34+'APPENDIX 7'!P34+'APPENDIX 8'!P34+'APPENDIX 9'!P34+'APPENDIX 10'!P34+'APPENDIX 11'!P34</f>
        <v>0</v>
      </c>
      <c r="Q34" s="25">
        <f>'APPENDIX 5'!Q34+'APPENDIX 6'!Q34+'APPENDIX 7'!Q34+'APPENDIX 8'!Q34+'APPENDIX 9'!Q34+'APPENDIX 10'!Q34+'APPENDIX 11'!Q34</f>
        <v>17237</v>
      </c>
    </row>
    <row r="35" spans="1:17" ht="29.25" customHeight="1" x14ac:dyDescent="0.35">
      <c r="B35" s="8" t="s">
        <v>48</v>
      </c>
      <c r="C35" s="24">
        <f>'APPENDIX 5'!C35+'APPENDIX 6'!C35+'APPENDIX 7'!C35+'APPENDIX 8'!C35+'APPENDIX 9'!C35+'APPENDIX 10'!C35+'APPENDIX 11'!C35</f>
        <v>7541877</v>
      </c>
      <c r="D35" s="24">
        <f>'APPENDIX 5'!D35+'APPENDIX 6'!D35+'APPENDIX 7'!D35+'APPENDIX 8'!D35+'APPENDIX 9'!D35+'APPENDIX 10'!D35+'APPENDIX 11'!D35</f>
        <v>223357</v>
      </c>
      <c r="E35" s="24">
        <f>'APPENDIX 5'!E35+'APPENDIX 6'!E35+'APPENDIX 7'!E35+'APPENDIX 8'!E35+'APPENDIX 9'!E35+'APPENDIX 10'!E35+'APPENDIX 11'!E35</f>
        <v>223357</v>
      </c>
      <c r="F35" s="24">
        <f>'APPENDIX 5'!F35+'APPENDIX 6'!F35+'APPENDIX 7'!F35+'APPENDIX 8'!F35+'APPENDIX 9'!F35+'APPENDIX 10'!F35+'APPENDIX 11'!F35</f>
        <v>0</v>
      </c>
      <c r="G35" s="24">
        <f>'APPENDIX 5'!G35+'APPENDIX 6'!G35+'APPENDIX 7'!G35+'APPENDIX 8'!G35+'APPENDIX 9'!G35+'APPENDIX 10'!G35+'APPENDIX 11'!G35</f>
        <v>135653</v>
      </c>
      <c r="H35" s="24">
        <f>'APPENDIX 5'!H35+'APPENDIX 6'!H35+'APPENDIX 7'!H35+'APPENDIX 8'!H35+'APPENDIX 9'!H35+'APPENDIX 10'!H35+'APPENDIX 11'!H35</f>
        <v>163402</v>
      </c>
      <c r="I35" s="24">
        <f>'APPENDIX 5'!I35+'APPENDIX 6'!I35+'APPENDIX 7'!I35+'APPENDIX 8'!I35+'APPENDIX 9'!I35+'APPENDIX 10'!I35+'APPENDIX 11'!I35</f>
        <v>0</v>
      </c>
      <c r="J35" s="24">
        <f>'APPENDIX 5'!J35+'APPENDIX 6'!J35+'APPENDIX 7'!J35+'APPENDIX 8'!J35+'APPENDIX 9'!J35+'APPENDIX 10'!J35+'APPENDIX 11'!J35</f>
        <v>0</v>
      </c>
      <c r="K35" s="24">
        <f>'APPENDIX 5'!K35+'APPENDIX 6'!K35+'APPENDIX 7'!K35+'APPENDIX 8'!K35+'APPENDIX 9'!K35+'APPENDIX 10'!K35+'APPENDIX 11'!K35</f>
        <v>0</v>
      </c>
      <c r="L35" s="24">
        <f>'APPENDIX 5'!L35+'APPENDIX 6'!L35+'APPENDIX 7'!L35+'APPENDIX 8'!L35+'APPENDIX 9'!L35+'APPENDIX 10'!L35+'APPENDIX 11'!L35</f>
        <v>64076</v>
      </c>
      <c r="M35" s="24">
        <f>'APPENDIX 5'!M35+'APPENDIX 6'!M35+'APPENDIX 7'!M35+'APPENDIX 8'!M35+'APPENDIX 9'!M35+'APPENDIX 10'!M35+'APPENDIX 11'!M35</f>
        <v>38410</v>
      </c>
      <c r="N35" s="24">
        <f>'APPENDIX 5'!N35+'APPENDIX 6'!N35+'APPENDIX 7'!N35+'APPENDIX 8'!N35+'APPENDIX 9'!N35+'APPENDIX 10'!N35+'APPENDIX 11'!N35</f>
        <v>182514</v>
      </c>
      <c r="O35" s="24">
        <f>'APPENDIX 5'!O35+'APPENDIX 6'!O35+'APPENDIX 7'!O35+'APPENDIX 8'!O35+'APPENDIX 9'!O35+'APPENDIX 10'!O35+'APPENDIX 11'!O35</f>
        <v>0</v>
      </c>
      <c r="P35" s="24">
        <f>'APPENDIX 5'!P35+'APPENDIX 6'!P35+'APPENDIX 7'!P35+'APPENDIX 8'!P35+'APPENDIX 9'!P35+'APPENDIX 10'!P35+'APPENDIX 11'!P35</f>
        <v>0</v>
      </c>
      <c r="Q35" s="25">
        <f>'APPENDIX 5'!Q35+'APPENDIX 6'!Q35+'APPENDIX 7'!Q35+'APPENDIX 8'!Q35+'APPENDIX 9'!Q35+'APPENDIX 10'!Q35+'APPENDIX 11'!Q35</f>
        <v>7681861</v>
      </c>
    </row>
    <row r="36" spans="1:17" ht="29.25" customHeight="1" x14ac:dyDescent="0.35">
      <c r="B36" s="64" t="s">
        <v>45</v>
      </c>
      <c r="C36" s="79">
        <f t="shared" ref="C36:Q36" si="1">SUM(C33:C35)</f>
        <v>7541877</v>
      </c>
      <c r="D36" s="79">
        <f t="shared" si="1"/>
        <v>669550</v>
      </c>
      <c r="E36" s="79">
        <f t="shared" si="1"/>
        <v>581018</v>
      </c>
      <c r="F36" s="79">
        <f t="shared" si="1"/>
        <v>-38632</v>
      </c>
      <c r="G36" s="79">
        <f t="shared" si="1"/>
        <v>294549</v>
      </c>
      <c r="H36" s="79">
        <f t="shared" si="1"/>
        <v>312055</v>
      </c>
      <c r="I36" s="79">
        <f t="shared" si="1"/>
        <v>0</v>
      </c>
      <c r="J36" s="79">
        <f t="shared" si="1"/>
        <v>0</v>
      </c>
      <c r="K36" s="79">
        <f t="shared" si="1"/>
        <v>0</v>
      </c>
      <c r="L36" s="79">
        <f t="shared" si="1"/>
        <v>170449</v>
      </c>
      <c r="M36" s="79">
        <f t="shared" si="1"/>
        <v>78031</v>
      </c>
      <c r="N36" s="79">
        <f t="shared" si="1"/>
        <v>194874</v>
      </c>
      <c r="O36" s="79">
        <f t="shared" si="1"/>
        <v>538</v>
      </c>
      <c r="P36" s="79">
        <f t="shared" si="1"/>
        <v>0</v>
      </c>
      <c r="Q36" s="79">
        <f t="shared" si="1"/>
        <v>7718066</v>
      </c>
    </row>
    <row r="37" spans="1:17" ht="18" customHeight="1" x14ac:dyDescent="0.35">
      <c r="B37" s="242" t="s">
        <v>50</v>
      </c>
      <c r="C37" s="242"/>
      <c r="D37" s="242"/>
      <c r="E37" s="242"/>
      <c r="F37" s="242"/>
      <c r="G37" s="242"/>
      <c r="H37" s="242"/>
      <c r="I37" s="242"/>
      <c r="J37" s="242"/>
      <c r="K37" s="242"/>
      <c r="L37" s="242"/>
      <c r="M37" s="242"/>
      <c r="N37" s="242"/>
      <c r="O37" s="242"/>
      <c r="P37" s="242"/>
      <c r="Q37" s="242"/>
    </row>
    <row r="38" spans="1:17" ht="18" customHeight="1" x14ac:dyDescent="0.35">
      <c r="C38" s="3"/>
      <c r="D38" s="3"/>
      <c r="E38" s="3"/>
      <c r="F38" s="3"/>
      <c r="G38" s="3"/>
      <c r="H38" s="3"/>
      <c r="I38" s="3"/>
      <c r="J38" s="3"/>
      <c r="K38" s="3"/>
      <c r="L38" s="3"/>
      <c r="M38" s="3"/>
      <c r="N38" s="3"/>
      <c r="O38" s="3"/>
      <c r="P38" s="3"/>
      <c r="Q38" s="3"/>
    </row>
    <row r="39" spans="1:17" ht="18" customHeight="1" x14ac:dyDescent="0.35">
      <c r="C39" s="3"/>
      <c r="D39" s="3"/>
      <c r="E39" s="3"/>
      <c r="F39" s="3"/>
      <c r="G39" s="3"/>
      <c r="H39" s="3"/>
      <c r="I39" s="3"/>
      <c r="J39" s="3"/>
      <c r="K39" s="3"/>
      <c r="L39" s="3"/>
      <c r="M39" s="3"/>
      <c r="N39" s="3"/>
      <c r="O39" s="3"/>
      <c r="P39" s="3"/>
      <c r="Q39" s="3"/>
    </row>
    <row r="40" spans="1:17" ht="18" customHeight="1" x14ac:dyDescent="0.35">
      <c r="C40" s="3"/>
      <c r="D40" s="3"/>
      <c r="E40" s="3"/>
      <c r="F40" s="3"/>
      <c r="G40" s="3"/>
      <c r="H40" s="3"/>
      <c r="I40" s="3"/>
      <c r="J40" s="3"/>
      <c r="K40" s="3"/>
      <c r="L40" s="3"/>
      <c r="M40" s="3"/>
      <c r="N40" s="3"/>
      <c r="O40" s="3"/>
      <c r="P40" s="3"/>
      <c r="Q40" s="3"/>
    </row>
    <row r="41" spans="1:17" ht="18" customHeight="1" x14ac:dyDescent="0.35">
      <c r="C41" s="3"/>
      <c r="D41" s="3"/>
      <c r="E41" s="3"/>
      <c r="F41" s="3"/>
      <c r="G41" s="3"/>
      <c r="H41" s="3"/>
      <c r="I41" s="3"/>
      <c r="J41" s="3"/>
      <c r="K41" s="3"/>
      <c r="L41" s="3"/>
      <c r="M41" s="3"/>
      <c r="N41" s="3"/>
      <c r="O41" s="3"/>
      <c r="P41" s="3"/>
      <c r="Q41" s="3"/>
    </row>
    <row r="42" spans="1:17" ht="18" customHeight="1" x14ac:dyDescent="0.35">
      <c r="C42" s="3"/>
      <c r="D42" s="3"/>
      <c r="E42" s="3"/>
      <c r="F42" s="3"/>
      <c r="G42" s="3"/>
      <c r="H42" s="3"/>
      <c r="I42" s="3"/>
      <c r="J42" s="3"/>
      <c r="K42" s="3"/>
      <c r="L42" s="3"/>
      <c r="M42" s="3"/>
      <c r="N42" s="3"/>
      <c r="O42" s="3"/>
      <c r="P42" s="3"/>
      <c r="Q42" s="3"/>
    </row>
    <row r="43" spans="1:17" ht="18" customHeight="1" x14ac:dyDescent="0.35">
      <c r="C43" s="3"/>
      <c r="D43" s="3"/>
      <c r="E43" s="3"/>
      <c r="F43" s="3"/>
      <c r="G43" s="3"/>
      <c r="H43" s="3"/>
      <c r="I43" s="3"/>
      <c r="J43" s="3"/>
      <c r="K43" s="3"/>
      <c r="L43" s="3"/>
      <c r="M43" s="3"/>
      <c r="N43" s="3"/>
      <c r="O43" s="3"/>
      <c r="P43" s="3"/>
      <c r="Q43" s="3"/>
    </row>
    <row r="44" spans="1:17" ht="18" customHeight="1" x14ac:dyDescent="0.35">
      <c r="C44" s="3"/>
      <c r="D44" s="3"/>
      <c r="E44" s="3"/>
      <c r="F44" s="3"/>
      <c r="G44" s="3"/>
      <c r="H44" s="3"/>
      <c r="I44" s="3"/>
      <c r="J44" s="3"/>
      <c r="K44" s="3"/>
      <c r="L44" s="3"/>
      <c r="M44" s="3"/>
      <c r="N44" s="3"/>
      <c r="O44" s="3"/>
      <c r="P44" s="3"/>
      <c r="Q44" s="3"/>
    </row>
    <row r="45" spans="1:17" ht="18" customHeight="1" x14ac:dyDescent="0.35">
      <c r="C45" s="3"/>
      <c r="D45" s="3"/>
      <c r="E45" s="3"/>
      <c r="F45" s="3"/>
      <c r="G45" s="3"/>
      <c r="H45" s="3"/>
      <c r="I45" s="3"/>
      <c r="J45" s="3"/>
      <c r="K45" s="3"/>
      <c r="L45" s="3"/>
      <c r="M45" s="3"/>
      <c r="N45" s="3"/>
      <c r="O45" s="3"/>
      <c r="P45" s="3"/>
      <c r="Q45" s="3"/>
    </row>
    <row r="46" spans="1:17" ht="18" customHeight="1" x14ac:dyDescent="0.35">
      <c r="C46" s="3"/>
      <c r="D46" s="3"/>
      <c r="E46" s="3"/>
      <c r="F46" s="3"/>
      <c r="G46" s="3"/>
      <c r="H46" s="3"/>
      <c r="I46" s="3"/>
      <c r="J46" s="3"/>
      <c r="K46" s="3"/>
      <c r="L46" s="3"/>
      <c r="M46" s="3"/>
      <c r="N46" s="3"/>
      <c r="O46" s="3"/>
      <c r="P46" s="3"/>
      <c r="Q46" s="3"/>
    </row>
    <row r="47" spans="1:17" ht="18" customHeight="1" x14ac:dyDescent="0.35">
      <c r="C47" s="3"/>
      <c r="D47" s="3"/>
      <c r="E47" s="3"/>
      <c r="F47" s="3"/>
      <c r="G47" s="3"/>
      <c r="H47" s="3"/>
      <c r="I47" s="3"/>
      <c r="J47" s="3"/>
      <c r="K47" s="3"/>
      <c r="L47" s="3"/>
      <c r="M47" s="3"/>
      <c r="N47" s="3"/>
      <c r="O47" s="3"/>
      <c r="P47" s="3"/>
      <c r="Q47" s="3"/>
    </row>
    <row r="48" spans="1:17" ht="18" customHeight="1" x14ac:dyDescent="0.35">
      <c r="C48" s="3"/>
      <c r="D48" s="3"/>
      <c r="E48" s="3"/>
      <c r="F48" s="3"/>
      <c r="G48" s="3"/>
      <c r="H48" s="3"/>
      <c r="I48" s="3"/>
      <c r="J48" s="3"/>
      <c r="K48" s="3"/>
      <c r="L48" s="3"/>
      <c r="M48" s="3"/>
      <c r="N48" s="3"/>
      <c r="O48" s="3"/>
      <c r="P48" s="3"/>
      <c r="Q48" s="3"/>
    </row>
    <row r="49" spans="3:17" ht="18" customHeight="1" x14ac:dyDescent="0.35">
      <c r="C49" s="3"/>
      <c r="D49" s="3"/>
      <c r="E49" s="3"/>
      <c r="F49" s="3"/>
      <c r="G49" s="3"/>
      <c r="H49" s="3"/>
      <c r="I49" s="3"/>
      <c r="J49" s="3"/>
      <c r="K49" s="3"/>
      <c r="L49" s="3"/>
      <c r="M49" s="3"/>
      <c r="N49" s="3"/>
      <c r="O49" s="3"/>
      <c r="P49" s="3"/>
      <c r="Q49" s="3"/>
    </row>
    <row r="50" spans="3:17" ht="18" customHeight="1" x14ac:dyDescent="0.35">
      <c r="C50" s="3"/>
      <c r="D50" s="3"/>
      <c r="E50" s="3"/>
      <c r="F50" s="3"/>
      <c r="G50" s="3"/>
      <c r="H50" s="3"/>
      <c r="I50" s="3"/>
      <c r="J50" s="3"/>
      <c r="K50" s="3"/>
      <c r="L50" s="3"/>
      <c r="M50" s="3"/>
      <c r="N50" s="3"/>
      <c r="O50" s="3"/>
      <c r="P50" s="3"/>
      <c r="Q50" s="3"/>
    </row>
    <row r="51" spans="3:17" ht="18" customHeight="1" x14ac:dyDescent="0.35">
      <c r="C51" s="3"/>
      <c r="D51" s="3"/>
      <c r="E51" s="3"/>
      <c r="F51" s="3"/>
      <c r="G51" s="3"/>
      <c r="H51" s="3"/>
      <c r="I51" s="3"/>
      <c r="J51" s="3"/>
      <c r="K51" s="3"/>
      <c r="L51" s="3"/>
      <c r="M51" s="3"/>
      <c r="N51" s="3"/>
      <c r="O51" s="3"/>
      <c r="P51" s="3"/>
      <c r="Q51" s="3"/>
    </row>
    <row r="52" spans="3:17" ht="18" customHeight="1" x14ac:dyDescent="0.35">
      <c r="C52" s="3"/>
      <c r="D52" s="3"/>
      <c r="E52" s="3"/>
      <c r="F52" s="3"/>
      <c r="G52" s="3"/>
      <c r="H52" s="3"/>
      <c r="I52" s="3"/>
      <c r="J52" s="3"/>
      <c r="K52" s="3"/>
      <c r="L52" s="3"/>
      <c r="M52" s="3"/>
      <c r="N52" s="3"/>
      <c r="O52" s="3"/>
      <c r="P52" s="3"/>
      <c r="Q52" s="3"/>
    </row>
    <row r="53" spans="3:17" ht="18" customHeight="1" x14ac:dyDescent="0.35">
      <c r="C53" s="3"/>
      <c r="D53" s="3"/>
      <c r="E53" s="3"/>
      <c r="F53" s="3"/>
      <c r="G53" s="3"/>
      <c r="H53" s="3"/>
      <c r="I53" s="3"/>
      <c r="J53" s="3"/>
      <c r="K53" s="3"/>
      <c r="L53" s="3"/>
      <c r="M53" s="3"/>
      <c r="N53" s="3"/>
      <c r="O53" s="3"/>
      <c r="P53" s="3"/>
      <c r="Q53" s="3"/>
    </row>
    <row r="54" spans="3:17" ht="18" customHeight="1" x14ac:dyDescent="0.35">
      <c r="C54" s="3"/>
      <c r="D54" s="3"/>
      <c r="E54" s="3"/>
      <c r="F54" s="3"/>
      <c r="G54" s="3"/>
      <c r="H54" s="3"/>
      <c r="I54" s="3"/>
      <c r="J54" s="3"/>
      <c r="K54" s="3"/>
      <c r="L54" s="3"/>
      <c r="M54" s="3"/>
      <c r="N54" s="3"/>
      <c r="O54" s="3"/>
      <c r="P54" s="3"/>
      <c r="Q54" s="3"/>
    </row>
    <row r="55" spans="3:17" ht="18" customHeight="1" x14ac:dyDescent="0.35">
      <c r="C55" s="3"/>
      <c r="D55" s="3"/>
      <c r="E55" s="3"/>
      <c r="F55" s="3"/>
      <c r="G55" s="3"/>
      <c r="H55" s="3"/>
      <c r="I55" s="3"/>
      <c r="J55" s="3"/>
      <c r="K55" s="3"/>
      <c r="L55" s="3"/>
      <c r="M55" s="3"/>
      <c r="N55" s="3"/>
      <c r="O55" s="3"/>
      <c r="P55" s="3"/>
      <c r="Q55" s="3"/>
    </row>
    <row r="56" spans="3:17" ht="18" customHeight="1" x14ac:dyDescent="0.35">
      <c r="C56" s="3"/>
      <c r="D56" s="3"/>
      <c r="E56" s="3"/>
      <c r="F56" s="3"/>
      <c r="G56" s="3"/>
      <c r="H56" s="3"/>
      <c r="I56" s="3"/>
      <c r="J56" s="3"/>
      <c r="K56" s="3"/>
      <c r="L56" s="3"/>
      <c r="M56" s="3"/>
      <c r="N56" s="3"/>
      <c r="O56" s="3"/>
      <c r="P56" s="3"/>
      <c r="Q56" s="3"/>
    </row>
    <row r="57" spans="3:17" ht="18" customHeight="1" x14ac:dyDescent="0.35">
      <c r="C57" s="3"/>
      <c r="D57" s="3"/>
      <c r="E57" s="3"/>
      <c r="F57" s="3"/>
      <c r="G57" s="3"/>
      <c r="H57" s="3"/>
      <c r="I57" s="3"/>
      <c r="J57" s="3"/>
      <c r="K57" s="3"/>
      <c r="L57" s="3"/>
      <c r="M57" s="3"/>
      <c r="N57" s="3"/>
      <c r="O57" s="3"/>
      <c r="P57" s="3"/>
      <c r="Q57" s="3"/>
    </row>
    <row r="58" spans="3:17" ht="18" customHeight="1" x14ac:dyDescent="0.35">
      <c r="C58" s="3"/>
      <c r="D58" s="3"/>
      <c r="E58" s="3"/>
      <c r="F58" s="3"/>
      <c r="G58" s="3"/>
      <c r="H58" s="3"/>
      <c r="I58" s="3"/>
      <c r="J58" s="3"/>
      <c r="K58" s="3"/>
      <c r="L58" s="3"/>
      <c r="M58" s="3"/>
      <c r="N58" s="3"/>
      <c r="O58" s="3"/>
      <c r="P58" s="3"/>
      <c r="Q58" s="3"/>
    </row>
    <row r="59" spans="3:17" ht="18" customHeight="1" x14ac:dyDescent="0.35">
      <c r="C59" s="3"/>
      <c r="D59" s="3"/>
      <c r="E59" s="3"/>
      <c r="F59" s="3"/>
      <c r="G59" s="3"/>
      <c r="H59" s="3"/>
      <c r="I59" s="3"/>
      <c r="J59" s="3"/>
      <c r="K59" s="3"/>
      <c r="L59" s="3"/>
      <c r="M59" s="3"/>
      <c r="N59" s="3"/>
      <c r="O59" s="3"/>
      <c r="P59" s="3"/>
      <c r="Q59" s="3"/>
    </row>
    <row r="60" spans="3:17" ht="18" customHeight="1" x14ac:dyDescent="0.35">
      <c r="C60" s="3"/>
      <c r="D60" s="3"/>
      <c r="E60" s="3"/>
      <c r="F60" s="3"/>
      <c r="G60" s="3"/>
      <c r="H60" s="3"/>
      <c r="I60" s="3"/>
      <c r="J60" s="3"/>
      <c r="K60" s="3"/>
      <c r="L60" s="3"/>
      <c r="M60" s="3"/>
      <c r="N60" s="3"/>
      <c r="O60" s="3"/>
      <c r="P60" s="3"/>
      <c r="Q60" s="3"/>
    </row>
    <row r="61" spans="3:17" ht="18" customHeight="1" x14ac:dyDescent="0.35">
      <c r="C61" s="3"/>
      <c r="D61" s="3"/>
      <c r="E61" s="3"/>
      <c r="F61" s="3"/>
      <c r="G61" s="3"/>
      <c r="H61" s="3"/>
      <c r="I61" s="3"/>
      <c r="J61" s="3"/>
      <c r="K61" s="3"/>
      <c r="L61" s="3"/>
      <c r="M61" s="3"/>
      <c r="N61" s="3"/>
      <c r="O61" s="3"/>
      <c r="P61" s="3"/>
      <c r="Q61" s="3"/>
    </row>
    <row r="62" spans="3:17" ht="18" customHeight="1" x14ac:dyDescent="0.35">
      <c r="C62" s="3"/>
      <c r="D62" s="3"/>
      <c r="E62" s="3"/>
      <c r="F62" s="3"/>
      <c r="G62" s="3"/>
      <c r="H62" s="3"/>
      <c r="I62" s="3"/>
      <c r="J62" s="3"/>
      <c r="K62" s="3"/>
      <c r="L62" s="3"/>
      <c r="M62" s="3"/>
      <c r="N62" s="3"/>
      <c r="O62" s="3"/>
      <c r="P62" s="3"/>
      <c r="Q62" s="3"/>
    </row>
    <row r="63" spans="3:17" ht="18" customHeight="1" x14ac:dyDescent="0.35">
      <c r="C63" s="3"/>
      <c r="D63" s="3"/>
      <c r="E63" s="3"/>
      <c r="F63" s="3"/>
      <c r="G63" s="3"/>
      <c r="H63" s="3"/>
      <c r="I63" s="3"/>
      <c r="J63" s="3"/>
      <c r="K63" s="3"/>
      <c r="L63" s="3"/>
      <c r="M63" s="3"/>
      <c r="N63" s="3"/>
      <c r="O63" s="3"/>
      <c r="P63" s="3"/>
      <c r="Q63" s="3"/>
    </row>
    <row r="64" spans="3:17" ht="18" customHeight="1" x14ac:dyDescent="0.35">
      <c r="C64" s="3"/>
      <c r="D64" s="3"/>
      <c r="E64" s="3"/>
      <c r="F64" s="3"/>
      <c r="G64" s="3"/>
      <c r="H64" s="3"/>
      <c r="I64" s="3"/>
      <c r="J64" s="3"/>
      <c r="K64" s="3"/>
      <c r="L64" s="3"/>
      <c r="M64" s="3"/>
      <c r="N64" s="3"/>
      <c r="O64" s="3"/>
      <c r="P64" s="3"/>
      <c r="Q64" s="3"/>
    </row>
    <row r="65" spans="3:17" ht="18" customHeight="1" x14ac:dyDescent="0.35">
      <c r="C65" s="3"/>
      <c r="D65" s="3"/>
      <c r="E65" s="3"/>
      <c r="F65" s="3"/>
      <c r="G65" s="3"/>
      <c r="H65" s="3"/>
      <c r="I65" s="3"/>
      <c r="J65" s="3"/>
      <c r="K65" s="3"/>
      <c r="L65" s="3"/>
      <c r="M65" s="3"/>
      <c r="N65" s="3"/>
      <c r="O65" s="3"/>
      <c r="P65" s="3"/>
      <c r="Q65" s="3"/>
    </row>
    <row r="66" spans="3:17" ht="18" customHeight="1" x14ac:dyDescent="0.35">
      <c r="C66" s="3"/>
      <c r="D66" s="3"/>
      <c r="E66" s="3"/>
      <c r="F66" s="3"/>
      <c r="G66" s="3"/>
      <c r="H66" s="3"/>
      <c r="I66" s="3"/>
      <c r="J66" s="3"/>
      <c r="K66" s="3"/>
      <c r="L66" s="3"/>
      <c r="M66" s="3"/>
      <c r="N66" s="3"/>
      <c r="O66" s="3"/>
      <c r="P66" s="3"/>
      <c r="Q66" s="3"/>
    </row>
    <row r="67" spans="3:17" ht="18" customHeight="1" x14ac:dyDescent="0.35">
      <c r="C67" s="3"/>
      <c r="D67" s="3"/>
      <c r="E67" s="3"/>
      <c r="F67" s="3"/>
      <c r="G67" s="3"/>
      <c r="H67" s="3"/>
      <c r="I67" s="3"/>
      <c r="J67" s="3"/>
      <c r="K67" s="3"/>
      <c r="L67" s="3"/>
      <c r="M67" s="3"/>
      <c r="N67" s="3"/>
      <c r="O67" s="3"/>
      <c r="P67" s="3"/>
      <c r="Q67" s="3"/>
    </row>
    <row r="68" spans="3:17" ht="18" customHeight="1" x14ac:dyDescent="0.35">
      <c r="C68" s="3"/>
      <c r="D68" s="3"/>
      <c r="E68" s="3"/>
      <c r="F68" s="3"/>
      <c r="G68" s="3"/>
      <c r="H68" s="3"/>
      <c r="I68" s="3"/>
      <c r="J68" s="3"/>
      <c r="K68" s="3"/>
      <c r="L68" s="3"/>
      <c r="M68" s="3"/>
      <c r="N68" s="3"/>
      <c r="O68" s="3"/>
      <c r="P68" s="3"/>
      <c r="Q68" s="3"/>
    </row>
    <row r="69" spans="3:17" ht="18" customHeight="1" x14ac:dyDescent="0.35">
      <c r="C69" s="3"/>
      <c r="D69" s="3"/>
      <c r="E69" s="3"/>
      <c r="F69" s="3"/>
      <c r="G69" s="3"/>
      <c r="H69" s="3"/>
      <c r="I69" s="3"/>
      <c r="J69" s="3"/>
      <c r="K69" s="3"/>
      <c r="L69" s="3"/>
      <c r="M69" s="3"/>
      <c r="N69" s="3"/>
      <c r="O69" s="3"/>
      <c r="P69" s="3"/>
      <c r="Q69" s="3"/>
    </row>
    <row r="70" spans="3:17" ht="18" customHeight="1" x14ac:dyDescent="0.35">
      <c r="C70" s="3"/>
      <c r="D70" s="3"/>
      <c r="E70" s="3"/>
      <c r="F70" s="3"/>
      <c r="G70" s="3"/>
      <c r="H70" s="3"/>
      <c r="I70" s="3"/>
      <c r="J70" s="3"/>
      <c r="K70" s="3"/>
      <c r="L70" s="3"/>
      <c r="M70" s="3"/>
      <c r="N70" s="3"/>
      <c r="O70" s="3"/>
      <c r="P70" s="3"/>
      <c r="Q70" s="3"/>
    </row>
    <row r="71" spans="3:17" ht="18" customHeight="1" x14ac:dyDescent="0.35">
      <c r="C71" s="3"/>
      <c r="D71" s="3"/>
      <c r="E71" s="3"/>
      <c r="F71" s="3"/>
      <c r="G71" s="3"/>
      <c r="H71" s="3"/>
      <c r="I71" s="3"/>
      <c r="J71" s="3"/>
      <c r="K71" s="3"/>
      <c r="L71" s="3"/>
      <c r="M71" s="3"/>
      <c r="N71" s="3"/>
      <c r="O71" s="3"/>
      <c r="P71" s="3"/>
      <c r="Q71" s="3"/>
    </row>
    <row r="72" spans="3:17" ht="18" customHeight="1" x14ac:dyDescent="0.35">
      <c r="C72" s="3"/>
      <c r="D72" s="3"/>
      <c r="E72" s="3"/>
      <c r="F72" s="3"/>
      <c r="G72" s="3"/>
      <c r="H72" s="3"/>
      <c r="I72" s="3"/>
      <c r="J72" s="3"/>
      <c r="K72" s="3"/>
      <c r="L72" s="3"/>
      <c r="M72" s="3"/>
      <c r="N72" s="3"/>
      <c r="O72" s="3"/>
      <c r="P72" s="3"/>
      <c r="Q72" s="3"/>
    </row>
    <row r="73" spans="3:17" ht="18" customHeight="1" x14ac:dyDescent="0.35">
      <c r="C73" s="3"/>
      <c r="D73" s="3"/>
      <c r="E73" s="3"/>
      <c r="F73" s="3"/>
      <c r="G73" s="3"/>
      <c r="H73" s="3"/>
      <c r="I73" s="3"/>
      <c r="J73" s="3"/>
      <c r="K73" s="3"/>
      <c r="L73" s="3"/>
      <c r="M73" s="3"/>
      <c r="N73" s="3"/>
      <c r="O73" s="3"/>
      <c r="P73" s="3"/>
      <c r="Q73" s="3"/>
    </row>
    <row r="74" spans="3:17" ht="18" customHeight="1" x14ac:dyDescent="0.35">
      <c r="C74" s="3"/>
      <c r="D74" s="3"/>
      <c r="E74" s="3"/>
      <c r="F74" s="3"/>
      <c r="G74" s="3"/>
      <c r="H74" s="3"/>
      <c r="I74" s="3"/>
      <c r="J74" s="3"/>
      <c r="K74" s="3"/>
      <c r="L74" s="3"/>
      <c r="M74" s="3"/>
      <c r="N74" s="3"/>
      <c r="O74" s="3"/>
      <c r="P74" s="3"/>
      <c r="Q74" s="3"/>
    </row>
    <row r="75" spans="3:17" ht="18" customHeight="1" x14ac:dyDescent="0.35">
      <c r="C75" s="3"/>
      <c r="D75" s="3"/>
      <c r="E75" s="3"/>
      <c r="F75" s="3"/>
      <c r="G75" s="3"/>
      <c r="H75" s="3"/>
      <c r="I75" s="3"/>
      <c r="J75" s="3"/>
      <c r="K75" s="3"/>
      <c r="L75" s="3"/>
      <c r="M75" s="3"/>
      <c r="N75" s="3"/>
      <c r="O75" s="3"/>
      <c r="P75" s="3"/>
      <c r="Q75" s="3"/>
    </row>
    <row r="76" spans="3:17" ht="18" customHeight="1" x14ac:dyDescent="0.35">
      <c r="C76" s="3"/>
      <c r="D76" s="3"/>
      <c r="E76" s="3"/>
      <c r="F76" s="3"/>
      <c r="G76" s="3"/>
      <c r="H76" s="3"/>
      <c r="I76" s="3"/>
      <c r="J76" s="3"/>
      <c r="K76" s="3"/>
      <c r="L76" s="3"/>
      <c r="M76" s="3"/>
      <c r="N76" s="3"/>
      <c r="O76" s="3"/>
      <c r="P76" s="3"/>
      <c r="Q76" s="3"/>
    </row>
    <row r="77" spans="3:17" ht="18" customHeight="1" x14ac:dyDescent="0.35">
      <c r="C77" s="3"/>
      <c r="D77" s="3"/>
      <c r="E77" s="3"/>
      <c r="F77" s="3"/>
      <c r="G77" s="3"/>
      <c r="H77" s="3"/>
      <c r="I77" s="3"/>
      <c r="J77" s="3"/>
      <c r="K77" s="3"/>
      <c r="L77" s="3"/>
      <c r="M77" s="3"/>
      <c r="N77" s="3"/>
      <c r="O77" s="3"/>
      <c r="P77" s="3"/>
      <c r="Q77" s="3"/>
    </row>
    <row r="78" spans="3:17" ht="18" customHeight="1" x14ac:dyDescent="0.35">
      <c r="C78" s="3"/>
      <c r="D78" s="3"/>
      <c r="E78" s="3"/>
      <c r="F78" s="3"/>
      <c r="G78" s="3"/>
      <c r="H78" s="3"/>
      <c r="I78" s="3"/>
      <c r="J78" s="3"/>
      <c r="K78" s="3"/>
      <c r="L78" s="3"/>
      <c r="M78" s="3"/>
      <c r="N78" s="3"/>
      <c r="O78" s="3"/>
      <c r="P78" s="3"/>
      <c r="Q78" s="3"/>
    </row>
    <row r="79" spans="3:17" ht="18" customHeight="1" x14ac:dyDescent="0.35">
      <c r="C79" s="3"/>
      <c r="D79" s="3"/>
      <c r="E79" s="3"/>
      <c r="F79" s="3"/>
      <c r="G79" s="3"/>
      <c r="H79" s="3"/>
      <c r="I79" s="3"/>
      <c r="J79" s="3"/>
      <c r="K79" s="3"/>
      <c r="L79" s="3"/>
      <c r="M79" s="3"/>
      <c r="N79" s="3"/>
      <c r="O79" s="3"/>
      <c r="P79" s="3"/>
      <c r="Q79" s="3"/>
    </row>
    <row r="80" spans="3:17" ht="18" customHeight="1" x14ac:dyDescent="0.35">
      <c r="C80" s="3"/>
      <c r="D80" s="3"/>
      <c r="E80" s="3"/>
      <c r="F80" s="3"/>
      <c r="G80" s="3"/>
      <c r="H80" s="3"/>
      <c r="I80" s="3"/>
      <c r="J80" s="3"/>
      <c r="K80" s="3"/>
      <c r="L80" s="3"/>
      <c r="M80" s="3"/>
      <c r="N80" s="3"/>
      <c r="O80" s="3"/>
      <c r="P80" s="3"/>
      <c r="Q80" s="3"/>
    </row>
    <row r="81" spans="3:17" ht="18" customHeight="1" x14ac:dyDescent="0.35">
      <c r="C81" s="3"/>
      <c r="D81" s="3"/>
      <c r="E81" s="3"/>
      <c r="F81" s="3"/>
      <c r="G81" s="3"/>
      <c r="H81" s="3"/>
      <c r="I81" s="3"/>
      <c r="J81" s="3"/>
      <c r="K81" s="3"/>
      <c r="L81" s="3"/>
      <c r="M81" s="3"/>
      <c r="N81" s="3"/>
      <c r="O81" s="3"/>
      <c r="P81" s="3"/>
      <c r="Q81" s="3"/>
    </row>
    <row r="82" spans="3:17" ht="18" customHeight="1" x14ac:dyDescent="0.35">
      <c r="C82" s="3"/>
      <c r="D82" s="3"/>
      <c r="E82" s="3"/>
      <c r="F82" s="3"/>
      <c r="G82" s="3"/>
      <c r="H82" s="3"/>
      <c r="I82" s="3"/>
      <c r="J82" s="3"/>
      <c r="K82" s="3"/>
      <c r="L82" s="3"/>
      <c r="M82" s="3"/>
      <c r="N82" s="3"/>
      <c r="O82" s="3"/>
      <c r="P82" s="3"/>
      <c r="Q82" s="3"/>
    </row>
    <row r="83" spans="3:17" ht="18" customHeight="1" x14ac:dyDescent="0.35">
      <c r="C83" s="3"/>
      <c r="D83" s="3"/>
      <c r="E83" s="3"/>
      <c r="F83" s="3"/>
      <c r="G83" s="3"/>
      <c r="H83" s="3"/>
      <c r="I83" s="3"/>
      <c r="J83" s="3"/>
      <c r="K83" s="3"/>
      <c r="L83" s="3"/>
      <c r="M83" s="3"/>
      <c r="N83" s="3"/>
      <c r="O83" s="3"/>
      <c r="P83" s="3"/>
      <c r="Q83" s="3"/>
    </row>
    <row r="84" spans="3:17" ht="18" customHeight="1" x14ac:dyDescent="0.35">
      <c r="C84" s="3"/>
      <c r="D84" s="3"/>
      <c r="E84" s="3"/>
      <c r="F84" s="3"/>
      <c r="G84" s="3"/>
      <c r="H84" s="3"/>
      <c r="I84" s="3"/>
      <c r="J84" s="3"/>
      <c r="K84" s="3"/>
      <c r="L84" s="3"/>
      <c r="M84" s="3"/>
      <c r="N84" s="3"/>
      <c r="O84" s="3"/>
      <c r="P84" s="3"/>
      <c r="Q84" s="3"/>
    </row>
    <row r="85" spans="3:17" ht="18" customHeight="1" x14ac:dyDescent="0.35">
      <c r="C85" s="3"/>
      <c r="D85" s="3"/>
      <c r="E85" s="3"/>
      <c r="F85" s="3"/>
      <c r="G85" s="3"/>
      <c r="H85" s="3"/>
      <c r="I85" s="3"/>
      <c r="J85" s="3"/>
      <c r="K85" s="3"/>
      <c r="L85" s="3"/>
      <c r="M85" s="3"/>
      <c r="N85" s="3"/>
      <c r="O85" s="3"/>
      <c r="P85" s="3"/>
      <c r="Q85" s="3"/>
    </row>
    <row r="86" spans="3:17" ht="18" customHeight="1" x14ac:dyDescent="0.35">
      <c r="C86" s="3"/>
      <c r="D86" s="3"/>
      <c r="E86" s="3"/>
      <c r="F86" s="3"/>
      <c r="G86" s="3"/>
      <c r="H86" s="3"/>
      <c r="I86" s="3"/>
      <c r="J86" s="3"/>
      <c r="K86" s="3"/>
      <c r="L86" s="3"/>
      <c r="M86" s="3"/>
      <c r="N86" s="3"/>
      <c r="O86" s="3"/>
      <c r="P86" s="3"/>
      <c r="Q86" s="3"/>
    </row>
    <row r="87" spans="3:17" ht="18" customHeight="1" x14ac:dyDescent="0.35">
      <c r="C87" s="3"/>
      <c r="D87" s="3"/>
      <c r="E87" s="3"/>
      <c r="F87" s="3"/>
      <c r="G87" s="3"/>
      <c r="H87" s="3"/>
      <c r="I87" s="3"/>
      <c r="J87" s="3"/>
      <c r="K87" s="3"/>
      <c r="L87" s="3"/>
      <c r="M87" s="3"/>
      <c r="N87" s="3"/>
      <c r="O87" s="3"/>
      <c r="P87" s="3"/>
      <c r="Q87" s="3"/>
    </row>
    <row r="88" spans="3:17" ht="18" customHeight="1" x14ac:dyDescent="0.35">
      <c r="C88" s="3"/>
      <c r="D88" s="3"/>
      <c r="E88" s="3"/>
      <c r="F88" s="3"/>
      <c r="G88" s="3"/>
      <c r="H88" s="3"/>
      <c r="I88" s="3"/>
      <c r="J88" s="3"/>
      <c r="K88" s="3"/>
      <c r="L88" s="3"/>
      <c r="M88" s="3"/>
      <c r="N88" s="3"/>
      <c r="O88" s="3"/>
      <c r="P88" s="3"/>
      <c r="Q88" s="3"/>
    </row>
    <row r="89" spans="3:17" ht="18" customHeight="1" x14ac:dyDescent="0.35">
      <c r="C89" s="3"/>
      <c r="D89" s="3"/>
      <c r="E89" s="3"/>
      <c r="F89" s="3"/>
      <c r="G89" s="3"/>
      <c r="H89" s="3"/>
      <c r="I89" s="3"/>
      <c r="J89" s="3"/>
      <c r="K89" s="3"/>
      <c r="L89" s="3"/>
      <c r="M89" s="3"/>
      <c r="N89" s="3"/>
      <c r="O89" s="3"/>
      <c r="P89" s="3"/>
      <c r="Q89" s="3"/>
    </row>
    <row r="90" spans="3:17" ht="18" customHeight="1" x14ac:dyDescent="0.35">
      <c r="C90" s="3"/>
      <c r="D90" s="3"/>
      <c r="E90" s="3"/>
      <c r="F90" s="3"/>
      <c r="G90" s="3"/>
      <c r="H90" s="3"/>
      <c r="I90" s="3"/>
      <c r="J90" s="3"/>
      <c r="K90" s="3"/>
      <c r="L90" s="3"/>
      <c r="M90" s="3"/>
      <c r="N90" s="3"/>
      <c r="O90" s="3"/>
      <c r="P90" s="3"/>
      <c r="Q90" s="3"/>
    </row>
    <row r="91" spans="3:17" ht="18" customHeight="1" x14ac:dyDescent="0.35">
      <c r="C91" s="3"/>
      <c r="D91" s="3"/>
      <c r="E91" s="3"/>
      <c r="F91" s="3"/>
      <c r="G91" s="3"/>
      <c r="H91" s="3"/>
      <c r="I91" s="3"/>
      <c r="J91" s="3"/>
      <c r="K91" s="3"/>
      <c r="L91" s="3"/>
      <c r="M91" s="3"/>
      <c r="N91" s="3"/>
      <c r="O91" s="3"/>
      <c r="P91" s="3"/>
      <c r="Q91" s="3"/>
    </row>
    <row r="92" spans="3:17" ht="18" customHeight="1" x14ac:dyDescent="0.35">
      <c r="C92" s="3"/>
      <c r="D92" s="3"/>
      <c r="E92" s="3"/>
      <c r="F92" s="3"/>
      <c r="G92" s="3"/>
      <c r="H92" s="3"/>
      <c r="I92" s="3"/>
      <c r="J92" s="3"/>
      <c r="K92" s="3"/>
      <c r="L92" s="3"/>
      <c r="M92" s="3"/>
      <c r="N92" s="3"/>
      <c r="O92" s="3"/>
      <c r="P92" s="3"/>
      <c r="Q92" s="3"/>
    </row>
    <row r="93" spans="3:17" ht="18" customHeight="1" x14ac:dyDescent="0.35">
      <c r="C93" s="3"/>
      <c r="D93" s="3"/>
      <c r="E93" s="3"/>
      <c r="F93" s="3"/>
      <c r="G93" s="3"/>
      <c r="H93" s="3"/>
      <c r="I93" s="3"/>
      <c r="J93" s="3"/>
      <c r="K93" s="3"/>
      <c r="L93" s="3"/>
      <c r="M93" s="3"/>
      <c r="N93" s="3"/>
      <c r="O93" s="3"/>
      <c r="P93" s="3"/>
      <c r="Q93" s="3"/>
    </row>
    <row r="94" spans="3:17" ht="18" customHeight="1" x14ac:dyDescent="0.35">
      <c r="C94" s="3"/>
      <c r="D94" s="3"/>
      <c r="E94" s="3"/>
      <c r="F94" s="3"/>
      <c r="G94" s="3"/>
      <c r="H94" s="3"/>
      <c r="I94" s="3"/>
      <c r="J94" s="3"/>
      <c r="K94" s="3"/>
      <c r="L94" s="3"/>
      <c r="M94" s="3"/>
      <c r="N94" s="3"/>
      <c r="O94" s="3"/>
      <c r="P94" s="3"/>
      <c r="Q94" s="3"/>
    </row>
    <row r="95" spans="3:17" ht="18" customHeight="1" x14ac:dyDescent="0.35">
      <c r="C95" s="3"/>
      <c r="D95" s="3"/>
      <c r="E95" s="3"/>
      <c r="F95" s="3"/>
      <c r="G95" s="3"/>
      <c r="H95" s="3"/>
      <c r="I95" s="3"/>
      <c r="J95" s="3"/>
      <c r="K95" s="3"/>
      <c r="L95" s="3"/>
      <c r="M95" s="3"/>
      <c r="N95" s="3"/>
      <c r="O95" s="3"/>
      <c r="P95" s="3"/>
      <c r="Q95" s="3"/>
    </row>
    <row r="96" spans="3:17" ht="18" customHeight="1" x14ac:dyDescent="0.35">
      <c r="C96" s="3"/>
      <c r="D96" s="3"/>
      <c r="E96" s="3"/>
      <c r="F96" s="3"/>
      <c r="G96" s="3"/>
      <c r="H96" s="3"/>
      <c r="I96" s="3"/>
      <c r="J96" s="3"/>
      <c r="K96" s="3"/>
      <c r="L96" s="3"/>
      <c r="M96" s="3"/>
      <c r="N96" s="3"/>
      <c r="O96" s="3"/>
      <c r="P96" s="3"/>
      <c r="Q96" s="3"/>
    </row>
    <row r="97" spans="3:17" ht="18" customHeight="1" x14ac:dyDescent="0.35">
      <c r="C97" s="3"/>
      <c r="D97" s="3"/>
      <c r="E97" s="3"/>
      <c r="F97" s="3"/>
      <c r="G97" s="3"/>
      <c r="H97" s="3"/>
      <c r="I97" s="3"/>
      <c r="J97" s="3"/>
      <c r="K97" s="3"/>
      <c r="L97" s="3"/>
      <c r="M97" s="3"/>
      <c r="N97" s="3"/>
      <c r="O97" s="3"/>
      <c r="P97" s="3"/>
      <c r="Q97" s="3"/>
    </row>
    <row r="98" spans="3:17" ht="18" customHeight="1" x14ac:dyDescent="0.35">
      <c r="C98" s="3"/>
      <c r="D98" s="3"/>
      <c r="E98" s="3"/>
      <c r="F98" s="3"/>
      <c r="G98" s="3"/>
      <c r="H98" s="3"/>
      <c r="I98" s="3"/>
      <c r="J98" s="3"/>
      <c r="K98" s="3"/>
      <c r="L98" s="3"/>
      <c r="M98" s="3"/>
      <c r="N98" s="3"/>
      <c r="O98" s="3"/>
      <c r="P98" s="3"/>
      <c r="Q98" s="3"/>
    </row>
    <row r="99" spans="3:17" ht="18" customHeight="1" x14ac:dyDescent="0.35">
      <c r="C99" s="3"/>
      <c r="D99" s="3"/>
      <c r="E99" s="3"/>
      <c r="F99" s="3"/>
      <c r="G99" s="3"/>
      <c r="H99" s="3"/>
      <c r="I99" s="3"/>
      <c r="J99" s="3"/>
      <c r="K99" s="3"/>
      <c r="L99" s="3"/>
      <c r="M99" s="3"/>
      <c r="N99" s="3"/>
      <c r="O99" s="3"/>
      <c r="P99" s="3"/>
      <c r="Q99" s="3"/>
    </row>
    <row r="100" spans="3:17" ht="18" customHeight="1" x14ac:dyDescent="0.35">
      <c r="C100" s="3"/>
      <c r="D100" s="3"/>
      <c r="E100" s="3"/>
      <c r="F100" s="3"/>
      <c r="G100" s="3"/>
      <c r="H100" s="3"/>
      <c r="I100" s="3"/>
      <c r="J100" s="3"/>
      <c r="K100" s="3"/>
      <c r="L100" s="3"/>
      <c r="M100" s="3"/>
      <c r="N100" s="3"/>
      <c r="O100" s="3"/>
      <c r="P100" s="3"/>
      <c r="Q100" s="3"/>
    </row>
    <row r="101" spans="3:17" ht="18" customHeight="1" x14ac:dyDescent="0.35">
      <c r="C101" s="3"/>
      <c r="D101" s="3"/>
      <c r="E101" s="3"/>
      <c r="F101" s="3"/>
      <c r="G101" s="3"/>
      <c r="H101" s="3"/>
      <c r="I101" s="3"/>
      <c r="J101" s="3"/>
      <c r="K101" s="3"/>
      <c r="L101" s="3"/>
      <c r="M101" s="3"/>
      <c r="N101" s="3"/>
      <c r="O101" s="3"/>
      <c r="P101" s="3"/>
      <c r="Q101" s="3"/>
    </row>
    <row r="102" spans="3:17" ht="18" customHeight="1" x14ac:dyDescent="0.35">
      <c r="C102" s="3"/>
      <c r="D102" s="3"/>
      <c r="E102" s="3"/>
      <c r="F102" s="3"/>
      <c r="G102" s="3"/>
      <c r="H102" s="3"/>
      <c r="I102" s="3"/>
      <c r="J102" s="3"/>
      <c r="K102" s="3"/>
      <c r="L102" s="3"/>
      <c r="M102" s="3"/>
      <c r="N102" s="3"/>
      <c r="O102" s="3"/>
      <c r="P102" s="3"/>
      <c r="Q102" s="3"/>
    </row>
    <row r="103" spans="3:17" ht="18" customHeight="1" x14ac:dyDescent="0.35">
      <c r="C103" s="3"/>
      <c r="D103" s="3"/>
      <c r="E103" s="3"/>
      <c r="F103" s="3"/>
      <c r="G103" s="3"/>
      <c r="H103" s="3"/>
      <c r="I103" s="3"/>
      <c r="J103" s="3"/>
      <c r="K103" s="3"/>
      <c r="L103" s="3"/>
      <c r="M103" s="3"/>
      <c r="N103" s="3"/>
      <c r="O103" s="3"/>
      <c r="P103" s="3"/>
      <c r="Q103" s="3"/>
    </row>
    <row r="104" spans="3:17" ht="18" customHeight="1" x14ac:dyDescent="0.35">
      <c r="C104" s="3"/>
      <c r="D104" s="3"/>
      <c r="E104" s="3"/>
      <c r="F104" s="3"/>
      <c r="G104" s="3"/>
      <c r="H104" s="3"/>
      <c r="I104" s="3"/>
      <c r="J104" s="3"/>
      <c r="K104" s="3"/>
      <c r="L104" s="3"/>
      <c r="M104" s="3"/>
      <c r="N104" s="3"/>
      <c r="O104" s="3"/>
      <c r="P104" s="3"/>
      <c r="Q104" s="3"/>
    </row>
    <row r="105" spans="3:17" ht="18" customHeight="1" x14ac:dyDescent="0.35">
      <c r="C105" s="3"/>
      <c r="D105" s="3"/>
      <c r="E105" s="3"/>
      <c r="F105" s="3"/>
      <c r="G105" s="3"/>
      <c r="H105" s="3"/>
      <c r="I105" s="3"/>
      <c r="J105" s="3"/>
      <c r="K105" s="3"/>
      <c r="L105" s="3"/>
      <c r="M105" s="3"/>
      <c r="N105" s="3"/>
      <c r="O105" s="3"/>
      <c r="P105" s="3"/>
      <c r="Q105" s="3"/>
    </row>
    <row r="106" spans="3:17" ht="18" customHeight="1" x14ac:dyDescent="0.35">
      <c r="C106" s="3"/>
      <c r="D106" s="3"/>
      <c r="E106" s="3"/>
      <c r="F106" s="3"/>
      <c r="G106" s="3"/>
      <c r="H106" s="3"/>
      <c r="I106" s="3"/>
      <c r="J106" s="3"/>
      <c r="K106" s="3"/>
      <c r="L106" s="3"/>
      <c r="M106" s="3"/>
      <c r="N106" s="3"/>
      <c r="O106" s="3"/>
      <c r="P106" s="3"/>
      <c r="Q106" s="3"/>
    </row>
    <row r="107" spans="3:17" ht="18" customHeight="1" x14ac:dyDescent="0.35">
      <c r="C107" s="3"/>
      <c r="D107" s="3"/>
      <c r="E107" s="3"/>
      <c r="F107" s="3"/>
      <c r="G107" s="3"/>
      <c r="H107" s="3"/>
      <c r="I107" s="3"/>
      <c r="J107" s="3"/>
      <c r="K107" s="3"/>
      <c r="L107" s="3"/>
      <c r="M107" s="3"/>
      <c r="N107" s="3"/>
      <c r="O107" s="3"/>
      <c r="P107" s="3"/>
      <c r="Q107" s="3"/>
    </row>
    <row r="108" spans="3:17" ht="18" customHeight="1" x14ac:dyDescent="0.35">
      <c r="C108" s="3"/>
      <c r="D108" s="3"/>
      <c r="E108" s="3"/>
      <c r="F108" s="3"/>
      <c r="G108" s="3"/>
      <c r="H108" s="3"/>
      <c r="I108" s="3"/>
      <c r="J108" s="3"/>
      <c r="K108" s="3"/>
      <c r="L108" s="3"/>
      <c r="M108" s="3"/>
      <c r="N108" s="3"/>
      <c r="O108" s="3"/>
      <c r="P108" s="3"/>
      <c r="Q108" s="3"/>
    </row>
    <row r="109" spans="3:17" ht="18" customHeight="1" x14ac:dyDescent="0.35">
      <c r="C109" s="3"/>
      <c r="D109" s="3"/>
      <c r="E109" s="3"/>
      <c r="F109" s="3"/>
      <c r="G109" s="3"/>
      <c r="H109" s="3"/>
      <c r="I109" s="3"/>
      <c r="J109" s="3"/>
      <c r="K109" s="3"/>
      <c r="L109" s="3"/>
      <c r="M109" s="3"/>
      <c r="N109" s="3"/>
      <c r="O109" s="3"/>
      <c r="P109" s="3"/>
      <c r="Q109" s="3"/>
    </row>
    <row r="110" spans="3:17" ht="18" customHeight="1" x14ac:dyDescent="0.35">
      <c r="C110" s="3"/>
      <c r="D110" s="3"/>
      <c r="E110" s="3"/>
      <c r="F110" s="3"/>
      <c r="G110" s="3"/>
      <c r="H110" s="3"/>
      <c r="I110" s="3"/>
      <c r="J110" s="3"/>
      <c r="K110" s="3"/>
      <c r="L110" s="3"/>
      <c r="M110" s="3"/>
      <c r="N110" s="3"/>
      <c r="O110" s="3"/>
      <c r="P110" s="3"/>
      <c r="Q110" s="3"/>
    </row>
    <row r="111" spans="3:17" ht="18" customHeight="1" x14ac:dyDescent="0.35">
      <c r="C111" s="3"/>
      <c r="D111" s="3"/>
      <c r="E111" s="3"/>
      <c r="F111" s="3"/>
      <c r="G111" s="3"/>
      <c r="H111" s="3"/>
      <c r="I111" s="3"/>
      <c r="J111" s="3"/>
      <c r="K111" s="3"/>
      <c r="L111" s="3"/>
      <c r="M111" s="3"/>
      <c r="N111" s="3"/>
      <c r="O111" s="3"/>
      <c r="P111" s="3"/>
      <c r="Q111" s="3"/>
    </row>
    <row r="112" spans="3:17" ht="18" customHeight="1" x14ac:dyDescent="0.35">
      <c r="C112" s="3"/>
      <c r="D112" s="3"/>
      <c r="E112" s="3"/>
      <c r="F112" s="3"/>
      <c r="G112" s="3"/>
      <c r="H112" s="3"/>
      <c r="I112" s="3"/>
      <c r="J112" s="3"/>
      <c r="K112" s="3"/>
      <c r="L112" s="3"/>
      <c r="M112" s="3"/>
      <c r="N112" s="3"/>
      <c r="O112" s="3"/>
      <c r="P112" s="3"/>
      <c r="Q112" s="3"/>
    </row>
    <row r="113" spans="3:17" ht="18" customHeight="1" x14ac:dyDescent="0.35">
      <c r="C113" s="3"/>
      <c r="D113" s="3"/>
      <c r="E113" s="3"/>
      <c r="F113" s="3"/>
      <c r="G113" s="3"/>
      <c r="H113" s="3"/>
      <c r="I113" s="3"/>
      <c r="J113" s="3"/>
      <c r="K113" s="3"/>
      <c r="L113" s="3"/>
      <c r="M113" s="3"/>
      <c r="N113" s="3"/>
      <c r="O113" s="3"/>
      <c r="P113" s="3"/>
      <c r="Q113" s="3"/>
    </row>
    <row r="114" spans="3:17" ht="18" customHeight="1" x14ac:dyDescent="0.35">
      <c r="C114" s="3"/>
      <c r="D114" s="3"/>
      <c r="E114" s="3"/>
      <c r="F114" s="3"/>
      <c r="G114" s="3"/>
      <c r="H114" s="3"/>
      <c r="I114" s="3"/>
      <c r="J114" s="3"/>
      <c r="K114" s="3"/>
      <c r="L114" s="3"/>
      <c r="M114" s="3"/>
      <c r="N114" s="3"/>
      <c r="O114" s="3"/>
      <c r="P114" s="3"/>
      <c r="Q114" s="3"/>
    </row>
    <row r="115" spans="3:17" ht="18" customHeight="1" x14ac:dyDescent="0.35">
      <c r="C115" s="3"/>
      <c r="D115" s="3"/>
      <c r="E115" s="3"/>
      <c r="F115" s="3"/>
      <c r="G115" s="3"/>
      <c r="H115" s="3"/>
      <c r="I115" s="3"/>
      <c r="J115" s="3"/>
      <c r="K115" s="3"/>
      <c r="L115" s="3"/>
      <c r="M115" s="3"/>
      <c r="N115" s="3"/>
      <c r="O115" s="3"/>
      <c r="P115" s="3"/>
      <c r="Q115" s="3"/>
    </row>
    <row r="116" spans="3:17" ht="18" customHeight="1" x14ac:dyDescent="0.35">
      <c r="C116" s="3"/>
      <c r="D116" s="3"/>
      <c r="E116" s="3"/>
      <c r="F116" s="3"/>
      <c r="G116" s="3"/>
      <c r="H116" s="3"/>
      <c r="I116" s="3"/>
      <c r="J116" s="3"/>
      <c r="K116" s="3"/>
      <c r="L116" s="3"/>
      <c r="M116" s="3"/>
      <c r="N116" s="3"/>
      <c r="O116" s="3"/>
      <c r="P116" s="3"/>
      <c r="Q116" s="3"/>
    </row>
    <row r="117" spans="3:17" ht="18" customHeight="1" x14ac:dyDescent="0.35">
      <c r="C117" s="3"/>
      <c r="D117" s="3"/>
      <c r="E117" s="3"/>
      <c r="F117" s="3"/>
      <c r="G117" s="3"/>
      <c r="H117" s="3"/>
      <c r="I117" s="3"/>
      <c r="J117" s="3"/>
      <c r="K117" s="3"/>
      <c r="L117" s="3"/>
      <c r="M117" s="3"/>
      <c r="N117" s="3"/>
      <c r="O117" s="3"/>
      <c r="P117" s="3"/>
      <c r="Q117" s="3"/>
    </row>
    <row r="118" spans="3:17" ht="18" customHeight="1" x14ac:dyDescent="0.35">
      <c r="C118" s="3"/>
      <c r="D118" s="3"/>
      <c r="E118" s="3"/>
      <c r="F118" s="3"/>
      <c r="G118" s="3"/>
      <c r="H118" s="3"/>
      <c r="I118" s="3"/>
      <c r="J118" s="3"/>
      <c r="K118" s="3"/>
      <c r="L118" s="3"/>
      <c r="M118" s="3"/>
      <c r="N118" s="3"/>
      <c r="O118" s="3"/>
      <c r="P118" s="3"/>
      <c r="Q118" s="3"/>
    </row>
    <row r="119" spans="3:17" ht="18" customHeight="1" x14ac:dyDescent="0.35">
      <c r="C119" s="3"/>
      <c r="D119" s="3"/>
      <c r="E119" s="3"/>
      <c r="F119" s="3"/>
      <c r="G119" s="3"/>
      <c r="H119" s="3"/>
      <c r="I119" s="3"/>
      <c r="J119" s="3"/>
      <c r="K119" s="3"/>
      <c r="L119" s="3"/>
      <c r="M119" s="3"/>
      <c r="N119" s="3"/>
      <c r="O119" s="3"/>
      <c r="P119" s="3"/>
      <c r="Q119" s="3"/>
    </row>
    <row r="120" spans="3:17" ht="18" customHeight="1" x14ac:dyDescent="0.35">
      <c r="C120" s="3"/>
      <c r="D120" s="3"/>
      <c r="E120" s="3"/>
      <c r="F120" s="3"/>
      <c r="G120" s="3"/>
      <c r="H120" s="3"/>
      <c r="I120" s="3"/>
      <c r="J120" s="3"/>
      <c r="K120" s="3"/>
      <c r="L120" s="3"/>
      <c r="M120" s="3"/>
      <c r="N120" s="3"/>
      <c r="O120" s="3"/>
      <c r="P120" s="3"/>
      <c r="Q120" s="3"/>
    </row>
    <row r="121" spans="3:17" ht="18" customHeight="1" x14ac:dyDescent="0.35">
      <c r="C121" s="3"/>
      <c r="D121" s="3"/>
      <c r="E121" s="3"/>
      <c r="F121" s="3"/>
      <c r="G121" s="3"/>
      <c r="H121" s="3"/>
      <c r="I121" s="3"/>
      <c r="J121" s="3"/>
      <c r="K121" s="3"/>
      <c r="L121" s="3"/>
      <c r="M121" s="3"/>
      <c r="N121" s="3"/>
      <c r="O121" s="3"/>
      <c r="P121" s="3"/>
      <c r="Q121" s="3"/>
    </row>
    <row r="122" spans="3:17" ht="18" customHeight="1" x14ac:dyDescent="0.35">
      <c r="C122" s="3"/>
      <c r="D122" s="3"/>
      <c r="E122" s="3"/>
      <c r="F122" s="3"/>
      <c r="G122" s="3"/>
      <c r="H122" s="3"/>
      <c r="I122" s="3"/>
      <c r="J122" s="3"/>
      <c r="K122" s="3"/>
      <c r="L122" s="3"/>
      <c r="M122" s="3"/>
      <c r="N122" s="3"/>
      <c r="O122" s="3"/>
      <c r="P122" s="3"/>
      <c r="Q122" s="3"/>
    </row>
    <row r="123" spans="3:17" ht="18" customHeight="1" x14ac:dyDescent="0.35">
      <c r="C123" s="3"/>
      <c r="D123" s="3"/>
      <c r="E123" s="3"/>
      <c r="F123" s="3"/>
      <c r="G123" s="3"/>
      <c r="H123" s="3"/>
      <c r="I123" s="3"/>
      <c r="J123" s="3"/>
      <c r="K123" s="3"/>
      <c r="L123" s="3"/>
      <c r="M123" s="3"/>
      <c r="N123" s="3"/>
      <c r="O123" s="3"/>
      <c r="P123" s="3"/>
      <c r="Q123" s="3"/>
    </row>
    <row r="124" spans="3:17" ht="18" customHeight="1" x14ac:dyDescent="0.35">
      <c r="C124" s="3"/>
      <c r="D124" s="3"/>
      <c r="E124" s="3"/>
      <c r="F124" s="3"/>
      <c r="G124" s="3"/>
      <c r="H124" s="3"/>
      <c r="I124" s="3"/>
      <c r="J124" s="3"/>
      <c r="K124" s="3"/>
      <c r="L124" s="3"/>
      <c r="M124" s="3"/>
      <c r="N124" s="3"/>
      <c r="O124" s="3"/>
      <c r="P124" s="3"/>
      <c r="Q124" s="3"/>
    </row>
    <row r="125" spans="3:17" ht="18" customHeight="1" x14ac:dyDescent="0.35">
      <c r="C125" s="3"/>
      <c r="D125" s="3"/>
      <c r="E125" s="3"/>
      <c r="F125" s="3"/>
      <c r="G125" s="3"/>
      <c r="H125" s="3"/>
      <c r="I125" s="3"/>
      <c r="J125" s="3"/>
      <c r="K125" s="3"/>
      <c r="L125" s="3"/>
      <c r="M125" s="3"/>
      <c r="N125" s="3"/>
      <c r="O125" s="3"/>
      <c r="P125" s="3"/>
      <c r="Q125" s="3"/>
    </row>
    <row r="126" spans="3:17" ht="18" customHeight="1" x14ac:dyDescent="0.35">
      <c r="C126" s="3"/>
      <c r="D126" s="3"/>
      <c r="E126" s="3"/>
      <c r="F126" s="3"/>
      <c r="G126" s="3"/>
      <c r="H126" s="3"/>
      <c r="I126" s="3"/>
      <c r="J126" s="3"/>
      <c r="K126" s="3"/>
      <c r="L126" s="3"/>
      <c r="M126" s="3"/>
      <c r="N126" s="3"/>
      <c r="O126" s="3"/>
      <c r="P126" s="3"/>
      <c r="Q126" s="3"/>
    </row>
    <row r="127" spans="3:17" ht="18" customHeight="1" x14ac:dyDescent="0.35">
      <c r="C127" s="3"/>
      <c r="D127" s="3"/>
      <c r="E127" s="3"/>
      <c r="F127" s="3"/>
      <c r="G127" s="3"/>
      <c r="H127" s="3"/>
      <c r="I127" s="3"/>
      <c r="J127" s="3"/>
      <c r="K127" s="3"/>
      <c r="L127" s="3"/>
      <c r="M127" s="3"/>
      <c r="N127" s="3"/>
      <c r="O127" s="3"/>
      <c r="P127" s="3"/>
      <c r="Q127" s="3"/>
    </row>
    <row r="128" spans="3:17" ht="18" customHeight="1" x14ac:dyDescent="0.35">
      <c r="C128" s="3"/>
      <c r="D128" s="3"/>
      <c r="E128" s="3"/>
      <c r="F128" s="3"/>
      <c r="G128" s="3"/>
      <c r="H128" s="3"/>
      <c r="I128" s="3"/>
      <c r="J128" s="3"/>
      <c r="K128" s="3"/>
      <c r="L128" s="3"/>
      <c r="M128" s="3"/>
      <c r="N128" s="3"/>
      <c r="O128" s="3"/>
      <c r="P128" s="3"/>
      <c r="Q128" s="3"/>
    </row>
    <row r="129" spans="3:17" ht="18" customHeight="1" x14ac:dyDescent="0.35">
      <c r="C129" s="3"/>
      <c r="D129" s="3"/>
      <c r="E129" s="3"/>
      <c r="F129" s="3"/>
      <c r="G129" s="3"/>
      <c r="H129" s="3"/>
      <c r="I129" s="3"/>
      <c r="J129" s="3"/>
      <c r="K129" s="3"/>
      <c r="L129" s="3"/>
      <c r="M129" s="3"/>
      <c r="N129" s="3"/>
      <c r="O129" s="3"/>
      <c r="P129" s="3"/>
      <c r="Q129" s="3"/>
    </row>
    <row r="130" spans="3:17" ht="18" customHeight="1" x14ac:dyDescent="0.35">
      <c r="C130" s="3"/>
      <c r="D130" s="3"/>
      <c r="E130" s="3"/>
      <c r="F130" s="3"/>
      <c r="G130" s="3"/>
      <c r="H130" s="3"/>
      <c r="I130" s="3"/>
      <c r="J130" s="3"/>
      <c r="K130" s="3"/>
      <c r="L130" s="3"/>
      <c r="M130" s="3"/>
      <c r="N130" s="3"/>
      <c r="O130" s="3"/>
      <c r="P130" s="3"/>
      <c r="Q130" s="3"/>
    </row>
    <row r="131" spans="3:17" ht="18" customHeight="1" x14ac:dyDescent="0.35">
      <c r="C131" s="3"/>
      <c r="D131" s="3"/>
      <c r="E131" s="3"/>
      <c r="F131" s="3"/>
      <c r="G131" s="3"/>
      <c r="H131" s="3"/>
      <c r="I131" s="3"/>
      <c r="J131" s="3"/>
      <c r="K131" s="3"/>
      <c r="L131" s="3"/>
      <c r="M131" s="3"/>
      <c r="N131" s="3"/>
      <c r="O131" s="3"/>
      <c r="P131" s="3"/>
      <c r="Q131" s="3"/>
    </row>
    <row r="132" spans="3:17" ht="18" customHeight="1" x14ac:dyDescent="0.35">
      <c r="C132" s="3"/>
      <c r="D132" s="3"/>
      <c r="E132" s="3"/>
      <c r="F132" s="3"/>
      <c r="G132" s="3"/>
      <c r="H132" s="3"/>
      <c r="I132" s="3"/>
      <c r="J132" s="3"/>
      <c r="K132" s="3"/>
      <c r="L132" s="3"/>
      <c r="M132" s="3"/>
      <c r="N132" s="3"/>
      <c r="O132" s="3"/>
      <c r="P132" s="3"/>
      <c r="Q132" s="3"/>
    </row>
    <row r="133" spans="3:17" ht="18" customHeight="1" x14ac:dyDescent="0.35">
      <c r="C133" s="3"/>
      <c r="D133" s="3"/>
      <c r="E133" s="3"/>
      <c r="F133" s="3"/>
      <c r="G133" s="3"/>
      <c r="H133" s="3"/>
      <c r="I133" s="3"/>
      <c r="J133" s="3"/>
      <c r="K133" s="3"/>
      <c r="L133" s="3"/>
      <c r="M133" s="3"/>
      <c r="N133" s="3"/>
      <c r="O133" s="3"/>
      <c r="P133" s="3"/>
      <c r="Q133" s="3"/>
    </row>
    <row r="134" spans="3:17" ht="18" customHeight="1" x14ac:dyDescent="0.35">
      <c r="C134" s="3"/>
      <c r="D134" s="3"/>
      <c r="E134" s="3"/>
      <c r="F134" s="3"/>
      <c r="G134" s="3"/>
      <c r="H134" s="3"/>
      <c r="I134" s="3"/>
      <c r="J134" s="3"/>
      <c r="K134" s="3"/>
      <c r="L134" s="3"/>
      <c r="M134" s="3"/>
      <c r="N134" s="3"/>
      <c r="O134" s="3"/>
      <c r="P134" s="3"/>
      <c r="Q134" s="3"/>
    </row>
    <row r="135" spans="3:17" ht="18" customHeight="1" x14ac:dyDescent="0.35">
      <c r="C135" s="3"/>
      <c r="D135" s="3"/>
      <c r="E135" s="3"/>
      <c r="F135" s="3"/>
      <c r="G135" s="3"/>
      <c r="H135" s="3"/>
      <c r="I135" s="3"/>
      <c r="J135" s="3"/>
      <c r="K135" s="3"/>
      <c r="L135" s="3"/>
      <c r="M135" s="3"/>
      <c r="N135" s="3"/>
      <c r="O135" s="3"/>
      <c r="P135" s="3"/>
      <c r="Q135" s="3"/>
    </row>
    <row r="136" spans="3:17" ht="18" customHeight="1" x14ac:dyDescent="0.35">
      <c r="C136" s="3"/>
      <c r="D136" s="3"/>
      <c r="E136" s="3"/>
      <c r="F136" s="3"/>
      <c r="G136" s="3"/>
      <c r="H136" s="3"/>
      <c r="I136" s="3"/>
      <c r="J136" s="3"/>
      <c r="K136" s="3"/>
      <c r="L136" s="3"/>
      <c r="M136" s="3"/>
      <c r="N136" s="3"/>
      <c r="O136" s="3"/>
      <c r="P136" s="3"/>
      <c r="Q136" s="3"/>
    </row>
    <row r="137" spans="3:17" ht="18" customHeight="1" x14ac:dyDescent="0.35">
      <c r="C137" s="3"/>
      <c r="D137" s="3"/>
      <c r="E137" s="3"/>
      <c r="F137" s="3"/>
      <c r="G137" s="3"/>
      <c r="H137" s="3"/>
      <c r="I137" s="3"/>
      <c r="J137" s="3"/>
      <c r="K137" s="3"/>
      <c r="L137" s="3"/>
      <c r="M137" s="3"/>
      <c r="N137" s="3"/>
      <c r="O137" s="3"/>
      <c r="P137" s="3"/>
      <c r="Q137" s="3"/>
    </row>
    <row r="138" spans="3:17" ht="18" customHeight="1" x14ac:dyDescent="0.35">
      <c r="C138" s="3"/>
      <c r="D138" s="3"/>
      <c r="E138" s="3"/>
      <c r="F138" s="3"/>
      <c r="G138" s="3"/>
      <c r="H138" s="3"/>
      <c r="I138" s="3"/>
      <c r="J138" s="3"/>
      <c r="K138" s="3"/>
      <c r="L138" s="3"/>
      <c r="M138" s="3"/>
      <c r="N138" s="3"/>
      <c r="O138" s="3"/>
      <c r="P138" s="3"/>
      <c r="Q138" s="3"/>
    </row>
    <row r="139" spans="3:17" ht="18" customHeight="1" x14ac:dyDescent="0.35">
      <c r="C139" s="3"/>
      <c r="D139" s="3"/>
      <c r="E139" s="3"/>
      <c r="F139" s="3"/>
      <c r="G139" s="3"/>
      <c r="H139" s="3"/>
      <c r="I139" s="3"/>
      <c r="J139" s="3"/>
      <c r="K139" s="3"/>
      <c r="L139" s="3"/>
      <c r="M139" s="3"/>
      <c r="N139" s="3"/>
      <c r="O139" s="3"/>
      <c r="P139" s="3"/>
      <c r="Q139" s="3"/>
    </row>
    <row r="140" spans="3:17" ht="18" customHeight="1" x14ac:dyDescent="0.35">
      <c r="C140" s="3"/>
      <c r="D140" s="3"/>
      <c r="E140" s="3"/>
      <c r="F140" s="3"/>
      <c r="G140" s="3"/>
      <c r="H140" s="3"/>
      <c r="I140" s="3"/>
      <c r="J140" s="3"/>
      <c r="K140" s="3"/>
      <c r="L140" s="3"/>
      <c r="M140" s="3"/>
      <c r="N140" s="3"/>
      <c r="O140" s="3"/>
      <c r="P140" s="3"/>
      <c r="Q140" s="3"/>
    </row>
    <row r="141" spans="3:17" ht="18" customHeight="1" x14ac:dyDescent="0.35">
      <c r="C141" s="3"/>
      <c r="D141" s="3"/>
      <c r="E141" s="3"/>
      <c r="F141" s="3"/>
      <c r="G141" s="3"/>
      <c r="H141" s="3"/>
      <c r="I141" s="3"/>
      <c r="J141" s="3"/>
      <c r="K141" s="3"/>
      <c r="L141" s="3"/>
      <c r="M141" s="3"/>
      <c r="N141" s="3"/>
      <c r="O141" s="3"/>
      <c r="P141" s="3"/>
      <c r="Q141" s="3"/>
    </row>
    <row r="142" spans="3:17" ht="18" customHeight="1" x14ac:dyDescent="0.35">
      <c r="C142" s="3"/>
      <c r="D142" s="3"/>
      <c r="E142" s="3"/>
      <c r="F142" s="3"/>
      <c r="G142" s="3"/>
      <c r="H142" s="3"/>
      <c r="I142" s="3"/>
      <c r="J142" s="3"/>
      <c r="K142" s="3"/>
      <c r="L142" s="3"/>
      <c r="M142" s="3"/>
      <c r="N142" s="3"/>
      <c r="O142" s="3"/>
      <c r="P142" s="3"/>
      <c r="Q142" s="3"/>
    </row>
    <row r="143" spans="3:17" ht="18" customHeight="1" x14ac:dyDescent="0.35">
      <c r="C143" s="3"/>
      <c r="D143" s="3"/>
      <c r="E143" s="3"/>
      <c r="F143" s="3"/>
      <c r="G143" s="3"/>
      <c r="H143" s="3"/>
      <c r="I143" s="3"/>
      <c r="J143" s="3"/>
      <c r="K143" s="3"/>
      <c r="L143" s="3"/>
      <c r="M143" s="3"/>
      <c r="N143" s="3"/>
      <c r="O143" s="3"/>
      <c r="P143" s="3"/>
      <c r="Q143" s="3"/>
    </row>
    <row r="144" spans="3:17" ht="18" customHeight="1" x14ac:dyDescent="0.35">
      <c r="C144" s="3"/>
      <c r="D144" s="3"/>
      <c r="E144" s="3"/>
      <c r="F144" s="3"/>
      <c r="G144" s="3"/>
      <c r="H144" s="3"/>
      <c r="I144" s="3"/>
      <c r="J144" s="3"/>
      <c r="K144" s="3"/>
      <c r="L144" s="3"/>
      <c r="M144" s="3"/>
      <c r="N144" s="3"/>
      <c r="O144" s="3"/>
      <c r="P144" s="3"/>
      <c r="Q144" s="3"/>
    </row>
    <row r="145" spans="3:17" ht="18" customHeight="1" x14ac:dyDescent="0.35">
      <c r="C145" s="3"/>
      <c r="D145" s="3"/>
      <c r="E145" s="3"/>
      <c r="F145" s="3"/>
      <c r="G145" s="3"/>
      <c r="H145" s="3"/>
      <c r="I145" s="3"/>
      <c r="J145" s="3"/>
      <c r="K145" s="3"/>
      <c r="L145" s="3"/>
      <c r="M145" s="3"/>
      <c r="N145" s="3"/>
      <c r="O145" s="3"/>
      <c r="P145" s="3"/>
      <c r="Q145" s="3"/>
    </row>
    <row r="146" spans="3:17" ht="18" customHeight="1" x14ac:dyDescent="0.35">
      <c r="C146" s="3"/>
      <c r="D146" s="3"/>
      <c r="E146" s="3"/>
      <c r="F146" s="3"/>
      <c r="G146" s="3"/>
      <c r="H146" s="3"/>
      <c r="I146" s="3"/>
      <c r="J146" s="3"/>
      <c r="K146" s="3"/>
      <c r="L146" s="3"/>
      <c r="M146" s="3"/>
      <c r="N146" s="3"/>
      <c r="O146" s="3"/>
      <c r="P146" s="3"/>
      <c r="Q146" s="3"/>
    </row>
    <row r="147" spans="3:17" ht="18" customHeight="1" x14ac:dyDescent="0.35">
      <c r="C147" s="3"/>
      <c r="D147" s="3"/>
      <c r="E147" s="3"/>
      <c r="F147" s="3"/>
      <c r="G147" s="3"/>
      <c r="H147" s="3"/>
      <c r="I147" s="3"/>
      <c r="J147" s="3"/>
      <c r="K147" s="3"/>
      <c r="L147" s="3"/>
      <c r="M147" s="3"/>
      <c r="N147" s="3"/>
      <c r="O147" s="3"/>
      <c r="P147" s="3"/>
      <c r="Q147" s="3"/>
    </row>
    <row r="148" spans="3:17" ht="18" customHeight="1" x14ac:dyDescent="0.35">
      <c r="C148" s="3"/>
      <c r="D148" s="3"/>
      <c r="E148" s="3"/>
      <c r="F148" s="3"/>
      <c r="G148" s="3"/>
      <c r="H148" s="3"/>
      <c r="I148" s="3"/>
      <c r="J148" s="3"/>
      <c r="K148" s="3"/>
      <c r="L148" s="3"/>
      <c r="M148" s="3"/>
      <c r="N148" s="3"/>
      <c r="O148" s="3"/>
      <c r="P148" s="3"/>
      <c r="Q148" s="3"/>
    </row>
    <row r="149" spans="3:17" ht="18" customHeight="1" x14ac:dyDescent="0.35">
      <c r="C149" s="3"/>
      <c r="D149" s="3"/>
      <c r="E149" s="3"/>
      <c r="F149" s="3"/>
      <c r="G149" s="3"/>
      <c r="H149" s="3"/>
      <c r="I149" s="3"/>
      <c r="J149" s="3"/>
      <c r="K149" s="3"/>
      <c r="L149" s="3"/>
      <c r="M149" s="3"/>
      <c r="N149" s="3"/>
      <c r="O149" s="3"/>
      <c r="P149" s="3"/>
      <c r="Q149" s="3"/>
    </row>
    <row r="150" spans="3:17" ht="18" customHeight="1" x14ac:dyDescent="0.35">
      <c r="C150" s="3"/>
      <c r="D150" s="3"/>
      <c r="E150" s="3"/>
      <c r="F150" s="3"/>
      <c r="G150" s="3"/>
      <c r="H150" s="3"/>
      <c r="I150" s="3"/>
      <c r="J150" s="3"/>
      <c r="K150" s="3"/>
      <c r="L150" s="3"/>
      <c r="M150" s="3"/>
      <c r="N150" s="3"/>
      <c r="O150" s="3"/>
      <c r="P150" s="3"/>
      <c r="Q150" s="3"/>
    </row>
    <row r="151" spans="3:17" ht="18" customHeight="1" x14ac:dyDescent="0.35">
      <c r="C151" s="3"/>
      <c r="D151" s="3"/>
      <c r="E151" s="3"/>
      <c r="F151" s="3"/>
      <c r="G151" s="3"/>
      <c r="H151" s="3"/>
      <c r="I151" s="3"/>
      <c r="J151" s="3"/>
      <c r="K151" s="3"/>
      <c r="L151" s="3"/>
      <c r="M151" s="3"/>
      <c r="N151" s="3"/>
      <c r="O151" s="3"/>
      <c r="P151" s="3"/>
      <c r="Q151" s="3"/>
    </row>
    <row r="152" spans="3:17" ht="18" customHeight="1" x14ac:dyDescent="0.35">
      <c r="C152" s="3"/>
      <c r="D152" s="3"/>
      <c r="E152" s="3"/>
      <c r="F152" s="3"/>
      <c r="G152" s="3"/>
      <c r="H152" s="3"/>
      <c r="I152" s="3"/>
      <c r="J152" s="3"/>
      <c r="K152" s="3"/>
      <c r="L152" s="3"/>
      <c r="M152" s="3"/>
      <c r="N152" s="3"/>
      <c r="O152" s="3"/>
      <c r="P152" s="3"/>
      <c r="Q152" s="3"/>
    </row>
    <row r="153" spans="3:17" ht="18" customHeight="1" x14ac:dyDescent="0.35">
      <c r="C153" s="3"/>
      <c r="D153" s="3"/>
      <c r="E153" s="3"/>
      <c r="F153" s="3"/>
      <c r="G153" s="3"/>
      <c r="H153" s="3"/>
      <c r="I153" s="3"/>
      <c r="J153" s="3"/>
      <c r="K153" s="3"/>
      <c r="L153" s="3"/>
      <c r="M153" s="3"/>
      <c r="N153" s="3"/>
      <c r="O153" s="3"/>
      <c r="P153" s="3"/>
      <c r="Q153" s="3"/>
    </row>
    <row r="154" spans="3:17" ht="18" customHeight="1" x14ac:dyDescent="0.35">
      <c r="C154" s="3"/>
      <c r="D154" s="3"/>
      <c r="E154" s="3"/>
      <c r="F154" s="3"/>
      <c r="G154" s="3"/>
      <c r="H154" s="3"/>
      <c r="I154" s="3"/>
      <c r="J154" s="3"/>
      <c r="K154" s="3"/>
      <c r="L154" s="3"/>
      <c r="M154" s="3"/>
      <c r="N154" s="3"/>
      <c r="O154" s="3"/>
      <c r="P154" s="3"/>
      <c r="Q154" s="3"/>
    </row>
    <row r="155" spans="3:17" ht="18" customHeight="1" x14ac:dyDescent="0.35">
      <c r="C155" s="3"/>
      <c r="D155" s="3"/>
      <c r="E155" s="3"/>
      <c r="F155" s="3"/>
      <c r="G155" s="3"/>
      <c r="H155" s="3"/>
      <c r="I155" s="3"/>
      <c r="J155" s="3"/>
      <c r="K155" s="3"/>
      <c r="L155" s="3"/>
      <c r="M155" s="3"/>
      <c r="N155" s="3"/>
      <c r="O155" s="3"/>
      <c r="P155" s="3"/>
      <c r="Q155" s="3"/>
    </row>
    <row r="156" spans="3:17" ht="18" customHeight="1" x14ac:dyDescent="0.35">
      <c r="C156" s="3"/>
      <c r="D156" s="3"/>
      <c r="E156" s="3"/>
      <c r="F156" s="3"/>
      <c r="G156" s="3"/>
      <c r="H156" s="3"/>
      <c r="I156" s="3"/>
      <c r="J156" s="3"/>
      <c r="K156" s="3"/>
      <c r="L156" s="3"/>
      <c r="M156" s="3"/>
      <c r="N156" s="3"/>
      <c r="O156" s="3"/>
      <c r="P156" s="3"/>
      <c r="Q156" s="3"/>
    </row>
    <row r="157" spans="3:17" ht="18" customHeight="1" x14ac:dyDescent="0.35">
      <c r="C157" s="3"/>
      <c r="D157" s="3"/>
      <c r="E157" s="3"/>
      <c r="F157" s="3"/>
      <c r="G157" s="3"/>
      <c r="H157" s="3"/>
      <c r="I157" s="3"/>
      <c r="J157" s="3"/>
      <c r="K157" s="3"/>
      <c r="L157" s="3"/>
      <c r="M157" s="3"/>
      <c r="N157" s="3"/>
      <c r="O157" s="3"/>
      <c r="P157" s="3"/>
      <c r="Q157" s="3"/>
    </row>
    <row r="158" spans="3:17" ht="18" customHeight="1" x14ac:dyDescent="0.35">
      <c r="C158" s="3"/>
      <c r="D158" s="3"/>
      <c r="E158" s="3"/>
      <c r="F158" s="3"/>
      <c r="G158" s="3"/>
      <c r="H158" s="3"/>
      <c r="I158" s="3"/>
      <c r="J158" s="3"/>
      <c r="K158" s="3"/>
      <c r="L158" s="3"/>
      <c r="M158" s="3"/>
      <c r="N158" s="3"/>
      <c r="O158" s="3"/>
      <c r="P158" s="3"/>
      <c r="Q158" s="3"/>
    </row>
    <row r="159" spans="3:17" ht="18" customHeight="1" x14ac:dyDescent="0.35">
      <c r="C159" s="3"/>
      <c r="D159" s="3"/>
      <c r="E159" s="3"/>
      <c r="F159" s="3"/>
      <c r="G159" s="3"/>
      <c r="H159" s="3"/>
      <c r="I159" s="3"/>
      <c r="J159" s="3"/>
      <c r="K159" s="3"/>
      <c r="L159" s="3"/>
      <c r="M159" s="3"/>
      <c r="N159" s="3"/>
      <c r="O159" s="3"/>
      <c r="P159" s="3"/>
      <c r="Q159" s="3"/>
    </row>
    <row r="160" spans="3:17" ht="18" customHeight="1" x14ac:dyDescent="0.35">
      <c r="C160" s="3"/>
      <c r="D160" s="3"/>
      <c r="E160" s="3"/>
      <c r="F160" s="3"/>
      <c r="G160" s="3"/>
      <c r="H160" s="3"/>
      <c r="I160" s="3"/>
      <c r="J160" s="3"/>
      <c r="K160" s="3"/>
      <c r="L160" s="3"/>
      <c r="M160" s="3"/>
      <c r="N160" s="3"/>
      <c r="O160" s="3"/>
      <c r="P160" s="3"/>
      <c r="Q160" s="3"/>
    </row>
    <row r="161" spans="3:17" ht="18" customHeight="1" x14ac:dyDescent="0.35">
      <c r="C161" s="3"/>
      <c r="D161" s="3"/>
      <c r="E161" s="3"/>
      <c r="F161" s="3"/>
      <c r="G161" s="3"/>
      <c r="H161" s="3"/>
      <c r="I161" s="3"/>
      <c r="J161" s="3"/>
      <c r="K161" s="3"/>
      <c r="L161" s="3"/>
      <c r="M161" s="3"/>
      <c r="N161" s="3"/>
      <c r="O161" s="3"/>
      <c r="P161" s="3"/>
      <c r="Q161" s="3"/>
    </row>
    <row r="162" spans="3:17" ht="18" customHeight="1" x14ac:dyDescent="0.35">
      <c r="C162" s="3"/>
      <c r="D162" s="3"/>
      <c r="E162" s="3"/>
      <c r="F162" s="3"/>
      <c r="G162" s="3"/>
      <c r="H162" s="3"/>
      <c r="I162" s="3"/>
      <c r="J162" s="3"/>
      <c r="K162" s="3"/>
      <c r="L162" s="3"/>
      <c r="M162" s="3"/>
      <c r="N162" s="3"/>
      <c r="O162" s="3"/>
      <c r="P162" s="3"/>
      <c r="Q162" s="3"/>
    </row>
    <row r="163" spans="3:17" ht="18" customHeight="1" x14ac:dyDescent="0.35">
      <c r="C163" s="3"/>
      <c r="D163" s="3"/>
      <c r="E163" s="3"/>
      <c r="F163" s="3"/>
      <c r="G163" s="3"/>
      <c r="H163" s="3"/>
      <c r="I163" s="3"/>
      <c r="J163" s="3"/>
      <c r="K163" s="3"/>
      <c r="L163" s="3"/>
      <c r="M163" s="3"/>
      <c r="N163" s="3"/>
      <c r="O163" s="3"/>
      <c r="P163" s="3"/>
      <c r="Q163" s="3"/>
    </row>
    <row r="164" spans="3:17" ht="18" customHeight="1" x14ac:dyDescent="0.35">
      <c r="C164" s="3"/>
      <c r="D164" s="3"/>
      <c r="E164" s="3"/>
      <c r="F164" s="3"/>
      <c r="G164" s="3"/>
      <c r="H164" s="3"/>
      <c r="I164" s="3"/>
      <c r="J164" s="3"/>
      <c r="K164" s="3"/>
      <c r="L164" s="3"/>
      <c r="M164" s="3"/>
      <c r="N164" s="3"/>
      <c r="O164" s="3"/>
      <c r="P164" s="3"/>
      <c r="Q164" s="3"/>
    </row>
    <row r="165" spans="3:17" ht="18" customHeight="1" x14ac:dyDescent="0.35">
      <c r="C165" s="3"/>
      <c r="D165" s="3"/>
      <c r="E165" s="3"/>
      <c r="F165" s="3"/>
      <c r="G165" s="3"/>
      <c r="H165" s="3"/>
      <c r="I165" s="3"/>
      <c r="J165" s="3"/>
      <c r="K165" s="3"/>
      <c r="L165" s="3"/>
      <c r="M165" s="3"/>
      <c r="N165" s="3"/>
      <c r="O165" s="3"/>
      <c r="P165" s="3"/>
      <c r="Q165" s="3"/>
    </row>
    <row r="166" spans="3:17" ht="18" customHeight="1" x14ac:dyDescent="0.35">
      <c r="C166" s="3"/>
      <c r="D166" s="3"/>
      <c r="E166" s="3"/>
      <c r="F166" s="3"/>
      <c r="G166" s="3"/>
      <c r="H166" s="3"/>
      <c r="I166" s="3"/>
      <c r="J166" s="3"/>
      <c r="K166" s="3"/>
      <c r="L166" s="3"/>
      <c r="M166" s="3"/>
      <c r="N166" s="3"/>
      <c r="O166" s="3"/>
      <c r="P166" s="3"/>
      <c r="Q166" s="3"/>
    </row>
    <row r="167" spans="3:17" ht="18" customHeight="1" x14ac:dyDescent="0.35">
      <c r="C167" s="3"/>
      <c r="D167" s="3"/>
      <c r="E167" s="3"/>
      <c r="F167" s="3"/>
      <c r="G167" s="3"/>
      <c r="H167" s="3"/>
      <c r="I167" s="3"/>
      <c r="J167" s="3"/>
      <c r="K167" s="3"/>
      <c r="L167" s="3"/>
      <c r="M167" s="3"/>
      <c r="N167" s="3"/>
      <c r="O167" s="3"/>
      <c r="P167" s="3"/>
      <c r="Q167" s="3"/>
    </row>
    <row r="168" spans="3:17" ht="18" customHeight="1" x14ac:dyDescent="0.35">
      <c r="C168" s="3"/>
      <c r="D168" s="3"/>
      <c r="E168" s="3"/>
      <c r="F168" s="3"/>
      <c r="G168" s="3"/>
      <c r="H168" s="3"/>
      <c r="I168" s="3"/>
      <c r="J168" s="3"/>
      <c r="K168" s="3"/>
      <c r="L168" s="3"/>
      <c r="M168" s="3"/>
      <c r="N168" s="3"/>
      <c r="O168" s="3"/>
      <c r="P168" s="3"/>
      <c r="Q168" s="3"/>
    </row>
    <row r="169" spans="3:17" ht="18" customHeight="1" x14ac:dyDescent="0.35">
      <c r="C169" s="3"/>
      <c r="D169" s="3"/>
      <c r="E169" s="3"/>
      <c r="F169" s="3"/>
      <c r="G169" s="3"/>
      <c r="H169" s="3"/>
      <c r="I169" s="3"/>
      <c r="J169" s="3"/>
      <c r="K169" s="3"/>
      <c r="L169" s="3"/>
      <c r="M169" s="3"/>
      <c r="N169" s="3"/>
      <c r="O169" s="3"/>
      <c r="P169" s="3"/>
      <c r="Q169" s="3"/>
    </row>
    <row r="170" spans="3:17" ht="18" customHeight="1" x14ac:dyDescent="0.35">
      <c r="C170" s="3"/>
      <c r="D170" s="3"/>
      <c r="E170" s="3"/>
      <c r="F170" s="3"/>
      <c r="G170" s="3"/>
      <c r="H170" s="3"/>
      <c r="I170" s="3"/>
      <c r="J170" s="3"/>
      <c r="K170" s="3"/>
      <c r="L170" s="3"/>
      <c r="M170" s="3"/>
      <c r="N170" s="3"/>
      <c r="O170" s="3"/>
      <c r="P170" s="3"/>
      <c r="Q170" s="3"/>
    </row>
    <row r="171" spans="3:17" ht="18" customHeight="1" x14ac:dyDescent="0.35">
      <c r="C171" s="3"/>
      <c r="D171" s="3"/>
      <c r="E171" s="3"/>
      <c r="F171" s="3"/>
      <c r="G171" s="3"/>
      <c r="H171" s="3"/>
      <c r="I171" s="3"/>
      <c r="J171" s="3"/>
      <c r="K171" s="3"/>
      <c r="L171" s="3"/>
      <c r="M171" s="3"/>
      <c r="N171" s="3"/>
      <c r="O171" s="3"/>
      <c r="P171" s="3"/>
      <c r="Q171" s="3"/>
    </row>
    <row r="172" spans="3:17" ht="18" customHeight="1" x14ac:dyDescent="0.35">
      <c r="C172" s="3"/>
      <c r="D172" s="3"/>
      <c r="E172" s="3"/>
      <c r="F172" s="3"/>
      <c r="G172" s="3"/>
      <c r="H172" s="3"/>
      <c r="I172" s="3"/>
      <c r="J172" s="3"/>
      <c r="K172" s="3"/>
      <c r="L172" s="3"/>
      <c r="M172" s="3"/>
      <c r="N172" s="3"/>
      <c r="O172" s="3"/>
      <c r="P172" s="3"/>
      <c r="Q172" s="3"/>
    </row>
    <row r="173" spans="3:17" ht="18" customHeight="1" x14ac:dyDescent="0.35">
      <c r="C173" s="3"/>
      <c r="D173" s="3"/>
      <c r="E173" s="3"/>
      <c r="F173" s="3"/>
      <c r="G173" s="3"/>
      <c r="H173" s="3"/>
      <c r="I173" s="3"/>
      <c r="J173" s="3"/>
      <c r="K173" s="3"/>
      <c r="L173" s="3"/>
      <c r="M173" s="3"/>
      <c r="N173" s="3"/>
      <c r="O173" s="3"/>
      <c r="P173" s="3"/>
      <c r="Q173" s="3"/>
    </row>
    <row r="174" spans="3:17" ht="18" customHeight="1" x14ac:dyDescent="0.35">
      <c r="C174" s="3"/>
      <c r="D174" s="3"/>
      <c r="E174" s="3"/>
      <c r="F174" s="3"/>
      <c r="G174" s="3"/>
      <c r="H174" s="3"/>
      <c r="I174" s="3"/>
      <c r="J174" s="3"/>
      <c r="K174" s="3"/>
      <c r="L174" s="3"/>
      <c r="M174" s="3"/>
      <c r="N174" s="3"/>
      <c r="O174" s="3"/>
      <c r="P174" s="3"/>
      <c r="Q174" s="3"/>
    </row>
  </sheetData>
  <sheetProtection password="E931" sheet="1" objects="1" scenarios="1"/>
  <mergeCells count="4">
    <mergeCell ref="B3:Q3"/>
    <mergeCell ref="B32:Q32"/>
    <mergeCell ref="B37:Q37"/>
    <mergeCell ref="B5:Q5"/>
  </mergeCells>
  <pageMargins left="0.7" right="0.7" top="0.75" bottom="0.75" header="0.3" footer="0.3"/>
  <pageSetup paperSize="9" scale="3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92D050"/>
    <pageSetUpPr fitToPage="1"/>
  </sheetPr>
  <dimension ref="B2:S53"/>
  <sheetViews>
    <sheetView showGridLines="0" zoomScale="77" zoomScaleNormal="77" workbookViewId="0">
      <selection activeCell="C9" sqref="C9"/>
    </sheetView>
  </sheetViews>
  <sheetFormatPr defaultColWidth="11.81640625" defaultRowHeight="19.5" customHeight="1" x14ac:dyDescent="0.35"/>
  <cols>
    <col min="1" max="1" width="17.1796875" customWidth="1"/>
    <col min="2" max="2" width="42.26953125" bestFit="1" customWidth="1"/>
    <col min="3" max="16" width="19.54296875" customWidth="1"/>
    <col min="17" max="17" width="18.26953125" customWidth="1"/>
    <col min="18" max="18" width="19.453125" bestFit="1" customWidth="1"/>
  </cols>
  <sheetData>
    <row r="2" spans="2:19" ht="19.5" customHeight="1" x14ac:dyDescent="0.35">
      <c r="B2" s="6"/>
      <c r="C2" s="6"/>
      <c r="D2" s="6"/>
      <c r="E2" s="6"/>
      <c r="F2" s="6"/>
      <c r="G2" s="6"/>
      <c r="H2" s="6"/>
      <c r="I2" s="6"/>
      <c r="J2" s="6"/>
      <c r="K2" s="6"/>
      <c r="L2" s="6"/>
      <c r="M2" s="6"/>
      <c r="N2" s="6"/>
      <c r="O2" s="6"/>
      <c r="P2" s="6"/>
      <c r="Q2" s="6"/>
      <c r="R2" s="6"/>
      <c r="S2" s="6"/>
    </row>
    <row r="3" spans="2:19" ht="22.5" customHeight="1" x14ac:dyDescent="0.35">
      <c r="B3" s="252" t="s">
        <v>294</v>
      </c>
      <c r="C3" s="253"/>
      <c r="D3" s="253"/>
      <c r="E3" s="253"/>
      <c r="F3" s="253"/>
      <c r="G3" s="253"/>
      <c r="H3" s="253"/>
      <c r="I3" s="253"/>
      <c r="J3" s="253"/>
      <c r="K3" s="253"/>
      <c r="L3" s="253"/>
      <c r="M3" s="253"/>
      <c r="N3" s="253"/>
      <c r="O3" s="253"/>
      <c r="P3" s="253"/>
      <c r="Q3" s="253"/>
      <c r="R3" s="254"/>
      <c r="S3" s="6"/>
    </row>
    <row r="4" spans="2:19" ht="18.75" customHeight="1" x14ac:dyDescent="0.35">
      <c r="B4" s="255" t="s">
        <v>0</v>
      </c>
      <c r="C4" s="251" t="s">
        <v>201</v>
      </c>
      <c r="D4" s="251" t="s">
        <v>202</v>
      </c>
      <c r="E4" s="251" t="s">
        <v>203</v>
      </c>
      <c r="F4" s="251" t="s">
        <v>204</v>
      </c>
      <c r="G4" s="251" t="s">
        <v>205</v>
      </c>
      <c r="H4" s="251" t="s">
        <v>206</v>
      </c>
      <c r="I4" s="251" t="s">
        <v>207</v>
      </c>
      <c r="J4" s="251" t="s">
        <v>208</v>
      </c>
      <c r="K4" s="251" t="s">
        <v>209</v>
      </c>
      <c r="L4" s="251" t="s">
        <v>210</v>
      </c>
      <c r="M4" s="251" t="s">
        <v>211</v>
      </c>
      <c r="N4" s="251" t="s">
        <v>212</v>
      </c>
      <c r="O4" s="251" t="s">
        <v>213</v>
      </c>
      <c r="P4" s="251" t="s">
        <v>214</v>
      </c>
      <c r="Q4" s="251" t="s">
        <v>215</v>
      </c>
      <c r="R4" s="256" t="s">
        <v>85</v>
      </c>
      <c r="S4" s="6"/>
    </row>
    <row r="5" spans="2:19" ht="18.75" customHeight="1" x14ac:dyDescent="0.35">
      <c r="B5" s="255"/>
      <c r="C5" s="251"/>
      <c r="D5" s="251"/>
      <c r="E5" s="251"/>
      <c r="F5" s="251"/>
      <c r="G5" s="251"/>
      <c r="H5" s="251"/>
      <c r="I5" s="251"/>
      <c r="J5" s="251"/>
      <c r="K5" s="251"/>
      <c r="L5" s="251"/>
      <c r="M5" s="251"/>
      <c r="N5" s="251"/>
      <c r="O5" s="251"/>
      <c r="P5" s="251"/>
      <c r="Q5" s="251"/>
      <c r="R5" s="256"/>
      <c r="S5" s="6"/>
    </row>
    <row r="6" spans="2:19" ht="19.5" customHeight="1" x14ac:dyDescent="0.35">
      <c r="B6" s="247" t="s">
        <v>16</v>
      </c>
      <c r="C6" s="248"/>
      <c r="D6" s="248"/>
      <c r="E6" s="248"/>
      <c r="F6" s="248"/>
      <c r="G6" s="248"/>
      <c r="H6" s="248"/>
      <c r="I6" s="248"/>
      <c r="J6" s="248"/>
      <c r="K6" s="248"/>
      <c r="L6" s="248"/>
      <c r="M6" s="248"/>
      <c r="N6" s="248"/>
      <c r="O6" s="248"/>
      <c r="P6" s="248"/>
      <c r="Q6" s="248"/>
      <c r="R6" s="249"/>
      <c r="S6" s="6"/>
    </row>
    <row r="7" spans="2:19" ht="32.25" customHeight="1" x14ac:dyDescent="0.35">
      <c r="B7" s="142" t="s">
        <v>17</v>
      </c>
      <c r="C7" s="4">
        <f>GDP!C7+INWARD!C7</f>
        <v>0</v>
      </c>
      <c r="D7" s="4">
        <f>GDP!D7+INWARD!D7</f>
        <v>34</v>
      </c>
      <c r="E7" s="4">
        <f>GDP!E7+INWARD!E7</f>
        <v>288</v>
      </c>
      <c r="F7" s="4">
        <f>GDP!F7+INWARD!F7</f>
        <v>626</v>
      </c>
      <c r="G7" s="4">
        <f>GDP!G7+INWARD!G7</f>
        <v>1493</v>
      </c>
      <c r="H7" s="4">
        <f>GDP!H7+INWARD!H7</f>
        <v>75</v>
      </c>
      <c r="I7" s="4">
        <f>GDP!I7+INWARD!I7</f>
        <v>0</v>
      </c>
      <c r="J7" s="4">
        <f>GDP!J7+INWARD!J7</f>
        <v>0</v>
      </c>
      <c r="K7" s="4">
        <f>GDP!K7+INWARD!K7</f>
        <v>0</v>
      </c>
      <c r="L7" s="4">
        <f>GDP!L7+INWARD!L7</f>
        <v>12455</v>
      </c>
      <c r="M7" s="4">
        <f>GDP!M7+INWARD!M7</f>
        <v>747</v>
      </c>
      <c r="N7" s="4">
        <f>GDP!N7+INWARD!N7</f>
        <v>16831</v>
      </c>
      <c r="O7" s="4">
        <f>GDP!O7+INWARD!O7</f>
        <v>2362224</v>
      </c>
      <c r="P7" s="4">
        <f>GDP!P7+INWARD!P7</f>
        <v>5440</v>
      </c>
      <c r="Q7" s="5">
        <f>SUM(C7:P7)</f>
        <v>2400213</v>
      </c>
      <c r="R7" s="143">
        <f t="shared" ref="R7:R43" si="0">(Q7/$Q$44)*100</f>
        <v>5.3839536484522519</v>
      </c>
      <c r="S7" s="6"/>
    </row>
    <row r="8" spans="2:19" ht="32.25" customHeight="1" x14ac:dyDescent="0.35">
      <c r="B8" s="9" t="s">
        <v>18</v>
      </c>
      <c r="C8" s="4">
        <f>GDP!C8+INWARD!C8</f>
        <v>0</v>
      </c>
      <c r="D8" s="4">
        <f>GDP!D8+INWARD!D8</f>
        <v>4712</v>
      </c>
      <c r="E8" s="4">
        <f>GDP!E8+INWARD!E8</f>
        <v>766</v>
      </c>
      <c r="F8" s="4">
        <f>GDP!F8+INWARD!F8</f>
        <v>92626</v>
      </c>
      <c r="G8" s="4">
        <f>GDP!G8+INWARD!G8</f>
        <v>3798</v>
      </c>
      <c r="H8" s="4">
        <f>GDP!H8+INWARD!H8</f>
        <v>362</v>
      </c>
      <c r="I8" s="4">
        <f>GDP!I8+INWARD!I8</f>
        <v>165858</v>
      </c>
      <c r="J8" s="4">
        <f>GDP!J8+INWARD!J8</f>
        <v>130432</v>
      </c>
      <c r="K8" s="4">
        <f>GDP!K8+INWARD!K8</f>
        <v>0</v>
      </c>
      <c r="L8" s="4">
        <f>GDP!L8+INWARD!L8</f>
        <v>3458</v>
      </c>
      <c r="M8" s="4">
        <f>GDP!M8+INWARD!M8</f>
        <v>4014</v>
      </c>
      <c r="N8" s="4">
        <f>GDP!N8+INWARD!N8</f>
        <v>5979</v>
      </c>
      <c r="O8" s="4">
        <f>GDP!O8+INWARD!O8</f>
        <v>0</v>
      </c>
      <c r="P8" s="4">
        <f>GDP!P8+INWARD!P8</f>
        <v>18057</v>
      </c>
      <c r="Q8" s="5">
        <f t="shared" ref="Q8:Q43" si="1">SUM(C8:P8)</f>
        <v>430062</v>
      </c>
      <c r="R8" s="143">
        <f t="shared" si="0"/>
        <v>0.96467849893349977</v>
      </c>
      <c r="S8" s="6"/>
    </row>
    <row r="9" spans="2:19" ht="32.25" customHeight="1" x14ac:dyDescent="0.35">
      <c r="B9" s="9" t="s">
        <v>19</v>
      </c>
      <c r="C9" s="4">
        <f>GDP!C9+INWARD!C9</f>
        <v>27015</v>
      </c>
      <c r="D9" s="4">
        <f>GDP!D9+INWARD!D9</f>
        <v>37193</v>
      </c>
      <c r="E9" s="4">
        <f>GDP!E9+INWARD!E9</f>
        <v>30270</v>
      </c>
      <c r="F9" s="4">
        <f>GDP!F9+INWARD!F9</f>
        <v>250982</v>
      </c>
      <c r="G9" s="4">
        <f>GDP!G9+INWARD!G9</f>
        <v>363643</v>
      </c>
      <c r="H9" s="4">
        <f>GDP!H9+INWARD!H9</f>
        <v>15350</v>
      </c>
      <c r="I9" s="4">
        <f>GDP!I9+INWARD!I9</f>
        <v>303237</v>
      </c>
      <c r="J9" s="4">
        <f>GDP!J9+INWARD!J9</f>
        <v>44902</v>
      </c>
      <c r="K9" s="4">
        <f>GDP!K9+INWARD!K9</f>
        <v>0</v>
      </c>
      <c r="L9" s="4">
        <f>GDP!L9+INWARD!L9</f>
        <v>65981</v>
      </c>
      <c r="M9" s="4">
        <f>GDP!M9+INWARD!M9</f>
        <v>174817</v>
      </c>
      <c r="N9" s="4">
        <f>GDP!N9+INWARD!N9</f>
        <v>74879</v>
      </c>
      <c r="O9" s="4">
        <f>GDP!O9+INWARD!O9</f>
        <v>0</v>
      </c>
      <c r="P9" s="4">
        <f>GDP!P9+INWARD!P9</f>
        <v>0</v>
      </c>
      <c r="Q9" s="5">
        <f t="shared" si="1"/>
        <v>1388269</v>
      </c>
      <c r="R9" s="143">
        <f t="shared" si="0"/>
        <v>3.1140469398270731</v>
      </c>
      <c r="S9" s="6"/>
    </row>
    <row r="10" spans="2:19" ht="32.25" customHeight="1" x14ac:dyDescent="0.35">
      <c r="B10" s="9" t="s">
        <v>145</v>
      </c>
      <c r="C10" s="4">
        <f>GDP!C10+INWARD!C10</f>
        <v>0</v>
      </c>
      <c r="D10" s="4">
        <f>GDP!D10+INWARD!D10</f>
        <v>5610</v>
      </c>
      <c r="E10" s="4">
        <f>GDP!E10+INWARD!E10</f>
        <v>7444</v>
      </c>
      <c r="F10" s="4">
        <f>GDP!F10+INWARD!F10</f>
        <v>23181</v>
      </c>
      <c r="G10" s="4">
        <f>GDP!G10+INWARD!G10</f>
        <v>8813</v>
      </c>
      <c r="H10" s="4">
        <f>GDP!H10+INWARD!H10</f>
        <v>19971</v>
      </c>
      <c r="I10" s="4">
        <f>GDP!I10+INWARD!I10</f>
        <v>42799</v>
      </c>
      <c r="J10" s="4">
        <f>GDP!J10+INWARD!J10</f>
        <v>52625</v>
      </c>
      <c r="K10" s="4">
        <f>GDP!K10+INWARD!K10</f>
        <v>0</v>
      </c>
      <c r="L10" s="4">
        <f>GDP!L10+INWARD!L10</f>
        <v>1321</v>
      </c>
      <c r="M10" s="4">
        <f>GDP!M10+INWARD!M10</f>
        <v>11238</v>
      </c>
      <c r="N10" s="4">
        <f>GDP!N10+INWARD!N10</f>
        <v>9778</v>
      </c>
      <c r="O10" s="4">
        <f>GDP!O10+INWARD!O10</f>
        <v>34445</v>
      </c>
      <c r="P10" s="4">
        <f>GDP!P10+INWARD!P10</f>
        <v>7039</v>
      </c>
      <c r="Q10" s="5">
        <f t="shared" si="1"/>
        <v>224264</v>
      </c>
      <c r="R10" s="143">
        <f t="shared" si="0"/>
        <v>0.50304992974227525</v>
      </c>
      <c r="S10" s="6"/>
    </row>
    <row r="11" spans="2:19" ht="32.25" customHeight="1" x14ac:dyDescent="0.35">
      <c r="B11" s="9" t="s">
        <v>20</v>
      </c>
      <c r="C11" s="4">
        <f>GDP!C11+INWARD!C11</f>
        <v>287</v>
      </c>
      <c r="D11" s="4">
        <f>GDP!D11+INWARD!D11</f>
        <v>58168</v>
      </c>
      <c r="E11" s="4">
        <f>GDP!E11+INWARD!E11</f>
        <v>26326</v>
      </c>
      <c r="F11" s="4">
        <f>GDP!F11+INWARD!F11</f>
        <v>399587</v>
      </c>
      <c r="G11" s="4">
        <f>GDP!G11+INWARD!G11</f>
        <v>85084</v>
      </c>
      <c r="H11" s="4">
        <f>GDP!H11+INWARD!H11</f>
        <v>63433</v>
      </c>
      <c r="I11" s="4">
        <f>GDP!I11+INWARD!I11</f>
        <v>459127</v>
      </c>
      <c r="J11" s="4">
        <f>GDP!J11+INWARD!J11</f>
        <v>478506</v>
      </c>
      <c r="K11" s="4">
        <f>GDP!K11+INWARD!K11</f>
        <v>0</v>
      </c>
      <c r="L11" s="4">
        <f>GDP!L11+INWARD!L11</f>
        <v>87981</v>
      </c>
      <c r="M11" s="4">
        <f>GDP!M11+INWARD!M11</f>
        <v>98812</v>
      </c>
      <c r="N11" s="4">
        <f>GDP!N11+INWARD!N11</f>
        <v>229179</v>
      </c>
      <c r="O11" s="4">
        <f>GDP!O11+INWARD!O11</f>
        <v>1572625</v>
      </c>
      <c r="P11" s="4">
        <f>GDP!P11+INWARD!P11</f>
        <v>130765</v>
      </c>
      <c r="Q11" s="5">
        <f t="shared" si="1"/>
        <v>3689880</v>
      </c>
      <c r="R11" s="143">
        <f t="shared" si="0"/>
        <v>8.2768249685969515</v>
      </c>
      <c r="S11" s="6"/>
    </row>
    <row r="12" spans="2:19" ht="32.25" customHeight="1" x14ac:dyDescent="0.35">
      <c r="B12" s="9" t="s">
        <v>139</v>
      </c>
      <c r="C12" s="4">
        <f>GDP!C12+INWARD!C12</f>
        <v>0</v>
      </c>
      <c r="D12" s="4">
        <f>GDP!D12+INWARD!D12</f>
        <v>219855</v>
      </c>
      <c r="E12" s="4">
        <f>GDP!E12+INWARD!E12</f>
        <v>51085</v>
      </c>
      <c r="F12" s="4">
        <f>GDP!F12+INWARD!F12</f>
        <v>189759</v>
      </c>
      <c r="G12" s="4">
        <f>GDP!G12+INWARD!G12</f>
        <v>51845</v>
      </c>
      <c r="H12" s="4">
        <f>GDP!H12+INWARD!H12</f>
        <v>115058</v>
      </c>
      <c r="I12" s="4">
        <f>GDP!I12+INWARD!I12</f>
        <v>444070</v>
      </c>
      <c r="J12" s="4">
        <f>GDP!J12+INWARD!J12</f>
        <v>352717</v>
      </c>
      <c r="K12" s="4">
        <f>GDP!K12+INWARD!K12</f>
        <v>0</v>
      </c>
      <c r="L12" s="4">
        <f>GDP!L12+INWARD!L12</f>
        <v>269313</v>
      </c>
      <c r="M12" s="4">
        <f>GDP!M12+INWARD!M12</f>
        <v>121449</v>
      </c>
      <c r="N12" s="4">
        <f>GDP!N12+INWARD!N12</f>
        <v>100241</v>
      </c>
      <c r="O12" s="4">
        <f>GDP!O12+INWARD!O12</f>
        <v>1117773</v>
      </c>
      <c r="P12" s="4">
        <f>GDP!P12+INWARD!P12</f>
        <v>160642</v>
      </c>
      <c r="Q12" s="5">
        <f t="shared" si="1"/>
        <v>3193807</v>
      </c>
      <c r="R12" s="143">
        <f t="shared" si="0"/>
        <v>7.1640762091124159</v>
      </c>
      <c r="S12" s="6"/>
    </row>
    <row r="13" spans="2:19" ht="32.25" customHeight="1" x14ac:dyDescent="0.35">
      <c r="B13" s="9" t="s">
        <v>21</v>
      </c>
      <c r="C13" s="4">
        <f>GDP!C13+INWARD!C13</f>
        <v>0</v>
      </c>
      <c r="D13" s="4">
        <f>GDP!D13+INWARD!D13</f>
        <v>53316</v>
      </c>
      <c r="E13" s="4">
        <f>GDP!E13+INWARD!E13</f>
        <v>36219</v>
      </c>
      <c r="F13" s="4">
        <f>GDP!F13+INWARD!F13</f>
        <v>164159</v>
      </c>
      <c r="G13" s="4">
        <f>GDP!G13+INWARD!G13</f>
        <v>17775</v>
      </c>
      <c r="H13" s="4">
        <f>GDP!H13+INWARD!H13</f>
        <v>19857</v>
      </c>
      <c r="I13" s="4">
        <f>GDP!I13+INWARD!I13</f>
        <v>603646</v>
      </c>
      <c r="J13" s="4">
        <f>GDP!J13+INWARD!J13</f>
        <v>599200</v>
      </c>
      <c r="K13" s="4">
        <f>GDP!K13+INWARD!K13</f>
        <v>0</v>
      </c>
      <c r="L13" s="4">
        <f>GDP!L13+INWARD!L13</f>
        <v>149790</v>
      </c>
      <c r="M13" s="4">
        <f>GDP!M13+INWARD!M13</f>
        <v>329108</v>
      </c>
      <c r="N13" s="4">
        <f>GDP!N13+INWARD!N13</f>
        <v>164766</v>
      </c>
      <c r="O13" s="4">
        <f>GDP!O13+INWARD!O13</f>
        <v>949525</v>
      </c>
      <c r="P13" s="4">
        <f>GDP!P13+INWARD!P13</f>
        <v>67774</v>
      </c>
      <c r="Q13" s="5">
        <f t="shared" si="1"/>
        <v>3155135</v>
      </c>
      <c r="R13" s="143">
        <f t="shared" si="0"/>
        <v>7.0773304680082125</v>
      </c>
      <c r="S13" s="6"/>
    </row>
    <row r="14" spans="2:19" ht="32.25" customHeight="1" x14ac:dyDescent="0.35">
      <c r="B14" s="9" t="s">
        <v>22</v>
      </c>
      <c r="C14" s="4">
        <f>GDP!C14+INWARD!C14</f>
        <v>0</v>
      </c>
      <c r="D14" s="4">
        <f>GDP!D14+INWARD!D14</f>
        <v>6375</v>
      </c>
      <c r="E14" s="4">
        <f>GDP!E14+INWARD!E14</f>
        <v>2437</v>
      </c>
      <c r="F14" s="4">
        <f>GDP!F14+INWARD!F14</f>
        <v>29214</v>
      </c>
      <c r="G14" s="4">
        <f>GDP!G14+INWARD!G14</f>
        <v>956</v>
      </c>
      <c r="H14" s="4">
        <f>GDP!H14+INWARD!H14</f>
        <v>22186</v>
      </c>
      <c r="I14" s="4">
        <f>GDP!I14+INWARD!I14</f>
        <v>36412</v>
      </c>
      <c r="J14" s="4">
        <f>GDP!J14+INWARD!J14</f>
        <v>21277</v>
      </c>
      <c r="K14" s="4">
        <f>GDP!K14+INWARD!K14</f>
        <v>0</v>
      </c>
      <c r="L14" s="4">
        <f>GDP!L14+INWARD!L14</f>
        <v>1871</v>
      </c>
      <c r="M14" s="4">
        <f>GDP!M14+INWARD!M14</f>
        <v>3945</v>
      </c>
      <c r="N14" s="4">
        <f>GDP!N14+INWARD!N14</f>
        <v>9952</v>
      </c>
      <c r="O14" s="4">
        <f>GDP!O14+INWARD!O14</f>
        <v>0</v>
      </c>
      <c r="P14" s="4">
        <f>GDP!P14+INWARD!P14</f>
        <v>2653</v>
      </c>
      <c r="Q14" s="5">
        <f t="shared" si="1"/>
        <v>137278</v>
      </c>
      <c r="R14" s="143">
        <f t="shared" si="0"/>
        <v>0.30793033324635283</v>
      </c>
      <c r="S14" s="6"/>
    </row>
    <row r="15" spans="2:19" ht="32.25" customHeight="1" x14ac:dyDescent="0.35">
      <c r="B15" s="9" t="s">
        <v>23</v>
      </c>
      <c r="C15" s="4">
        <f>GDP!C15+INWARD!C15</f>
        <v>0</v>
      </c>
      <c r="D15" s="4">
        <f>GDP!D15+INWARD!D15</f>
        <v>0</v>
      </c>
      <c r="E15" s="4">
        <f>GDP!E15+INWARD!E15</f>
        <v>0</v>
      </c>
      <c r="F15" s="4">
        <f>GDP!F15+INWARD!F15</f>
        <v>0</v>
      </c>
      <c r="G15" s="4">
        <f>GDP!G15+INWARD!G15</f>
        <v>0</v>
      </c>
      <c r="H15" s="4">
        <f>GDP!H15+INWARD!H15</f>
        <v>0</v>
      </c>
      <c r="I15" s="4">
        <f>GDP!I15+INWARD!I15</f>
        <v>50594</v>
      </c>
      <c r="J15" s="4">
        <f>GDP!J15+INWARD!J15</f>
        <v>18085</v>
      </c>
      <c r="K15" s="4">
        <f>GDP!K15+INWARD!K15</f>
        <v>697269</v>
      </c>
      <c r="L15" s="4">
        <f>GDP!L15+INWARD!L15</f>
        <v>0</v>
      </c>
      <c r="M15" s="4">
        <f>GDP!M15+INWARD!M15</f>
        <v>0</v>
      </c>
      <c r="N15" s="4">
        <f>GDP!N15+INWARD!N15</f>
        <v>0</v>
      </c>
      <c r="O15" s="4">
        <f>GDP!O15+INWARD!O15</f>
        <v>0</v>
      </c>
      <c r="P15" s="4">
        <f>GDP!P15+INWARD!P15</f>
        <v>0</v>
      </c>
      <c r="Q15" s="5">
        <f t="shared" si="1"/>
        <v>765948</v>
      </c>
      <c r="R15" s="143">
        <f t="shared" si="0"/>
        <v>1.7181094049256069</v>
      </c>
      <c r="S15" s="6"/>
    </row>
    <row r="16" spans="2:19" ht="32.25" customHeight="1" x14ac:dyDescent="0.35">
      <c r="B16" s="9" t="s">
        <v>24</v>
      </c>
      <c r="C16" s="4">
        <f>GDP!C16+INWARD!C16</f>
        <v>0</v>
      </c>
      <c r="D16" s="4">
        <f>GDP!D16+INWARD!D16</f>
        <v>17789</v>
      </c>
      <c r="E16" s="4">
        <f>GDP!E16+INWARD!E16</f>
        <v>10301</v>
      </c>
      <c r="F16" s="4">
        <f>GDP!F16+INWARD!F16</f>
        <v>74671</v>
      </c>
      <c r="G16" s="4">
        <f>GDP!G16+INWARD!G16</f>
        <v>9904</v>
      </c>
      <c r="H16" s="4">
        <f>GDP!H16+INWARD!H16</f>
        <v>22041</v>
      </c>
      <c r="I16" s="4">
        <f>GDP!I16+INWARD!I16</f>
        <v>205149</v>
      </c>
      <c r="J16" s="4">
        <f>GDP!J16+INWARD!J16</f>
        <v>169651</v>
      </c>
      <c r="K16" s="4">
        <f>GDP!K16+INWARD!K16</f>
        <v>15437</v>
      </c>
      <c r="L16" s="4">
        <f>GDP!L16+INWARD!L16</f>
        <v>8308</v>
      </c>
      <c r="M16" s="4">
        <f>GDP!M16+INWARD!M16</f>
        <v>49540</v>
      </c>
      <c r="N16" s="4">
        <f>GDP!N16+INWARD!N16</f>
        <v>54817</v>
      </c>
      <c r="O16" s="4">
        <f>GDP!O16+INWARD!O16</f>
        <v>0</v>
      </c>
      <c r="P16" s="4">
        <f>GDP!P16+INWARD!P16</f>
        <v>11048</v>
      </c>
      <c r="Q16" s="5">
        <f t="shared" si="1"/>
        <v>648656</v>
      </c>
      <c r="R16" s="143">
        <f t="shared" si="0"/>
        <v>1.4550099669447851</v>
      </c>
      <c r="S16" s="6"/>
    </row>
    <row r="17" spans="2:19" ht="32.25" customHeight="1" x14ac:dyDescent="0.35">
      <c r="B17" s="9" t="s">
        <v>25</v>
      </c>
      <c r="C17" s="4">
        <f>GDP!C17+INWARD!C17</f>
        <v>0</v>
      </c>
      <c r="D17" s="4">
        <f>GDP!D17+INWARD!D17</f>
        <v>37746</v>
      </c>
      <c r="E17" s="4">
        <f>GDP!E17+INWARD!E17</f>
        <v>8313</v>
      </c>
      <c r="F17" s="4">
        <f>GDP!F17+INWARD!F17</f>
        <v>95845</v>
      </c>
      <c r="G17" s="4">
        <f>GDP!G17+INWARD!G17</f>
        <v>9910</v>
      </c>
      <c r="H17" s="4">
        <f>GDP!H17+INWARD!H17</f>
        <v>27766</v>
      </c>
      <c r="I17" s="4">
        <f>GDP!I17+INWARD!I17</f>
        <v>201284</v>
      </c>
      <c r="J17" s="4">
        <f>GDP!J17+INWARD!J17</f>
        <v>213768</v>
      </c>
      <c r="K17" s="4">
        <f>GDP!K17+INWARD!K17</f>
        <v>0</v>
      </c>
      <c r="L17" s="4">
        <f>GDP!L17+INWARD!L17</f>
        <v>27371</v>
      </c>
      <c r="M17" s="4">
        <f>GDP!M17+INWARD!M17</f>
        <v>27255</v>
      </c>
      <c r="N17" s="4">
        <f>GDP!N17+INWARD!N17</f>
        <v>44469</v>
      </c>
      <c r="O17" s="4">
        <f>GDP!O17+INWARD!O17</f>
        <v>787548</v>
      </c>
      <c r="P17" s="4">
        <f>GDP!P17+INWARD!P17</f>
        <v>10496</v>
      </c>
      <c r="Q17" s="5">
        <f t="shared" si="1"/>
        <v>1491771</v>
      </c>
      <c r="R17" s="143">
        <f t="shared" si="0"/>
        <v>3.346213822733759</v>
      </c>
      <c r="S17" s="6"/>
    </row>
    <row r="18" spans="2:19" ht="32.25" customHeight="1" x14ac:dyDescent="0.35">
      <c r="B18" s="9" t="s">
        <v>26</v>
      </c>
      <c r="C18" s="4">
        <f>GDP!C18+INWARD!C18</f>
        <v>80373</v>
      </c>
      <c r="D18" s="4">
        <f>GDP!D18+INWARD!D18</f>
        <v>142028</v>
      </c>
      <c r="E18" s="4">
        <f>GDP!E18+INWARD!E18</f>
        <v>44224</v>
      </c>
      <c r="F18" s="4">
        <f>GDP!F18+INWARD!F18</f>
        <v>453540</v>
      </c>
      <c r="G18" s="4">
        <f>GDP!G18+INWARD!G18</f>
        <v>36033</v>
      </c>
      <c r="H18" s="4">
        <f>GDP!H18+INWARD!H18</f>
        <v>74795</v>
      </c>
      <c r="I18" s="4">
        <f>GDP!I18+INWARD!I18</f>
        <v>264800</v>
      </c>
      <c r="J18" s="4">
        <f>GDP!J18+INWARD!J18</f>
        <v>307338</v>
      </c>
      <c r="K18" s="4">
        <f>GDP!K18+INWARD!K18</f>
        <v>59867</v>
      </c>
      <c r="L18" s="4">
        <f>GDP!L18+INWARD!L18</f>
        <v>43747</v>
      </c>
      <c r="M18" s="4">
        <f>GDP!M18+INWARD!M18</f>
        <v>178640</v>
      </c>
      <c r="N18" s="4">
        <f>GDP!N18+INWARD!N18</f>
        <v>250252</v>
      </c>
      <c r="O18" s="4">
        <f>GDP!O18+INWARD!O18</f>
        <v>686889</v>
      </c>
      <c r="P18" s="4">
        <f>GDP!P18+INWARD!P18</f>
        <v>51686</v>
      </c>
      <c r="Q18" s="5">
        <f t="shared" si="1"/>
        <v>2674212</v>
      </c>
      <c r="R18" s="143">
        <f t="shared" si="0"/>
        <v>5.9985648999212957</v>
      </c>
      <c r="S18" s="6"/>
    </row>
    <row r="19" spans="2:19" ht="32.25" customHeight="1" x14ac:dyDescent="0.35">
      <c r="B19" s="9" t="s">
        <v>27</v>
      </c>
      <c r="C19" s="4">
        <f>GDP!C19+INWARD!C19</f>
        <v>0</v>
      </c>
      <c r="D19" s="4">
        <f>GDP!D19+INWARD!D19</f>
        <v>33680</v>
      </c>
      <c r="E19" s="4">
        <f>GDP!E19+INWARD!E19</f>
        <v>16759</v>
      </c>
      <c r="F19" s="4">
        <f>GDP!F19+INWARD!F19</f>
        <v>154838</v>
      </c>
      <c r="G19" s="4">
        <f>GDP!G19+INWARD!G19</f>
        <v>40230</v>
      </c>
      <c r="H19" s="4">
        <f>GDP!H19+INWARD!H19</f>
        <v>54210</v>
      </c>
      <c r="I19" s="4">
        <f>GDP!I19+INWARD!I19</f>
        <v>230680</v>
      </c>
      <c r="J19" s="4">
        <f>GDP!J19+INWARD!J19</f>
        <v>419702</v>
      </c>
      <c r="K19" s="4">
        <f>GDP!K19+INWARD!K19</f>
        <v>0</v>
      </c>
      <c r="L19" s="4">
        <f>GDP!L19+INWARD!L19</f>
        <v>3341</v>
      </c>
      <c r="M19" s="4">
        <f>GDP!M19+INWARD!M19</f>
        <v>107019</v>
      </c>
      <c r="N19" s="4">
        <f>GDP!N19+INWARD!N19</f>
        <v>409034</v>
      </c>
      <c r="O19" s="4">
        <f>GDP!O19+INWARD!O19</f>
        <v>0</v>
      </c>
      <c r="P19" s="4">
        <f>GDP!P19+INWARD!P19</f>
        <v>10410</v>
      </c>
      <c r="Q19" s="5">
        <f t="shared" si="1"/>
        <v>1479903</v>
      </c>
      <c r="R19" s="143">
        <f t="shared" si="0"/>
        <v>3.3195925345814863</v>
      </c>
      <c r="S19" s="6"/>
    </row>
    <row r="20" spans="2:19" ht="32.25" customHeight="1" x14ac:dyDescent="0.35">
      <c r="B20" s="9" t="s">
        <v>28</v>
      </c>
      <c r="C20" s="4">
        <f>GDP!C20+INWARD!C20</f>
        <v>5415</v>
      </c>
      <c r="D20" s="4">
        <f>GDP!D20+INWARD!D20</f>
        <v>52836</v>
      </c>
      <c r="E20" s="4">
        <f>GDP!E20+INWARD!E20</f>
        <v>65015</v>
      </c>
      <c r="F20" s="4">
        <f>GDP!F20+INWARD!F20</f>
        <v>191472</v>
      </c>
      <c r="G20" s="4">
        <f>GDP!G20+INWARD!G20</f>
        <v>89512</v>
      </c>
      <c r="H20" s="4">
        <f>GDP!H20+INWARD!H20</f>
        <v>10600</v>
      </c>
      <c r="I20" s="4">
        <f>GDP!I20+INWARD!I20</f>
        <v>255620</v>
      </c>
      <c r="J20" s="4">
        <f>GDP!J20+INWARD!J20</f>
        <v>175583</v>
      </c>
      <c r="K20" s="4">
        <f>GDP!K20+INWARD!K20</f>
        <v>18206</v>
      </c>
      <c r="L20" s="4">
        <f>GDP!L20+INWARD!L20</f>
        <v>77162</v>
      </c>
      <c r="M20" s="4">
        <f>GDP!M20+INWARD!M20</f>
        <v>52251</v>
      </c>
      <c r="N20" s="4">
        <f>GDP!N20+INWARD!N20</f>
        <v>128389</v>
      </c>
      <c r="O20" s="4">
        <f>GDP!O20+INWARD!O20</f>
        <v>471403</v>
      </c>
      <c r="P20" s="4">
        <f>GDP!P20+INWARD!P20</f>
        <v>106006</v>
      </c>
      <c r="Q20" s="5">
        <f t="shared" si="1"/>
        <v>1699470</v>
      </c>
      <c r="R20" s="143">
        <f t="shared" si="0"/>
        <v>3.8121065534330278</v>
      </c>
      <c r="S20" s="6"/>
    </row>
    <row r="21" spans="2:19" ht="32.25" customHeight="1" x14ac:dyDescent="0.35">
      <c r="B21" s="9" t="s">
        <v>29</v>
      </c>
      <c r="C21" s="4">
        <f>GDP!C21+INWARD!C21</f>
        <v>224422</v>
      </c>
      <c r="D21" s="4">
        <f>GDP!D21+INWARD!D21</f>
        <v>40618</v>
      </c>
      <c r="E21" s="4">
        <f>GDP!E21+INWARD!E21</f>
        <v>45169</v>
      </c>
      <c r="F21" s="4">
        <f>GDP!F21+INWARD!F21</f>
        <v>320532</v>
      </c>
      <c r="G21" s="4">
        <f>GDP!G21+INWARD!G21</f>
        <v>78934</v>
      </c>
      <c r="H21" s="4">
        <f>GDP!H21+INWARD!H21</f>
        <v>38000</v>
      </c>
      <c r="I21" s="4">
        <f>GDP!I21+INWARD!I21</f>
        <v>402606</v>
      </c>
      <c r="J21" s="4">
        <f>GDP!J21+INWARD!J21</f>
        <v>186313</v>
      </c>
      <c r="K21" s="4">
        <f>GDP!K21+INWARD!K21</f>
        <v>0</v>
      </c>
      <c r="L21" s="4">
        <f>GDP!L21+INWARD!L21</f>
        <v>101466</v>
      </c>
      <c r="M21" s="4">
        <f>GDP!M21+INWARD!M21</f>
        <v>107163</v>
      </c>
      <c r="N21" s="4">
        <f>GDP!N21+INWARD!N21</f>
        <v>185216</v>
      </c>
      <c r="O21" s="4">
        <f>GDP!O21+INWARD!O21</f>
        <v>28087</v>
      </c>
      <c r="P21" s="4">
        <f>GDP!P21+INWARD!P21</f>
        <v>39880</v>
      </c>
      <c r="Q21" s="5">
        <f t="shared" si="1"/>
        <v>1798406</v>
      </c>
      <c r="R21" s="143">
        <f t="shared" si="0"/>
        <v>4.0340313735066102</v>
      </c>
      <c r="S21" s="6"/>
    </row>
    <row r="22" spans="2:19" ht="32.25" customHeight="1" x14ac:dyDescent="0.35">
      <c r="B22" s="9" t="s">
        <v>30</v>
      </c>
      <c r="C22" s="4">
        <f>GDP!C22+INWARD!C22</f>
        <v>0</v>
      </c>
      <c r="D22" s="4">
        <f>GDP!D22+INWARD!D22</f>
        <v>16124</v>
      </c>
      <c r="E22" s="4">
        <f>GDP!E22+INWARD!E22</f>
        <v>12660</v>
      </c>
      <c r="F22" s="4">
        <f>GDP!F22+INWARD!F22</f>
        <v>57284</v>
      </c>
      <c r="G22" s="4">
        <f>GDP!G22+INWARD!G22</f>
        <v>5445</v>
      </c>
      <c r="H22" s="4">
        <f>GDP!H22+INWARD!H22</f>
        <v>26980</v>
      </c>
      <c r="I22" s="4">
        <f>GDP!I22+INWARD!I22</f>
        <v>103291</v>
      </c>
      <c r="J22" s="4">
        <f>GDP!J22+INWARD!J22</f>
        <v>100293</v>
      </c>
      <c r="K22" s="4">
        <f>GDP!K22+INWARD!K22</f>
        <v>0</v>
      </c>
      <c r="L22" s="4">
        <f>GDP!L22+INWARD!L22</f>
        <v>8243</v>
      </c>
      <c r="M22" s="4">
        <f>GDP!M22+INWARD!M22</f>
        <v>24684</v>
      </c>
      <c r="N22" s="4">
        <f>GDP!N22+INWARD!N22</f>
        <v>63668</v>
      </c>
      <c r="O22" s="4">
        <f>GDP!O22+INWARD!O22</f>
        <v>0</v>
      </c>
      <c r="P22" s="4">
        <f>GDP!P22+INWARD!P22</f>
        <v>17711</v>
      </c>
      <c r="Q22" s="5">
        <f t="shared" si="1"/>
        <v>436383</v>
      </c>
      <c r="R22" s="143">
        <f t="shared" si="0"/>
        <v>0.9788572284928625</v>
      </c>
      <c r="S22" s="6"/>
    </row>
    <row r="23" spans="2:19" ht="32.25" customHeight="1" x14ac:dyDescent="0.35">
      <c r="B23" s="9" t="s">
        <v>31</v>
      </c>
      <c r="C23" s="4">
        <f>GDP!C23+INWARD!C23</f>
        <v>0</v>
      </c>
      <c r="D23" s="4">
        <f>GDP!D23+INWARD!D23</f>
        <v>0</v>
      </c>
      <c r="E23" s="4">
        <f>GDP!E23+INWARD!E23</f>
        <v>58</v>
      </c>
      <c r="F23" s="4">
        <f>GDP!F23+INWARD!F23</f>
        <v>93</v>
      </c>
      <c r="G23" s="4">
        <f>GDP!G23+INWARD!G23</f>
        <v>92</v>
      </c>
      <c r="H23" s="4">
        <f>GDP!H23+INWARD!H23</f>
        <v>83</v>
      </c>
      <c r="I23" s="4">
        <f>GDP!I23+INWARD!I23</f>
        <v>36970</v>
      </c>
      <c r="J23" s="4">
        <f>GDP!J23+INWARD!J23</f>
        <v>14573</v>
      </c>
      <c r="K23" s="4">
        <f>GDP!K23+INWARD!K23</f>
        <v>278311</v>
      </c>
      <c r="L23" s="4">
        <f>GDP!L23+INWARD!L23</f>
        <v>56</v>
      </c>
      <c r="M23" s="4">
        <f>GDP!M23+INWARD!M23</f>
        <v>59</v>
      </c>
      <c r="N23" s="4">
        <f>GDP!N23+INWARD!N23</f>
        <v>254</v>
      </c>
      <c r="O23" s="4">
        <f>GDP!O23+INWARD!O23</f>
        <v>0</v>
      </c>
      <c r="P23" s="4">
        <f>GDP!P23+INWARD!P23</f>
        <v>4</v>
      </c>
      <c r="Q23" s="5">
        <f t="shared" si="1"/>
        <v>330553</v>
      </c>
      <c r="R23" s="143">
        <f t="shared" si="0"/>
        <v>0.74146837399715659</v>
      </c>
      <c r="S23" s="6"/>
    </row>
    <row r="24" spans="2:19" ht="32.25" customHeight="1" x14ac:dyDescent="0.35">
      <c r="B24" s="9" t="s">
        <v>32</v>
      </c>
      <c r="C24" s="4">
        <f>GDP!C24+INWARD!C24</f>
        <v>1019</v>
      </c>
      <c r="D24" s="4">
        <f>GDP!D24+INWARD!D24</f>
        <v>32847</v>
      </c>
      <c r="E24" s="4">
        <f>GDP!E24+INWARD!E24</f>
        <v>12321</v>
      </c>
      <c r="F24" s="4">
        <f>GDP!F24+INWARD!F24</f>
        <v>275139</v>
      </c>
      <c r="G24" s="4">
        <f>GDP!G24+INWARD!G24</f>
        <v>159776</v>
      </c>
      <c r="H24" s="4">
        <f>GDP!H24+INWARD!H24</f>
        <v>97670</v>
      </c>
      <c r="I24" s="4">
        <f>GDP!I24+INWARD!I24</f>
        <v>340653</v>
      </c>
      <c r="J24" s="4">
        <f>GDP!J24+INWARD!J24</f>
        <v>202527</v>
      </c>
      <c r="K24" s="4">
        <f>GDP!K24+INWARD!K24</f>
        <v>0</v>
      </c>
      <c r="L24" s="4">
        <f>GDP!L24+INWARD!L24</f>
        <v>165480</v>
      </c>
      <c r="M24" s="4">
        <f>GDP!M24+INWARD!M24</f>
        <v>22507</v>
      </c>
      <c r="N24" s="4">
        <f>GDP!N24+INWARD!N24</f>
        <v>79260</v>
      </c>
      <c r="O24" s="4">
        <f>GDP!O24+INWARD!O24</f>
        <v>2901643</v>
      </c>
      <c r="P24" s="4">
        <f>GDP!P24+INWARD!P24</f>
        <v>77123</v>
      </c>
      <c r="Q24" s="5">
        <f t="shared" si="1"/>
        <v>4367965</v>
      </c>
      <c r="R24" s="143">
        <f t="shared" si="0"/>
        <v>9.7978475652209784</v>
      </c>
      <c r="S24" s="6"/>
    </row>
    <row r="25" spans="2:19" ht="32.25" customHeight="1" x14ac:dyDescent="0.35">
      <c r="B25" s="9" t="s">
        <v>33</v>
      </c>
      <c r="C25" s="4">
        <f>GDP!C25+INWARD!C25</f>
        <v>0</v>
      </c>
      <c r="D25" s="4">
        <f>GDP!D25+INWARD!D25</f>
        <v>64868</v>
      </c>
      <c r="E25" s="4">
        <f>GDP!E25+INWARD!E25</f>
        <v>26537</v>
      </c>
      <c r="F25" s="4">
        <f>GDP!F25+INWARD!F25</f>
        <v>289393</v>
      </c>
      <c r="G25" s="4">
        <f>GDP!G25+INWARD!G25</f>
        <v>30440</v>
      </c>
      <c r="H25" s="4">
        <f>GDP!H25+INWARD!H25</f>
        <v>86437</v>
      </c>
      <c r="I25" s="4">
        <f>GDP!I25+INWARD!I25</f>
        <v>125096</v>
      </c>
      <c r="J25" s="4">
        <f>GDP!J25+INWARD!J25</f>
        <v>268096</v>
      </c>
      <c r="K25" s="4">
        <f>GDP!K25+INWARD!K25</f>
        <v>0</v>
      </c>
      <c r="L25" s="4">
        <f>GDP!L25+INWARD!L25</f>
        <v>23756</v>
      </c>
      <c r="M25" s="4">
        <f>GDP!M25+INWARD!M25</f>
        <v>124475</v>
      </c>
      <c r="N25" s="4">
        <f>GDP!N25+INWARD!N25</f>
        <v>180443</v>
      </c>
      <c r="O25" s="4">
        <f>GDP!O25+INWARD!O25</f>
        <v>33373</v>
      </c>
      <c r="P25" s="4">
        <f>GDP!P25+INWARD!P25</f>
        <v>6070</v>
      </c>
      <c r="Q25" s="5">
        <f t="shared" si="1"/>
        <v>1258984</v>
      </c>
      <c r="R25" s="143">
        <f t="shared" si="0"/>
        <v>2.8240458243260118</v>
      </c>
      <c r="S25" s="6"/>
    </row>
    <row r="26" spans="2:19" ht="32.25" customHeight="1" x14ac:dyDescent="0.35">
      <c r="B26" s="9" t="s">
        <v>34</v>
      </c>
      <c r="C26" s="4">
        <f>GDP!C26+INWARD!C26</f>
        <v>0</v>
      </c>
      <c r="D26" s="4">
        <f>GDP!D26+INWARD!D26</f>
        <v>15733</v>
      </c>
      <c r="E26" s="4">
        <f>GDP!E26+INWARD!E26</f>
        <v>1880</v>
      </c>
      <c r="F26" s="4">
        <f>GDP!F26+INWARD!F26</f>
        <v>13349</v>
      </c>
      <c r="G26" s="4">
        <f>GDP!G26+INWARD!G26</f>
        <v>6005</v>
      </c>
      <c r="H26" s="4">
        <f>GDP!H26+INWARD!H26</f>
        <v>1757</v>
      </c>
      <c r="I26" s="4">
        <f>GDP!I26+INWARD!I26</f>
        <v>153894</v>
      </c>
      <c r="J26" s="4">
        <f>GDP!J26+INWARD!J26</f>
        <v>110121</v>
      </c>
      <c r="K26" s="4">
        <f>GDP!K26+INWARD!K26</f>
        <v>0</v>
      </c>
      <c r="L26" s="4">
        <f>GDP!L26+INWARD!L26</f>
        <v>1842</v>
      </c>
      <c r="M26" s="4">
        <f>GDP!M26+INWARD!M26</f>
        <v>34783</v>
      </c>
      <c r="N26" s="4">
        <f>GDP!N26+INWARD!N26</f>
        <v>22890</v>
      </c>
      <c r="O26" s="4">
        <f>GDP!O26+INWARD!O26</f>
        <v>0</v>
      </c>
      <c r="P26" s="4">
        <f>GDP!P26+INWARD!P26</f>
        <v>71376</v>
      </c>
      <c r="Q26" s="5">
        <f t="shared" si="1"/>
        <v>433630</v>
      </c>
      <c r="R26" s="143">
        <f t="shared" si="0"/>
        <v>0.97268193305275408</v>
      </c>
      <c r="S26" s="6"/>
    </row>
    <row r="27" spans="2:19" ht="32.25" customHeight="1" x14ac:dyDescent="0.35">
      <c r="B27" s="9" t="s">
        <v>35</v>
      </c>
      <c r="C27" s="4">
        <f>GDP!C27+INWARD!C27</f>
        <v>0</v>
      </c>
      <c r="D27" s="4">
        <f>GDP!D27+INWARD!D27</f>
        <v>18670</v>
      </c>
      <c r="E27" s="4">
        <f>GDP!E27+INWARD!E27</f>
        <v>6337</v>
      </c>
      <c r="F27" s="4">
        <f>GDP!F27+INWARD!F27</f>
        <v>24718</v>
      </c>
      <c r="G27" s="4">
        <f>GDP!G27+INWARD!G27</f>
        <v>32918</v>
      </c>
      <c r="H27" s="4">
        <f>GDP!H27+INWARD!H27</f>
        <v>33367</v>
      </c>
      <c r="I27" s="4">
        <f>GDP!I27+INWARD!I27</f>
        <v>157892</v>
      </c>
      <c r="J27" s="4">
        <f>GDP!J27+INWARD!J27</f>
        <v>245631</v>
      </c>
      <c r="K27" s="4">
        <f>GDP!K27+INWARD!K27</f>
        <v>0</v>
      </c>
      <c r="L27" s="4">
        <f>GDP!L27+INWARD!L27</f>
        <v>11687</v>
      </c>
      <c r="M27" s="4">
        <f>GDP!M27+INWARD!M27</f>
        <v>7720</v>
      </c>
      <c r="N27" s="4">
        <f>GDP!N27+INWARD!N27</f>
        <v>24571</v>
      </c>
      <c r="O27" s="4">
        <f>GDP!O27+INWARD!O27</f>
        <v>722276</v>
      </c>
      <c r="P27" s="4">
        <f>GDP!P27+INWARD!P27</f>
        <v>30326</v>
      </c>
      <c r="Q27" s="5">
        <f t="shared" si="1"/>
        <v>1316113</v>
      </c>
      <c r="R27" s="143">
        <f t="shared" si="0"/>
        <v>2.9521927379467732</v>
      </c>
      <c r="S27" s="6"/>
    </row>
    <row r="28" spans="2:19" ht="32.25" customHeight="1" x14ac:dyDescent="0.35">
      <c r="B28" s="9" t="s">
        <v>36</v>
      </c>
      <c r="C28" s="4">
        <f>GDP!C28+INWARD!C28</f>
        <v>9536</v>
      </c>
      <c r="D28" s="4">
        <f>GDP!D28+INWARD!D28</f>
        <v>71528</v>
      </c>
      <c r="E28" s="4">
        <f>GDP!E28+INWARD!E28</f>
        <v>27627</v>
      </c>
      <c r="F28" s="4">
        <f>GDP!F28+INWARD!F28</f>
        <v>282793</v>
      </c>
      <c r="G28" s="4">
        <f>GDP!G28+INWARD!G28</f>
        <v>19347</v>
      </c>
      <c r="H28" s="4">
        <f>GDP!H28+INWARD!H28</f>
        <v>51032</v>
      </c>
      <c r="I28" s="4">
        <f>GDP!I28+INWARD!I28</f>
        <v>152439</v>
      </c>
      <c r="J28" s="4">
        <f>GDP!J28+INWARD!J28</f>
        <v>167315</v>
      </c>
      <c r="K28" s="4">
        <f>GDP!K28+INWARD!K28</f>
        <v>0</v>
      </c>
      <c r="L28" s="4">
        <f>GDP!L28+INWARD!L28</f>
        <v>9074</v>
      </c>
      <c r="M28" s="4">
        <f>GDP!M28+INWARD!M28</f>
        <v>36890</v>
      </c>
      <c r="N28" s="4">
        <f>GDP!N28+INWARD!N28</f>
        <v>170179</v>
      </c>
      <c r="O28" s="4">
        <f>GDP!O28+INWARD!O28</f>
        <v>0</v>
      </c>
      <c r="P28" s="4">
        <f>GDP!P28+INWARD!P28</f>
        <v>58106</v>
      </c>
      <c r="Q28" s="5">
        <f t="shared" si="1"/>
        <v>1055866</v>
      </c>
      <c r="R28" s="143">
        <f t="shared" si="0"/>
        <v>2.3684288031840026</v>
      </c>
      <c r="S28" s="6"/>
    </row>
    <row r="29" spans="2:19" ht="32.25" customHeight="1" x14ac:dyDescent="0.35">
      <c r="B29" s="9" t="s">
        <v>199</v>
      </c>
      <c r="C29" s="4">
        <f>GDP!C29+INWARD!C29</f>
        <v>0</v>
      </c>
      <c r="D29" s="4">
        <f>GDP!D29+INWARD!D29</f>
        <v>12628</v>
      </c>
      <c r="E29" s="4">
        <f>GDP!E29+INWARD!E29</f>
        <v>5614</v>
      </c>
      <c r="F29" s="4">
        <f>GDP!F29+INWARD!F29</f>
        <v>15095</v>
      </c>
      <c r="G29" s="4">
        <f>GDP!G29+INWARD!G29</f>
        <v>3684</v>
      </c>
      <c r="H29" s="4">
        <f>GDP!H29+INWARD!H29</f>
        <v>7387</v>
      </c>
      <c r="I29" s="4">
        <f>GDP!I29+INWARD!I29</f>
        <v>117989</v>
      </c>
      <c r="J29" s="4">
        <f>GDP!J29+INWARD!J29</f>
        <v>66197</v>
      </c>
      <c r="K29" s="4">
        <f>GDP!K29+INWARD!K29</f>
        <v>0</v>
      </c>
      <c r="L29" s="4">
        <f>GDP!L29+INWARD!L29</f>
        <v>13056</v>
      </c>
      <c r="M29" s="4">
        <f>GDP!M29+INWARD!M29</f>
        <v>8024</v>
      </c>
      <c r="N29" s="4">
        <f>GDP!N29+INWARD!N29</f>
        <v>33400</v>
      </c>
      <c r="O29" s="4">
        <f>GDP!O29+INWARD!O29</f>
        <v>0</v>
      </c>
      <c r="P29" s="4">
        <f>GDP!P29+INWARD!P29</f>
        <v>11033</v>
      </c>
      <c r="Q29" s="5">
        <f t="shared" si="1"/>
        <v>294107</v>
      </c>
      <c r="R29" s="143">
        <f t="shared" si="0"/>
        <v>0.65971580675771124</v>
      </c>
      <c r="S29" s="6"/>
    </row>
    <row r="30" spans="2:19" ht="32.25" customHeight="1" x14ac:dyDescent="0.35">
      <c r="B30" s="9" t="s">
        <v>200</v>
      </c>
      <c r="C30" s="4">
        <f>GDP!C30+INWARD!C30</f>
        <v>30206</v>
      </c>
      <c r="D30" s="4">
        <f>GDP!D30+INWARD!D30</f>
        <v>16554</v>
      </c>
      <c r="E30" s="4">
        <f>GDP!E30+INWARD!E30</f>
        <v>3018</v>
      </c>
      <c r="F30" s="4">
        <f>GDP!F30+INWARD!F30</f>
        <v>32052</v>
      </c>
      <c r="G30" s="4">
        <f>GDP!G30+INWARD!G30</f>
        <v>5015</v>
      </c>
      <c r="H30" s="4">
        <f>GDP!H30+INWARD!H30</f>
        <v>5631</v>
      </c>
      <c r="I30" s="4">
        <f>GDP!I30+INWARD!I30</f>
        <v>42996</v>
      </c>
      <c r="J30" s="4">
        <f>GDP!J30+INWARD!J30</f>
        <v>29971</v>
      </c>
      <c r="K30" s="4">
        <f>GDP!K30+INWARD!K30</f>
        <v>0</v>
      </c>
      <c r="L30" s="4">
        <f>GDP!L30+INWARD!L30</f>
        <v>2817</v>
      </c>
      <c r="M30" s="4">
        <f>GDP!M30+INWARD!M30</f>
        <v>3364</v>
      </c>
      <c r="N30" s="4">
        <f>GDP!N30+INWARD!N30</f>
        <v>6753</v>
      </c>
      <c r="O30" s="4">
        <f>GDP!O30+INWARD!O30</f>
        <v>0</v>
      </c>
      <c r="P30" s="4">
        <f>GDP!P30+INWARD!P30</f>
        <v>12710</v>
      </c>
      <c r="Q30" s="5">
        <f t="shared" si="1"/>
        <v>191087</v>
      </c>
      <c r="R30" s="143">
        <f t="shared" si="0"/>
        <v>0.42863010525390677</v>
      </c>
      <c r="S30" s="6"/>
    </row>
    <row r="31" spans="2:19" ht="32.25" customHeight="1" x14ac:dyDescent="0.35">
      <c r="B31" s="9" t="s">
        <v>37</v>
      </c>
      <c r="C31" s="4">
        <f>GDP!C31+INWARD!C31</f>
        <v>0</v>
      </c>
      <c r="D31" s="4">
        <f>GDP!D31+INWARD!D31</f>
        <v>35463</v>
      </c>
      <c r="E31" s="4">
        <f>GDP!E31+INWARD!E31</f>
        <v>24749</v>
      </c>
      <c r="F31" s="4">
        <f>GDP!F31+INWARD!F31</f>
        <v>150961</v>
      </c>
      <c r="G31" s="4">
        <f>GDP!G31+INWARD!G31</f>
        <v>5447</v>
      </c>
      <c r="H31" s="4">
        <f>GDP!H31+INWARD!H31</f>
        <v>48414</v>
      </c>
      <c r="I31" s="4">
        <f>GDP!I31+INWARD!I31</f>
        <v>271315</v>
      </c>
      <c r="J31" s="4">
        <f>GDP!J31+INWARD!J31</f>
        <v>328054</v>
      </c>
      <c r="K31" s="4">
        <f>GDP!K31+INWARD!K31</f>
        <v>0</v>
      </c>
      <c r="L31" s="4">
        <f>GDP!L31+INWARD!L31</f>
        <v>22591</v>
      </c>
      <c r="M31" s="4">
        <f>GDP!M31+INWARD!M31</f>
        <v>61761</v>
      </c>
      <c r="N31" s="4">
        <f>GDP!N31+INWARD!N31</f>
        <v>153894</v>
      </c>
      <c r="O31" s="4">
        <f>GDP!O31+INWARD!O31</f>
        <v>0</v>
      </c>
      <c r="P31" s="4">
        <f>GDP!P31+INWARD!P31</f>
        <v>15653</v>
      </c>
      <c r="Q31" s="5">
        <f t="shared" si="1"/>
        <v>1118302</v>
      </c>
      <c r="R31" s="143">
        <f t="shared" si="0"/>
        <v>2.508479927811178</v>
      </c>
      <c r="S31" s="6"/>
    </row>
    <row r="32" spans="2:19" ht="32.25" customHeight="1" x14ac:dyDescent="0.35">
      <c r="B32" s="9" t="s">
        <v>141</v>
      </c>
      <c r="C32" s="4">
        <f>GDP!C32+INWARD!C32</f>
        <v>0</v>
      </c>
      <c r="D32" s="4">
        <f>GDP!D32+INWARD!D32</f>
        <v>3176</v>
      </c>
      <c r="E32" s="4">
        <f>GDP!E32+INWARD!E32</f>
        <v>4791</v>
      </c>
      <c r="F32" s="4">
        <f>GDP!F32+INWARD!F32</f>
        <v>53148</v>
      </c>
      <c r="G32" s="4">
        <f>GDP!G32+INWARD!G32</f>
        <v>6275</v>
      </c>
      <c r="H32" s="4">
        <f>GDP!H32+INWARD!H32</f>
        <v>474</v>
      </c>
      <c r="I32" s="4">
        <f>GDP!I32+INWARD!I32</f>
        <v>107508</v>
      </c>
      <c r="J32" s="4">
        <f>GDP!J32+INWARD!J32</f>
        <v>119432</v>
      </c>
      <c r="K32" s="4">
        <f>GDP!K32+INWARD!K32</f>
        <v>0</v>
      </c>
      <c r="L32" s="4">
        <f>GDP!L32+INWARD!L32</f>
        <v>24906</v>
      </c>
      <c r="M32" s="4">
        <f>GDP!M32+INWARD!M32</f>
        <v>16154</v>
      </c>
      <c r="N32" s="4">
        <f>GDP!N32+INWARD!N32</f>
        <v>30136</v>
      </c>
      <c r="O32" s="4">
        <f>GDP!O32+INWARD!O32</f>
        <v>119744</v>
      </c>
      <c r="P32" s="4">
        <f>GDP!P32+INWARD!P32</f>
        <v>729</v>
      </c>
      <c r="Q32" s="5">
        <f t="shared" si="1"/>
        <v>486473</v>
      </c>
      <c r="R32" s="143">
        <f t="shared" si="0"/>
        <v>1.091214856024658</v>
      </c>
      <c r="S32" s="6"/>
    </row>
    <row r="33" spans="2:19" ht="32.25" customHeight="1" x14ac:dyDescent="0.35">
      <c r="B33" s="9" t="s">
        <v>156</v>
      </c>
      <c r="C33" s="4">
        <f>GDP!C33+INWARD!C33</f>
        <v>0</v>
      </c>
      <c r="D33" s="4">
        <f>GDP!D33+INWARD!D33</f>
        <v>4009</v>
      </c>
      <c r="E33" s="4">
        <f>GDP!E33+INWARD!E33</f>
        <v>2079</v>
      </c>
      <c r="F33" s="4">
        <f>GDP!F33+INWARD!F33</f>
        <v>30688</v>
      </c>
      <c r="G33" s="4">
        <f>GDP!G33+INWARD!G33</f>
        <v>21312</v>
      </c>
      <c r="H33" s="4">
        <f>GDP!H33+INWARD!H33</f>
        <v>7190</v>
      </c>
      <c r="I33" s="4">
        <f>GDP!I33+INWARD!I33</f>
        <v>94357</v>
      </c>
      <c r="J33" s="4">
        <f>GDP!J33+INWARD!J33</f>
        <v>40918</v>
      </c>
      <c r="K33" s="4">
        <f>GDP!K33+INWARD!K33</f>
        <v>0</v>
      </c>
      <c r="L33" s="4">
        <f>GDP!L33+INWARD!L33</f>
        <v>17822</v>
      </c>
      <c r="M33" s="4">
        <f>GDP!M33+INWARD!M33</f>
        <v>9309</v>
      </c>
      <c r="N33" s="4">
        <f>GDP!N33+INWARD!N33</f>
        <v>17108</v>
      </c>
      <c r="O33" s="4">
        <f>GDP!O33+INWARD!O33</f>
        <v>0</v>
      </c>
      <c r="P33" s="4">
        <f>GDP!P33+INWARD!P33</f>
        <v>38420</v>
      </c>
      <c r="Q33" s="5">
        <f t="shared" si="1"/>
        <v>283212</v>
      </c>
      <c r="R33" s="143">
        <f t="shared" si="0"/>
        <v>0.63527706944569462</v>
      </c>
      <c r="S33" s="6"/>
    </row>
    <row r="34" spans="2:19" ht="32.25" customHeight="1" x14ac:dyDescent="0.35">
      <c r="B34" s="9" t="s">
        <v>142</v>
      </c>
      <c r="C34" s="4">
        <f>GDP!C34+INWARD!C34</f>
        <v>0</v>
      </c>
      <c r="D34" s="4">
        <f>GDP!D34+INWARD!D34</f>
        <v>3220</v>
      </c>
      <c r="E34" s="4">
        <f>GDP!E34+INWARD!E34</f>
        <v>1009</v>
      </c>
      <c r="F34" s="4">
        <f>GDP!F34+INWARD!F34</f>
        <v>21317</v>
      </c>
      <c r="G34" s="4">
        <f>GDP!G34+INWARD!G34</f>
        <v>14623</v>
      </c>
      <c r="H34" s="4">
        <f>GDP!H34+INWARD!H34</f>
        <v>11537</v>
      </c>
      <c r="I34" s="4">
        <f>GDP!I34+INWARD!I34</f>
        <v>110377</v>
      </c>
      <c r="J34" s="4">
        <f>GDP!J34+INWARD!J34</f>
        <v>130533</v>
      </c>
      <c r="K34" s="4">
        <f>GDP!K34+INWARD!K34</f>
        <v>0</v>
      </c>
      <c r="L34" s="4">
        <f>GDP!L34+INWARD!L34</f>
        <v>31531</v>
      </c>
      <c r="M34" s="4">
        <f>GDP!M34+INWARD!M34</f>
        <v>4799</v>
      </c>
      <c r="N34" s="4">
        <f>GDP!N34+INWARD!N34</f>
        <v>20934</v>
      </c>
      <c r="O34" s="4">
        <f>GDP!O34+INWARD!O34</f>
        <v>1245328</v>
      </c>
      <c r="P34" s="4">
        <f>GDP!P34+INWARD!P34</f>
        <v>13488</v>
      </c>
      <c r="Q34" s="5">
        <f t="shared" si="1"/>
        <v>1608696</v>
      </c>
      <c r="R34" s="143">
        <f t="shared" si="0"/>
        <v>3.6084900375302293</v>
      </c>
      <c r="S34" s="6"/>
    </row>
    <row r="35" spans="2:19" ht="32.25" customHeight="1" x14ac:dyDescent="0.35">
      <c r="B35" s="9" t="s">
        <v>143</v>
      </c>
      <c r="C35" s="4">
        <f>GDP!C35+INWARD!C35</f>
        <v>0</v>
      </c>
      <c r="D35" s="4">
        <f>GDP!D35+INWARD!D35</f>
        <v>8861</v>
      </c>
      <c r="E35" s="4">
        <f>GDP!E35+INWARD!E35</f>
        <v>6902</v>
      </c>
      <c r="F35" s="4">
        <f>GDP!F35+INWARD!F35</f>
        <v>61095</v>
      </c>
      <c r="G35" s="4">
        <f>GDP!G35+INWARD!G35</f>
        <v>22120</v>
      </c>
      <c r="H35" s="4">
        <f>GDP!H35+INWARD!H35</f>
        <v>2538</v>
      </c>
      <c r="I35" s="4">
        <f>GDP!I35+INWARD!I35</f>
        <v>132645</v>
      </c>
      <c r="J35" s="4">
        <f>GDP!J35+INWARD!J35</f>
        <v>57441</v>
      </c>
      <c r="K35" s="4">
        <f>GDP!K35+INWARD!K35</f>
        <v>0</v>
      </c>
      <c r="L35" s="4">
        <f>GDP!L35+INWARD!L35</f>
        <v>4010</v>
      </c>
      <c r="M35" s="4">
        <f>GDP!M35+INWARD!M35</f>
        <v>21382</v>
      </c>
      <c r="N35" s="4">
        <f>GDP!N35+INWARD!N35</f>
        <v>24694</v>
      </c>
      <c r="O35" s="4">
        <f>GDP!O35+INWARD!O35</f>
        <v>300327</v>
      </c>
      <c r="P35" s="4">
        <f>GDP!P35+INWARD!P35</f>
        <v>33044</v>
      </c>
      <c r="Q35" s="5">
        <f t="shared" si="1"/>
        <v>675059</v>
      </c>
      <c r="R35" s="143">
        <f t="shared" si="0"/>
        <v>1.514234930804278</v>
      </c>
      <c r="S35" s="6"/>
    </row>
    <row r="36" spans="2:19" ht="32.25" customHeight="1" x14ac:dyDescent="0.35">
      <c r="B36" s="9" t="s">
        <v>157</v>
      </c>
      <c r="C36" s="4">
        <f>GDP!C36+INWARD!C36</f>
        <v>0</v>
      </c>
      <c r="D36" s="4">
        <f>GDP!D36+INWARD!D36</f>
        <v>8204</v>
      </c>
      <c r="E36" s="4">
        <f>GDP!E36+INWARD!E36</f>
        <v>7011</v>
      </c>
      <c r="F36" s="4">
        <f>GDP!F36+INWARD!F36</f>
        <v>100102</v>
      </c>
      <c r="G36" s="4">
        <f>GDP!G36+INWARD!G36</f>
        <v>13210</v>
      </c>
      <c r="H36" s="4">
        <f>GDP!H36+INWARD!H36</f>
        <v>8036</v>
      </c>
      <c r="I36" s="4">
        <f>GDP!I36+INWARD!I36</f>
        <v>125918</v>
      </c>
      <c r="J36" s="4">
        <f>GDP!J36+INWARD!J36</f>
        <v>99326</v>
      </c>
      <c r="K36" s="4">
        <f>GDP!K36+INWARD!K36</f>
        <v>51149</v>
      </c>
      <c r="L36" s="4">
        <f>GDP!L36+INWARD!L36</f>
        <v>3348</v>
      </c>
      <c r="M36" s="4">
        <f>GDP!M36+INWARD!M36</f>
        <v>20894</v>
      </c>
      <c r="N36" s="4">
        <f>GDP!N36+INWARD!N36</f>
        <v>35915</v>
      </c>
      <c r="O36" s="4">
        <f>GDP!O36+INWARD!O36</f>
        <v>299575</v>
      </c>
      <c r="P36" s="4">
        <f>GDP!P36+INWARD!P36</f>
        <v>22557</v>
      </c>
      <c r="Q36" s="5">
        <f t="shared" si="1"/>
        <v>795245</v>
      </c>
      <c r="R36" s="143">
        <f t="shared" si="0"/>
        <v>1.783825943432275</v>
      </c>
      <c r="S36" s="6"/>
    </row>
    <row r="37" spans="2:19" ht="32.25" customHeight="1" x14ac:dyDescent="0.35">
      <c r="B37" s="9" t="s">
        <v>38</v>
      </c>
      <c r="C37" s="4">
        <f>GDP!C37+INWARD!C37</f>
        <v>0</v>
      </c>
      <c r="D37" s="4">
        <f>GDP!D37+INWARD!D37</f>
        <v>2499</v>
      </c>
      <c r="E37" s="4">
        <f>GDP!E37+INWARD!E37</f>
        <v>2320</v>
      </c>
      <c r="F37" s="4">
        <f>GDP!F37+INWARD!F37</f>
        <v>10805</v>
      </c>
      <c r="G37" s="4">
        <f>GDP!G37+INWARD!G37</f>
        <v>4649</v>
      </c>
      <c r="H37" s="4">
        <f>GDP!H37+INWARD!H37</f>
        <v>1475</v>
      </c>
      <c r="I37" s="4">
        <f>GDP!I37+INWARD!I37</f>
        <v>72653</v>
      </c>
      <c r="J37" s="4">
        <f>GDP!J37+INWARD!J37</f>
        <v>59106</v>
      </c>
      <c r="K37" s="4">
        <f>GDP!K37+INWARD!K37</f>
        <v>0</v>
      </c>
      <c r="L37" s="4">
        <f>GDP!L37+INWARD!L37</f>
        <v>538</v>
      </c>
      <c r="M37" s="4">
        <f>GDP!M37+INWARD!M37</f>
        <v>24844</v>
      </c>
      <c r="N37" s="4">
        <f>GDP!N37+INWARD!N37</f>
        <v>9590</v>
      </c>
      <c r="O37" s="4">
        <f>GDP!O37+INWARD!O37</f>
        <v>201815</v>
      </c>
      <c r="P37" s="4">
        <f>GDP!P37+INWARD!P37</f>
        <v>797</v>
      </c>
      <c r="Q37" s="5">
        <f t="shared" si="1"/>
        <v>391091</v>
      </c>
      <c r="R37" s="143">
        <f t="shared" si="0"/>
        <v>0.87726206646111804</v>
      </c>
      <c r="S37" s="6"/>
    </row>
    <row r="38" spans="2:19" ht="32.25" customHeight="1" x14ac:dyDescent="0.35">
      <c r="B38" s="9" t="s">
        <v>39</v>
      </c>
      <c r="C38" s="4">
        <f>GDP!C38+INWARD!C38</f>
        <v>0</v>
      </c>
      <c r="D38" s="4">
        <f>GDP!D38+INWARD!D38</f>
        <v>35218</v>
      </c>
      <c r="E38" s="4">
        <f>GDP!E38+INWARD!E38</f>
        <v>21048</v>
      </c>
      <c r="F38" s="4">
        <f>GDP!F38+INWARD!F38</f>
        <v>171476</v>
      </c>
      <c r="G38" s="4">
        <f>GDP!G38+INWARD!G38</f>
        <v>12656</v>
      </c>
      <c r="H38" s="4">
        <f>GDP!H38+INWARD!H38</f>
        <v>42640</v>
      </c>
      <c r="I38" s="4">
        <f>GDP!I38+INWARD!I38</f>
        <v>71446</v>
      </c>
      <c r="J38" s="4">
        <f>GDP!J38+INWARD!J38</f>
        <v>62722</v>
      </c>
      <c r="K38" s="4">
        <f>GDP!K38+INWARD!K38</f>
        <v>0</v>
      </c>
      <c r="L38" s="4">
        <f>GDP!L38+INWARD!L38</f>
        <v>7617</v>
      </c>
      <c r="M38" s="4">
        <f>GDP!M38+INWARD!M38</f>
        <v>59975</v>
      </c>
      <c r="N38" s="4">
        <f>GDP!N38+INWARD!N38</f>
        <v>94892</v>
      </c>
      <c r="O38" s="4">
        <f>GDP!O38+INWARD!O38</f>
        <v>11760</v>
      </c>
      <c r="P38" s="4">
        <f>GDP!P38+INWARD!P38</f>
        <v>4380</v>
      </c>
      <c r="Q38" s="5">
        <f t="shared" si="1"/>
        <v>595830</v>
      </c>
      <c r="R38" s="143">
        <f t="shared" si="0"/>
        <v>1.336515176926925</v>
      </c>
      <c r="S38" s="6"/>
    </row>
    <row r="39" spans="2:19" ht="32.25" customHeight="1" x14ac:dyDescent="0.35">
      <c r="B39" s="9" t="s">
        <v>40</v>
      </c>
      <c r="C39" s="4">
        <f>GDP!C39+INWARD!C39</f>
        <v>0</v>
      </c>
      <c r="D39" s="4">
        <f>GDP!D39+INWARD!D39</f>
        <v>1615</v>
      </c>
      <c r="E39" s="4">
        <f>GDP!E39+INWARD!E39</f>
        <v>4044</v>
      </c>
      <c r="F39" s="4">
        <f>GDP!F39+INWARD!F39</f>
        <v>16084</v>
      </c>
      <c r="G39" s="4">
        <f>GDP!G39+INWARD!G39</f>
        <v>6011</v>
      </c>
      <c r="H39" s="4">
        <f>GDP!H39+INWARD!H39</f>
        <v>-391</v>
      </c>
      <c r="I39" s="4">
        <f>GDP!I39+INWARD!I39</f>
        <v>150331</v>
      </c>
      <c r="J39" s="4">
        <f>GDP!J39+INWARD!J39</f>
        <v>115751</v>
      </c>
      <c r="K39" s="4">
        <f>GDP!K39+INWARD!K39</f>
        <v>0</v>
      </c>
      <c r="L39" s="4">
        <f>GDP!L39+INWARD!L39</f>
        <v>8241</v>
      </c>
      <c r="M39" s="4">
        <f>GDP!M39+INWARD!M39</f>
        <v>5925</v>
      </c>
      <c r="N39" s="4">
        <f>GDP!N39+INWARD!N39</f>
        <v>60653</v>
      </c>
      <c r="O39" s="4">
        <f>GDP!O39+INWARD!O39</f>
        <v>11380</v>
      </c>
      <c r="P39" s="4">
        <f>GDP!P39+INWARD!P39</f>
        <v>1397</v>
      </c>
      <c r="Q39" s="5">
        <f t="shared" si="1"/>
        <v>381041</v>
      </c>
      <c r="R39" s="143">
        <f t="shared" si="0"/>
        <v>0.85471876127655944</v>
      </c>
      <c r="S39" s="6"/>
    </row>
    <row r="40" spans="2:19" ht="32.25" customHeight="1" x14ac:dyDescent="0.35">
      <c r="B40" s="9" t="s">
        <v>41</v>
      </c>
      <c r="C40" s="4">
        <f>GDP!C40+INWARD!C40</f>
        <v>0</v>
      </c>
      <c r="D40" s="4">
        <f>GDP!D40+INWARD!D40</f>
        <v>2671</v>
      </c>
      <c r="E40" s="4">
        <f>GDP!E40+INWARD!E40</f>
        <v>666</v>
      </c>
      <c r="F40" s="4">
        <f>GDP!F40+INWARD!F40</f>
        <v>6327</v>
      </c>
      <c r="G40" s="4">
        <f>GDP!G40+INWARD!G40</f>
        <v>2420</v>
      </c>
      <c r="H40" s="4">
        <f>GDP!H40+INWARD!H40</f>
        <v>1073</v>
      </c>
      <c r="I40" s="4">
        <f>GDP!I40+INWARD!I40</f>
        <v>140569</v>
      </c>
      <c r="J40" s="4">
        <f>GDP!J40+INWARD!J40</f>
        <v>135768</v>
      </c>
      <c r="K40" s="4">
        <f>GDP!K40+INWARD!K40</f>
        <v>0</v>
      </c>
      <c r="L40" s="4">
        <f>GDP!L40+INWARD!L40</f>
        <v>721</v>
      </c>
      <c r="M40" s="4">
        <f>GDP!M40+INWARD!M40</f>
        <v>2423</v>
      </c>
      <c r="N40" s="4">
        <f>GDP!N40+INWARD!N40</f>
        <v>3463</v>
      </c>
      <c r="O40" s="4">
        <f>GDP!O40+INWARD!O40</f>
        <v>0</v>
      </c>
      <c r="P40" s="4">
        <f>GDP!P40+INWARD!P40</f>
        <v>9456</v>
      </c>
      <c r="Q40" s="5">
        <f t="shared" si="1"/>
        <v>305557</v>
      </c>
      <c r="R40" s="143">
        <f t="shared" si="0"/>
        <v>0.685399472863502</v>
      </c>
      <c r="S40" s="6"/>
    </row>
    <row r="41" spans="2:19" ht="32.25" customHeight="1" x14ac:dyDescent="0.35">
      <c r="B41" s="9" t="s">
        <v>42</v>
      </c>
      <c r="C41" s="4">
        <f>GDP!C41+INWARD!C41</f>
        <v>0</v>
      </c>
      <c r="D41" s="4">
        <f>GDP!D41+INWARD!D41</f>
        <v>-1061</v>
      </c>
      <c r="E41" s="4">
        <f>GDP!E41+INWARD!E41</f>
        <v>325</v>
      </c>
      <c r="F41" s="4">
        <f>GDP!F41+INWARD!F41</f>
        <v>2358</v>
      </c>
      <c r="G41" s="4">
        <f>GDP!G41+INWARD!G41</f>
        <v>448</v>
      </c>
      <c r="H41" s="4">
        <f>GDP!H41+INWARD!H41</f>
        <v>384</v>
      </c>
      <c r="I41" s="4">
        <f>GDP!I41+INWARD!I41</f>
        <v>85478</v>
      </c>
      <c r="J41" s="4">
        <f>GDP!J41+INWARD!J41</f>
        <v>30125</v>
      </c>
      <c r="K41" s="4">
        <f>GDP!K41+INWARD!K41</f>
        <v>8068</v>
      </c>
      <c r="L41" s="4">
        <f>GDP!L41+INWARD!L41</f>
        <v>176</v>
      </c>
      <c r="M41" s="4">
        <f>GDP!M41+INWARD!M41</f>
        <v>128</v>
      </c>
      <c r="N41" s="4">
        <f>GDP!N41+INWARD!N41</f>
        <v>529</v>
      </c>
      <c r="O41" s="4">
        <f>GDP!O41+INWARD!O41</f>
        <v>8623</v>
      </c>
      <c r="P41" s="4">
        <f>GDP!P41+INWARD!P41</f>
        <v>1633</v>
      </c>
      <c r="Q41" s="5">
        <f t="shared" si="1"/>
        <v>137214</v>
      </c>
      <c r="R41" s="143">
        <f t="shared" si="0"/>
        <v>0.30778677388995362</v>
      </c>
      <c r="S41" s="6"/>
    </row>
    <row r="42" spans="2:19" ht="32.25" customHeight="1" x14ac:dyDescent="0.35">
      <c r="B42" s="9" t="s">
        <v>43</v>
      </c>
      <c r="C42" s="4">
        <f>GDP!C42+INWARD!C42</f>
        <v>4050</v>
      </c>
      <c r="D42" s="4">
        <f>GDP!D42+INWARD!D42</f>
        <v>28839</v>
      </c>
      <c r="E42" s="4">
        <f>GDP!E42+INWARD!E42</f>
        <v>26780</v>
      </c>
      <c r="F42" s="4">
        <f>GDP!F42+INWARD!F42</f>
        <v>187322</v>
      </c>
      <c r="G42" s="4">
        <f>GDP!G42+INWARD!G42</f>
        <v>43377</v>
      </c>
      <c r="H42" s="4">
        <f>GDP!H42+INWARD!H42</f>
        <v>35946</v>
      </c>
      <c r="I42" s="4">
        <f>GDP!I42+INWARD!I42</f>
        <v>290503</v>
      </c>
      <c r="J42" s="4">
        <f>GDP!J42+INWARD!J42</f>
        <v>234441</v>
      </c>
      <c r="K42" s="4">
        <f>GDP!K42+INWARD!K42</f>
        <v>0</v>
      </c>
      <c r="L42" s="4">
        <f>GDP!L42+INWARD!L42</f>
        <v>31005</v>
      </c>
      <c r="M42" s="4">
        <f>GDP!M42+INWARD!M42</f>
        <v>172553</v>
      </c>
      <c r="N42" s="4">
        <f>GDP!N42+INWARD!N42</f>
        <v>75910</v>
      </c>
      <c r="O42" s="4">
        <f>GDP!O42+INWARD!O42</f>
        <v>1800590</v>
      </c>
      <c r="P42" s="4">
        <f>GDP!P42+INWARD!P42</f>
        <v>9865</v>
      </c>
      <c r="Q42" s="5">
        <f t="shared" si="1"/>
        <v>2941181</v>
      </c>
      <c r="R42" s="143">
        <f t="shared" si="0"/>
        <v>6.5974070533358669</v>
      </c>
      <c r="S42" s="6"/>
    </row>
    <row r="43" spans="2:19" ht="32.25" customHeight="1" x14ac:dyDescent="0.35">
      <c r="B43" s="9" t="s">
        <v>44</v>
      </c>
      <c r="C43" s="4">
        <f>GDP!C43+INWARD!C43</f>
        <v>0</v>
      </c>
      <c r="D43" s="4">
        <f>GDP!D43+INWARD!D43</f>
        <v>0</v>
      </c>
      <c r="E43" s="4">
        <f>GDP!E43+INWARD!E43</f>
        <v>0</v>
      </c>
      <c r="F43" s="4">
        <f>GDP!F43+INWARD!F43</f>
        <v>0</v>
      </c>
      <c r="G43" s="4">
        <f>GDP!G43+INWARD!G43</f>
        <v>0</v>
      </c>
      <c r="H43" s="4">
        <f>GDP!H43+INWARD!H43</f>
        <v>0</v>
      </c>
      <c r="I43" s="4">
        <f>GDP!I43+INWARD!I43</f>
        <v>0</v>
      </c>
      <c r="J43" s="4">
        <f>GDP!J43+INWARD!J43</f>
        <v>0</v>
      </c>
      <c r="K43" s="4">
        <f>GDP!K43+INWARD!K43</f>
        <v>0</v>
      </c>
      <c r="L43" s="4">
        <f>GDP!L43+INWARD!L43</f>
        <v>0</v>
      </c>
      <c r="M43" s="4">
        <f>GDP!M43+INWARD!M43</f>
        <v>0</v>
      </c>
      <c r="N43" s="4">
        <f>GDP!N43+INWARD!N43</f>
        <v>0</v>
      </c>
      <c r="O43" s="4">
        <f>GDP!O43+INWARD!O43</f>
        <v>0</v>
      </c>
      <c r="P43" s="4">
        <f>GDP!P43+INWARD!P43</f>
        <v>0</v>
      </c>
      <c r="Q43" s="5">
        <f t="shared" si="1"/>
        <v>0</v>
      </c>
      <c r="R43" s="143">
        <f t="shared" si="0"/>
        <v>0</v>
      </c>
      <c r="S43" s="6"/>
    </row>
    <row r="44" spans="2:19" ht="32.25" customHeight="1" x14ac:dyDescent="0.35">
      <c r="B44" s="144" t="s">
        <v>45</v>
      </c>
      <c r="C44" s="79">
        <f>SUM(C7:C43)</f>
        <v>382323</v>
      </c>
      <c r="D44" s="79">
        <f t="shared" ref="D44:R44" si="2">SUM(D7:D43)</f>
        <v>1091626</v>
      </c>
      <c r="E44" s="79">
        <f t="shared" si="2"/>
        <v>542392</v>
      </c>
      <c r="F44" s="79">
        <f t="shared" si="2"/>
        <v>4242631</v>
      </c>
      <c r="G44" s="79">
        <f t="shared" si="2"/>
        <v>1213200</v>
      </c>
      <c r="H44" s="79">
        <f t="shared" si="2"/>
        <v>953364</v>
      </c>
      <c r="I44" s="79">
        <f t="shared" si="2"/>
        <v>6550202</v>
      </c>
      <c r="J44" s="79">
        <f t="shared" si="2"/>
        <v>5788440</v>
      </c>
      <c r="K44" s="79">
        <f t="shared" si="2"/>
        <v>1128307</v>
      </c>
      <c r="L44" s="79">
        <f t="shared" si="2"/>
        <v>1242082</v>
      </c>
      <c r="M44" s="79">
        <f t="shared" si="2"/>
        <v>1928651</v>
      </c>
      <c r="N44" s="79">
        <f t="shared" si="2"/>
        <v>2792918</v>
      </c>
      <c r="O44" s="79">
        <f t="shared" si="2"/>
        <v>15666953</v>
      </c>
      <c r="P44" s="79">
        <f t="shared" si="2"/>
        <v>1057774</v>
      </c>
      <c r="Q44" s="79">
        <f>SUM(Q7:Q43)</f>
        <v>44580863</v>
      </c>
      <c r="R44" s="79">
        <f t="shared" si="2"/>
        <v>100.00000000000001</v>
      </c>
      <c r="S44" s="6"/>
    </row>
    <row r="45" spans="2:19" ht="32.25" customHeight="1" x14ac:dyDescent="0.35">
      <c r="B45" s="247" t="s">
        <v>46</v>
      </c>
      <c r="C45" s="248"/>
      <c r="D45" s="248"/>
      <c r="E45" s="248"/>
      <c r="F45" s="248"/>
      <c r="G45" s="248"/>
      <c r="H45" s="248"/>
      <c r="I45" s="248"/>
      <c r="J45" s="248"/>
      <c r="K45" s="248"/>
      <c r="L45" s="248"/>
      <c r="M45" s="248"/>
      <c r="N45" s="248"/>
      <c r="O45" s="248"/>
      <c r="P45" s="248"/>
      <c r="Q45" s="248"/>
      <c r="R45" s="249"/>
      <c r="S45" s="6"/>
    </row>
    <row r="46" spans="2:19" ht="32.25" customHeight="1" x14ac:dyDescent="0.35">
      <c r="B46" s="9" t="s">
        <v>47</v>
      </c>
      <c r="C46" s="4">
        <f>GDP!C46+INWARD!C46</f>
        <v>1537</v>
      </c>
      <c r="D46" s="4">
        <f>GDP!D46+INWARD!D46</f>
        <v>41654</v>
      </c>
      <c r="E46" s="4">
        <f>GDP!E46+INWARD!E46</f>
        <v>0</v>
      </c>
      <c r="F46" s="4">
        <f>GDP!F46+INWARD!F46</f>
        <v>219721</v>
      </c>
      <c r="G46" s="4">
        <f>GDP!G46+INWARD!G46</f>
        <v>21293</v>
      </c>
      <c r="H46" s="4">
        <f>GDP!H46+INWARD!H46</f>
        <v>8867</v>
      </c>
      <c r="I46" s="4">
        <f>GDP!I46+INWARD!I46</f>
        <v>1892</v>
      </c>
      <c r="J46" s="4">
        <f>GDP!J46+INWARD!J46</f>
        <v>22342</v>
      </c>
      <c r="K46" s="4">
        <f>GDP!K46+INWARD!K46</f>
        <v>0</v>
      </c>
      <c r="L46" s="4">
        <f>GDP!L46+INWARD!L46</f>
        <v>3843</v>
      </c>
      <c r="M46" s="4">
        <f>GDP!M46+INWARD!M46</f>
        <v>0</v>
      </c>
      <c r="N46" s="4">
        <f>GDP!N46+INWARD!N46</f>
        <v>8404</v>
      </c>
      <c r="O46" s="4">
        <f>GDP!O46+INWARD!O46</f>
        <v>50464</v>
      </c>
      <c r="P46" s="4">
        <f>GDP!P46+INWARD!P46</f>
        <v>59337</v>
      </c>
      <c r="Q46" s="5">
        <f>SUM(C46:P46)</f>
        <v>439354</v>
      </c>
      <c r="R46" s="145">
        <f>Q46/$Q$51*100</f>
        <v>9.4936034633456465</v>
      </c>
      <c r="S46" s="6"/>
    </row>
    <row r="47" spans="2:19" ht="32.25" customHeight="1" x14ac:dyDescent="0.35">
      <c r="B47" s="9" t="s">
        <v>79</v>
      </c>
      <c r="C47" s="4">
        <f>GDP!C47+INWARD!C47</f>
        <v>343</v>
      </c>
      <c r="D47" s="4">
        <f>GDP!D47+INWARD!D47</f>
        <v>90154</v>
      </c>
      <c r="E47" s="4">
        <f>GDP!E47+INWARD!E47</f>
        <v>0</v>
      </c>
      <c r="F47" s="4">
        <f>GDP!F47+INWARD!F47</f>
        <v>522201</v>
      </c>
      <c r="G47" s="4">
        <f>GDP!G47+INWARD!G47</f>
        <v>8328</v>
      </c>
      <c r="H47" s="4">
        <f>GDP!H47+INWARD!H47</f>
        <v>56796</v>
      </c>
      <c r="I47" s="4">
        <f>GDP!I47+INWARD!I47</f>
        <v>0</v>
      </c>
      <c r="J47" s="4">
        <f>GDP!J47+INWARD!J47</f>
        <v>90795</v>
      </c>
      <c r="K47" s="4">
        <f>GDP!K47+INWARD!K47</f>
        <v>0</v>
      </c>
      <c r="L47" s="4">
        <f>GDP!L47+INWARD!L47</f>
        <v>6295</v>
      </c>
      <c r="M47" s="4">
        <f>GDP!M47+INWARD!M47</f>
        <v>0</v>
      </c>
      <c r="N47" s="4">
        <f>GDP!N47+INWARD!N47</f>
        <v>0</v>
      </c>
      <c r="O47" s="4">
        <f>GDP!O47+INWARD!O47</f>
        <v>262923</v>
      </c>
      <c r="P47" s="4">
        <f>GDP!P47+INWARD!P47</f>
        <v>145359</v>
      </c>
      <c r="Q47" s="5">
        <f t="shared" ref="Q47:Q49" si="3">SUM(C47:P47)</f>
        <v>1183194</v>
      </c>
      <c r="R47" s="145">
        <f>Q47/$Q$51*100</f>
        <v>25.566569682328577</v>
      </c>
      <c r="S47" s="6"/>
    </row>
    <row r="48" spans="2:19" ht="32.25" customHeight="1" x14ac:dyDescent="0.35">
      <c r="B48" s="9" t="s">
        <v>258</v>
      </c>
      <c r="C48" s="4">
        <f>GDP!C48+INWARD!C48</f>
        <v>0</v>
      </c>
      <c r="D48" s="4">
        <f>GDP!D48+INWARD!D48</f>
        <v>13361</v>
      </c>
      <c r="E48" s="4">
        <f>GDP!E48+INWARD!E48</f>
        <v>6476</v>
      </c>
      <c r="F48" s="4">
        <f>GDP!F48+INWARD!F48</f>
        <v>47490</v>
      </c>
      <c r="G48" s="4">
        <f>GDP!G48+INWARD!G48</f>
        <v>2146</v>
      </c>
      <c r="H48" s="4">
        <f>GDP!H48+INWARD!H48</f>
        <v>13315</v>
      </c>
      <c r="I48" s="4">
        <f>GDP!I48+INWARD!I48</f>
        <v>9884</v>
      </c>
      <c r="J48" s="4">
        <f>GDP!J48+INWARD!J48</f>
        <v>10708</v>
      </c>
      <c r="K48" s="4">
        <f>GDP!K48+INWARD!K48</f>
        <v>0</v>
      </c>
      <c r="L48" s="4">
        <f>GDP!L48+INWARD!L48</f>
        <v>0</v>
      </c>
      <c r="M48" s="4">
        <f>GDP!M48+INWARD!M48</f>
        <v>10355</v>
      </c>
      <c r="N48" s="4">
        <f>GDP!N48+INWARD!N48</f>
        <v>248</v>
      </c>
      <c r="O48" s="4">
        <f>GDP!O48+INWARD!O48</f>
        <v>3987</v>
      </c>
      <c r="P48" s="4">
        <f>GDP!P48+INWARD!P48</f>
        <v>2373</v>
      </c>
      <c r="Q48" s="5">
        <f t="shared" ref="Q48" si="4">SUM(C48:P48)</f>
        <v>120343</v>
      </c>
      <c r="R48" s="145">
        <f>Q48/$Q$51*100</f>
        <v>2.6003831115442333</v>
      </c>
      <c r="S48" s="6"/>
    </row>
    <row r="49" spans="2:19" ht="32.25" customHeight="1" x14ac:dyDescent="0.35">
      <c r="B49" s="9" t="s">
        <v>48</v>
      </c>
      <c r="C49" s="4">
        <f>GDP!C49+INWARD!C49</f>
        <v>8998</v>
      </c>
      <c r="D49" s="4">
        <f>GDP!D49+INWARD!D49</f>
        <v>87950</v>
      </c>
      <c r="E49" s="4">
        <f>GDP!E49+INWARD!E49</f>
        <v>783248</v>
      </c>
      <c r="F49" s="4">
        <f>GDP!F49+INWARD!F49</f>
        <v>88221</v>
      </c>
      <c r="G49" s="4">
        <f>GDP!G49+INWARD!G49</f>
        <v>26706</v>
      </c>
      <c r="H49" s="4">
        <f>GDP!H49+INWARD!H49</f>
        <v>130787</v>
      </c>
      <c r="I49" s="4">
        <f>GDP!I49+INWARD!I49</f>
        <v>10763</v>
      </c>
      <c r="J49" s="4">
        <f>GDP!J49+INWARD!J49</f>
        <v>184035</v>
      </c>
      <c r="K49" s="4">
        <f>GDP!K49+INWARD!K49</f>
        <v>0</v>
      </c>
      <c r="L49" s="4">
        <f>GDP!L49+INWARD!L49</f>
        <v>63294</v>
      </c>
      <c r="M49" s="4">
        <f>GDP!M49+INWARD!M49</f>
        <v>400</v>
      </c>
      <c r="N49" s="4">
        <f>GDP!N49+INWARD!N49</f>
        <v>1285</v>
      </c>
      <c r="O49" s="4">
        <f>GDP!O49+INWARD!O49</f>
        <v>448821</v>
      </c>
      <c r="P49" s="4">
        <f>GDP!P49+INWARD!P49</f>
        <v>965604</v>
      </c>
      <c r="Q49" s="5">
        <f t="shared" si="3"/>
        <v>2800112</v>
      </c>
      <c r="R49" s="145">
        <f>Q49/$Q$51*100</f>
        <v>60.505089246839006</v>
      </c>
      <c r="S49" s="6"/>
    </row>
    <row r="50" spans="2:19" ht="32.25" customHeight="1" x14ac:dyDescent="0.35">
      <c r="B50" s="9" t="s">
        <v>260</v>
      </c>
      <c r="C50" s="4">
        <f>GDP!C50+INWARD!C50</f>
        <v>903</v>
      </c>
      <c r="D50" s="4">
        <f>GDP!D50+INWARD!D50</f>
        <v>9622</v>
      </c>
      <c r="E50" s="4">
        <f>GDP!E50+INWARD!E50</f>
        <v>0</v>
      </c>
      <c r="F50" s="4">
        <f>GDP!F50+INWARD!F50</f>
        <v>22613</v>
      </c>
      <c r="G50" s="4">
        <f>GDP!G50+INWARD!G50</f>
        <v>15960</v>
      </c>
      <c r="H50" s="4">
        <f>GDP!H50+INWARD!H50</f>
        <v>7453</v>
      </c>
      <c r="I50" s="4">
        <f>GDP!I50+INWARD!I50</f>
        <v>897</v>
      </c>
      <c r="J50" s="4">
        <f>GDP!J50+INWARD!J50</f>
        <v>9437</v>
      </c>
      <c r="K50" s="4">
        <f>GDP!K50+INWARD!K50</f>
        <v>0</v>
      </c>
      <c r="L50" s="4">
        <f>GDP!L50+INWARD!L50</f>
        <v>15</v>
      </c>
      <c r="M50" s="4">
        <f>GDP!M50+INWARD!M50</f>
        <v>193</v>
      </c>
      <c r="N50" s="4">
        <f>GDP!N50+INWARD!N50</f>
        <v>0</v>
      </c>
      <c r="O50" s="4">
        <f>GDP!O50+INWARD!O50</f>
        <v>0</v>
      </c>
      <c r="P50" s="4">
        <f>GDP!P50+INWARD!P50</f>
        <v>17799</v>
      </c>
      <c r="Q50" s="5">
        <f t="shared" ref="Q50" si="5">SUM(C50:P50)</f>
        <v>84892</v>
      </c>
      <c r="R50" s="145">
        <f>Q50/$Q$51*100</f>
        <v>1.8343544959425397</v>
      </c>
      <c r="S50" s="6"/>
    </row>
    <row r="51" spans="2:19" ht="32.25" customHeight="1" x14ac:dyDescent="0.35">
      <c r="B51" s="144" t="s">
        <v>216</v>
      </c>
      <c r="C51" s="79">
        <f>SUM(C46:C50)</f>
        <v>11781</v>
      </c>
      <c r="D51" s="79">
        <f t="shared" ref="D51:Q51" si="6">SUM(D46:D50)</f>
        <v>242741</v>
      </c>
      <c r="E51" s="79">
        <f t="shared" si="6"/>
        <v>789724</v>
      </c>
      <c r="F51" s="79">
        <f t="shared" si="6"/>
        <v>900246</v>
      </c>
      <c r="G51" s="79">
        <f t="shared" si="6"/>
        <v>74433</v>
      </c>
      <c r="H51" s="79">
        <f t="shared" si="6"/>
        <v>217218</v>
      </c>
      <c r="I51" s="79">
        <f t="shared" si="6"/>
        <v>23436</v>
      </c>
      <c r="J51" s="79">
        <f t="shared" si="6"/>
        <v>317317</v>
      </c>
      <c r="K51" s="79">
        <f t="shared" si="6"/>
        <v>0</v>
      </c>
      <c r="L51" s="79">
        <f t="shared" si="6"/>
        <v>73447</v>
      </c>
      <c r="M51" s="79">
        <f t="shared" si="6"/>
        <v>10948</v>
      </c>
      <c r="N51" s="79">
        <f t="shared" si="6"/>
        <v>9937</v>
      </c>
      <c r="O51" s="79">
        <f t="shared" si="6"/>
        <v>766195</v>
      </c>
      <c r="P51" s="79">
        <f t="shared" si="6"/>
        <v>1190472</v>
      </c>
      <c r="Q51" s="79">
        <f t="shared" si="6"/>
        <v>4627895</v>
      </c>
      <c r="R51" s="79">
        <f>SUM(R46:R50)</f>
        <v>100</v>
      </c>
      <c r="S51" s="6"/>
    </row>
    <row r="52" spans="2:19" ht="19.5" customHeight="1" x14ac:dyDescent="0.35">
      <c r="B52" s="250" t="s">
        <v>50</v>
      </c>
      <c r="C52" s="250"/>
      <c r="D52" s="250"/>
      <c r="E52" s="250"/>
      <c r="F52" s="250"/>
      <c r="G52" s="250"/>
      <c r="H52" s="250"/>
      <c r="I52" s="250"/>
      <c r="J52" s="250"/>
      <c r="K52" s="250"/>
      <c r="L52" s="250"/>
      <c r="M52" s="250"/>
      <c r="N52" s="250"/>
      <c r="O52" s="250"/>
      <c r="P52" s="250"/>
      <c r="Q52" s="250"/>
      <c r="R52" s="250"/>
      <c r="S52" s="6"/>
    </row>
    <row r="53" spans="2:19" ht="19.5" customHeight="1" x14ac:dyDescent="0.35">
      <c r="C53" s="136"/>
      <c r="D53" s="136"/>
      <c r="E53" s="136"/>
      <c r="F53" s="136"/>
      <c r="G53" s="136"/>
      <c r="H53" s="136"/>
      <c r="I53" s="136"/>
      <c r="J53" s="136"/>
      <c r="K53" s="136"/>
      <c r="L53" s="136"/>
      <c r="M53" s="136"/>
      <c r="N53" s="136"/>
      <c r="O53" s="136"/>
      <c r="P53" s="136"/>
      <c r="Q53" s="136"/>
      <c r="R53" s="136"/>
    </row>
  </sheetData>
  <sheetProtection password="E931" sheet="1" objects="1" scenarios="1"/>
  <mergeCells count="21">
    <mergeCell ref="B3:R3"/>
    <mergeCell ref="B4:B5"/>
    <mergeCell ref="C4:C5"/>
    <mergeCell ref="D4:D5"/>
    <mergeCell ref="E4:E5"/>
    <mergeCell ref="F4:F5"/>
    <mergeCell ref="G4:G5"/>
    <mergeCell ref="H4:H5"/>
    <mergeCell ref="I4:I5"/>
    <mergeCell ref="J4:J5"/>
    <mergeCell ref="Q4:Q5"/>
    <mergeCell ref="R4:R5"/>
    <mergeCell ref="B6:R6"/>
    <mergeCell ref="B45:R45"/>
    <mergeCell ref="B52:R52"/>
    <mergeCell ref="K4:K5"/>
    <mergeCell ref="L4:L5"/>
    <mergeCell ref="M4:M5"/>
    <mergeCell ref="N4:N5"/>
    <mergeCell ref="O4:O5"/>
    <mergeCell ref="P4:P5"/>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92D050"/>
    <pageSetUpPr fitToPage="1"/>
  </sheetPr>
  <dimension ref="B2:R52"/>
  <sheetViews>
    <sheetView showGridLines="0" zoomScale="80" zoomScaleNormal="80" workbookViewId="0">
      <selection activeCell="A9" sqref="A9"/>
    </sheetView>
  </sheetViews>
  <sheetFormatPr defaultColWidth="9.1796875" defaultRowHeight="18" customHeight="1" x14ac:dyDescent="0.35"/>
  <cols>
    <col min="1" max="1" width="16.54296875" customWidth="1"/>
    <col min="2" max="2" width="43.26953125" customWidth="1"/>
    <col min="3" max="17" width="17.1796875" customWidth="1"/>
    <col min="18" max="18" width="2" customWidth="1"/>
    <col min="19" max="19" width="9.1796875" customWidth="1"/>
  </cols>
  <sheetData>
    <row r="2" spans="2:18" ht="18" customHeight="1" x14ac:dyDescent="0.35">
      <c r="B2" s="6"/>
      <c r="C2" s="6"/>
      <c r="D2" s="6"/>
      <c r="E2" s="6"/>
      <c r="F2" s="6"/>
      <c r="G2" s="6"/>
      <c r="H2" s="6"/>
      <c r="I2" s="6"/>
      <c r="J2" s="6"/>
      <c r="K2" s="6"/>
      <c r="L2" s="6"/>
      <c r="M2" s="6"/>
      <c r="N2" s="6"/>
      <c r="O2" s="6"/>
      <c r="P2" s="6"/>
      <c r="Q2" s="6"/>
      <c r="R2" s="6"/>
    </row>
    <row r="3" spans="2:18" ht="21.75" customHeight="1" x14ac:dyDescent="0.35">
      <c r="B3" s="259" t="s">
        <v>295</v>
      </c>
      <c r="C3" s="260"/>
      <c r="D3" s="260"/>
      <c r="E3" s="260"/>
      <c r="F3" s="260"/>
      <c r="G3" s="260"/>
      <c r="H3" s="260"/>
      <c r="I3" s="260"/>
      <c r="J3" s="260"/>
      <c r="K3" s="260"/>
      <c r="L3" s="260"/>
      <c r="M3" s="260"/>
      <c r="N3" s="260"/>
      <c r="O3" s="260"/>
      <c r="P3" s="260"/>
      <c r="Q3" s="261"/>
      <c r="R3" s="6"/>
    </row>
    <row r="4" spans="2:18" ht="18" customHeight="1" x14ac:dyDescent="0.35">
      <c r="B4" s="255" t="s">
        <v>0</v>
      </c>
      <c r="C4" s="258" t="s">
        <v>201</v>
      </c>
      <c r="D4" s="258" t="s">
        <v>202</v>
      </c>
      <c r="E4" s="258" t="s">
        <v>203</v>
      </c>
      <c r="F4" s="258" t="s">
        <v>204</v>
      </c>
      <c r="G4" s="258" t="s">
        <v>205</v>
      </c>
      <c r="H4" s="258" t="s">
        <v>206</v>
      </c>
      <c r="I4" s="258" t="s">
        <v>207</v>
      </c>
      <c r="J4" s="258" t="s">
        <v>208</v>
      </c>
      <c r="K4" s="251" t="s">
        <v>209</v>
      </c>
      <c r="L4" s="251" t="s">
        <v>210</v>
      </c>
      <c r="M4" s="251" t="s">
        <v>211</v>
      </c>
      <c r="N4" s="251" t="s">
        <v>212</v>
      </c>
      <c r="O4" s="251" t="s">
        <v>213</v>
      </c>
      <c r="P4" s="258" t="s">
        <v>214</v>
      </c>
      <c r="Q4" s="251" t="s">
        <v>215</v>
      </c>
      <c r="R4" s="6"/>
    </row>
    <row r="5" spans="2:18" ht="18" customHeight="1" x14ac:dyDescent="0.35">
      <c r="B5" s="255"/>
      <c r="C5" s="258"/>
      <c r="D5" s="258"/>
      <c r="E5" s="258"/>
      <c r="F5" s="258"/>
      <c r="G5" s="258"/>
      <c r="H5" s="258"/>
      <c r="I5" s="258"/>
      <c r="J5" s="258"/>
      <c r="K5" s="251"/>
      <c r="L5" s="251"/>
      <c r="M5" s="251"/>
      <c r="N5" s="251"/>
      <c r="O5" s="251"/>
      <c r="P5" s="258"/>
      <c r="Q5" s="251"/>
      <c r="R5" s="6"/>
    </row>
    <row r="6" spans="2:18" ht="25.5" customHeight="1" x14ac:dyDescent="0.35">
      <c r="B6" s="247" t="s">
        <v>16</v>
      </c>
      <c r="C6" s="248"/>
      <c r="D6" s="248"/>
      <c r="E6" s="248"/>
      <c r="F6" s="248"/>
      <c r="G6" s="248"/>
      <c r="H6" s="248"/>
      <c r="I6" s="248"/>
      <c r="J6" s="248"/>
      <c r="K6" s="248"/>
      <c r="L6" s="248"/>
      <c r="M6" s="248"/>
      <c r="N6" s="248"/>
      <c r="O6" s="248"/>
      <c r="P6" s="248"/>
      <c r="Q6" s="249"/>
      <c r="R6" s="6"/>
    </row>
    <row r="7" spans="2:18" ht="25.5" customHeight="1" x14ac:dyDescent="0.35">
      <c r="B7" s="146" t="s">
        <v>32</v>
      </c>
      <c r="C7" s="147">
        <f>IFERROR('APPENDIX 13'!C24/'APPENDIX 13'!C$44*100,"")</f>
        <v>0.26652856354443755</v>
      </c>
      <c r="D7" s="147">
        <f>IFERROR('APPENDIX 13'!D24/'APPENDIX 13'!D$44*100,"")</f>
        <v>3.0089975870856867</v>
      </c>
      <c r="E7" s="147">
        <f>IFERROR('APPENDIX 13'!E24/'APPENDIX 13'!E$44*100,"")</f>
        <v>2.2716043009483915</v>
      </c>
      <c r="F7" s="147">
        <f>IFERROR('APPENDIX 13'!F24/'APPENDIX 13'!F$44*100,"")</f>
        <v>6.4851032295761755</v>
      </c>
      <c r="G7" s="147">
        <f>IFERROR('APPENDIX 13'!G24/'APPENDIX 13'!G$44*100,"")</f>
        <v>13.169798878997693</v>
      </c>
      <c r="H7" s="147">
        <f>IFERROR('APPENDIX 13'!H24/'APPENDIX 13'!H$44*100,"")</f>
        <v>10.244775342891067</v>
      </c>
      <c r="I7" s="147">
        <f>IFERROR('APPENDIX 13'!I24/'APPENDIX 13'!I$44*100,"")</f>
        <v>5.2006487738851419</v>
      </c>
      <c r="J7" s="147">
        <f>IFERROR('APPENDIX 13'!J24/'APPENDIX 13'!J$44*100,"")</f>
        <v>3.4988183344735373</v>
      </c>
      <c r="K7" s="147">
        <f>IFERROR('APPENDIX 13'!K24/'APPENDIX 13'!K$44*100,"")</f>
        <v>0</v>
      </c>
      <c r="L7" s="147">
        <f>IFERROR('APPENDIX 13'!L24/'APPENDIX 13'!L$44*100,"")</f>
        <v>13.322791892966809</v>
      </c>
      <c r="M7" s="147">
        <f>IFERROR('APPENDIX 13'!M24/'APPENDIX 13'!M$44*100,"")</f>
        <v>1.1669814808381611</v>
      </c>
      <c r="N7" s="147">
        <f>IFERROR('APPENDIX 13'!N24/'APPENDIX 13'!N$44*100,"")</f>
        <v>2.8378921257265701</v>
      </c>
      <c r="O7" s="147">
        <f>IFERROR('APPENDIX 13'!O24/'APPENDIX 13'!O$44*100,"")</f>
        <v>18.520787034977381</v>
      </c>
      <c r="P7" s="147">
        <f>IFERROR('APPENDIX 13'!P24/'APPENDIX 13'!P$44*100,"")</f>
        <v>7.2910659554876567</v>
      </c>
      <c r="Q7" s="148">
        <f>IFERROR('APPENDIX 13'!Q24/'APPENDIX 13'!Q$44*100,"")</f>
        <v>9.7978475652209784</v>
      </c>
      <c r="R7" s="6"/>
    </row>
    <row r="8" spans="2:18" ht="25.5" customHeight="1" x14ac:dyDescent="0.35">
      <c r="B8" s="58" t="s">
        <v>20</v>
      </c>
      <c r="C8" s="147">
        <f>IFERROR('APPENDIX 13'!C11/'APPENDIX 13'!C$44*100,"")</f>
        <v>7.5067416817716962E-2</v>
      </c>
      <c r="D8" s="147">
        <f>IFERROR('APPENDIX 13'!D11/'APPENDIX 13'!D$44*100,"")</f>
        <v>5.3285649114257083</v>
      </c>
      <c r="E8" s="147">
        <f>IFERROR('APPENDIX 13'!E11/'APPENDIX 13'!E$44*100,"")</f>
        <v>4.8536851575981945</v>
      </c>
      <c r="F8" s="147">
        <f>IFERROR('APPENDIX 13'!F11/'APPENDIX 13'!F$44*100,"")</f>
        <v>9.4183774172205865</v>
      </c>
      <c r="G8" s="147">
        <f>IFERROR('APPENDIX 13'!G11/'APPENDIX 13'!G$44*100,"")</f>
        <v>7.0131882624464223</v>
      </c>
      <c r="H8" s="147">
        <f>IFERROR('APPENDIX 13'!H11/'APPENDIX 13'!H$44*100,"")</f>
        <v>6.6535971570145289</v>
      </c>
      <c r="I8" s="147">
        <f>IFERROR('APPENDIX 13'!I11/'APPENDIX 13'!I$44*100,"")</f>
        <v>7.009356352674315</v>
      </c>
      <c r="J8" s="147">
        <f>IFERROR('APPENDIX 13'!J11/'APPENDIX 13'!J$44*100,"")</f>
        <v>8.2665795965752444</v>
      </c>
      <c r="K8" s="147">
        <f>IFERROR('APPENDIX 13'!K11/'APPENDIX 13'!K$44*100,"")</f>
        <v>0</v>
      </c>
      <c r="L8" s="147">
        <f>IFERROR('APPENDIX 13'!L11/'APPENDIX 13'!L$44*100,"")</f>
        <v>7.0833487644132997</v>
      </c>
      <c r="M8" s="147">
        <f>IFERROR('APPENDIX 13'!M11/'APPENDIX 13'!M$44*100,"")</f>
        <v>5.1233737985773482</v>
      </c>
      <c r="N8" s="147">
        <f>IFERROR('APPENDIX 13'!N11/'APPENDIX 13'!N$44*100,"")</f>
        <v>8.2057188932865195</v>
      </c>
      <c r="O8" s="147">
        <f>IFERROR('APPENDIX 13'!O11/'APPENDIX 13'!O$44*100,"")</f>
        <v>10.037848457195219</v>
      </c>
      <c r="P8" s="147">
        <f>IFERROR('APPENDIX 13'!P11/'APPENDIX 13'!P$44*100,"")</f>
        <v>12.362281545963505</v>
      </c>
      <c r="Q8" s="148">
        <f>IFERROR('APPENDIX 13'!Q11/'APPENDIX 13'!Q$44*100,"")</f>
        <v>8.2768249685969515</v>
      </c>
      <c r="R8" s="6"/>
    </row>
    <row r="9" spans="2:18" ht="25.5" customHeight="1" x14ac:dyDescent="0.35">
      <c r="B9" s="58" t="s">
        <v>139</v>
      </c>
      <c r="C9" s="147">
        <f>IFERROR('APPENDIX 13'!C12/'APPENDIX 13'!C$44*100,"")</f>
        <v>0</v>
      </c>
      <c r="D9" s="147">
        <f>IFERROR('APPENDIX 13'!D12/'APPENDIX 13'!D$44*100,"")</f>
        <v>20.140139571611524</v>
      </c>
      <c r="E9" s="147">
        <f>IFERROR('APPENDIX 13'!E12/'APPENDIX 13'!E$44*100,"")</f>
        <v>9.4184648741131873</v>
      </c>
      <c r="F9" s="147">
        <f>IFERROR('APPENDIX 13'!F12/'APPENDIX 13'!F$44*100,"")</f>
        <v>4.4726727353851894</v>
      </c>
      <c r="G9" s="147">
        <f>IFERROR('APPENDIX 13'!G12/'APPENDIX 13'!G$44*100,"")</f>
        <v>4.2734091658424003</v>
      </c>
      <c r="H9" s="147">
        <f>IFERROR('APPENDIX 13'!H12/'APPENDIX 13'!H$44*100,"")</f>
        <v>12.068632757267949</v>
      </c>
      <c r="I9" s="147">
        <f>IFERROR('APPENDIX 13'!I12/'APPENDIX 13'!I$44*100,"")</f>
        <v>6.7794855792233584</v>
      </c>
      <c r="J9" s="147">
        <f>IFERROR('APPENDIX 13'!J12/'APPENDIX 13'!J$44*100,"")</f>
        <v>6.0934725072731171</v>
      </c>
      <c r="K9" s="147">
        <f>IFERROR('APPENDIX 13'!K12/'APPENDIX 13'!K$44*100,"")</f>
        <v>0</v>
      </c>
      <c r="L9" s="147">
        <f>IFERROR('APPENDIX 13'!L12/'APPENDIX 13'!L$44*100,"")</f>
        <v>21.682384898903614</v>
      </c>
      <c r="M9" s="147">
        <f>IFERROR('APPENDIX 13'!M12/'APPENDIX 13'!M$44*100,"")</f>
        <v>6.2970957420497538</v>
      </c>
      <c r="N9" s="147">
        <f>IFERROR('APPENDIX 13'!N12/'APPENDIX 13'!N$44*100,"")</f>
        <v>3.5891136080615329</v>
      </c>
      <c r="O9" s="147">
        <f>IFERROR('APPENDIX 13'!O12/'APPENDIX 13'!O$44*100,"")</f>
        <v>7.1345908805624161</v>
      </c>
      <c r="P9" s="147">
        <f>IFERROR('APPENDIX 13'!P12/'APPENDIX 13'!P$44*100,"")</f>
        <v>15.186797936043048</v>
      </c>
      <c r="Q9" s="148">
        <f>IFERROR('APPENDIX 13'!Q12/'APPENDIX 13'!Q$44*100,"")</f>
        <v>7.1640762091124159</v>
      </c>
      <c r="R9" s="6"/>
    </row>
    <row r="10" spans="2:18" ht="25.5" customHeight="1" x14ac:dyDescent="0.35">
      <c r="B10" s="58" t="s">
        <v>21</v>
      </c>
      <c r="C10" s="147">
        <f>IFERROR('APPENDIX 13'!C13/'APPENDIX 13'!C$44*100,"")</f>
        <v>0</v>
      </c>
      <c r="D10" s="147">
        <f>IFERROR('APPENDIX 13'!D13/'APPENDIX 13'!D$44*100,"")</f>
        <v>4.8840903386324621</v>
      </c>
      <c r="E10" s="147">
        <f>IFERROR('APPENDIX 13'!E13/'APPENDIX 13'!E$44*100,"")</f>
        <v>6.6776427380934829</v>
      </c>
      <c r="F10" s="147">
        <f>IFERROR('APPENDIX 13'!F13/'APPENDIX 13'!F$44*100,"")</f>
        <v>3.8692735710458912</v>
      </c>
      <c r="G10" s="147">
        <f>IFERROR('APPENDIX 13'!G13/'APPENDIX 13'!G$44*100,"")</f>
        <v>1.46513353115727</v>
      </c>
      <c r="H10" s="147">
        <f>IFERROR('APPENDIX 13'!H13/'APPENDIX 13'!H$44*100,"")</f>
        <v>2.0828350976122447</v>
      </c>
      <c r="I10" s="147">
        <f>IFERROR('APPENDIX 13'!I13/'APPENDIX 13'!I$44*100,"")</f>
        <v>9.215685256729488</v>
      </c>
      <c r="J10" s="147">
        <f>IFERROR('APPENDIX 13'!J13/'APPENDIX 13'!J$44*100,"")</f>
        <v>10.351666424805302</v>
      </c>
      <c r="K10" s="147">
        <f>IFERROR('APPENDIX 13'!K13/'APPENDIX 13'!K$44*100,"")</f>
        <v>0</v>
      </c>
      <c r="L10" s="147">
        <f>IFERROR('APPENDIX 13'!L13/'APPENDIX 13'!L$44*100,"")</f>
        <v>12.059590268597404</v>
      </c>
      <c r="M10" s="147">
        <f>IFERROR('APPENDIX 13'!M13/'APPENDIX 13'!M$44*100,"")</f>
        <v>17.06415520485562</v>
      </c>
      <c r="N10" s="147">
        <f>IFERROR('APPENDIX 13'!N13/'APPENDIX 13'!N$44*100,"")</f>
        <v>5.8994213220724703</v>
      </c>
      <c r="O10" s="147">
        <f>IFERROR('APPENDIX 13'!O13/'APPENDIX 13'!O$44*100,"")</f>
        <v>6.060687103612298</v>
      </c>
      <c r="P10" s="147">
        <f>IFERROR('APPENDIX 13'!P13/'APPENDIX 13'!P$44*100,"")</f>
        <v>6.4072287653128166</v>
      </c>
      <c r="Q10" s="148">
        <f>IFERROR('APPENDIX 13'!Q13/'APPENDIX 13'!Q$44*100,"")</f>
        <v>7.0773304680082125</v>
      </c>
      <c r="R10" s="6"/>
    </row>
    <row r="11" spans="2:18" ht="25.5" customHeight="1" x14ac:dyDescent="0.35">
      <c r="B11" s="58" t="s">
        <v>43</v>
      </c>
      <c r="C11" s="147">
        <f>IFERROR('APPENDIX 13'!C42/'APPENDIX 13'!C$44*100,"")</f>
        <v>1.0593137216437409</v>
      </c>
      <c r="D11" s="147">
        <f>IFERROR('APPENDIX 13'!D42/'APPENDIX 13'!D$44*100,"")</f>
        <v>2.6418388715549095</v>
      </c>
      <c r="E11" s="147">
        <f>IFERROR('APPENDIX 13'!E42/'APPENDIX 13'!E$44*100,"")</f>
        <v>4.9373884570568887</v>
      </c>
      <c r="F11" s="147">
        <f>IFERROR('APPENDIX 13'!F42/'APPENDIX 13'!F$44*100,"")</f>
        <v>4.4152319633736701</v>
      </c>
      <c r="G11" s="147">
        <f>IFERROR('APPENDIX 13'!G42/'APPENDIX 13'!G$44*100,"")</f>
        <v>3.5754203758654799</v>
      </c>
      <c r="H11" s="147">
        <f>IFERROR('APPENDIX 13'!H42/'APPENDIX 13'!H$44*100,"")</f>
        <v>3.7704381537377119</v>
      </c>
      <c r="I11" s="147">
        <f>IFERROR('APPENDIX 13'!I42/'APPENDIX 13'!I$44*100,"")</f>
        <v>4.4350235305720336</v>
      </c>
      <c r="J11" s="147">
        <f>IFERROR('APPENDIX 13'!J42/'APPENDIX 13'!J$44*100,"")</f>
        <v>4.0501585919522363</v>
      </c>
      <c r="K11" s="147">
        <f>IFERROR('APPENDIX 13'!K42/'APPENDIX 13'!K$44*100,"")</f>
        <v>0</v>
      </c>
      <c r="L11" s="147">
        <f>IFERROR('APPENDIX 13'!L42/'APPENDIX 13'!L$44*100,"")</f>
        <v>2.4962120053265404</v>
      </c>
      <c r="M11" s="147">
        <f>IFERROR('APPENDIX 13'!M42/'APPENDIX 13'!M$44*100,"")</f>
        <v>8.9468234532841855</v>
      </c>
      <c r="N11" s="147">
        <f>IFERROR('APPENDIX 13'!N42/'APPENDIX 13'!N$44*100,"")</f>
        <v>2.7179458902839251</v>
      </c>
      <c r="O11" s="147">
        <f>IFERROR('APPENDIX 13'!O42/'APPENDIX 13'!O$44*100,"")</f>
        <v>11.492917608165417</v>
      </c>
      <c r="P11" s="147">
        <f>IFERROR('APPENDIX 13'!P42/'APPENDIX 13'!P$44*100,"")</f>
        <v>0.93261887700019108</v>
      </c>
      <c r="Q11" s="148">
        <f>IFERROR('APPENDIX 13'!Q42/'APPENDIX 13'!Q$44*100,"")</f>
        <v>6.5974070533358669</v>
      </c>
      <c r="R11" s="6"/>
    </row>
    <row r="12" spans="2:18" ht="25.5" customHeight="1" x14ac:dyDescent="0.35">
      <c r="B12" s="58" t="s">
        <v>26</v>
      </c>
      <c r="C12" s="147">
        <f>IFERROR('APPENDIX 13'!C18/'APPENDIX 13'!C$44*100,"")</f>
        <v>21.022276975227751</v>
      </c>
      <c r="D12" s="147">
        <f>IFERROR('APPENDIX 13'!D18/'APPENDIX 13'!D$44*100,"")</f>
        <v>13.010683146059183</v>
      </c>
      <c r="E12" s="147">
        <f>IFERROR('APPENDIX 13'!E18/'APPENDIX 13'!E$44*100,"")</f>
        <v>8.1535125886812487</v>
      </c>
      <c r="F12" s="147">
        <f>IFERROR('APPENDIX 13'!F18/'APPENDIX 13'!F$44*100,"")</f>
        <v>10.690064726345515</v>
      </c>
      <c r="G12" s="147">
        <f>IFERROR('APPENDIX 13'!G18/'APPENDIX 13'!G$44*100,"")</f>
        <v>2.9700791295746787</v>
      </c>
      <c r="H12" s="147">
        <f>IFERROR('APPENDIX 13'!H18/'APPENDIX 13'!H$44*100,"")</f>
        <v>7.8453770018586821</v>
      </c>
      <c r="I12" s="147">
        <f>IFERROR('APPENDIX 13'!I18/'APPENDIX 13'!I$44*100,"")</f>
        <v>4.0426234183312211</v>
      </c>
      <c r="J12" s="147">
        <f>IFERROR('APPENDIX 13'!J18/'APPENDIX 13'!J$44*100,"")</f>
        <v>5.3095134440367353</v>
      </c>
      <c r="K12" s="147">
        <f>IFERROR('APPENDIX 13'!K18/'APPENDIX 13'!K$44*100,"")</f>
        <v>5.305914081894378</v>
      </c>
      <c r="L12" s="147">
        <f>IFERROR('APPENDIX 13'!L18/'APPENDIX 13'!L$44*100,"")</f>
        <v>3.522070201484282</v>
      </c>
      <c r="M12" s="147">
        <f>IFERROR('APPENDIX 13'!M18/'APPENDIX 13'!M$44*100,"")</f>
        <v>9.2624326537045842</v>
      </c>
      <c r="N12" s="147">
        <f>IFERROR('APPENDIX 13'!N18/'APPENDIX 13'!N$44*100,"")</f>
        <v>8.9602344214903553</v>
      </c>
      <c r="O12" s="147">
        <f>IFERROR('APPENDIX 13'!O18/'APPENDIX 13'!O$44*100,"")</f>
        <v>4.3843177419374397</v>
      </c>
      <c r="P12" s="147">
        <f>IFERROR('APPENDIX 13'!P18/'APPENDIX 13'!P$44*100,"")</f>
        <v>4.8862989636727692</v>
      </c>
      <c r="Q12" s="148">
        <f>IFERROR('APPENDIX 13'!Q18/'APPENDIX 13'!Q$44*100,"")</f>
        <v>5.9985648999212957</v>
      </c>
      <c r="R12" s="6"/>
    </row>
    <row r="13" spans="2:18" ht="25.5" customHeight="1" x14ac:dyDescent="0.35">
      <c r="B13" s="58" t="s">
        <v>17</v>
      </c>
      <c r="C13" s="147">
        <f>IFERROR('APPENDIX 13'!C7/'APPENDIX 13'!C$44*100,"")</f>
        <v>0</v>
      </c>
      <c r="D13" s="147">
        <f>IFERROR('APPENDIX 13'!D7/'APPENDIX 13'!D$44*100,"")</f>
        <v>3.1146198423269511E-3</v>
      </c>
      <c r="E13" s="147">
        <f>IFERROR('APPENDIX 13'!E7/'APPENDIX 13'!E$44*100,"")</f>
        <v>5.3098128290977743E-2</v>
      </c>
      <c r="F13" s="147">
        <f>IFERROR('APPENDIX 13'!F7/'APPENDIX 13'!F$44*100,"")</f>
        <v>1.4754995190484396E-2</v>
      </c>
      <c r="G13" s="147">
        <f>IFERROR('APPENDIX 13'!G7/'APPENDIX 13'!G$44*100,"")</f>
        <v>0.12306297395318166</v>
      </c>
      <c r="H13" s="147">
        <f>IFERROR('APPENDIX 13'!H7/'APPENDIX 13'!H$44*100,"")</f>
        <v>7.8668798066635626E-3</v>
      </c>
      <c r="I13" s="147">
        <f>IFERROR('APPENDIX 13'!I7/'APPENDIX 13'!I$44*100,"")</f>
        <v>0</v>
      </c>
      <c r="J13" s="147">
        <f>IFERROR('APPENDIX 13'!J7/'APPENDIX 13'!J$44*100,"")</f>
        <v>0</v>
      </c>
      <c r="K13" s="147">
        <f>IFERROR('APPENDIX 13'!K7/'APPENDIX 13'!K$44*100,"")</f>
        <v>0</v>
      </c>
      <c r="L13" s="147">
        <f>IFERROR('APPENDIX 13'!L7/'APPENDIX 13'!L$44*100,"")</f>
        <v>1.0027518311995505</v>
      </c>
      <c r="M13" s="147">
        <f>IFERROR('APPENDIX 13'!M7/'APPENDIX 13'!M$44*100,"")</f>
        <v>3.8731735290625416E-2</v>
      </c>
      <c r="N13" s="147">
        <f>IFERROR('APPENDIX 13'!N7/'APPENDIX 13'!N$44*100,"")</f>
        <v>0.60263136977168674</v>
      </c>
      <c r="O13" s="147">
        <f>IFERROR('APPENDIX 13'!O7/'APPENDIX 13'!O$44*100,"")</f>
        <v>15.077749961974099</v>
      </c>
      <c r="P13" s="147">
        <f>IFERROR('APPENDIX 13'!P7/'APPENDIX 13'!P$44*100,"")</f>
        <v>0.51428755102696799</v>
      </c>
      <c r="Q13" s="148">
        <f>IFERROR('APPENDIX 13'!Q7/'APPENDIX 13'!Q$44*100,"")</f>
        <v>5.3839536484522519</v>
      </c>
      <c r="R13" s="6"/>
    </row>
    <row r="14" spans="2:18" ht="25.5" customHeight="1" x14ac:dyDescent="0.35">
      <c r="B14" s="58" t="s">
        <v>29</v>
      </c>
      <c r="C14" s="147">
        <f>IFERROR('APPENDIX 13'!C21/'APPENDIX 13'!C$44*100,"")</f>
        <v>58.699581244131274</v>
      </c>
      <c r="D14" s="147">
        <f>IFERROR('APPENDIX 13'!D21/'APPENDIX 13'!D$44*100,"")</f>
        <v>3.7208714339892963</v>
      </c>
      <c r="E14" s="147">
        <f>IFERROR('APPENDIX 13'!E21/'APPENDIX 13'!E$44*100,"")</f>
        <v>8.3277408221360183</v>
      </c>
      <c r="F14" s="147">
        <f>IFERROR('APPENDIX 13'!F21/'APPENDIX 13'!F$44*100,"")</f>
        <v>7.5550289431251496</v>
      </c>
      <c r="G14" s="147">
        <f>IFERROR('APPENDIX 13'!G21/'APPENDIX 13'!G$44*100,"")</f>
        <v>6.5062644246620502</v>
      </c>
      <c r="H14" s="147">
        <f>IFERROR('APPENDIX 13'!H21/'APPENDIX 13'!H$44*100,"")</f>
        <v>3.9858857687095379</v>
      </c>
      <c r="I14" s="147">
        <f>IFERROR('APPENDIX 13'!I21/'APPENDIX 13'!I$44*100,"")</f>
        <v>6.1464669333861766</v>
      </c>
      <c r="J14" s="147">
        <f>IFERROR('APPENDIX 13'!J21/'APPENDIX 13'!J$44*100,"")</f>
        <v>3.2187083221040558</v>
      </c>
      <c r="K14" s="147">
        <f>IFERROR('APPENDIX 13'!K21/'APPENDIX 13'!K$44*100,"")</f>
        <v>0</v>
      </c>
      <c r="L14" s="147">
        <f>IFERROR('APPENDIX 13'!L21/'APPENDIX 13'!L$44*100,"")</f>
        <v>8.1690258775185534</v>
      </c>
      <c r="M14" s="147">
        <f>IFERROR('APPENDIX 13'!M21/'APPENDIX 13'!M$44*100,"")</f>
        <v>5.5563707482587574</v>
      </c>
      <c r="N14" s="147">
        <f>IFERROR('APPENDIX 13'!N21/'APPENDIX 13'!N$44*100,"")</f>
        <v>6.631630430968614</v>
      </c>
      <c r="O14" s="147">
        <f>IFERROR('APPENDIX 13'!O21/'APPENDIX 13'!O$44*100,"")</f>
        <v>0.17927544685938612</v>
      </c>
      <c r="P14" s="147">
        <f>IFERROR('APPENDIX 13'!P21/'APPENDIX 13'!P$44*100,"")</f>
        <v>3.7701815321609344</v>
      </c>
      <c r="Q14" s="148">
        <f>IFERROR('APPENDIX 13'!Q21/'APPENDIX 13'!Q$44*100,"")</f>
        <v>4.0340313735066102</v>
      </c>
      <c r="R14" s="6"/>
    </row>
    <row r="15" spans="2:18" ht="25.5" customHeight="1" x14ac:dyDescent="0.35">
      <c r="B15" s="58" t="s">
        <v>28</v>
      </c>
      <c r="C15" s="147">
        <f>IFERROR('APPENDIX 13'!C20/'APPENDIX 13'!C$44*100,"")</f>
        <v>1.4163416796792241</v>
      </c>
      <c r="D15" s="147">
        <f>IFERROR('APPENDIX 13'!D20/'APPENDIX 13'!D$44*100,"")</f>
        <v>4.8401192349760809</v>
      </c>
      <c r="E15" s="147">
        <f>IFERROR('APPENDIX 13'!E20/'APPENDIX 13'!E$44*100,"")</f>
        <v>11.986718093187216</v>
      </c>
      <c r="F15" s="147">
        <f>IFERROR('APPENDIX 13'!F20/'APPENDIX 13'!F$44*100,"")</f>
        <v>4.5130486247802368</v>
      </c>
      <c r="G15" s="147">
        <f>IFERROR('APPENDIX 13'!G20/'APPENDIX 13'!G$44*100,"")</f>
        <v>7.3781734256511706</v>
      </c>
      <c r="H15" s="147">
        <f>IFERROR('APPENDIX 13'!H20/'APPENDIX 13'!H$44*100,"")</f>
        <v>1.11185234600845</v>
      </c>
      <c r="I15" s="147">
        <f>IFERROR('APPENDIX 13'!I20/'APPENDIX 13'!I$44*100,"")</f>
        <v>3.9024750687078043</v>
      </c>
      <c r="J15" s="147">
        <f>IFERROR('APPENDIX 13'!J20/'APPENDIX 13'!J$44*100,"")</f>
        <v>3.0333388615931063</v>
      </c>
      <c r="K15" s="147">
        <f>IFERROR('APPENDIX 13'!K20/'APPENDIX 13'!K$44*100,"")</f>
        <v>1.6135679385131885</v>
      </c>
      <c r="L15" s="147">
        <f>IFERROR('APPENDIX 13'!L20/'APPENDIX 13'!L$44*100,"")</f>
        <v>6.2123112644736818</v>
      </c>
      <c r="M15" s="147">
        <f>IFERROR('APPENDIX 13'!M20/'APPENDIX 13'!M$44*100,"")</f>
        <v>2.7091993315535055</v>
      </c>
      <c r="N15" s="147">
        <f>IFERROR('APPENDIX 13'!N20/'APPENDIX 13'!N$44*100,"")</f>
        <v>4.5969484245509538</v>
      </c>
      <c r="O15" s="147">
        <f>IFERROR('APPENDIX 13'!O20/'APPENDIX 13'!O$44*100,"")</f>
        <v>3.0089003266940293</v>
      </c>
      <c r="P15" s="147">
        <f>IFERROR('APPENDIX 13'!P20/'APPENDIX 13'!P$44*100,"")</f>
        <v>10.021611421721465</v>
      </c>
      <c r="Q15" s="148">
        <f>IFERROR('APPENDIX 13'!Q20/'APPENDIX 13'!Q$44*100,"")</f>
        <v>3.8121065534330278</v>
      </c>
      <c r="R15" s="6"/>
    </row>
    <row r="16" spans="2:18" ht="25.5" customHeight="1" x14ac:dyDescent="0.35">
      <c r="B16" s="58" t="s">
        <v>142</v>
      </c>
      <c r="C16" s="147">
        <f>IFERROR('APPENDIX 13'!C34/'APPENDIX 13'!C$44*100,"")</f>
        <v>0</v>
      </c>
      <c r="D16" s="147">
        <f>IFERROR('APPENDIX 13'!D34/'APPENDIX 13'!D$44*100,"")</f>
        <v>0.29497282036155242</v>
      </c>
      <c r="E16" s="147">
        <f>IFERROR('APPENDIX 13'!E34/'APPENDIX 13'!E$44*100,"")</f>
        <v>0.18602781751943245</v>
      </c>
      <c r="F16" s="147">
        <f>IFERROR('APPENDIX 13'!F34/'APPENDIX 13'!F$44*100,"")</f>
        <v>0.50244765571175054</v>
      </c>
      <c r="G16" s="147">
        <f>IFERROR('APPENDIX 13'!G34/'APPENDIX 13'!G$44*100,"")</f>
        <v>1.2053247609627431</v>
      </c>
      <c r="H16" s="147">
        <f>IFERROR('APPENDIX 13'!H34/'APPENDIX 13'!H$44*100,"")</f>
        <v>1.210135897726367</v>
      </c>
      <c r="I16" s="147">
        <f>IFERROR('APPENDIX 13'!I34/'APPENDIX 13'!I$44*100,"")</f>
        <v>1.6850930704121796</v>
      </c>
      <c r="J16" s="147">
        <f>IFERROR('APPENDIX 13'!J34/'APPENDIX 13'!J$44*100,"")</f>
        <v>2.2550635404357653</v>
      </c>
      <c r="K16" s="147">
        <f>IFERROR('APPENDIX 13'!K34/'APPENDIX 13'!K$44*100,"")</f>
        <v>0</v>
      </c>
      <c r="L16" s="147">
        <f>IFERROR('APPENDIX 13'!L34/'APPENDIX 13'!L$44*100,"")</f>
        <v>2.5385602560861522</v>
      </c>
      <c r="M16" s="147">
        <f>IFERROR('APPENDIX 13'!M34/'APPENDIX 13'!M$44*100,"")</f>
        <v>0.24882677062879702</v>
      </c>
      <c r="N16" s="147">
        <f>IFERROR('APPENDIX 13'!N34/'APPENDIX 13'!N$44*100,"")</f>
        <v>0.74953865455412583</v>
      </c>
      <c r="O16" s="147">
        <f>IFERROR('APPENDIX 13'!O34/'APPENDIX 13'!O$44*100,"")</f>
        <v>7.9487568514439282</v>
      </c>
      <c r="P16" s="147">
        <f>IFERROR('APPENDIX 13'!P34/'APPENDIX 13'!P$44*100,"")</f>
        <v>1.2751306044580411</v>
      </c>
      <c r="Q16" s="148">
        <f>IFERROR('APPENDIX 13'!Q34/'APPENDIX 13'!Q$44*100,"")</f>
        <v>3.6084900375302293</v>
      </c>
      <c r="R16" s="6"/>
    </row>
    <row r="17" spans="2:18" ht="25.5" customHeight="1" x14ac:dyDescent="0.35">
      <c r="B17" s="58" t="s">
        <v>25</v>
      </c>
      <c r="C17" s="147">
        <f>IFERROR('APPENDIX 13'!C17/'APPENDIX 13'!C$44*100,"")</f>
        <v>0</v>
      </c>
      <c r="D17" s="147">
        <f>IFERROR('APPENDIX 13'!D17/'APPENDIX 13'!D$44*100,"")</f>
        <v>3.4577776637786202</v>
      </c>
      <c r="E17" s="147">
        <f>IFERROR('APPENDIX 13'!E17/'APPENDIX 13'!E$44*100,"")</f>
        <v>1.5326553488989514</v>
      </c>
      <c r="F17" s="147">
        <f>IFERROR('APPENDIX 13'!F17/'APPENDIX 13'!F$44*100,"")</f>
        <v>2.2590934728945316</v>
      </c>
      <c r="G17" s="147">
        <f>IFERROR('APPENDIX 13'!G17/'APPENDIX 13'!G$44*100,"")</f>
        <v>0.81684800527530488</v>
      </c>
      <c r="H17" s="147">
        <f>IFERROR('APPENDIX 13'!H17/'APPENDIX 13'!H$44*100,"")</f>
        <v>2.912423796157606</v>
      </c>
      <c r="I17" s="147">
        <f>IFERROR('APPENDIX 13'!I17/'APPENDIX 13'!I$44*100,"")</f>
        <v>3.0729433993028001</v>
      </c>
      <c r="J17" s="147">
        <f>IFERROR('APPENDIX 13'!J17/'APPENDIX 13'!J$44*100,"")</f>
        <v>3.6930157348093786</v>
      </c>
      <c r="K17" s="147">
        <f>IFERROR('APPENDIX 13'!K17/'APPENDIX 13'!K$44*100,"")</f>
        <v>0</v>
      </c>
      <c r="L17" s="147">
        <f>IFERROR('APPENDIX 13'!L17/'APPENDIX 13'!L$44*100,"")</f>
        <v>2.2036387291660295</v>
      </c>
      <c r="M17" s="147">
        <f>IFERROR('APPENDIX 13'!M17/'APPENDIX 13'!M$44*100,"")</f>
        <v>1.4131639161258309</v>
      </c>
      <c r="N17" s="147">
        <f>IFERROR('APPENDIX 13'!N17/'APPENDIX 13'!N$44*100,"")</f>
        <v>1.592205714596705</v>
      </c>
      <c r="O17" s="147">
        <f>IFERROR('APPENDIX 13'!O17/'APPENDIX 13'!O$44*100,"")</f>
        <v>5.0268102546806643</v>
      </c>
      <c r="P17" s="147">
        <f>IFERROR('APPENDIX 13'!P17/'APPENDIX 13'!P$44*100,"")</f>
        <v>0.99227245139320874</v>
      </c>
      <c r="Q17" s="148">
        <f>IFERROR('APPENDIX 13'!Q17/'APPENDIX 13'!Q$44*100,"")</f>
        <v>3.346213822733759</v>
      </c>
      <c r="R17" s="6"/>
    </row>
    <row r="18" spans="2:18" ht="25.5" customHeight="1" x14ac:dyDescent="0.35">
      <c r="B18" s="58" t="s">
        <v>27</v>
      </c>
      <c r="C18" s="147">
        <f>IFERROR('APPENDIX 13'!C19/'APPENDIX 13'!C$44*100,"")</f>
        <v>0</v>
      </c>
      <c r="D18" s="147">
        <f>IFERROR('APPENDIX 13'!D19/'APPENDIX 13'!D$44*100,"")</f>
        <v>3.0853057732226974</v>
      </c>
      <c r="E18" s="147">
        <f>IFERROR('APPENDIX 13'!E19/'APPENDIX 13'!E$44*100,"")</f>
        <v>3.0898317084322775</v>
      </c>
      <c r="F18" s="147">
        <f>IFERROR('APPENDIX 13'!F19/'APPENDIX 13'!F$44*100,"")</f>
        <v>3.6495749924987586</v>
      </c>
      <c r="G18" s="147">
        <f>IFERROR('APPENDIX 13'!G19/'APPENDIX 13'!G$44*100,"")</f>
        <v>3.3160237388724036</v>
      </c>
      <c r="H18" s="147">
        <f>IFERROR('APPENDIX 13'!H19/'APPENDIX 13'!H$44*100,"")</f>
        <v>5.6861807242564222</v>
      </c>
      <c r="I18" s="147">
        <f>IFERROR('APPENDIX 13'!I19/'APPENDIX 13'!I$44*100,"")</f>
        <v>3.5217234521927723</v>
      </c>
      <c r="J18" s="147">
        <f>IFERROR('APPENDIX 13'!J19/'APPENDIX 13'!J$44*100,"")</f>
        <v>7.2506927600527948</v>
      </c>
      <c r="K18" s="147">
        <f>IFERROR('APPENDIX 13'!K19/'APPENDIX 13'!K$44*100,"")</f>
        <v>0</v>
      </c>
      <c r="L18" s="147">
        <f>IFERROR('APPENDIX 13'!L19/'APPENDIX 13'!L$44*100,"")</f>
        <v>0.26898385130772362</v>
      </c>
      <c r="M18" s="147">
        <f>IFERROR('APPENDIX 13'!M19/'APPENDIX 13'!M$44*100,"")</f>
        <v>5.5489043896485155</v>
      </c>
      <c r="N18" s="147">
        <f>IFERROR('APPENDIX 13'!N19/'APPENDIX 13'!N$44*100,"")</f>
        <v>14.645399542700503</v>
      </c>
      <c r="O18" s="147">
        <f>IFERROR('APPENDIX 13'!O19/'APPENDIX 13'!O$44*100,"")</f>
        <v>0</v>
      </c>
      <c r="P18" s="147">
        <f>IFERROR('APPENDIX 13'!P19/'APPENDIX 13'!P$44*100,"")</f>
        <v>0.98414217025564998</v>
      </c>
      <c r="Q18" s="148">
        <f>IFERROR('APPENDIX 13'!Q19/'APPENDIX 13'!Q$44*100,"")</f>
        <v>3.3195925345814863</v>
      </c>
      <c r="R18" s="6"/>
    </row>
    <row r="19" spans="2:18" ht="25.5" customHeight="1" x14ac:dyDescent="0.35">
      <c r="B19" s="58" t="s">
        <v>19</v>
      </c>
      <c r="C19" s="147">
        <f>IFERROR('APPENDIX 13'!C9/'APPENDIX 13'!C$44*100,"")</f>
        <v>7.0660148617791769</v>
      </c>
      <c r="D19" s="147">
        <f>IFERROR('APPENDIX 13'!D9/'APPENDIX 13'!D$44*100,"")</f>
        <v>3.4071192881078316</v>
      </c>
      <c r="E19" s="147">
        <f>IFERROR('APPENDIX 13'!E9/'APPENDIX 13'!E$44*100,"")</f>
        <v>5.5808345255829739</v>
      </c>
      <c r="F19" s="147">
        <f>IFERROR('APPENDIX 13'!F9/'APPENDIX 13'!F$44*100,"")</f>
        <v>5.9157159790705345</v>
      </c>
      <c r="G19" s="147">
        <f>IFERROR('APPENDIX 13'!G9/'APPENDIX 13'!G$44*100,"")</f>
        <v>29.973870755028027</v>
      </c>
      <c r="H19" s="147">
        <f>IFERROR('APPENDIX 13'!H9/'APPENDIX 13'!H$44*100,"")</f>
        <v>1.6100880670971423</v>
      </c>
      <c r="I19" s="147">
        <f>IFERROR('APPENDIX 13'!I9/'APPENDIX 13'!I$44*100,"")</f>
        <v>4.6294297488840801</v>
      </c>
      <c r="J19" s="147">
        <f>IFERROR('APPENDIX 13'!J9/'APPENDIX 13'!J$44*100,"")</f>
        <v>0.77571850101236262</v>
      </c>
      <c r="K19" s="147">
        <f>IFERROR('APPENDIX 13'!K9/'APPENDIX 13'!K$44*100,"")</f>
        <v>0</v>
      </c>
      <c r="L19" s="147">
        <f>IFERROR('APPENDIX 13'!L9/'APPENDIX 13'!L$44*100,"")</f>
        <v>5.3121291508934192</v>
      </c>
      <c r="M19" s="147">
        <f>IFERROR('APPENDIX 13'!M9/'APPENDIX 13'!M$44*100,"")</f>
        <v>9.0642112025451986</v>
      </c>
      <c r="N19" s="147">
        <f>IFERROR('APPENDIX 13'!N9/'APPENDIX 13'!N$44*100,"")</f>
        <v>2.6810310936447115</v>
      </c>
      <c r="O19" s="147">
        <f>IFERROR('APPENDIX 13'!O9/'APPENDIX 13'!O$44*100,"")</f>
        <v>0</v>
      </c>
      <c r="P19" s="147">
        <f>IFERROR('APPENDIX 13'!P9/'APPENDIX 13'!P$44*100,"")</f>
        <v>0</v>
      </c>
      <c r="Q19" s="148">
        <f>IFERROR('APPENDIX 13'!Q9/'APPENDIX 13'!Q$44*100,"")</f>
        <v>3.1140469398270731</v>
      </c>
      <c r="R19" s="6"/>
    </row>
    <row r="20" spans="2:18" ht="25.5" customHeight="1" x14ac:dyDescent="0.35">
      <c r="B20" s="58" t="s">
        <v>35</v>
      </c>
      <c r="C20" s="147">
        <f>IFERROR('APPENDIX 13'!C27/'APPENDIX 13'!C$44*100,"")</f>
        <v>0</v>
      </c>
      <c r="D20" s="147">
        <f>IFERROR('APPENDIX 13'!D27/'APPENDIX 13'!D$44*100,"")</f>
        <v>1.7102927193012991</v>
      </c>
      <c r="E20" s="147">
        <f>IFERROR('APPENDIX 13'!E27/'APPENDIX 13'!E$44*100,"")</f>
        <v>1.1683431909025206</v>
      </c>
      <c r="F20" s="147">
        <f>IFERROR('APPENDIX 13'!F27/'APPENDIX 13'!F$44*100,"")</f>
        <v>0.58261017750542055</v>
      </c>
      <c r="G20" s="147">
        <f>IFERROR('APPENDIX 13'!G27/'APPENDIX 13'!G$44*100,"")</f>
        <v>2.7133201450708868</v>
      </c>
      <c r="H20" s="147">
        <f>IFERROR('APPENDIX 13'!H27/'APPENDIX 13'!H$44*100,"")</f>
        <v>3.4999223801192407</v>
      </c>
      <c r="I20" s="147">
        <f>IFERROR('APPENDIX 13'!I27/'APPENDIX 13'!I$44*100,"")</f>
        <v>2.4104905467037505</v>
      </c>
      <c r="J20" s="147">
        <f>IFERROR('APPENDIX 13'!J27/'APPENDIX 13'!J$44*100,"")</f>
        <v>4.2434749258867672</v>
      </c>
      <c r="K20" s="147">
        <f>IFERROR('APPENDIX 13'!K27/'APPENDIX 13'!K$44*100,"")</f>
        <v>0</v>
      </c>
      <c r="L20" s="147">
        <f>IFERROR('APPENDIX 13'!L27/'APPENDIX 13'!L$44*100,"")</f>
        <v>0.94092016469121997</v>
      </c>
      <c r="M20" s="147">
        <f>IFERROR('APPENDIX 13'!M27/'APPENDIX 13'!M$44*100,"")</f>
        <v>0.40027978104903378</v>
      </c>
      <c r="N20" s="147">
        <f>IFERROR('APPENDIX 13'!N27/'APPENDIX 13'!N$44*100,"")</f>
        <v>0.87976088091379701</v>
      </c>
      <c r="O20" s="147">
        <f>IFERROR('APPENDIX 13'!O27/'APPENDIX 13'!O$44*100,"")</f>
        <v>4.6101880818816525</v>
      </c>
      <c r="P20" s="147">
        <f>IFERROR('APPENDIX 13'!P27/'APPENDIX 13'!P$44*100,"")</f>
        <v>2.8669640206698217</v>
      </c>
      <c r="Q20" s="148">
        <f>IFERROR('APPENDIX 13'!Q27/'APPENDIX 13'!Q$44*100,"")</f>
        <v>2.9521927379467732</v>
      </c>
      <c r="R20" s="6"/>
    </row>
    <row r="21" spans="2:18" ht="25.5" customHeight="1" x14ac:dyDescent="0.35">
      <c r="B21" s="58" t="s">
        <v>33</v>
      </c>
      <c r="C21" s="147">
        <f>IFERROR('APPENDIX 13'!C25/'APPENDIX 13'!C$44*100,"")</f>
        <v>0</v>
      </c>
      <c r="D21" s="147">
        <f>IFERROR('APPENDIX 13'!D25/'APPENDIX 13'!D$44*100,"")</f>
        <v>5.9423282332960188</v>
      </c>
      <c r="E21" s="147">
        <f>IFERROR('APPENDIX 13'!E25/'APPENDIX 13'!E$44*100,"")</f>
        <v>4.8925869113113762</v>
      </c>
      <c r="F21" s="147">
        <f>IFERROR('APPENDIX 13'!F25/'APPENDIX 13'!F$44*100,"")</f>
        <v>6.8210739986579085</v>
      </c>
      <c r="G21" s="147">
        <f>IFERROR('APPENDIX 13'!G25/'APPENDIX 13'!G$44*100,"")</f>
        <v>2.5090669304319158</v>
      </c>
      <c r="H21" s="147">
        <f>IFERROR('APPENDIX 13'!H25/'APPENDIX 13'!H$44*100,"")</f>
        <v>9.066526531314377</v>
      </c>
      <c r="I21" s="147">
        <f>IFERROR('APPENDIX 13'!I25/'APPENDIX 13'!I$44*100,"")</f>
        <v>1.9098036976569577</v>
      </c>
      <c r="J21" s="147">
        <f>IFERROR('APPENDIX 13'!J25/'APPENDIX 13'!J$44*100,"")</f>
        <v>4.6315760377580144</v>
      </c>
      <c r="K21" s="147">
        <f>IFERROR('APPENDIX 13'!K25/'APPENDIX 13'!K$44*100,"")</f>
        <v>0</v>
      </c>
      <c r="L21" s="147">
        <f>IFERROR('APPENDIX 13'!L25/'APPENDIX 13'!L$44*100,"")</f>
        <v>1.91259514267174</v>
      </c>
      <c r="M21" s="147">
        <f>IFERROR('APPENDIX 13'!M25/'APPENDIX 13'!M$44*100,"")</f>
        <v>6.4539929722899583</v>
      </c>
      <c r="N21" s="147">
        <f>IFERROR('APPENDIX 13'!N25/'APPENDIX 13'!N$44*100,"")</f>
        <v>6.4607338990976464</v>
      </c>
      <c r="O21" s="147">
        <f>IFERROR('APPENDIX 13'!O25/'APPENDIX 13'!O$44*100,"")</f>
        <v>0.21301525574245356</v>
      </c>
      <c r="P21" s="147">
        <f>IFERROR('APPENDIX 13'!P25/'APPENDIX 13'!P$44*100,"")</f>
        <v>0.57384658726722348</v>
      </c>
      <c r="Q21" s="148">
        <f>IFERROR('APPENDIX 13'!Q25/'APPENDIX 13'!Q$44*100,"")</f>
        <v>2.8240458243260118</v>
      </c>
      <c r="R21" s="6"/>
    </row>
    <row r="22" spans="2:18" ht="25.5" customHeight="1" x14ac:dyDescent="0.35">
      <c r="B22" s="58" t="s">
        <v>37</v>
      </c>
      <c r="C22" s="147">
        <f>IFERROR('APPENDIX 13'!C31/'APPENDIX 13'!C$44*100,"")</f>
        <v>0</v>
      </c>
      <c r="D22" s="147">
        <f>IFERROR('APPENDIX 13'!D31/'APPENDIX 13'!D$44*100,"")</f>
        <v>3.2486401020129603</v>
      </c>
      <c r="E22" s="147">
        <f>IFERROR('APPENDIX 13'!E31/'APPENDIX 13'!E$44*100,"")</f>
        <v>4.5629360315048899</v>
      </c>
      <c r="F22" s="147">
        <f>IFERROR('APPENDIX 13'!F31/'APPENDIX 13'!F$44*100,"")</f>
        <v>3.5581930174931546</v>
      </c>
      <c r="G22" s="147">
        <f>IFERROR('APPENDIX 13'!G31/'APPENDIX 13'!G$44*100,"")</f>
        <v>0.4489779096604023</v>
      </c>
      <c r="H22" s="147">
        <f>IFERROR('APPENDIX 13'!H31/'APPENDIX 13'!H$44*100,"")</f>
        <v>5.0782282527974631</v>
      </c>
      <c r="I22" s="147">
        <f>IFERROR('APPENDIX 13'!I31/'APPENDIX 13'!I$44*100,"")</f>
        <v>4.1420859997905408</v>
      </c>
      <c r="J22" s="147">
        <f>IFERROR('APPENDIX 13'!J31/'APPENDIX 13'!J$44*100,"")</f>
        <v>5.6673991610865793</v>
      </c>
      <c r="K22" s="147">
        <f>IFERROR('APPENDIX 13'!K31/'APPENDIX 13'!K$44*100,"")</f>
        <v>0</v>
      </c>
      <c r="L22" s="147">
        <f>IFERROR('APPENDIX 13'!L31/'APPENDIX 13'!L$44*100,"")</f>
        <v>1.8188010131376189</v>
      </c>
      <c r="M22" s="147">
        <f>IFERROR('APPENDIX 13'!M31/'APPENDIX 13'!M$44*100,"")</f>
        <v>3.2022900981048408</v>
      </c>
      <c r="N22" s="147">
        <f>IFERROR('APPENDIX 13'!N31/'APPENDIX 13'!N$44*100,"")</f>
        <v>5.5101510320030878</v>
      </c>
      <c r="O22" s="147">
        <f>IFERROR('APPENDIX 13'!O31/'APPENDIX 13'!O$44*100,"")</f>
        <v>0</v>
      </c>
      <c r="P22" s="147">
        <f>IFERROR('APPENDIX 13'!P31/'APPENDIX 13'!P$44*100,"")</f>
        <v>1.4798057051884428</v>
      </c>
      <c r="Q22" s="148">
        <f>IFERROR('APPENDIX 13'!Q31/'APPENDIX 13'!Q$44*100,"")</f>
        <v>2.508479927811178</v>
      </c>
      <c r="R22" s="6"/>
    </row>
    <row r="23" spans="2:18" ht="25.5" customHeight="1" x14ac:dyDescent="0.35">
      <c r="B23" s="58" t="s">
        <v>36</v>
      </c>
      <c r="C23" s="147">
        <f>IFERROR('APPENDIX 13'!C28/'APPENDIX 13'!C$44*100,"")</f>
        <v>2.4942260863196828</v>
      </c>
      <c r="D23" s="147">
        <f>IFERROR('APPENDIX 13'!D28/'APPENDIX 13'!D$44*100,"")</f>
        <v>6.5524272965282986</v>
      </c>
      <c r="E23" s="147">
        <f>IFERROR('APPENDIX 13'!E28/'APPENDIX 13'!E$44*100,"")</f>
        <v>5.0935485774126459</v>
      </c>
      <c r="F23" s="147">
        <f>IFERROR('APPENDIX 13'!F28/'APPENDIX 13'!F$44*100,"")</f>
        <v>6.6655101516016835</v>
      </c>
      <c r="G23" s="147">
        <f>IFERROR('APPENDIX 13'!G28/'APPENDIX 13'!G$44*100,"")</f>
        <v>1.5947082096933729</v>
      </c>
      <c r="H23" s="147">
        <f>IFERROR('APPENDIX 13'!H28/'APPENDIX 13'!H$44*100,"")</f>
        <v>5.3528348039153979</v>
      </c>
      <c r="I23" s="147">
        <f>IFERROR('APPENDIX 13'!I28/'APPENDIX 13'!I$44*100,"")</f>
        <v>2.327241205691061</v>
      </c>
      <c r="J23" s="147">
        <f>IFERROR('APPENDIX 13'!J28/'APPENDIX 13'!J$44*100,"")</f>
        <v>2.8905024497101119</v>
      </c>
      <c r="K23" s="147">
        <f>IFERROR('APPENDIX 13'!K28/'APPENDIX 13'!K$44*100,"")</f>
        <v>0</v>
      </c>
      <c r="L23" s="147">
        <f>IFERROR('APPENDIX 13'!L28/'APPENDIX 13'!L$44*100,"")</f>
        <v>0.73054758059451796</v>
      </c>
      <c r="M23" s="147">
        <f>IFERROR('APPENDIX 13'!M28/'APPENDIX 13'!M$44*100,"")</f>
        <v>1.9127358967485564</v>
      </c>
      <c r="N23" s="147">
        <f>IFERROR('APPENDIX 13'!N28/'APPENDIX 13'!N$44*100,"")</f>
        <v>6.0932329556399436</v>
      </c>
      <c r="O23" s="147">
        <f>IFERROR('APPENDIX 13'!O28/'APPENDIX 13'!O$44*100,"")</f>
        <v>0</v>
      </c>
      <c r="P23" s="147">
        <f>IFERROR('APPENDIX 13'!P28/'APPENDIX 13'!P$44*100,"")</f>
        <v>5.4932339044068019</v>
      </c>
      <c r="Q23" s="148">
        <f>IFERROR('APPENDIX 13'!Q28/'APPENDIX 13'!Q$44*100,"")</f>
        <v>2.3684288031840026</v>
      </c>
      <c r="R23" s="6"/>
    </row>
    <row r="24" spans="2:18" ht="25.5" customHeight="1" x14ac:dyDescent="0.35">
      <c r="B24" s="58" t="s">
        <v>157</v>
      </c>
      <c r="C24" s="147">
        <f>IFERROR('APPENDIX 13'!C36/'APPENDIX 13'!C$44*100,"")</f>
        <v>0</v>
      </c>
      <c r="D24" s="147">
        <f>IFERROR('APPENDIX 13'!D36/'APPENDIX 13'!D$44*100,"")</f>
        <v>0.75153944666030303</v>
      </c>
      <c r="E24" s="147">
        <f>IFERROR('APPENDIX 13'!E36/'APPENDIX 13'!E$44*100,"")</f>
        <v>1.2926075605834895</v>
      </c>
      <c r="F24" s="147">
        <f>IFERROR('APPENDIX 13'!F36/'APPENDIX 13'!F$44*100,"")</f>
        <v>2.359432154245797</v>
      </c>
      <c r="G24" s="147">
        <f>IFERROR('APPENDIX 13'!G36/'APPENDIX 13'!G$44*100,"")</f>
        <v>1.0888559182327728</v>
      </c>
      <c r="H24" s="147">
        <f>IFERROR('APPENDIX 13'!H36/'APPENDIX 13'!H$44*100,"")</f>
        <v>0.84290994835131172</v>
      </c>
      <c r="I24" s="147">
        <f>IFERROR('APPENDIX 13'!I36/'APPENDIX 13'!I$44*100,"")</f>
        <v>1.9223529289631069</v>
      </c>
      <c r="J24" s="147">
        <f>IFERROR('APPENDIX 13'!J36/'APPENDIX 13'!J$44*100,"")</f>
        <v>1.715937281892876</v>
      </c>
      <c r="K24" s="147">
        <f>IFERROR('APPENDIX 13'!K36/'APPENDIX 13'!K$44*100,"")</f>
        <v>4.5332520315836025</v>
      </c>
      <c r="L24" s="147">
        <f>IFERROR('APPENDIX 13'!L36/'APPENDIX 13'!L$44*100,"")</f>
        <v>0.26954742118475272</v>
      </c>
      <c r="M24" s="147">
        <f>IFERROR('APPENDIX 13'!M36/'APPENDIX 13'!M$44*100,"")</f>
        <v>1.0833478944609471</v>
      </c>
      <c r="N24" s="147">
        <f>IFERROR('APPENDIX 13'!N36/'APPENDIX 13'!N$44*100,"")</f>
        <v>1.2859310584843522</v>
      </c>
      <c r="O24" s="147">
        <f>IFERROR('APPENDIX 13'!O36/'APPENDIX 13'!O$44*100,"")</f>
        <v>1.9121459035461457</v>
      </c>
      <c r="P24" s="147">
        <f>IFERROR('APPENDIX 13'!P36/'APPENDIX 13'!P$44*100,"")</f>
        <v>2.1324971118594331</v>
      </c>
      <c r="Q24" s="148">
        <f>IFERROR('APPENDIX 13'!Q36/'APPENDIX 13'!Q$44*100,"")</f>
        <v>1.783825943432275</v>
      </c>
      <c r="R24" s="6"/>
    </row>
    <row r="25" spans="2:18" ht="25.5" customHeight="1" x14ac:dyDescent="0.35">
      <c r="B25" s="58" t="s">
        <v>23</v>
      </c>
      <c r="C25" s="147">
        <f>IFERROR('APPENDIX 13'!C15/'APPENDIX 13'!C$44*100,"")</f>
        <v>0</v>
      </c>
      <c r="D25" s="147">
        <f>IFERROR('APPENDIX 13'!D15/'APPENDIX 13'!D$44*100,"")</f>
        <v>0</v>
      </c>
      <c r="E25" s="147">
        <f>IFERROR('APPENDIX 13'!E15/'APPENDIX 13'!E$44*100,"")</f>
        <v>0</v>
      </c>
      <c r="F25" s="147">
        <f>IFERROR('APPENDIX 13'!F15/'APPENDIX 13'!F$44*100,"")</f>
        <v>0</v>
      </c>
      <c r="G25" s="147">
        <f>IFERROR('APPENDIX 13'!G15/'APPENDIX 13'!G$44*100,"")</f>
        <v>0</v>
      </c>
      <c r="H25" s="147">
        <f>IFERROR('APPENDIX 13'!H15/'APPENDIX 13'!H$44*100,"")</f>
        <v>0</v>
      </c>
      <c r="I25" s="147">
        <f>IFERROR('APPENDIX 13'!I15/'APPENDIX 13'!I$44*100,"")</f>
        <v>0.77240366022299767</v>
      </c>
      <c r="J25" s="147">
        <f>IFERROR('APPENDIX 13'!J15/'APPENDIX 13'!J$44*100,"")</f>
        <v>0.31243305622931222</v>
      </c>
      <c r="K25" s="147">
        <f>IFERROR('APPENDIX 13'!K15/'APPENDIX 13'!K$44*100,"")</f>
        <v>61.79780857514843</v>
      </c>
      <c r="L25" s="147">
        <f>IFERROR('APPENDIX 13'!L15/'APPENDIX 13'!L$44*100,"")</f>
        <v>0</v>
      </c>
      <c r="M25" s="147">
        <f>IFERROR('APPENDIX 13'!M15/'APPENDIX 13'!M$44*100,"")</f>
        <v>0</v>
      </c>
      <c r="N25" s="147">
        <f>IFERROR('APPENDIX 13'!N15/'APPENDIX 13'!N$44*100,"")</f>
        <v>0</v>
      </c>
      <c r="O25" s="147">
        <f>IFERROR('APPENDIX 13'!O15/'APPENDIX 13'!O$44*100,"")</f>
        <v>0</v>
      </c>
      <c r="P25" s="147">
        <f>IFERROR('APPENDIX 13'!P15/'APPENDIX 13'!P$44*100,"")</f>
        <v>0</v>
      </c>
      <c r="Q25" s="148">
        <f>IFERROR('APPENDIX 13'!Q15/'APPENDIX 13'!Q$44*100,"")</f>
        <v>1.7181094049256069</v>
      </c>
      <c r="R25" s="6"/>
    </row>
    <row r="26" spans="2:18" ht="25.5" customHeight="1" x14ac:dyDescent="0.35">
      <c r="B26" s="58" t="s">
        <v>143</v>
      </c>
      <c r="C26" s="147">
        <f>IFERROR('APPENDIX 13'!C35/'APPENDIX 13'!C$44*100,"")</f>
        <v>0</v>
      </c>
      <c r="D26" s="147">
        <f>IFERROR('APPENDIX 13'!D35/'APPENDIX 13'!D$44*100,"")</f>
        <v>0.81172489478997378</v>
      </c>
      <c r="E26" s="147">
        <f>IFERROR('APPENDIX 13'!E35/'APPENDIX 13'!E$44*100,"")</f>
        <v>1.2725113939733623</v>
      </c>
      <c r="F26" s="147">
        <f>IFERROR('APPENDIX 13'!F35/'APPENDIX 13'!F$44*100,"")</f>
        <v>1.4400262478636487</v>
      </c>
      <c r="G26" s="147">
        <f>IFERROR('APPENDIX 13'!G35/'APPENDIX 13'!G$44*100,"")</f>
        <v>1.8232772832179363</v>
      </c>
      <c r="H26" s="147">
        <f>IFERROR('APPENDIX 13'!H35/'APPENDIX 13'!H$44*100,"")</f>
        <v>0.26621521265749493</v>
      </c>
      <c r="I26" s="147">
        <f>IFERROR('APPENDIX 13'!I35/'APPENDIX 13'!I$44*100,"")</f>
        <v>2.025052051829852</v>
      </c>
      <c r="J26" s="147">
        <f>IFERROR('APPENDIX 13'!J35/'APPENDIX 13'!J$44*100,"")</f>
        <v>0.99233990505213832</v>
      </c>
      <c r="K26" s="147">
        <f>IFERROR('APPENDIX 13'!K35/'APPENDIX 13'!K$44*100,"")</f>
        <v>0</v>
      </c>
      <c r="L26" s="147">
        <f>IFERROR('APPENDIX 13'!L35/'APPENDIX 13'!L$44*100,"")</f>
        <v>0.32284502955521455</v>
      </c>
      <c r="M26" s="147">
        <f>IFERROR('APPENDIX 13'!M35/'APPENDIX 13'!M$44*100,"")</f>
        <v>1.1086505541956528</v>
      </c>
      <c r="N26" s="147">
        <f>IFERROR('APPENDIX 13'!N35/'APPENDIX 13'!N$44*100,"")</f>
        <v>0.88416487702109403</v>
      </c>
      <c r="O26" s="147">
        <f>IFERROR('APPENDIX 13'!O35/'APPENDIX 13'!O$44*100,"")</f>
        <v>1.9169458158200898</v>
      </c>
      <c r="P26" s="147">
        <f>IFERROR('APPENDIX 13'!P35/'APPENDIX 13'!P$44*100,"")</f>
        <v>3.1239187198777811</v>
      </c>
      <c r="Q26" s="148">
        <f>IFERROR('APPENDIX 13'!Q35/'APPENDIX 13'!Q$44*100,"")</f>
        <v>1.514234930804278</v>
      </c>
      <c r="R26" s="6"/>
    </row>
    <row r="27" spans="2:18" ht="25.5" customHeight="1" x14ac:dyDescent="0.35">
      <c r="B27" s="58" t="s">
        <v>24</v>
      </c>
      <c r="C27" s="147">
        <f>IFERROR('APPENDIX 13'!C16/'APPENDIX 13'!C$44*100,"")</f>
        <v>0</v>
      </c>
      <c r="D27" s="147">
        <f>IFERROR('APPENDIX 13'!D16/'APPENDIX 13'!D$44*100,"")</f>
        <v>1.6295874227986507</v>
      </c>
      <c r="E27" s="147">
        <f>IFERROR('APPENDIX 13'!E16/'APPENDIX 13'!E$44*100,"")</f>
        <v>1.899179928907506</v>
      </c>
      <c r="F27" s="147">
        <f>IFERROR('APPENDIX 13'!F16/'APPENDIX 13'!F$44*100,"")</f>
        <v>1.7600163672023328</v>
      </c>
      <c r="G27" s="147">
        <f>IFERROR('APPENDIX 13'!G16/'APPENDIX 13'!G$44*100,"")</f>
        <v>0.81635344543356425</v>
      </c>
      <c r="H27" s="147">
        <f>IFERROR('APPENDIX 13'!H16/'APPENDIX 13'!H$44*100,"")</f>
        <v>2.3119186375822878</v>
      </c>
      <c r="I27" s="147">
        <f>IFERROR('APPENDIX 13'!I16/'APPENDIX 13'!I$44*100,"")</f>
        <v>3.1319492131693036</v>
      </c>
      <c r="J27" s="147">
        <f>IFERROR('APPENDIX 13'!J16/'APPENDIX 13'!J$44*100,"")</f>
        <v>2.9308587460524773</v>
      </c>
      <c r="K27" s="147">
        <f>IFERROR('APPENDIX 13'!K16/'APPENDIX 13'!K$44*100,"")</f>
        <v>1.3681560071859875</v>
      </c>
      <c r="L27" s="147">
        <f>IFERROR('APPENDIX 13'!L16/'APPENDIX 13'!L$44*100,"")</f>
        <v>0.66887693405105297</v>
      </c>
      <c r="M27" s="147">
        <f>IFERROR('APPENDIX 13'!M16/'APPENDIX 13'!M$44*100,"")</f>
        <v>2.5686347607732039</v>
      </c>
      <c r="N27" s="147">
        <f>IFERROR('APPENDIX 13'!N16/'APPENDIX 13'!N$44*100,"")</f>
        <v>1.9627142651520741</v>
      </c>
      <c r="O27" s="147">
        <f>IFERROR('APPENDIX 13'!O16/'APPENDIX 13'!O$44*100,"")</f>
        <v>0</v>
      </c>
      <c r="P27" s="147">
        <f>IFERROR('APPENDIX 13'!P16/'APPENDIX 13'!P$44*100,"")</f>
        <v>1.0444575117180042</v>
      </c>
      <c r="Q27" s="148">
        <f>IFERROR('APPENDIX 13'!Q16/'APPENDIX 13'!Q$44*100,"")</f>
        <v>1.4550099669447851</v>
      </c>
      <c r="R27" s="6"/>
    </row>
    <row r="28" spans="2:18" ht="25.5" customHeight="1" x14ac:dyDescent="0.35">
      <c r="B28" s="58" t="s">
        <v>39</v>
      </c>
      <c r="C28" s="147">
        <f>IFERROR('APPENDIX 13'!C38/'APPENDIX 13'!C$44*100,"")</f>
        <v>0</v>
      </c>
      <c r="D28" s="147">
        <f>IFERROR('APPENDIX 13'!D38/'APPENDIX 13'!D$44*100,"")</f>
        <v>3.2261965178550165</v>
      </c>
      <c r="E28" s="147">
        <f>IFERROR('APPENDIX 13'!E38/'APPENDIX 13'!E$44*100,"")</f>
        <v>3.8805882092656239</v>
      </c>
      <c r="F28" s="147">
        <f>IFERROR('APPENDIX 13'!F38/'APPENDIX 13'!F$44*100,"")</f>
        <v>4.041737308759588</v>
      </c>
      <c r="G28" s="147">
        <f>IFERROR('APPENDIX 13'!G38/'APPENDIX 13'!G$44*100,"")</f>
        <v>1.0431915595120345</v>
      </c>
      <c r="H28" s="147">
        <f>IFERROR('APPENDIX 13'!H38/'APPENDIX 13'!H$44*100,"")</f>
        <v>4.4725833994151243</v>
      </c>
      <c r="I28" s="147">
        <f>IFERROR('APPENDIX 13'!I38/'APPENDIX 13'!I$44*100,"")</f>
        <v>1.0907449877118294</v>
      </c>
      <c r="J28" s="147">
        <f>IFERROR('APPENDIX 13'!J38/'APPENDIX 13'!J$44*100,"")</f>
        <v>1.0835734671172199</v>
      </c>
      <c r="K28" s="147">
        <f>IFERROR('APPENDIX 13'!K38/'APPENDIX 13'!K$44*100,"")</f>
        <v>0</v>
      </c>
      <c r="L28" s="147">
        <f>IFERROR('APPENDIX 13'!L38/'APPENDIX 13'!L$44*100,"")</f>
        <v>0.61324453619004227</v>
      </c>
      <c r="M28" s="147">
        <f>IFERROR('APPENDIX 13'!M38/'APPENDIX 13'!M$44*100,"")</f>
        <v>3.109686511452824</v>
      </c>
      <c r="N28" s="147">
        <f>IFERROR('APPENDIX 13'!N38/'APPENDIX 13'!N$44*100,"")</f>
        <v>3.3975934846637101</v>
      </c>
      <c r="O28" s="147">
        <f>IFERROR('APPENDIX 13'!O38/'APPENDIX 13'!O$44*100,"")</f>
        <v>7.5062457901035384E-2</v>
      </c>
      <c r="P28" s="147">
        <f>IFERROR('APPENDIX 13'!P38/'APPENDIX 13'!P$44*100,"")</f>
        <v>0.41407710909891909</v>
      </c>
      <c r="Q28" s="148">
        <f>IFERROR('APPENDIX 13'!Q38/'APPENDIX 13'!Q$44*100,"")</f>
        <v>1.336515176926925</v>
      </c>
      <c r="R28" s="6"/>
    </row>
    <row r="29" spans="2:18" ht="25.5" customHeight="1" x14ac:dyDescent="0.35">
      <c r="B29" s="58" t="s">
        <v>141</v>
      </c>
      <c r="C29" s="147">
        <f>IFERROR('APPENDIX 13'!C32/'APPENDIX 13'!C$44*100,"")</f>
        <v>0</v>
      </c>
      <c r="D29" s="147">
        <f>IFERROR('APPENDIX 13'!D32/'APPENDIX 13'!D$44*100,"")</f>
        <v>0.29094213585971751</v>
      </c>
      <c r="E29" s="147">
        <f>IFERROR('APPENDIX 13'!E32/'APPENDIX 13'!E$44*100,"")</f>
        <v>0.88330948834053602</v>
      </c>
      <c r="F29" s="147">
        <f>IFERROR('APPENDIX 13'!F32/'APPENDIX 13'!F$44*100,"")</f>
        <v>1.2527132338400395</v>
      </c>
      <c r="G29" s="147">
        <f>IFERROR('APPENDIX 13'!G32/'APPENDIX 13'!G$44*100,"")</f>
        <v>0.5172271678206396</v>
      </c>
      <c r="H29" s="147">
        <f>IFERROR('APPENDIX 13'!H32/'APPENDIX 13'!H$44*100,"")</f>
        <v>4.9718680378113708E-2</v>
      </c>
      <c r="I29" s="147">
        <f>IFERROR('APPENDIX 13'!I32/'APPENDIX 13'!I$44*100,"")</f>
        <v>1.6412928944786742</v>
      </c>
      <c r="J29" s="147">
        <f>IFERROR('APPENDIX 13'!J32/'APPENDIX 13'!J$44*100,"")</f>
        <v>2.0632847537505787</v>
      </c>
      <c r="K29" s="147">
        <f>IFERROR('APPENDIX 13'!K32/'APPENDIX 13'!K$44*100,"")</f>
        <v>0</v>
      </c>
      <c r="L29" s="147">
        <f>IFERROR('APPENDIX 13'!L32/'APPENDIX 13'!L$44*100,"")</f>
        <v>2.0051816224693702</v>
      </c>
      <c r="M29" s="147">
        <f>IFERROR('APPENDIX 13'!M32/'APPENDIX 13'!M$44*100,"")</f>
        <v>0.83758025687384607</v>
      </c>
      <c r="N29" s="147">
        <f>IFERROR('APPENDIX 13'!N32/'APPENDIX 13'!N$44*100,"")</f>
        <v>1.0790148511341902</v>
      </c>
      <c r="O29" s="147">
        <f>IFERROR('APPENDIX 13'!O32/'APPENDIX 13'!O$44*100,"")</f>
        <v>0.76430943528074669</v>
      </c>
      <c r="P29" s="147">
        <f>IFERROR('APPENDIX 13'!P32/'APPENDIX 13'!P$44*100,"")</f>
        <v>6.8918313363724198E-2</v>
      </c>
      <c r="Q29" s="148">
        <f>IFERROR('APPENDIX 13'!Q32/'APPENDIX 13'!Q$44*100,"")</f>
        <v>1.091214856024658</v>
      </c>
      <c r="R29" s="6"/>
    </row>
    <row r="30" spans="2:18" ht="25.5" customHeight="1" x14ac:dyDescent="0.35">
      <c r="B30" s="58" t="s">
        <v>30</v>
      </c>
      <c r="C30" s="147">
        <f>IFERROR('APPENDIX 13'!C22/'APPENDIX 13'!C$44*100,"")</f>
        <v>0</v>
      </c>
      <c r="D30" s="147">
        <f>IFERROR('APPENDIX 13'!D22/'APPENDIX 13'!D$44*100,"")</f>
        <v>1.4770626569905809</v>
      </c>
      <c r="E30" s="147">
        <f>IFERROR('APPENDIX 13'!E22/'APPENDIX 13'!E$44*100,"")</f>
        <v>2.3341052227908965</v>
      </c>
      <c r="F30" s="147">
        <f>IFERROR('APPENDIX 13'!F22/'APPENDIX 13'!F$44*100,"")</f>
        <v>1.3501999113286072</v>
      </c>
      <c r="G30" s="147">
        <f>IFERROR('APPENDIX 13'!G22/'APPENDIX 13'!G$44*100,"")</f>
        <v>0.448813056379822</v>
      </c>
      <c r="H30" s="147">
        <f>IFERROR('APPENDIX 13'!H22/'APPENDIX 13'!H$44*100,"")</f>
        <v>2.8299788957837717</v>
      </c>
      <c r="I30" s="147">
        <f>IFERROR('APPENDIX 13'!I22/'APPENDIX 13'!I$44*100,"")</f>
        <v>1.5769132005394642</v>
      </c>
      <c r="J30" s="147">
        <f>IFERROR('APPENDIX 13'!J22/'APPENDIX 13'!J$44*100,"")</f>
        <v>1.7326429918941892</v>
      </c>
      <c r="K30" s="147">
        <f>IFERROR('APPENDIX 13'!K22/'APPENDIX 13'!K$44*100,"")</f>
        <v>0</v>
      </c>
      <c r="L30" s="147">
        <f>IFERROR('APPENDIX 13'!L22/'APPENDIX 13'!L$44*100,"")</f>
        <v>0.66364378519292611</v>
      </c>
      <c r="M30" s="147">
        <f>IFERROR('APPENDIX 13'!M22/'APPENDIX 13'!M$44*100,"")</f>
        <v>1.2798583051054857</v>
      </c>
      <c r="N30" s="147">
        <f>IFERROR('APPENDIX 13'!N22/'APPENDIX 13'!N$44*100,"")</f>
        <v>2.2796229606454608</v>
      </c>
      <c r="O30" s="147">
        <f>IFERROR('APPENDIX 13'!O22/'APPENDIX 13'!O$44*100,"")</f>
        <v>0</v>
      </c>
      <c r="P30" s="147">
        <f>IFERROR('APPENDIX 13'!P22/'APPENDIX 13'!P$44*100,"")</f>
        <v>1.6743652235732776</v>
      </c>
      <c r="Q30" s="148">
        <f>IFERROR('APPENDIX 13'!Q22/'APPENDIX 13'!Q$44*100,"")</f>
        <v>0.9788572284928625</v>
      </c>
      <c r="R30" s="6"/>
    </row>
    <row r="31" spans="2:18" ht="25.5" customHeight="1" x14ac:dyDescent="0.35">
      <c r="B31" s="58" t="s">
        <v>34</v>
      </c>
      <c r="C31" s="147">
        <f>IFERROR('APPENDIX 13'!C26/'APPENDIX 13'!C$44*100,"")</f>
        <v>0</v>
      </c>
      <c r="D31" s="147">
        <f>IFERROR('APPENDIX 13'!D26/'APPENDIX 13'!D$44*100,"")</f>
        <v>1.4412445288038211</v>
      </c>
      <c r="E31" s="147">
        <f>IFERROR('APPENDIX 13'!E26/'APPENDIX 13'!E$44*100,"")</f>
        <v>0.34661278189943806</v>
      </c>
      <c r="F31" s="147">
        <f>IFERROR('APPENDIX 13'!F26/'APPENDIX 13'!F$44*100,"")</f>
        <v>0.31463966581114411</v>
      </c>
      <c r="G31" s="147">
        <f>IFERROR('APPENDIX 13'!G26/'APPENDIX 13'!G$44*100,"")</f>
        <v>0.49497197494230133</v>
      </c>
      <c r="H31" s="147">
        <f>IFERROR('APPENDIX 13'!H26/'APPENDIX 13'!H$44*100,"")</f>
        <v>0.18429477093743837</v>
      </c>
      <c r="I31" s="147">
        <f>IFERROR('APPENDIX 13'!I26/'APPENDIX 13'!I$44*100,"")</f>
        <v>2.34945426110523</v>
      </c>
      <c r="J31" s="147">
        <f>IFERROR('APPENDIX 13'!J26/'APPENDIX 13'!J$44*100,"")</f>
        <v>1.9024296701702013</v>
      </c>
      <c r="K31" s="147">
        <f>IFERROR('APPENDIX 13'!K26/'APPENDIX 13'!K$44*100,"")</f>
        <v>0</v>
      </c>
      <c r="L31" s="147">
        <f>IFERROR('APPENDIX 13'!L26/'APPENDIX 13'!L$44*100,"")</f>
        <v>0.14829938764107362</v>
      </c>
      <c r="M31" s="147">
        <f>IFERROR('APPENDIX 13'!M26/'APPENDIX 13'!M$44*100,"")</f>
        <v>1.8034885523612099</v>
      </c>
      <c r="N31" s="147">
        <f>IFERROR('APPENDIX 13'!N26/'APPENDIX 13'!N$44*100,"")</f>
        <v>0.81957293411406995</v>
      </c>
      <c r="O31" s="147">
        <f>IFERROR('APPENDIX 13'!O26/'APPENDIX 13'!O$44*100,"")</f>
        <v>0</v>
      </c>
      <c r="P31" s="147">
        <f>IFERROR('APPENDIX 13'!P26/'APPENDIX 13'!P$44*100,"")</f>
        <v>6.7477551915626588</v>
      </c>
      <c r="Q31" s="148">
        <f>IFERROR('APPENDIX 13'!Q26/'APPENDIX 13'!Q$44*100,"")</f>
        <v>0.97268193305275408</v>
      </c>
      <c r="R31" s="6"/>
    </row>
    <row r="32" spans="2:18" ht="25.5" customHeight="1" x14ac:dyDescent="0.35">
      <c r="B32" s="58" t="s">
        <v>18</v>
      </c>
      <c r="C32" s="147">
        <f>IFERROR('APPENDIX 13'!C8/'APPENDIX 13'!C$44*100,"")</f>
        <v>0</v>
      </c>
      <c r="D32" s="147">
        <f>IFERROR('APPENDIX 13'!D8/'APPENDIX 13'!D$44*100,"")</f>
        <v>0.43164966756013506</v>
      </c>
      <c r="E32" s="147">
        <f>IFERROR('APPENDIX 13'!E8/'APPENDIX 13'!E$44*100,"")</f>
        <v>0.14122627177391997</v>
      </c>
      <c r="F32" s="147">
        <f>IFERROR('APPENDIX 13'!F8/'APPENDIX 13'!F$44*100,"")</f>
        <v>2.1832207420348362</v>
      </c>
      <c r="G32" s="147">
        <f>IFERROR('APPENDIX 13'!G8/'APPENDIX 13'!G$44*100,"")</f>
        <v>0.31305637982195844</v>
      </c>
      <c r="H32" s="147">
        <f>IFERROR('APPENDIX 13'!H8/'APPENDIX 13'!H$44*100,"")</f>
        <v>3.7970806533496125E-2</v>
      </c>
      <c r="I32" s="147">
        <f>IFERROR('APPENDIX 13'!I8/'APPENDIX 13'!I$44*100,"")</f>
        <v>2.5321051167582311</v>
      </c>
      <c r="J32" s="147">
        <f>IFERROR('APPENDIX 13'!J8/'APPENDIX 13'!J$44*100,"")</f>
        <v>2.253318683444935</v>
      </c>
      <c r="K32" s="147">
        <f>IFERROR('APPENDIX 13'!K8/'APPENDIX 13'!K$44*100,"")</f>
        <v>0</v>
      </c>
      <c r="L32" s="147">
        <f>IFERROR('APPENDIX 13'!L8/'APPENDIX 13'!L$44*100,"")</f>
        <v>0.27840351925235207</v>
      </c>
      <c r="M32" s="147">
        <f>IFERROR('APPENDIX 13'!M8/'APPENDIX 13'!M$44*100,"")</f>
        <v>0.20812474626046912</v>
      </c>
      <c r="N32" s="147">
        <f>IFERROR('APPENDIX 13'!N8/'APPENDIX 13'!N$44*100,"")</f>
        <v>0.21407717663031997</v>
      </c>
      <c r="O32" s="147">
        <f>IFERROR('APPENDIX 13'!O8/'APPENDIX 13'!O$44*100,"")</f>
        <v>0</v>
      </c>
      <c r="P32" s="147">
        <f>IFERROR('APPENDIX 13'!P8/'APPENDIX 13'!P$44*100,"")</f>
        <v>1.7070754244290369</v>
      </c>
      <c r="Q32" s="148">
        <f>IFERROR('APPENDIX 13'!Q8/'APPENDIX 13'!Q$44*100,"")</f>
        <v>0.96467849893349977</v>
      </c>
      <c r="R32" s="6"/>
    </row>
    <row r="33" spans="2:18" ht="25.5" customHeight="1" x14ac:dyDescent="0.35">
      <c r="B33" s="58" t="s">
        <v>38</v>
      </c>
      <c r="C33" s="147">
        <f>IFERROR('APPENDIX 13'!C37/'APPENDIX 13'!C$44*100,"")</f>
        <v>0</v>
      </c>
      <c r="D33" s="147">
        <f>IFERROR('APPENDIX 13'!D37/'APPENDIX 13'!D$44*100,"")</f>
        <v>0.22892455841103088</v>
      </c>
      <c r="E33" s="147">
        <f>IFERROR('APPENDIX 13'!E37/'APPENDIX 13'!E$44*100,"")</f>
        <v>0.42773492234398741</v>
      </c>
      <c r="F33" s="147">
        <f>IFERROR('APPENDIX 13'!F37/'APPENDIX 13'!F$44*100,"")</f>
        <v>0.25467687385492632</v>
      </c>
      <c r="G33" s="147">
        <f>IFERROR('APPENDIX 13'!G37/'APPENDIX 13'!G$44*100,"")</f>
        <v>0.38320145070886913</v>
      </c>
      <c r="H33" s="147">
        <f>IFERROR('APPENDIX 13'!H37/'APPENDIX 13'!H$44*100,"")</f>
        <v>0.15471530286438337</v>
      </c>
      <c r="I33" s="147">
        <f>IFERROR('APPENDIX 13'!I37/'APPENDIX 13'!I$44*100,"")</f>
        <v>1.1091719003475007</v>
      </c>
      <c r="J33" s="147">
        <f>IFERROR('APPENDIX 13'!J37/'APPENDIX 13'!J$44*100,"")</f>
        <v>1.0211041316831477</v>
      </c>
      <c r="K33" s="147">
        <f>IFERROR('APPENDIX 13'!K37/'APPENDIX 13'!K$44*100,"")</f>
        <v>0</v>
      </c>
      <c r="L33" s="147">
        <f>IFERROR('APPENDIX 13'!L37/'APPENDIX 13'!L$44*100,"")</f>
        <v>4.3314370548804347E-2</v>
      </c>
      <c r="M33" s="147">
        <f>IFERROR('APPENDIX 13'!M37/'APPENDIX 13'!M$44*100,"")</f>
        <v>1.2881542591168647</v>
      </c>
      <c r="N33" s="147">
        <f>IFERROR('APPENDIX 13'!N37/'APPENDIX 13'!N$44*100,"")</f>
        <v>0.34336847698357059</v>
      </c>
      <c r="O33" s="147">
        <f>IFERROR('APPENDIX 13'!O37/'APPENDIX 13'!O$44*100,"")</f>
        <v>1.288157307933457</v>
      </c>
      <c r="P33" s="147">
        <f>IFERROR('APPENDIX 13'!P37/'APPENDIX 13'!P$44*100,"")</f>
        <v>7.534690775156129E-2</v>
      </c>
      <c r="Q33" s="148">
        <f>IFERROR('APPENDIX 13'!Q37/'APPENDIX 13'!Q$44*100,"")</f>
        <v>0.87726206646111804</v>
      </c>
      <c r="R33" s="6"/>
    </row>
    <row r="34" spans="2:18" ht="25.5" customHeight="1" x14ac:dyDescent="0.35">
      <c r="B34" s="58" t="s">
        <v>40</v>
      </c>
      <c r="C34" s="147">
        <f>IFERROR('APPENDIX 13'!C39/'APPENDIX 13'!C$44*100,"")</f>
        <v>0</v>
      </c>
      <c r="D34" s="147">
        <f>IFERROR('APPENDIX 13'!D39/'APPENDIX 13'!D$44*100,"")</f>
        <v>0.14794444251053016</v>
      </c>
      <c r="E34" s="147">
        <f>IFERROR('APPENDIX 13'!E39/'APPENDIX 13'!E$44*100,"")</f>
        <v>0.74558621808581249</v>
      </c>
      <c r="F34" s="147">
        <f>IFERROR('APPENDIX 13'!F39/'APPENDIX 13'!F$44*100,"")</f>
        <v>0.37910438122004952</v>
      </c>
      <c r="G34" s="147">
        <f>IFERROR('APPENDIX 13'!G39/'APPENDIX 13'!G$44*100,"")</f>
        <v>0.49546653478404218</v>
      </c>
      <c r="H34" s="147">
        <f>IFERROR('APPENDIX 13'!H39/'APPENDIX 13'!H$44*100,"")</f>
        <v>-4.1012666725406037E-2</v>
      </c>
      <c r="I34" s="147">
        <f>IFERROR('APPENDIX 13'!I39/'APPENDIX 13'!I$44*100,"")</f>
        <v>2.2950589920738325</v>
      </c>
      <c r="J34" s="147">
        <f>IFERROR('APPENDIX 13'!J39/'APPENDIX 13'!J$44*100,"")</f>
        <v>1.9996924905501308</v>
      </c>
      <c r="K34" s="147">
        <f>IFERROR('APPENDIX 13'!K39/'APPENDIX 13'!K$44*100,"")</f>
        <v>0</v>
      </c>
      <c r="L34" s="147">
        <f>IFERROR('APPENDIX 13'!L39/'APPENDIX 13'!L$44*100,"")</f>
        <v>0.6634827652280606</v>
      </c>
      <c r="M34" s="147">
        <f>IFERROR('APPENDIX 13'!M39/'APPENDIX 13'!M$44*100,"")</f>
        <v>0.30720954698387631</v>
      </c>
      <c r="N34" s="147">
        <f>IFERROR('APPENDIX 13'!N39/'APPENDIX 13'!N$44*100,"")</f>
        <v>2.1716713487470809</v>
      </c>
      <c r="O34" s="147">
        <f>IFERROR('APPENDIX 13'!O39/'APPENDIX 13'!O$44*100,"")</f>
        <v>7.2636970315797855E-2</v>
      </c>
      <c r="P34" s="147">
        <f>IFERROR('APPENDIX 13'!P39/'APPENDIX 13'!P$44*100,"")</f>
        <v>0.13206979940894745</v>
      </c>
      <c r="Q34" s="148">
        <f>IFERROR('APPENDIX 13'!Q39/'APPENDIX 13'!Q$44*100,"")</f>
        <v>0.85471876127655944</v>
      </c>
      <c r="R34" s="6"/>
    </row>
    <row r="35" spans="2:18" ht="25.5" customHeight="1" x14ac:dyDescent="0.35">
      <c r="B35" s="58" t="s">
        <v>31</v>
      </c>
      <c r="C35" s="147">
        <f>IFERROR('APPENDIX 13'!C23/'APPENDIX 13'!C$44*100,"")</f>
        <v>0</v>
      </c>
      <c r="D35" s="147">
        <f>IFERROR('APPENDIX 13'!D23/'APPENDIX 13'!D$44*100,"")</f>
        <v>0</v>
      </c>
      <c r="E35" s="147">
        <f>IFERROR('APPENDIX 13'!E23/'APPENDIX 13'!E$44*100,"")</f>
        <v>1.0693373058599683E-2</v>
      </c>
      <c r="F35" s="147">
        <f>IFERROR('APPENDIX 13'!F23/'APPENDIX 13'!F$44*100,"")</f>
        <v>2.192036026701356E-3</v>
      </c>
      <c r="G35" s="147">
        <f>IFERROR('APPENDIX 13'!G23/'APPENDIX 13'!G$44*100,"")</f>
        <v>7.5832509066930433E-3</v>
      </c>
      <c r="H35" s="147">
        <f>IFERROR('APPENDIX 13'!H23/'APPENDIX 13'!H$44*100,"")</f>
        <v>8.7060136527076747E-3</v>
      </c>
      <c r="I35" s="147">
        <f>IFERROR('APPENDIX 13'!I23/'APPENDIX 13'!I$44*100,"")</f>
        <v>0.56441007468166626</v>
      </c>
      <c r="J35" s="147">
        <f>IFERROR('APPENDIX 13'!J23/'APPENDIX 13'!J$44*100,"")</f>
        <v>0.25176040522144133</v>
      </c>
      <c r="K35" s="147">
        <f>IFERROR('APPENDIX 13'!K23/'APPENDIX 13'!K$44*100,"")</f>
        <v>24.666247749947487</v>
      </c>
      <c r="L35" s="147">
        <f>IFERROR('APPENDIX 13'!L23/'APPENDIX 13'!L$44*100,"")</f>
        <v>4.508559016232423E-3</v>
      </c>
      <c r="M35" s="147">
        <f>IFERROR('APPENDIX 13'!M23/'APPENDIX 13'!M$44*100,"")</f>
        <v>3.0591330416959829E-3</v>
      </c>
      <c r="N35" s="147">
        <f>IFERROR('APPENDIX 13'!N23/'APPENDIX 13'!N$44*100,"")</f>
        <v>9.0944309858005147E-3</v>
      </c>
      <c r="O35" s="147">
        <f>IFERROR('APPENDIX 13'!O23/'APPENDIX 13'!O$44*100,"")</f>
        <v>0</v>
      </c>
      <c r="P35" s="147">
        <f>IFERROR('APPENDIX 13'!P23/'APPENDIX 13'!P$44*100,"")</f>
        <v>3.7815261104924113E-4</v>
      </c>
      <c r="Q35" s="148">
        <f>IFERROR('APPENDIX 13'!Q23/'APPENDIX 13'!Q$44*100,"")</f>
        <v>0.74146837399715659</v>
      </c>
      <c r="R35" s="6"/>
    </row>
    <row r="36" spans="2:18" ht="25.5" customHeight="1" x14ac:dyDescent="0.35">
      <c r="B36" s="58" t="s">
        <v>41</v>
      </c>
      <c r="C36" s="147">
        <f>IFERROR('APPENDIX 13'!C40/'APPENDIX 13'!C$44*100,"")</f>
        <v>0</v>
      </c>
      <c r="D36" s="147">
        <f>IFERROR('APPENDIX 13'!D40/'APPENDIX 13'!D$44*100,"")</f>
        <v>0.24468087055456722</v>
      </c>
      <c r="E36" s="147">
        <f>IFERROR('APPENDIX 13'!E40/'APPENDIX 13'!E$44*100,"")</f>
        <v>0.12278942167288603</v>
      </c>
      <c r="F36" s="147">
        <f>IFERROR('APPENDIX 13'!F40/'APPENDIX 13'!F$44*100,"")</f>
        <v>0.14912916065526322</v>
      </c>
      <c r="G36" s="147">
        <f>IFERROR('APPENDIX 13'!G40/'APPENDIX 13'!G$44*100,"")</f>
        <v>0.19947246950214309</v>
      </c>
      <c r="H36" s="147">
        <f>IFERROR('APPENDIX 13'!H40/'APPENDIX 13'!H$44*100,"")</f>
        <v>0.1125488271006667</v>
      </c>
      <c r="I36" s="147">
        <f>IFERROR('APPENDIX 13'!I40/'APPENDIX 13'!I$44*100,"")</f>
        <v>2.1460254202847482</v>
      </c>
      <c r="J36" s="147">
        <f>IFERROR('APPENDIX 13'!J40/'APPENDIX 13'!J$44*100,"")</f>
        <v>2.3455024151584882</v>
      </c>
      <c r="K36" s="147">
        <f>IFERROR('APPENDIX 13'!K40/'APPENDIX 13'!K$44*100,"")</f>
        <v>0</v>
      </c>
      <c r="L36" s="147">
        <f>IFERROR('APPENDIX 13'!L40/'APPENDIX 13'!L$44*100,"")</f>
        <v>5.804769733399244E-2</v>
      </c>
      <c r="M36" s="147">
        <f>IFERROR('APPENDIX 13'!M40/'APPENDIX 13'!M$44*100,"")</f>
        <v>0.12563185355981979</v>
      </c>
      <c r="N36" s="147">
        <f>IFERROR('APPENDIX 13'!N40/'APPENDIX 13'!N$44*100,"")</f>
        <v>0.12399218308593379</v>
      </c>
      <c r="O36" s="147">
        <f>IFERROR('APPENDIX 13'!O40/'APPENDIX 13'!O$44*100,"")</f>
        <v>0</v>
      </c>
      <c r="P36" s="147">
        <f>IFERROR('APPENDIX 13'!P40/'APPENDIX 13'!P$44*100,"")</f>
        <v>0.89395277252040606</v>
      </c>
      <c r="Q36" s="148">
        <f>IFERROR('APPENDIX 13'!Q40/'APPENDIX 13'!Q$44*100,"")</f>
        <v>0.685399472863502</v>
      </c>
      <c r="R36" s="6"/>
    </row>
    <row r="37" spans="2:18" ht="25.5" customHeight="1" x14ac:dyDescent="0.35">
      <c r="B37" s="58" t="s">
        <v>199</v>
      </c>
      <c r="C37" s="147">
        <f>IFERROR('APPENDIX 13'!C29/'APPENDIX 13'!C$44*100,"")</f>
        <v>0</v>
      </c>
      <c r="D37" s="147">
        <f>IFERROR('APPENDIX 13'!D29/'APPENDIX 13'!D$44*100,"")</f>
        <v>1.1568064520266099</v>
      </c>
      <c r="E37" s="147">
        <f>IFERROR('APPENDIX 13'!E29/'APPENDIX 13'!E$44*100,"")</f>
        <v>1.0350447646720453</v>
      </c>
      <c r="F37" s="147">
        <f>IFERROR('APPENDIX 13'!F29/'APPENDIX 13'!F$44*100,"")</f>
        <v>0.35579337444147274</v>
      </c>
      <c r="G37" s="147">
        <f>IFERROR('APPENDIX 13'!G29/'APPENDIX 13'!G$44*100,"")</f>
        <v>0.30365974282888231</v>
      </c>
      <c r="H37" s="147">
        <f>IFERROR('APPENDIX 13'!H29/'APPENDIX 13'!H$44*100,"")</f>
        <v>0.77483521509098308</v>
      </c>
      <c r="I37" s="147">
        <f>IFERROR('APPENDIX 13'!I29/'APPENDIX 13'!I$44*100,"")</f>
        <v>1.8013032269844502</v>
      </c>
      <c r="J37" s="147">
        <f>IFERROR('APPENDIX 13'!J29/'APPENDIX 13'!J$44*100,"")</f>
        <v>1.143606913088846</v>
      </c>
      <c r="K37" s="147">
        <f>IFERROR('APPENDIX 13'!K29/'APPENDIX 13'!K$44*100,"")</f>
        <v>0</v>
      </c>
      <c r="L37" s="147">
        <f>IFERROR('APPENDIX 13'!L29/'APPENDIX 13'!L$44*100,"")</f>
        <v>1.0511383306416162</v>
      </c>
      <c r="M37" s="147">
        <f>IFERROR('APPENDIX 13'!M29/'APPENDIX 13'!M$44*100,"")</f>
        <v>0.41604209367065376</v>
      </c>
      <c r="N37" s="147">
        <f>IFERROR('APPENDIX 13'!N29/'APPENDIX 13'!N$44*100,"")</f>
        <v>1.1958818697863667</v>
      </c>
      <c r="O37" s="147">
        <f>IFERROR('APPENDIX 13'!O29/'APPENDIX 13'!O$44*100,"")</f>
        <v>0</v>
      </c>
      <c r="P37" s="147">
        <f>IFERROR('APPENDIX 13'!P29/'APPENDIX 13'!P$44*100,"")</f>
        <v>1.0430394394265694</v>
      </c>
      <c r="Q37" s="148">
        <f>IFERROR('APPENDIX 13'!Q29/'APPENDIX 13'!Q$44*100,"")</f>
        <v>0.65971580675771124</v>
      </c>
      <c r="R37" s="6"/>
    </row>
    <row r="38" spans="2:18" ht="25.5" customHeight="1" x14ac:dyDescent="0.35">
      <c r="B38" s="58" t="s">
        <v>156</v>
      </c>
      <c r="C38" s="147">
        <f>IFERROR('APPENDIX 13'!C33/'APPENDIX 13'!C$44*100,"")</f>
        <v>0</v>
      </c>
      <c r="D38" s="147">
        <f>IFERROR('APPENDIX 13'!D33/'APPENDIX 13'!D$44*100,"")</f>
        <v>0.3672503219967278</v>
      </c>
      <c r="E38" s="147">
        <f>IFERROR('APPENDIX 13'!E33/'APPENDIX 13'!E$44*100,"")</f>
        <v>0.3833021136004956</v>
      </c>
      <c r="F38" s="147">
        <f>IFERROR('APPENDIX 13'!F33/'APPENDIX 13'!F$44*100,"")</f>
        <v>0.72332474825173343</v>
      </c>
      <c r="G38" s="147">
        <f>IFERROR('APPENDIX 13'!G33/'APPENDIX 13'!G$44*100,"")</f>
        <v>1.7566765578635017</v>
      </c>
      <c r="H38" s="147">
        <f>IFERROR('APPENDIX 13'!H33/'APPENDIX 13'!H$44*100,"")</f>
        <v>0.75417154413214682</v>
      </c>
      <c r="I38" s="147">
        <f>IFERROR('APPENDIX 13'!I33/'APPENDIX 13'!I$44*100,"")</f>
        <v>1.4405204602850417</v>
      </c>
      <c r="J38" s="147">
        <f>IFERROR('APPENDIX 13'!J33/'APPENDIX 13'!J$44*100,"")</f>
        <v>0.70689166683942473</v>
      </c>
      <c r="K38" s="147">
        <f>IFERROR('APPENDIX 13'!K33/'APPENDIX 13'!K$44*100,"")</f>
        <v>0</v>
      </c>
      <c r="L38" s="147">
        <f>IFERROR('APPENDIX 13'!L33/'APPENDIX 13'!L$44*100,"")</f>
        <v>1.4348489069159687</v>
      </c>
      <c r="M38" s="147">
        <f>IFERROR('APPENDIX 13'!M33/'APPENDIX 13'!M$44*100,"")</f>
        <v>0.48266897432454081</v>
      </c>
      <c r="N38" s="147">
        <f>IFERROR('APPENDIX 13'!N33/'APPENDIX 13'!N$44*100,"")</f>
        <v>0.61254931222470543</v>
      </c>
      <c r="O38" s="147">
        <f>IFERROR('APPENDIX 13'!O33/'APPENDIX 13'!O$44*100,"")</f>
        <v>0</v>
      </c>
      <c r="P38" s="147">
        <f>IFERROR('APPENDIX 13'!P33/'APPENDIX 13'!P$44*100,"")</f>
        <v>3.632155829127961</v>
      </c>
      <c r="Q38" s="148">
        <f>IFERROR('APPENDIX 13'!Q33/'APPENDIX 13'!Q$44*100,"")</f>
        <v>0.63527706944569462</v>
      </c>
      <c r="R38" s="6"/>
    </row>
    <row r="39" spans="2:18" ht="25.5" customHeight="1" x14ac:dyDescent="0.35">
      <c r="B39" s="58" t="s">
        <v>145</v>
      </c>
      <c r="C39" s="147">
        <f>IFERROR('APPENDIX 13'!C10/'APPENDIX 13'!C$44*100,"")</f>
        <v>0</v>
      </c>
      <c r="D39" s="147">
        <f>IFERROR('APPENDIX 13'!D10/'APPENDIX 13'!D$44*100,"")</f>
        <v>0.5139122739839469</v>
      </c>
      <c r="E39" s="147">
        <f>IFERROR('APPENDIX 13'!E10/'APPENDIX 13'!E$44*100,"")</f>
        <v>1.3724391215209664</v>
      </c>
      <c r="F39" s="147">
        <f>IFERROR('APPENDIX 13'!F10/'APPENDIX 13'!F$44*100,"")</f>
        <v>0.54638265736520575</v>
      </c>
      <c r="G39" s="147">
        <f>IFERROR('APPENDIX 13'!G10/'APPENDIX 13'!G$44*100,"")</f>
        <v>0.72642598087701948</v>
      </c>
      <c r="H39" s="147">
        <f>IFERROR('APPENDIX 13'!H10/'APPENDIX 13'!H$44*100,"")</f>
        <v>2.0947927549183731</v>
      </c>
      <c r="I39" s="147">
        <f>IFERROR('APPENDIX 13'!I10/'APPENDIX 13'!I$44*100,"")</f>
        <v>0.65339969668110998</v>
      </c>
      <c r="J39" s="147">
        <f>IFERROR('APPENDIX 13'!J10/'APPENDIX 13'!J$44*100,"")</f>
        <v>0.90913959546959111</v>
      </c>
      <c r="K39" s="147">
        <f>IFERROR('APPENDIX 13'!K10/'APPENDIX 13'!K$44*100,"")</f>
        <v>0</v>
      </c>
      <c r="L39" s="147">
        <f>IFERROR('APPENDIX 13'!L10/'APPENDIX 13'!L$44*100,"")</f>
        <v>0.10635368679362553</v>
      </c>
      <c r="M39" s="147">
        <f>IFERROR('APPENDIX 13'!M10/'APPENDIX 13'!M$44*100,"")</f>
        <v>0.58268706987422814</v>
      </c>
      <c r="N39" s="147">
        <f>IFERROR('APPENDIX 13'!N10/'APPENDIX 13'!N$44*100,"")</f>
        <v>0.350099788106919</v>
      </c>
      <c r="O39" s="147">
        <f>IFERROR('APPENDIX 13'!O10/'APPENDIX 13'!O$44*100,"")</f>
        <v>0.21985768387764998</v>
      </c>
      <c r="P39" s="147">
        <f>IFERROR('APPENDIX 13'!P10/'APPENDIX 13'!P$44*100,"")</f>
        <v>0.66545405729390217</v>
      </c>
      <c r="Q39" s="148">
        <f>IFERROR('APPENDIX 13'!Q10/'APPENDIX 13'!Q$44*100,"")</f>
        <v>0.50304992974227525</v>
      </c>
      <c r="R39" s="6"/>
    </row>
    <row r="40" spans="2:18" ht="25.5" customHeight="1" x14ac:dyDescent="0.35">
      <c r="B40" s="58" t="s">
        <v>200</v>
      </c>
      <c r="C40" s="147">
        <f>IFERROR('APPENDIX 13'!C30/'APPENDIX 13'!C$44*100,"")</f>
        <v>7.9006494508569975</v>
      </c>
      <c r="D40" s="147">
        <f>IFERROR('APPENDIX 13'!D30/'APPENDIX 13'!D$44*100,"")</f>
        <v>1.5164534373494218</v>
      </c>
      <c r="E40" s="147">
        <f>IFERROR('APPENDIX 13'!E30/'APPENDIX 13'!E$44*100,"")</f>
        <v>0.55642413604920427</v>
      </c>
      <c r="F40" s="147">
        <f>IFERROR('APPENDIX 13'!F30/'APPENDIX 13'!F$44*100,"")</f>
        <v>0.75547460997668658</v>
      </c>
      <c r="G40" s="147">
        <f>IFERROR('APPENDIX 13'!G30/'APPENDIX 13'!G$44*100,"")</f>
        <v>0.41336960105506099</v>
      </c>
      <c r="H40" s="147">
        <f>IFERROR('APPENDIX 13'!H30/'APPENDIX 13'!H$44*100,"")</f>
        <v>0.59064533588430024</v>
      </c>
      <c r="I40" s="147">
        <f>IFERROR('APPENDIX 13'!I30/'APPENDIX 13'!I$44*100,"")</f>
        <v>0.65640723751725516</v>
      </c>
      <c r="J40" s="147">
        <f>IFERROR('APPENDIX 13'!J30/'APPENDIX 13'!J$44*100,"")</f>
        <v>0.51777335516995948</v>
      </c>
      <c r="K40" s="147">
        <f>IFERROR('APPENDIX 13'!K30/'APPENDIX 13'!K$44*100,"")</f>
        <v>0</v>
      </c>
      <c r="L40" s="147">
        <f>IFERROR('APPENDIX 13'!L30/'APPENDIX 13'!L$44*100,"")</f>
        <v>0.22679662051297739</v>
      </c>
      <c r="M40" s="147">
        <f>IFERROR('APPENDIX 13'!M30/'APPENDIX 13'!M$44*100,"")</f>
        <v>0.17442243308924216</v>
      </c>
      <c r="N40" s="147">
        <f>IFERROR('APPENDIX 13'!N30/'APPENDIX 13'!N$44*100,"")</f>
        <v>0.24179012774453099</v>
      </c>
      <c r="O40" s="147">
        <f>IFERROR('APPENDIX 13'!O30/'APPENDIX 13'!O$44*100,"")</f>
        <v>0</v>
      </c>
      <c r="P40" s="147">
        <f>IFERROR('APPENDIX 13'!P30/'APPENDIX 13'!P$44*100,"")</f>
        <v>1.2015799216089638</v>
      </c>
      <c r="Q40" s="148">
        <f>IFERROR('APPENDIX 13'!Q30/'APPENDIX 13'!Q$44*100,"")</f>
        <v>0.42863010525390677</v>
      </c>
      <c r="R40" s="6"/>
    </row>
    <row r="41" spans="2:18" ht="25.5" customHeight="1" x14ac:dyDescent="0.35">
      <c r="B41" s="58" t="s">
        <v>22</v>
      </c>
      <c r="C41" s="147">
        <f>IFERROR('APPENDIX 13'!C14/'APPENDIX 13'!C$44*100,"")</f>
        <v>0</v>
      </c>
      <c r="D41" s="147">
        <f>IFERROR('APPENDIX 13'!D14/'APPENDIX 13'!D$44*100,"")</f>
        <v>0.58399122043630325</v>
      </c>
      <c r="E41" s="147">
        <f>IFERROR('APPENDIX 13'!E14/'APPENDIX 13'!E$44*100,"")</f>
        <v>0.44930603696219712</v>
      </c>
      <c r="F41" s="147">
        <f>IFERROR('APPENDIX 13'!F14/'APPENDIX 13'!F$44*100,"")</f>
        <v>0.6885821557425098</v>
      </c>
      <c r="G41" s="147">
        <f>IFERROR('APPENDIX 13'!G14/'APPENDIX 13'!G$44*100,"")</f>
        <v>7.8799868117375535E-2</v>
      </c>
      <c r="H41" s="147">
        <f>IFERROR('APPENDIX 13'!H14/'APPENDIX 13'!H$44*100,"")</f>
        <v>2.3271279385418371</v>
      </c>
      <c r="I41" s="147">
        <f>IFERROR('APPENDIX 13'!I14/'APPENDIX 13'!I$44*100,"")</f>
        <v>0.55589125343004686</v>
      </c>
      <c r="J41" s="147">
        <f>IFERROR('APPENDIX 13'!J14/'APPENDIX 13'!J$44*100,"")</f>
        <v>0.3675774474642563</v>
      </c>
      <c r="K41" s="147">
        <f>IFERROR('APPENDIX 13'!K14/'APPENDIX 13'!K$44*100,"")</f>
        <v>0</v>
      </c>
      <c r="L41" s="147">
        <f>IFERROR('APPENDIX 13'!L14/'APPENDIX 13'!L$44*100,"")</f>
        <v>0.15063417713162255</v>
      </c>
      <c r="M41" s="147">
        <f>IFERROR('APPENDIX 13'!M14/'APPENDIX 13'!M$44*100,"")</f>
        <v>0.20454711609306192</v>
      </c>
      <c r="N41" s="147">
        <f>IFERROR('APPENDIX 13'!N14/'APPENDIX 13'!N$44*100,"")</f>
        <v>0.35632983138065633</v>
      </c>
      <c r="O41" s="147">
        <f>IFERROR('APPENDIX 13'!O14/'APPENDIX 13'!O$44*100,"")</f>
        <v>0</v>
      </c>
      <c r="P41" s="147">
        <f>IFERROR('APPENDIX 13'!P14/'APPENDIX 13'!P$44*100,"")</f>
        <v>0.25080971927840923</v>
      </c>
      <c r="Q41" s="148">
        <f>IFERROR('APPENDIX 13'!Q14/'APPENDIX 13'!Q$44*100,"")</f>
        <v>0.30793033324635283</v>
      </c>
      <c r="R41" s="6"/>
    </row>
    <row r="42" spans="2:18" ht="25.5" customHeight="1" x14ac:dyDescent="0.35">
      <c r="B42" s="58" t="s">
        <v>42</v>
      </c>
      <c r="C42" s="147">
        <f>IFERROR('APPENDIX 13'!C41/'APPENDIX 13'!C$44*100,"")</f>
        <v>0</v>
      </c>
      <c r="D42" s="147">
        <f>IFERROR('APPENDIX 13'!D41/'APPENDIX 13'!D$44*100,"")</f>
        <v>-9.7194460373791022E-2</v>
      </c>
      <c r="E42" s="147">
        <f>IFERROR('APPENDIX 13'!E41/'APPENDIX 13'!E$44*100,"")</f>
        <v>5.9919762828360298E-2</v>
      </c>
      <c r="F42" s="147">
        <f>IFERROR('APPENDIX 13'!F41/'APPENDIX 13'!F$44*100,"")</f>
        <v>5.557871990281503E-2</v>
      </c>
      <c r="G42" s="147">
        <f>IFERROR('APPENDIX 13'!G41/'APPENDIX 13'!G$44*100,"")</f>
        <v>3.6927134849983514E-2</v>
      </c>
      <c r="H42" s="147">
        <f>IFERROR('APPENDIX 13'!H41/'APPENDIX 13'!H$44*100,"")</f>
        <v>4.0278424610117436E-2</v>
      </c>
      <c r="I42" s="147">
        <f>IFERROR('APPENDIX 13'!I41/'APPENDIX 13'!I$44*100,"")</f>
        <v>1.3049673887919793</v>
      </c>
      <c r="J42" s="147">
        <f>IFERROR('APPENDIX 13'!J41/'APPENDIX 13'!J$44*100,"")</f>
        <v>0.52043383018568046</v>
      </c>
      <c r="K42" s="147">
        <f>IFERROR('APPENDIX 13'!K41/'APPENDIX 13'!K$44*100,"")</f>
        <v>0.71505361572692538</v>
      </c>
      <c r="L42" s="147">
        <f>IFERROR('APPENDIX 13'!L41/'APPENDIX 13'!L$44*100,"")</f>
        <v>1.4169756908159043E-2</v>
      </c>
      <c r="M42" s="147">
        <f>IFERROR('APPENDIX 13'!M41/'APPENDIX 13'!M$44*100,"")</f>
        <v>6.6367632091031501E-3</v>
      </c>
      <c r="N42" s="147">
        <f>IFERROR('APPENDIX 13'!N41/'APPENDIX 13'!N$44*100,"")</f>
        <v>1.8940763746017605E-2</v>
      </c>
      <c r="O42" s="147">
        <f>IFERROR('APPENDIX 13'!O41/'APPENDIX 13'!O$44*100,"")</f>
        <v>5.5039419598692865E-2</v>
      </c>
      <c r="P42" s="147">
        <f>IFERROR('APPENDIX 13'!P41/'APPENDIX 13'!P$44*100,"")</f>
        <v>0.1543808034608527</v>
      </c>
      <c r="Q42" s="148">
        <f>IFERROR('APPENDIX 13'!Q41/'APPENDIX 13'!Q$44*100,"")</f>
        <v>0.30778677388995362</v>
      </c>
      <c r="R42" s="6"/>
    </row>
    <row r="43" spans="2:18" ht="25.5" customHeight="1" x14ac:dyDescent="0.35">
      <c r="B43" s="58" t="s">
        <v>44</v>
      </c>
      <c r="C43" s="147">
        <f>IFERROR('APPENDIX 13'!C43/'APPENDIX 13'!C$44*100,"")</f>
        <v>0</v>
      </c>
      <c r="D43" s="147">
        <f>IFERROR('APPENDIX 13'!D43/'APPENDIX 13'!D$44*100,"")</f>
        <v>0</v>
      </c>
      <c r="E43" s="147">
        <f>IFERROR('APPENDIX 13'!E43/'APPENDIX 13'!E$44*100,"")</f>
        <v>0</v>
      </c>
      <c r="F43" s="147">
        <f>IFERROR('APPENDIX 13'!F43/'APPENDIX 13'!F$44*100,"")</f>
        <v>0</v>
      </c>
      <c r="G43" s="147">
        <f>IFERROR('APPENDIX 13'!G43/'APPENDIX 13'!G$44*100,"")</f>
        <v>0</v>
      </c>
      <c r="H43" s="147">
        <f>IFERROR('APPENDIX 13'!H43/'APPENDIX 13'!H$44*100,"")</f>
        <v>0</v>
      </c>
      <c r="I43" s="147">
        <f>IFERROR('APPENDIX 13'!I43/'APPENDIX 13'!I$44*100,"")</f>
        <v>0</v>
      </c>
      <c r="J43" s="147">
        <f>IFERROR('APPENDIX 13'!J43/'APPENDIX 13'!J$44*100,"")</f>
        <v>0</v>
      </c>
      <c r="K43" s="147">
        <f>IFERROR('APPENDIX 13'!K43/'APPENDIX 13'!K$44*100,"")</f>
        <v>0</v>
      </c>
      <c r="L43" s="147">
        <f>IFERROR('APPENDIX 13'!L43/'APPENDIX 13'!L$44*100,"")</f>
        <v>0</v>
      </c>
      <c r="M43" s="147">
        <f>IFERROR('APPENDIX 13'!M43/'APPENDIX 13'!M$44*100,"")</f>
        <v>0</v>
      </c>
      <c r="N43" s="147">
        <f>IFERROR('APPENDIX 13'!N43/'APPENDIX 13'!N$44*100,"")</f>
        <v>0</v>
      </c>
      <c r="O43" s="147">
        <f>IFERROR('APPENDIX 13'!O43/'APPENDIX 13'!O$44*100,"")</f>
        <v>0</v>
      </c>
      <c r="P43" s="147">
        <f>IFERROR('APPENDIX 13'!P43/'APPENDIX 13'!P$44*100,"")</f>
        <v>0</v>
      </c>
      <c r="Q43" s="148">
        <f>IFERROR('APPENDIX 13'!Q43/'APPENDIX 13'!Q$44*100,"")</f>
        <v>0</v>
      </c>
      <c r="R43" s="6"/>
    </row>
    <row r="44" spans="2:18" ht="25.5" customHeight="1" x14ac:dyDescent="0.35">
      <c r="B44" s="149" t="s">
        <v>45</v>
      </c>
      <c r="C44" s="150">
        <f>SUM(C7:C43)</f>
        <v>100.00000000000001</v>
      </c>
      <c r="D44" s="150">
        <f t="shared" ref="D44:P44" si="0">SUM(D7:D43)</f>
        <v>100.00000000000003</v>
      </c>
      <c r="E44" s="150">
        <f t="shared" si="0"/>
        <v>100</v>
      </c>
      <c r="F44" s="150">
        <f t="shared" si="0"/>
        <v>99.999999999999972</v>
      </c>
      <c r="G44" s="150">
        <f t="shared" si="0"/>
        <v>100</v>
      </c>
      <c r="H44" s="150">
        <f t="shared" si="0"/>
        <v>100.00000000000003</v>
      </c>
      <c r="I44" s="150">
        <f t="shared" si="0"/>
        <v>99.999999999999986</v>
      </c>
      <c r="J44" s="150">
        <f t="shared" si="0"/>
        <v>100.00000000000001</v>
      </c>
      <c r="K44" s="150">
        <f t="shared" si="0"/>
        <v>100</v>
      </c>
      <c r="L44" s="150">
        <f t="shared" si="0"/>
        <v>99.999999999999986</v>
      </c>
      <c r="M44" s="150">
        <f t="shared" si="0"/>
        <v>100.00000000000001</v>
      </c>
      <c r="N44" s="150">
        <f t="shared" si="0"/>
        <v>100</v>
      </c>
      <c r="O44" s="150">
        <f t="shared" si="0"/>
        <v>100</v>
      </c>
      <c r="P44" s="150">
        <f t="shared" si="0"/>
        <v>100.00000000000003</v>
      </c>
      <c r="Q44" s="150">
        <f>SUM(Q7:Q43)</f>
        <v>100</v>
      </c>
      <c r="R44" s="6"/>
    </row>
    <row r="45" spans="2:18" ht="25.5" customHeight="1" x14ac:dyDescent="0.35">
      <c r="B45" s="247" t="s">
        <v>46</v>
      </c>
      <c r="C45" s="248"/>
      <c r="D45" s="248"/>
      <c r="E45" s="248"/>
      <c r="F45" s="248"/>
      <c r="G45" s="248"/>
      <c r="H45" s="248"/>
      <c r="I45" s="248"/>
      <c r="J45" s="248"/>
      <c r="K45" s="248"/>
      <c r="L45" s="248"/>
      <c r="M45" s="248"/>
      <c r="N45" s="248"/>
      <c r="O45" s="248"/>
      <c r="P45" s="248"/>
      <c r="Q45" s="249"/>
      <c r="R45" s="6"/>
    </row>
    <row r="46" spans="2:18" ht="25.5" customHeight="1" x14ac:dyDescent="0.35">
      <c r="B46" s="58" t="s">
        <v>47</v>
      </c>
      <c r="C46" s="151">
        <f>IFERROR('APPENDIX 13'!C46/'APPENDIX 13'!C$51*100,"")</f>
        <v>13.046430693489516</v>
      </c>
      <c r="D46" s="151">
        <f>IFERROR('APPENDIX 13'!D46/'APPENDIX 13'!D$51*100,"")</f>
        <v>17.159853506412183</v>
      </c>
      <c r="E46" s="151">
        <f>IFERROR('APPENDIX 13'!E46/'APPENDIX 13'!E$51*100,"")</f>
        <v>0</v>
      </c>
      <c r="F46" s="151">
        <f>IFERROR('APPENDIX 13'!F46/'APPENDIX 13'!F$51*100,"")</f>
        <v>24.406773259753443</v>
      </c>
      <c r="G46" s="151">
        <f>IFERROR('APPENDIX 13'!G46/'APPENDIX 13'!G$51*100,"")</f>
        <v>28.60693509599237</v>
      </c>
      <c r="H46" s="151">
        <f>IFERROR('APPENDIX 13'!H46/'APPENDIX 13'!H$51*100,"")</f>
        <v>4.0820742295758174</v>
      </c>
      <c r="I46" s="151">
        <f>IFERROR('APPENDIX 13'!I46/'APPENDIX 13'!I$51*100,"")</f>
        <v>8.0730500085338797</v>
      </c>
      <c r="J46" s="151">
        <f>IFERROR('APPENDIX 13'!J46/'APPENDIX 13'!J$51*100,"")</f>
        <v>7.0409086181956848</v>
      </c>
      <c r="K46" s="151" t="str">
        <f>IFERROR('APPENDIX 13'!K46/'APPENDIX 13'!K$51*100,"")</f>
        <v/>
      </c>
      <c r="L46" s="151">
        <f>IFERROR('APPENDIX 13'!L46/'APPENDIX 13'!L$51*100,"")</f>
        <v>5.2323444116165403</v>
      </c>
      <c r="M46" s="151">
        <f>IFERROR('APPENDIX 13'!M46/'APPENDIX 13'!M$51*100,"")</f>
        <v>0</v>
      </c>
      <c r="N46" s="151">
        <f>IFERROR('APPENDIX 13'!N46/'APPENDIX 13'!N$51*100,"")</f>
        <v>84.572808694777095</v>
      </c>
      <c r="O46" s="151">
        <f>IFERROR('APPENDIX 13'!O46/'APPENDIX 13'!O$51*100,"")</f>
        <v>6.5863128837959</v>
      </c>
      <c r="P46" s="151">
        <f>IFERROR('APPENDIX 13'!P46/'APPENDIX 13'!P$51*100,"")</f>
        <v>4.9843255448259178</v>
      </c>
      <c r="Q46" s="152">
        <f>IFERROR('APPENDIX 13'!Q46/'APPENDIX 13'!Q$51*100,"")</f>
        <v>9.4936034633456465</v>
      </c>
      <c r="R46" s="6"/>
    </row>
    <row r="47" spans="2:18" ht="25.5" customHeight="1" x14ac:dyDescent="0.35">
      <c r="B47" s="58" t="s">
        <v>79</v>
      </c>
      <c r="C47" s="151">
        <f>IFERROR('APPENDIX 13'!C47/'APPENDIX 13'!C$51*100,"")</f>
        <v>2.9114676173499703</v>
      </c>
      <c r="D47" s="151">
        <f>IFERROR('APPENDIX 13'!D47/'APPENDIX 13'!D$51*100,"")</f>
        <v>37.139996951483269</v>
      </c>
      <c r="E47" s="151">
        <f>IFERROR('APPENDIX 13'!E47/'APPENDIX 13'!E$51*100,"")</f>
        <v>0</v>
      </c>
      <c r="F47" s="151">
        <f>IFERROR('APPENDIX 13'!F47/'APPENDIX 13'!F$51*100,"")</f>
        <v>58.006478229283999</v>
      </c>
      <c r="G47" s="151">
        <f>IFERROR('APPENDIX 13'!G47/'APPENDIX 13'!G$51*100,"")</f>
        <v>11.188585707952118</v>
      </c>
      <c r="H47" s="151">
        <f>IFERROR('APPENDIX 13'!H47/'APPENDIX 13'!H$51*100,"")</f>
        <v>26.147004391901223</v>
      </c>
      <c r="I47" s="151">
        <f>IFERROR('APPENDIX 13'!I47/'APPENDIX 13'!I$51*100,"")</f>
        <v>0</v>
      </c>
      <c r="J47" s="151">
        <f>IFERROR('APPENDIX 13'!J47/'APPENDIX 13'!J$51*100,"")</f>
        <v>28.613342493468675</v>
      </c>
      <c r="K47" s="151" t="str">
        <f>IFERROR('APPENDIX 13'!K47/'APPENDIX 13'!K$51*100,"")</f>
        <v/>
      </c>
      <c r="L47" s="151">
        <f>IFERROR('APPENDIX 13'!L47/'APPENDIX 13'!L$51*100,"")</f>
        <v>8.5708061595436167</v>
      </c>
      <c r="M47" s="151">
        <f>IFERROR('APPENDIX 13'!M47/'APPENDIX 13'!M$51*100,"")</f>
        <v>0</v>
      </c>
      <c r="N47" s="151">
        <f>IFERROR('APPENDIX 13'!N47/'APPENDIX 13'!N$51*100,"")</f>
        <v>0</v>
      </c>
      <c r="O47" s="151">
        <f>IFERROR('APPENDIX 13'!O47/'APPENDIX 13'!O$51*100,"")</f>
        <v>34.315415788408956</v>
      </c>
      <c r="P47" s="151">
        <f>IFERROR('APPENDIX 13'!P47/'APPENDIX 13'!P$51*100,"")</f>
        <v>12.21019897990041</v>
      </c>
      <c r="Q47" s="152">
        <f>IFERROR('APPENDIX 13'!Q47/'APPENDIX 13'!Q$51*100,"")</f>
        <v>25.566569682328577</v>
      </c>
      <c r="R47" s="6"/>
    </row>
    <row r="48" spans="2:18" ht="25.5" customHeight="1" x14ac:dyDescent="0.35">
      <c r="B48" s="9" t="s">
        <v>258</v>
      </c>
      <c r="C48" s="151">
        <f>IFERROR('APPENDIX 13'!C48/'APPENDIX 13'!C$51*100,"")</f>
        <v>0</v>
      </c>
      <c r="D48" s="151">
        <f>IFERROR('APPENDIX 13'!D48/'APPENDIX 13'!D$51*100,"")</f>
        <v>5.5042205478266961</v>
      </c>
      <c r="E48" s="151">
        <f>IFERROR('APPENDIX 13'!E48/'APPENDIX 13'!E$51*100,"")</f>
        <v>0.8200333280994373</v>
      </c>
      <c r="F48" s="151">
        <f>IFERROR('APPENDIX 13'!F48/'APPENDIX 13'!F$51*100,"")</f>
        <v>5.2752247718956822</v>
      </c>
      <c r="G48" s="151">
        <f>IFERROR('APPENDIX 13'!G48/'APPENDIX 13'!G$51*100,"")</f>
        <v>2.8831297945803609</v>
      </c>
      <c r="H48" s="151">
        <f>IFERROR('APPENDIX 13'!H48/'APPENDIX 13'!H$51*100,"")</f>
        <v>6.1297866659300793</v>
      </c>
      <c r="I48" s="151">
        <f>IFERROR('APPENDIX 13'!I48/'APPENDIX 13'!I$51*100,"")</f>
        <v>42.174432497013143</v>
      </c>
      <c r="J48" s="151">
        <f>IFERROR('APPENDIX 13'!J48/'APPENDIX 13'!J$51*100,"")</f>
        <v>3.3745434376349199</v>
      </c>
      <c r="K48" s="151" t="str">
        <f>IFERROR('APPENDIX 13'!K48/'APPENDIX 13'!K$51*100,"")</f>
        <v/>
      </c>
      <c r="L48" s="151">
        <f>IFERROR('APPENDIX 13'!L48/'APPENDIX 13'!L$51*100,"")</f>
        <v>0</v>
      </c>
      <c r="M48" s="151">
        <f>IFERROR('APPENDIX 13'!M48/'APPENDIX 13'!M$51*100,"")</f>
        <v>94.583485568140304</v>
      </c>
      <c r="N48" s="151">
        <f>IFERROR('APPENDIX 13'!N48/'APPENDIX 13'!N$51*100,"")</f>
        <v>2.4957230552480629</v>
      </c>
      <c r="O48" s="151">
        <f>IFERROR('APPENDIX 13'!O48/'APPENDIX 13'!O$51*100,"")</f>
        <v>0.52036361500662365</v>
      </c>
      <c r="P48" s="151">
        <f>IFERROR('APPENDIX 13'!P48/'APPENDIX 13'!P$51*100,"")</f>
        <v>0.19933270165110981</v>
      </c>
      <c r="Q48" s="152">
        <f>IFERROR('APPENDIX 13'!Q48/'APPENDIX 13'!Q$51*100,"")</f>
        <v>2.6003831115442333</v>
      </c>
      <c r="R48" s="6"/>
    </row>
    <row r="49" spans="2:18" ht="25.5" customHeight="1" x14ac:dyDescent="0.35">
      <c r="B49" s="58" t="s">
        <v>48</v>
      </c>
      <c r="C49" s="151">
        <f>IFERROR('APPENDIX 13'!C49/'APPENDIX 13'!C$51*100,"")</f>
        <v>76.377217553688141</v>
      </c>
      <c r="D49" s="151">
        <f>IFERROR('APPENDIX 13'!D49/'APPENDIX 13'!D$51*100,"")</f>
        <v>36.232033319463959</v>
      </c>
      <c r="E49" s="151">
        <f>IFERROR('APPENDIX 13'!E49/'APPENDIX 13'!E$51*100,"")</f>
        <v>99.179966671900559</v>
      </c>
      <c r="F49" s="151">
        <f>IFERROR('APPENDIX 13'!F49/'APPENDIX 13'!F$51*100,"")</f>
        <v>9.7996547610319844</v>
      </c>
      <c r="G49" s="151">
        <f>IFERROR('APPENDIX 13'!G49/'APPENDIX 13'!G$51*100,"")</f>
        <v>35.87924710813752</v>
      </c>
      <c r="H49" s="151">
        <f>IFERROR('APPENDIX 13'!H49/'APPENDIX 13'!H$51*100,"")</f>
        <v>60.210019427487595</v>
      </c>
      <c r="I49" s="151">
        <f>IFERROR('APPENDIX 13'!I49/'APPENDIX 13'!I$51*100,"")</f>
        <v>45.925072537975765</v>
      </c>
      <c r="J49" s="151">
        <f>IFERROR('APPENDIX 13'!J49/'APPENDIX 13'!J$51*100,"")</f>
        <v>57.997207839479138</v>
      </c>
      <c r="K49" s="151" t="str">
        <f>IFERROR('APPENDIX 13'!K49/'APPENDIX 13'!K$51*100,"")</f>
        <v/>
      </c>
      <c r="L49" s="151">
        <f>IFERROR('APPENDIX 13'!L49/'APPENDIX 13'!L$51*100,"")</f>
        <v>86.17642653886476</v>
      </c>
      <c r="M49" s="151">
        <f>IFERROR('APPENDIX 13'!M49/'APPENDIX 13'!M$51*100,"")</f>
        <v>3.6536353671903545</v>
      </c>
      <c r="N49" s="151">
        <f>IFERROR('APPENDIX 13'!N49/'APPENDIX 13'!N$51*100,"")</f>
        <v>12.931468249974841</v>
      </c>
      <c r="O49" s="151">
        <f>IFERROR('APPENDIX 13'!O49/'APPENDIX 13'!O$51*100,"")</f>
        <v>58.577907712788523</v>
      </c>
      <c r="P49" s="151">
        <f>IFERROR('APPENDIX 13'!P49/'APPENDIX 13'!P$51*100,"")</f>
        <v>81.111021510795723</v>
      </c>
      <c r="Q49" s="152">
        <f>IFERROR('APPENDIX 13'!Q49/'APPENDIX 13'!Q$51*100,"")</f>
        <v>60.505089246839006</v>
      </c>
      <c r="R49" s="6"/>
    </row>
    <row r="50" spans="2:18" ht="25.5" customHeight="1" x14ac:dyDescent="0.35">
      <c r="B50" s="58" t="s">
        <v>260</v>
      </c>
      <c r="C50" s="151">
        <f>IFERROR('APPENDIX 13'!C50/'APPENDIX 13'!C$51*100,"")</f>
        <v>7.66488413547237</v>
      </c>
      <c r="D50" s="151">
        <f>IFERROR('APPENDIX 13'!D50/'APPENDIX 13'!D$51*100,"")</f>
        <v>3.9638956748138963</v>
      </c>
      <c r="E50" s="151">
        <f>IFERROR('APPENDIX 13'!E50/'APPENDIX 13'!E$51*100,"")</f>
        <v>0</v>
      </c>
      <c r="F50" s="151">
        <f>IFERROR('APPENDIX 13'!F50/'APPENDIX 13'!F$51*100,"")</f>
        <v>2.5118689780348928</v>
      </c>
      <c r="G50" s="151">
        <f>IFERROR('APPENDIX 13'!G50/'APPENDIX 13'!G$51*100,"")</f>
        <v>21.442102293337634</v>
      </c>
      <c r="H50" s="151">
        <f>IFERROR('APPENDIX 13'!H50/'APPENDIX 13'!H$51*100,"")</f>
        <v>3.4311152851052857</v>
      </c>
      <c r="I50" s="151">
        <f>IFERROR('APPENDIX 13'!I50/'APPENDIX 13'!I$51*100,"")</f>
        <v>3.8274449564772146</v>
      </c>
      <c r="J50" s="151">
        <f>IFERROR('APPENDIX 13'!J50/'APPENDIX 13'!J$51*100,"")</f>
        <v>2.973997611221586</v>
      </c>
      <c r="K50" s="151" t="str">
        <f>IFERROR('APPENDIX 13'!K50/'APPENDIX 13'!K$51*100,"")</f>
        <v/>
      </c>
      <c r="L50" s="151">
        <f>IFERROR('APPENDIX 13'!L50/'APPENDIX 13'!L$51*100,"")</f>
        <v>2.0422889975084072E-2</v>
      </c>
      <c r="M50" s="151">
        <f>IFERROR('APPENDIX 13'!M50/'APPENDIX 13'!M$51*100,"")</f>
        <v>1.7628790646693462</v>
      </c>
      <c r="N50" s="151">
        <f>IFERROR('APPENDIX 13'!N50/'APPENDIX 13'!N$51*100,"")</f>
        <v>0</v>
      </c>
      <c r="O50" s="151">
        <f>IFERROR('APPENDIX 13'!O50/'APPENDIX 13'!O$51*100,"")</f>
        <v>0</v>
      </c>
      <c r="P50" s="151">
        <f>IFERROR('APPENDIX 13'!P50/'APPENDIX 13'!P$51*100,"")</f>
        <v>1.4951212628268451</v>
      </c>
      <c r="Q50" s="152">
        <f>IFERROR('APPENDIX 13'!Q50/'APPENDIX 13'!Q$51*100,"")</f>
        <v>1.8343544959425397</v>
      </c>
      <c r="R50" s="6"/>
    </row>
    <row r="51" spans="2:18" ht="25.5" customHeight="1" x14ac:dyDescent="0.35">
      <c r="B51" s="149" t="s">
        <v>216</v>
      </c>
      <c r="C51" s="150">
        <f>SUM(C46:C50)</f>
        <v>100</v>
      </c>
      <c r="D51" s="150">
        <f t="shared" ref="D51:R51" si="1">SUM(D46:D50)</f>
        <v>100</v>
      </c>
      <c r="E51" s="150">
        <f t="shared" si="1"/>
        <v>100</v>
      </c>
      <c r="F51" s="150">
        <f t="shared" si="1"/>
        <v>100</v>
      </c>
      <c r="G51" s="150">
        <f t="shared" si="1"/>
        <v>100</v>
      </c>
      <c r="H51" s="150">
        <f t="shared" si="1"/>
        <v>100.00000000000001</v>
      </c>
      <c r="I51" s="150">
        <f t="shared" si="1"/>
        <v>100</v>
      </c>
      <c r="J51" s="150">
        <f t="shared" si="1"/>
        <v>100</v>
      </c>
      <c r="K51" s="150">
        <f t="shared" si="1"/>
        <v>0</v>
      </c>
      <c r="L51" s="150">
        <f t="shared" si="1"/>
        <v>100</v>
      </c>
      <c r="M51" s="150">
        <f t="shared" si="1"/>
        <v>100.00000000000001</v>
      </c>
      <c r="N51" s="150">
        <f t="shared" si="1"/>
        <v>100</v>
      </c>
      <c r="O51" s="150">
        <f t="shared" si="1"/>
        <v>100</v>
      </c>
      <c r="P51" s="150">
        <f t="shared" si="1"/>
        <v>100</v>
      </c>
      <c r="Q51" s="150">
        <f t="shared" si="1"/>
        <v>100</v>
      </c>
      <c r="R51" s="150">
        <f t="shared" si="1"/>
        <v>0</v>
      </c>
    </row>
    <row r="52" spans="2:18" ht="18" customHeight="1" x14ac:dyDescent="0.35">
      <c r="B52" s="257" t="s">
        <v>217</v>
      </c>
      <c r="C52" s="257"/>
      <c r="D52" s="257"/>
      <c r="E52" s="257"/>
      <c r="F52" s="257"/>
      <c r="G52" s="257"/>
      <c r="H52" s="257"/>
      <c r="I52" s="257"/>
      <c r="J52" s="257"/>
      <c r="K52" s="257"/>
      <c r="L52" s="257"/>
      <c r="M52" s="257"/>
      <c r="N52" s="257"/>
      <c r="O52" s="257"/>
      <c r="P52" s="257"/>
      <c r="Q52" s="257"/>
    </row>
  </sheetData>
  <sheetProtection password="E931" sheet="1" objects="1" scenarios="1"/>
  <sortState ref="B7:Q43">
    <sortCondition descending="1" ref="Q7:Q43"/>
  </sortState>
  <mergeCells count="20">
    <mergeCell ref="B3:Q3"/>
    <mergeCell ref="B4:B5"/>
    <mergeCell ref="C4:C5"/>
    <mergeCell ref="D4:D5"/>
    <mergeCell ref="E4:E5"/>
    <mergeCell ref="F4:F5"/>
    <mergeCell ref="G4:G5"/>
    <mergeCell ref="H4:H5"/>
    <mergeCell ref="I4:I5"/>
    <mergeCell ref="J4:J5"/>
    <mergeCell ref="Q4:Q5"/>
    <mergeCell ref="B6:Q6"/>
    <mergeCell ref="B45:Q45"/>
    <mergeCell ref="B52:Q52"/>
    <mergeCell ref="K4:K5"/>
    <mergeCell ref="L4:L5"/>
    <mergeCell ref="M4:M5"/>
    <mergeCell ref="N4:N5"/>
    <mergeCell ref="O4:O5"/>
    <mergeCell ref="P4:P5"/>
  </mergeCells>
  <pageMargins left="0.7" right="0.7" top="0.75" bottom="0.75" header="0.3" footer="0.3"/>
  <pageSetup paperSize="9" scale="4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92D050"/>
    <pageSetUpPr fitToPage="1"/>
  </sheetPr>
  <dimension ref="B1:Q52"/>
  <sheetViews>
    <sheetView showGridLines="0" zoomScale="80" zoomScaleNormal="80" workbookViewId="0">
      <selection activeCell="A6" sqref="A6"/>
    </sheetView>
  </sheetViews>
  <sheetFormatPr defaultColWidth="9.1796875" defaultRowHeight="19.5" customHeight="1" x14ac:dyDescent="0.3"/>
  <cols>
    <col min="1" max="1" width="17" style="6" customWidth="1"/>
    <col min="2" max="2" width="45.1796875" style="6" bestFit="1" customWidth="1"/>
    <col min="3" max="17" width="19.54296875" style="6" customWidth="1"/>
    <col min="18" max="18" width="11.54296875" style="6" customWidth="1"/>
    <col min="19" max="19" width="16.1796875" style="6" customWidth="1"/>
    <col min="20" max="16384" width="9.1796875" style="6"/>
  </cols>
  <sheetData>
    <row r="1" spans="2:17" ht="24.75" customHeight="1" x14ac:dyDescent="0.3"/>
    <row r="3" spans="2:17" ht="24.75" customHeight="1" x14ac:dyDescent="0.3">
      <c r="B3" s="262" t="s">
        <v>296</v>
      </c>
      <c r="C3" s="262"/>
      <c r="D3" s="262"/>
      <c r="E3" s="262"/>
      <c r="F3" s="262"/>
      <c r="G3" s="262"/>
      <c r="H3" s="262"/>
      <c r="I3" s="262"/>
      <c r="J3" s="262"/>
      <c r="K3" s="262"/>
      <c r="L3" s="262"/>
      <c r="M3" s="262"/>
      <c r="N3" s="262"/>
      <c r="O3" s="262"/>
      <c r="P3" s="262"/>
      <c r="Q3" s="262"/>
    </row>
    <row r="4" spans="2:17" ht="28" x14ac:dyDescent="0.3">
      <c r="B4" s="74" t="s">
        <v>0</v>
      </c>
      <c r="C4" s="77" t="s">
        <v>201</v>
      </c>
      <c r="D4" s="77" t="s">
        <v>202</v>
      </c>
      <c r="E4" s="77" t="s">
        <v>203</v>
      </c>
      <c r="F4" s="77" t="s">
        <v>204</v>
      </c>
      <c r="G4" s="77" t="s">
        <v>205</v>
      </c>
      <c r="H4" s="77" t="s">
        <v>206</v>
      </c>
      <c r="I4" s="77" t="s">
        <v>207</v>
      </c>
      <c r="J4" s="77" t="s">
        <v>208</v>
      </c>
      <c r="K4" s="77" t="s">
        <v>209</v>
      </c>
      <c r="L4" s="77" t="s">
        <v>210</v>
      </c>
      <c r="M4" s="77" t="s">
        <v>211</v>
      </c>
      <c r="N4" s="77" t="s">
        <v>212</v>
      </c>
      <c r="O4" s="77" t="s">
        <v>213</v>
      </c>
      <c r="P4" s="77" t="s">
        <v>214</v>
      </c>
      <c r="Q4" s="77" t="s">
        <v>215</v>
      </c>
    </row>
    <row r="5" spans="2:17" ht="28.5" customHeight="1" x14ac:dyDescent="0.3">
      <c r="B5" s="263" t="s">
        <v>16</v>
      </c>
      <c r="C5" s="263"/>
      <c r="D5" s="263"/>
      <c r="E5" s="263"/>
      <c r="F5" s="263"/>
      <c r="G5" s="263"/>
      <c r="H5" s="263"/>
      <c r="I5" s="263"/>
      <c r="J5" s="263"/>
      <c r="K5" s="263"/>
      <c r="L5" s="263"/>
      <c r="M5" s="263"/>
      <c r="N5" s="263"/>
      <c r="O5" s="263"/>
      <c r="P5" s="263"/>
      <c r="Q5" s="263"/>
    </row>
    <row r="6" spans="2:17" ht="28.5" customHeight="1" x14ac:dyDescent="0.3">
      <c r="B6" s="153" t="s">
        <v>17</v>
      </c>
      <c r="C6" s="80">
        <v>0</v>
      </c>
      <c r="D6" s="80">
        <v>0</v>
      </c>
      <c r="E6" s="80">
        <v>78</v>
      </c>
      <c r="F6" s="80">
        <v>397</v>
      </c>
      <c r="G6" s="80">
        <v>0</v>
      </c>
      <c r="H6" s="80">
        <v>0</v>
      </c>
      <c r="I6" s="80">
        <v>0</v>
      </c>
      <c r="J6" s="80">
        <v>0</v>
      </c>
      <c r="K6" s="80">
        <v>0</v>
      </c>
      <c r="L6" s="80">
        <v>5422</v>
      </c>
      <c r="M6" s="80">
        <v>0</v>
      </c>
      <c r="N6" s="80">
        <v>850</v>
      </c>
      <c r="O6" s="80">
        <v>438613</v>
      </c>
      <c r="P6" s="80">
        <v>2651</v>
      </c>
      <c r="Q6" s="154">
        <v>448011</v>
      </c>
    </row>
    <row r="7" spans="2:17" ht="28.5" customHeight="1" x14ac:dyDescent="0.3">
      <c r="B7" s="153" t="s">
        <v>18</v>
      </c>
      <c r="C7" s="80">
        <v>0</v>
      </c>
      <c r="D7" s="80">
        <v>-2490</v>
      </c>
      <c r="E7" s="80">
        <v>350</v>
      </c>
      <c r="F7" s="80">
        <v>5559</v>
      </c>
      <c r="G7" s="80">
        <v>107</v>
      </c>
      <c r="H7" s="80">
        <v>0</v>
      </c>
      <c r="I7" s="80">
        <v>86012</v>
      </c>
      <c r="J7" s="80">
        <v>108822</v>
      </c>
      <c r="K7" s="80">
        <v>0</v>
      </c>
      <c r="L7" s="80">
        <v>-1478</v>
      </c>
      <c r="M7" s="80">
        <v>83</v>
      </c>
      <c r="N7" s="80">
        <v>2922</v>
      </c>
      <c r="O7" s="80">
        <v>0</v>
      </c>
      <c r="P7" s="80">
        <v>8168</v>
      </c>
      <c r="Q7" s="154">
        <v>208056</v>
      </c>
    </row>
    <row r="8" spans="2:17" ht="28.5" customHeight="1" x14ac:dyDescent="0.3">
      <c r="B8" s="153" t="s">
        <v>19</v>
      </c>
      <c r="C8" s="81">
        <v>0</v>
      </c>
      <c r="D8" s="81">
        <v>0</v>
      </c>
      <c r="E8" s="81">
        <v>3249</v>
      </c>
      <c r="F8" s="81">
        <v>7472</v>
      </c>
      <c r="G8" s="81">
        <v>6800</v>
      </c>
      <c r="H8" s="81">
        <v>329</v>
      </c>
      <c r="I8" s="81">
        <v>36059</v>
      </c>
      <c r="J8" s="81">
        <v>26204</v>
      </c>
      <c r="K8" s="81">
        <v>0</v>
      </c>
      <c r="L8" s="81">
        <v>4774</v>
      </c>
      <c r="M8" s="81">
        <v>23795</v>
      </c>
      <c r="N8" s="81">
        <v>8036</v>
      </c>
      <c r="O8" s="81">
        <v>0</v>
      </c>
      <c r="P8" s="81">
        <v>0</v>
      </c>
      <c r="Q8" s="154">
        <v>116721</v>
      </c>
    </row>
    <row r="9" spans="2:17" ht="28.5" customHeight="1" x14ac:dyDescent="0.3">
      <c r="B9" s="153" t="s">
        <v>145</v>
      </c>
      <c r="C9" s="81">
        <v>0</v>
      </c>
      <c r="D9" s="81">
        <v>0</v>
      </c>
      <c r="E9" s="81">
        <v>39</v>
      </c>
      <c r="F9" s="81">
        <v>67</v>
      </c>
      <c r="G9" s="81">
        <v>0</v>
      </c>
      <c r="H9" s="81">
        <v>3791</v>
      </c>
      <c r="I9" s="81">
        <v>11255</v>
      </c>
      <c r="J9" s="81">
        <v>6353</v>
      </c>
      <c r="K9" s="81">
        <v>0</v>
      </c>
      <c r="L9" s="81">
        <v>0</v>
      </c>
      <c r="M9" s="81">
        <v>417</v>
      </c>
      <c r="N9" s="81">
        <v>1421</v>
      </c>
      <c r="O9" s="81">
        <v>0</v>
      </c>
      <c r="P9" s="81">
        <v>0</v>
      </c>
      <c r="Q9" s="154">
        <v>23342</v>
      </c>
    </row>
    <row r="10" spans="2:17" ht="28.5" customHeight="1" x14ac:dyDescent="0.3">
      <c r="B10" s="153" t="s">
        <v>20</v>
      </c>
      <c r="C10" s="81">
        <v>0</v>
      </c>
      <c r="D10" s="81">
        <v>4701</v>
      </c>
      <c r="E10" s="81">
        <v>8828</v>
      </c>
      <c r="F10" s="81">
        <v>1699</v>
      </c>
      <c r="G10" s="81">
        <v>14070</v>
      </c>
      <c r="H10" s="81">
        <v>27046</v>
      </c>
      <c r="I10" s="81">
        <v>260885</v>
      </c>
      <c r="J10" s="81">
        <v>264618</v>
      </c>
      <c r="K10" s="81">
        <v>0</v>
      </c>
      <c r="L10" s="81">
        <v>12807</v>
      </c>
      <c r="M10" s="81">
        <v>38616</v>
      </c>
      <c r="N10" s="81">
        <v>42168</v>
      </c>
      <c r="O10" s="81">
        <v>514681</v>
      </c>
      <c r="P10" s="81">
        <v>16605</v>
      </c>
      <c r="Q10" s="154">
        <v>1206722</v>
      </c>
    </row>
    <row r="11" spans="2:17" ht="28.5" customHeight="1" x14ac:dyDescent="0.3">
      <c r="B11" s="153" t="s">
        <v>139</v>
      </c>
      <c r="C11" s="81">
        <v>0</v>
      </c>
      <c r="D11" s="81">
        <v>449</v>
      </c>
      <c r="E11" s="81">
        <v>3026</v>
      </c>
      <c r="F11" s="81">
        <v>15792</v>
      </c>
      <c r="G11" s="81">
        <v>638</v>
      </c>
      <c r="H11" s="81">
        <v>6323</v>
      </c>
      <c r="I11" s="81">
        <v>193891</v>
      </c>
      <c r="J11" s="81">
        <v>161613</v>
      </c>
      <c r="K11" s="81">
        <v>0</v>
      </c>
      <c r="L11" s="81">
        <v>32910</v>
      </c>
      <c r="M11" s="81">
        <v>35016</v>
      </c>
      <c r="N11" s="81">
        <v>11871</v>
      </c>
      <c r="O11" s="81">
        <v>416934</v>
      </c>
      <c r="P11" s="81">
        <v>107386</v>
      </c>
      <c r="Q11" s="154">
        <v>985851</v>
      </c>
    </row>
    <row r="12" spans="2:17" ht="28.5" customHeight="1" x14ac:dyDescent="0.3">
      <c r="B12" s="153" t="s">
        <v>21</v>
      </c>
      <c r="C12" s="81">
        <v>0</v>
      </c>
      <c r="D12" s="81">
        <v>3206</v>
      </c>
      <c r="E12" s="81">
        <v>2191</v>
      </c>
      <c r="F12" s="81">
        <v>-5120</v>
      </c>
      <c r="G12" s="81">
        <v>24795</v>
      </c>
      <c r="H12" s="81">
        <v>7438</v>
      </c>
      <c r="I12" s="81">
        <v>469413</v>
      </c>
      <c r="J12" s="81">
        <v>366184</v>
      </c>
      <c r="K12" s="81">
        <v>0</v>
      </c>
      <c r="L12" s="81">
        <v>17708</v>
      </c>
      <c r="M12" s="81">
        <v>20121</v>
      </c>
      <c r="N12" s="81">
        <v>23400</v>
      </c>
      <c r="O12" s="81">
        <v>578364</v>
      </c>
      <c r="P12" s="81">
        <v>65807</v>
      </c>
      <c r="Q12" s="154">
        <v>1573508</v>
      </c>
    </row>
    <row r="13" spans="2:17" ht="28.5" customHeight="1" x14ac:dyDescent="0.3">
      <c r="B13" s="153" t="s">
        <v>22</v>
      </c>
      <c r="C13" s="81">
        <v>0</v>
      </c>
      <c r="D13" s="81">
        <v>221</v>
      </c>
      <c r="E13" s="81">
        <v>0</v>
      </c>
      <c r="F13" s="81">
        <v>3620</v>
      </c>
      <c r="G13" s="81">
        <v>92</v>
      </c>
      <c r="H13" s="81">
        <v>929</v>
      </c>
      <c r="I13" s="81">
        <v>25209</v>
      </c>
      <c r="J13" s="81">
        <v>13719</v>
      </c>
      <c r="K13" s="81">
        <v>0</v>
      </c>
      <c r="L13" s="81">
        <v>0</v>
      </c>
      <c r="M13" s="81">
        <v>0</v>
      </c>
      <c r="N13" s="81">
        <v>822</v>
      </c>
      <c r="O13" s="81">
        <v>0</v>
      </c>
      <c r="P13" s="81">
        <v>0</v>
      </c>
      <c r="Q13" s="154">
        <v>44613</v>
      </c>
    </row>
    <row r="14" spans="2:17" ht="28.5" customHeight="1" x14ac:dyDescent="0.3">
      <c r="B14" s="153" t="s">
        <v>23</v>
      </c>
      <c r="C14" s="81">
        <v>0</v>
      </c>
      <c r="D14" s="81">
        <v>0</v>
      </c>
      <c r="E14" s="81">
        <v>0</v>
      </c>
      <c r="F14" s="81">
        <v>0</v>
      </c>
      <c r="G14" s="81">
        <v>0</v>
      </c>
      <c r="H14" s="81">
        <v>0</v>
      </c>
      <c r="I14" s="81">
        <v>26102</v>
      </c>
      <c r="J14" s="81">
        <v>9451</v>
      </c>
      <c r="K14" s="81">
        <v>540273</v>
      </c>
      <c r="L14" s="81">
        <v>0</v>
      </c>
      <c r="M14" s="81">
        <v>0</v>
      </c>
      <c r="N14" s="81">
        <v>0</v>
      </c>
      <c r="O14" s="81">
        <v>0</v>
      </c>
      <c r="P14" s="81">
        <v>0</v>
      </c>
      <c r="Q14" s="154">
        <v>575826</v>
      </c>
    </row>
    <row r="15" spans="2:17" ht="28.5" customHeight="1" x14ac:dyDescent="0.3">
      <c r="B15" s="153" t="s">
        <v>24</v>
      </c>
      <c r="C15" s="81">
        <v>0</v>
      </c>
      <c r="D15" s="81">
        <v>1086</v>
      </c>
      <c r="E15" s="81">
        <v>1780</v>
      </c>
      <c r="F15" s="81">
        <v>3904</v>
      </c>
      <c r="G15" s="81">
        <v>739</v>
      </c>
      <c r="H15" s="81">
        <v>571</v>
      </c>
      <c r="I15" s="81">
        <v>126348</v>
      </c>
      <c r="J15" s="81">
        <v>90210</v>
      </c>
      <c r="K15" s="81">
        <v>26384</v>
      </c>
      <c r="L15" s="81">
        <v>3895</v>
      </c>
      <c r="M15" s="81">
        <v>2984</v>
      </c>
      <c r="N15" s="81">
        <v>20608</v>
      </c>
      <c r="O15" s="81">
        <v>0</v>
      </c>
      <c r="P15" s="81">
        <v>324</v>
      </c>
      <c r="Q15" s="154">
        <v>278833</v>
      </c>
    </row>
    <row r="16" spans="2:17" ht="28.5" customHeight="1" x14ac:dyDescent="0.3">
      <c r="B16" s="153" t="s">
        <v>25</v>
      </c>
      <c r="C16" s="81">
        <v>0</v>
      </c>
      <c r="D16" s="81">
        <v>4260</v>
      </c>
      <c r="E16" s="81">
        <v>1250</v>
      </c>
      <c r="F16" s="81">
        <v>5183</v>
      </c>
      <c r="G16" s="81">
        <v>25597</v>
      </c>
      <c r="H16" s="81">
        <v>1414</v>
      </c>
      <c r="I16" s="81">
        <v>94940</v>
      </c>
      <c r="J16" s="81">
        <v>70529</v>
      </c>
      <c r="K16" s="81">
        <v>0</v>
      </c>
      <c r="L16" s="81">
        <v>18769</v>
      </c>
      <c r="M16" s="81">
        <v>8563</v>
      </c>
      <c r="N16" s="81">
        <v>10528</v>
      </c>
      <c r="O16" s="81">
        <v>122249</v>
      </c>
      <c r="P16" s="81">
        <v>668</v>
      </c>
      <c r="Q16" s="154">
        <v>363950</v>
      </c>
    </row>
    <row r="17" spans="2:17" ht="28.5" customHeight="1" x14ac:dyDescent="0.3">
      <c r="B17" s="153" t="s">
        <v>26</v>
      </c>
      <c r="C17" s="81">
        <v>0</v>
      </c>
      <c r="D17" s="81">
        <v>1299</v>
      </c>
      <c r="E17" s="81">
        <v>7206</v>
      </c>
      <c r="F17" s="81">
        <v>18506</v>
      </c>
      <c r="G17" s="81">
        <v>1684</v>
      </c>
      <c r="H17" s="81">
        <v>10178</v>
      </c>
      <c r="I17" s="81">
        <v>130445</v>
      </c>
      <c r="J17" s="81">
        <v>133235</v>
      </c>
      <c r="K17" s="81">
        <v>79</v>
      </c>
      <c r="L17" s="81">
        <v>5474</v>
      </c>
      <c r="M17" s="81">
        <v>35806</v>
      </c>
      <c r="N17" s="81">
        <v>48262</v>
      </c>
      <c r="O17" s="81">
        <v>63730</v>
      </c>
      <c r="P17" s="81">
        <v>2849</v>
      </c>
      <c r="Q17" s="154">
        <v>458754</v>
      </c>
    </row>
    <row r="18" spans="2:17" ht="28.5" customHeight="1" x14ac:dyDescent="0.3">
      <c r="B18" s="153" t="s">
        <v>27</v>
      </c>
      <c r="C18" s="81">
        <v>0</v>
      </c>
      <c r="D18" s="81">
        <v>36012</v>
      </c>
      <c r="E18" s="81">
        <v>2353</v>
      </c>
      <c r="F18" s="81">
        <v>7378</v>
      </c>
      <c r="G18" s="81">
        <v>459</v>
      </c>
      <c r="H18" s="81">
        <v>28371</v>
      </c>
      <c r="I18" s="81">
        <v>148968</v>
      </c>
      <c r="J18" s="81">
        <v>139004</v>
      </c>
      <c r="K18" s="81">
        <v>0</v>
      </c>
      <c r="L18" s="81">
        <v>1141</v>
      </c>
      <c r="M18" s="81">
        <v>14956</v>
      </c>
      <c r="N18" s="81">
        <v>79695</v>
      </c>
      <c r="O18" s="81">
        <v>0</v>
      </c>
      <c r="P18" s="81">
        <v>0</v>
      </c>
      <c r="Q18" s="154">
        <v>458337</v>
      </c>
    </row>
    <row r="19" spans="2:17" ht="28.5" customHeight="1" x14ac:dyDescent="0.3">
      <c r="B19" s="153" t="s">
        <v>28</v>
      </c>
      <c r="C19" s="81">
        <v>492</v>
      </c>
      <c r="D19" s="81">
        <v>932</v>
      </c>
      <c r="E19" s="81">
        <v>7843</v>
      </c>
      <c r="F19" s="81">
        <v>6888</v>
      </c>
      <c r="G19" s="81">
        <v>4991</v>
      </c>
      <c r="H19" s="81">
        <v>1268</v>
      </c>
      <c r="I19" s="81">
        <v>133265</v>
      </c>
      <c r="J19" s="81">
        <v>72430</v>
      </c>
      <c r="K19" s="81">
        <v>0</v>
      </c>
      <c r="L19" s="81">
        <v>17171</v>
      </c>
      <c r="M19" s="81">
        <v>4543</v>
      </c>
      <c r="N19" s="81">
        <v>8965</v>
      </c>
      <c r="O19" s="81">
        <v>76220</v>
      </c>
      <c r="P19" s="81">
        <v>5370</v>
      </c>
      <c r="Q19" s="154">
        <v>340378</v>
      </c>
    </row>
    <row r="20" spans="2:17" ht="28.5" customHeight="1" x14ac:dyDescent="0.3">
      <c r="B20" s="153" t="s">
        <v>29</v>
      </c>
      <c r="C20" s="81">
        <v>5239</v>
      </c>
      <c r="D20" s="81">
        <v>2612</v>
      </c>
      <c r="E20" s="81">
        <v>4655</v>
      </c>
      <c r="F20" s="81">
        <v>26455</v>
      </c>
      <c r="G20" s="81">
        <v>7202</v>
      </c>
      <c r="H20" s="81">
        <v>15894</v>
      </c>
      <c r="I20" s="81">
        <v>138711</v>
      </c>
      <c r="J20" s="81">
        <v>68578</v>
      </c>
      <c r="K20" s="81">
        <v>0</v>
      </c>
      <c r="L20" s="81">
        <v>20497</v>
      </c>
      <c r="M20" s="81">
        <v>14008</v>
      </c>
      <c r="N20" s="81">
        <v>15782</v>
      </c>
      <c r="O20" s="81">
        <v>41125</v>
      </c>
      <c r="P20" s="81">
        <v>690</v>
      </c>
      <c r="Q20" s="154">
        <v>361449</v>
      </c>
    </row>
    <row r="21" spans="2:17" ht="28.5" customHeight="1" x14ac:dyDescent="0.3">
      <c r="B21" s="153" t="s">
        <v>30</v>
      </c>
      <c r="C21" s="81">
        <v>0</v>
      </c>
      <c r="D21" s="81">
        <v>282</v>
      </c>
      <c r="E21" s="81">
        <v>5678</v>
      </c>
      <c r="F21" s="81">
        <v>1267</v>
      </c>
      <c r="G21" s="81">
        <v>32</v>
      </c>
      <c r="H21" s="81">
        <v>21433</v>
      </c>
      <c r="I21" s="81">
        <v>68653</v>
      </c>
      <c r="J21" s="81">
        <v>43501</v>
      </c>
      <c r="K21" s="81">
        <v>0</v>
      </c>
      <c r="L21" s="81">
        <v>11985</v>
      </c>
      <c r="M21" s="81">
        <v>6492</v>
      </c>
      <c r="N21" s="81">
        <v>9593</v>
      </c>
      <c r="O21" s="81">
        <v>0</v>
      </c>
      <c r="P21" s="81">
        <v>-55</v>
      </c>
      <c r="Q21" s="154">
        <v>168862</v>
      </c>
    </row>
    <row r="22" spans="2:17" ht="28.5" customHeight="1" x14ac:dyDescent="0.3">
      <c r="B22" s="153" t="s">
        <v>31</v>
      </c>
      <c r="C22" s="81">
        <v>0</v>
      </c>
      <c r="D22" s="81">
        <v>521</v>
      </c>
      <c r="E22" s="81">
        <v>810</v>
      </c>
      <c r="F22" s="81">
        <v>0</v>
      </c>
      <c r="G22" s="81">
        <v>0</v>
      </c>
      <c r="H22" s="81">
        <v>0</v>
      </c>
      <c r="I22" s="81">
        <v>6408</v>
      </c>
      <c r="J22" s="81">
        <v>3427</v>
      </c>
      <c r="K22" s="81">
        <v>225895</v>
      </c>
      <c r="L22" s="81">
        <v>0</v>
      </c>
      <c r="M22" s="81">
        <v>0</v>
      </c>
      <c r="N22" s="81">
        <v>0</v>
      </c>
      <c r="O22" s="81">
        <v>0</v>
      </c>
      <c r="P22" s="81">
        <v>0</v>
      </c>
      <c r="Q22" s="154">
        <v>237061</v>
      </c>
    </row>
    <row r="23" spans="2:17" ht="28.5" customHeight="1" x14ac:dyDescent="0.3">
      <c r="B23" s="153" t="s">
        <v>32</v>
      </c>
      <c r="C23" s="81">
        <v>0</v>
      </c>
      <c r="D23" s="81">
        <v>9947</v>
      </c>
      <c r="E23" s="81">
        <v>2188</v>
      </c>
      <c r="F23" s="81">
        <v>11943</v>
      </c>
      <c r="G23" s="81">
        <v>12953</v>
      </c>
      <c r="H23" s="81">
        <v>11565</v>
      </c>
      <c r="I23" s="81">
        <v>259572</v>
      </c>
      <c r="J23" s="81">
        <v>97768</v>
      </c>
      <c r="K23" s="81">
        <v>0</v>
      </c>
      <c r="L23" s="81">
        <v>69248</v>
      </c>
      <c r="M23" s="81">
        <v>15930</v>
      </c>
      <c r="N23" s="81">
        <v>10091</v>
      </c>
      <c r="O23" s="81">
        <v>853324</v>
      </c>
      <c r="P23" s="81">
        <v>6037</v>
      </c>
      <c r="Q23" s="154">
        <v>1360568</v>
      </c>
    </row>
    <row r="24" spans="2:17" ht="28.5" customHeight="1" x14ac:dyDescent="0.3">
      <c r="B24" s="153" t="s">
        <v>33</v>
      </c>
      <c r="C24" s="81">
        <v>0</v>
      </c>
      <c r="D24" s="81">
        <v>2207</v>
      </c>
      <c r="E24" s="81">
        <v>1619</v>
      </c>
      <c r="F24" s="81">
        <v>11913</v>
      </c>
      <c r="G24" s="81">
        <v>1839</v>
      </c>
      <c r="H24" s="81">
        <v>12371</v>
      </c>
      <c r="I24" s="81">
        <v>45215</v>
      </c>
      <c r="J24" s="81">
        <v>108394</v>
      </c>
      <c r="K24" s="81">
        <v>0</v>
      </c>
      <c r="L24" s="81">
        <v>164</v>
      </c>
      <c r="M24" s="81">
        <v>6364</v>
      </c>
      <c r="N24" s="81">
        <v>58974</v>
      </c>
      <c r="O24" s="81">
        <v>28648</v>
      </c>
      <c r="P24" s="81">
        <v>357</v>
      </c>
      <c r="Q24" s="154">
        <v>278064</v>
      </c>
    </row>
    <row r="25" spans="2:17" ht="28.5" customHeight="1" x14ac:dyDescent="0.3">
      <c r="B25" s="153" t="s">
        <v>34</v>
      </c>
      <c r="C25" s="81">
        <v>0</v>
      </c>
      <c r="D25" s="81">
        <v>497</v>
      </c>
      <c r="E25" s="81">
        <v>2069</v>
      </c>
      <c r="F25" s="81">
        <v>1503</v>
      </c>
      <c r="G25" s="81">
        <v>1673</v>
      </c>
      <c r="H25" s="81">
        <v>1822</v>
      </c>
      <c r="I25" s="81">
        <v>98889</v>
      </c>
      <c r="J25" s="81">
        <v>78563</v>
      </c>
      <c r="K25" s="81">
        <v>0</v>
      </c>
      <c r="L25" s="81">
        <v>-36</v>
      </c>
      <c r="M25" s="81">
        <v>115</v>
      </c>
      <c r="N25" s="81">
        <v>1742</v>
      </c>
      <c r="O25" s="81">
        <v>0</v>
      </c>
      <c r="P25" s="81">
        <v>2656</v>
      </c>
      <c r="Q25" s="154">
        <v>189494</v>
      </c>
    </row>
    <row r="26" spans="2:17" ht="28.5" customHeight="1" x14ac:dyDescent="0.3">
      <c r="B26" s="153" t="s">
        <v>35</v>
      </c>
      <c r="C26" s="81">
        <v>0</v>
      </c>
      <c r="D26" s="81">
        <v>1288</v>
      </c>
      <c r="E26" s="81">
        <v>8</v>
      </c>
      <c r="F26" s="81">
        <v>8196</v>
      </c>
      <c r="G26" s="81">
        <v>14027</v>
      </c>
      <c r="H26" s="81">
        <v>0</v>
      </c>
      <c r="I26" s="81">
        <v>154331</v>
      </c>
      <c r="J26" s="81">
        <v>130376</v>
      </c>
      <c r="K26" s="81">
        <v>0</v>
      </c>
      <c r="L26" s="81">
        <v>115</v>
      </c>
      <c r="M26" s="81">
        <v>3466</v>
      </c>
      <c r="N26" s="81">
        <v>7535</v>
      </c>
      <c r="O26" s="81">
        <v>536087</v>
      </c>
      <c r="P26" s="81">
        <v>5643</v>
      </c>
      <c r="Q26" s="154">
        <v>861072</v>
      </c>
    </row>
    <row r="27" spans="2:17" ht="28.5" customHeight="1" x14ac:dyDescent="0.3">
      <c r="B27" s="153" t="s">
        <v>36</v>
      </c>
      <c r="C27" s="81">
        <v>0</v>
      </c>
      <c r="D27" s="81">
        <v>3736</v>
      </c>
      <c r="E27" s="81">
        <v>5411</v>
      </c>
      <c r="F27" s="81">
        <v>11017</v>
      </c>
      <c r="G27" s="81">
        <v>531</v>
      </c>
      <c r="H27" s="81">
        <v>14497</v>
      </c>
      <c r="I27" s="81">
        <v>46899</v>
      </c>
      <c r="J27" s="81">
        <v>27330</v>
      </c>
      <c r="K27" s="81">
        <v>0</v>
      </c>
      <c r="L27" s="81">
        <v>472</v>
      </c>
      <c r="M27" s="81">
        <v>-652</v>
      </c>
      <c r="N27" s="81">
        <v>13926</v>
      </c>
      <c r="O27" s="81">
        <v>0</v>
      </c>
      <c r="P27" s="81">
        <v>10224</v>
      </c>
      <c r="Q27" s="154">
        <v>133391</v>
      </c>
    </row>
    <row r="28" spans="2:17" ht="28.5" customHeight="1" x14ac:dyDescent="0.3">
      <c r="B28" s="153" t="s">
        <v>199</v>
      </c>
      <c r="C28" s="81">
        <v>0</v>
      </c>
      <c r="D28" s="81">
        <v>-54612</v>
      </c>
      <c r="E28" s="81">
        <v>1649</v>
      </c>
      <c r="F28" s="81">
        <v>5042</v>
      </c>
      <c r="G28" s="81">
        <v>39</v>
      </c>
      <c r="H28" s="81">
        <v>2406</v>
      </c>
      <c r="I28" s="81">
        <v>54702</v>
      </c>
      <c r="J28" s="81">
        <v>52005</v>
      </c>
      <c r="K28" s="81">
        <v>0</v>
      </c>
      <c r="L28" s="81">
        <v>-8131</v>
      </c>
      <c r="M28" s="81">
        <v>1831</v>
      </c>
      <c r="N28" s="81">
        <v>7863</v>
      </c>
      <c r="O28" s="81">
        <v>0</v>
      </c>
      <c r="P28" s="81">
        <v>101</v>
      </c>
      <c r="Q28" s="154">
        <v>62895</v>
      </c>
    </row>
    <row r="29" spans="2:17" ht="28.5" customHeight="1" x14ac:dyDescent="0.3">
      <c r="B29" s="153" t="s">
        <v>200</v>
      </c>
      <c r="C29" s="81">
        <v>0</v>
      </c>
      <c r="D29" s="81">
        <v>2570</v>
      </c>
      <c r="E29" s="81">
        <v>703</v>
      </c>
      <c r="F29" s="81">
        <v>687</v>
      </c>
      <c r="G29" s="81">
        <v>16404</v>
      </c>
      <c r="H29" s="81">
        <v>0</v>
      </c>
      <c r="I29" s="81">
        <v>28488</v>
      </c>
      <c r="J29" s="81">
        <v>3763</v>
      </c>
      <c r="K29" s="81">
        <v>0</v>
      </c>
      <c r="L29" s="81">
        <v>1753</v>
      </c>
      <c r="M29" s="81">
        <v>499</v>
      </c>
      <c r="N29" s="81">
        <v>25</v>
      </c>
      <c r="O29" s="81">
        <v>0</v>
      </c>
      <c r="P29" s="81">
        <v>582</v>
      </c>
      <c r="Q29" s="154">
        <v>55474</v>
      </c>
    </row>
    <row r="30" spans="2:17" ht="28.5" customHeight="1" x14ac:dyDescent="0.3">
      <c r="B30" s="153" t="s">
        <v>37</v>
      </c>
      <c r="C30" s="81">
        <v>0</v>
      </c>
      <c r="D30" s="81">
        <v>5572</v>
      </c>
      <c r="E30" s="81">
        <v>17492</v>
      </c>
      <c r="F30" s="81">
        <v>14643</v>
      </c>
      <c r="G30" s="81">
        <v>87</v>
      </c>
      <c r="H30" s="81">
        <v>8691</v>
      </c>
      <c r="I30" s="81">
        <v>137492</v>
      </c>
      <c r="J30" s="81">
        <v>132000</v>
      </c>
      <c r="K30" s="81">
        <v>0</v>
      </c>
      <c r="L30" s="81">
        <v>634</v>
      </c>
      <c r="M30" s="81">
        <v>15350</v>
      </c>
      <c r="N30" s="81">
        <v>28097</v>
      </c>
      <c r="O30" s="81">
        <v>0</v>
      </c>
      <c r="P30" s="81">
        <v>2953</v>
      </c>
      <c r="Q30" s="154">
        <v>363011</v>
      </c>
    </row>
    <row r="31" spans="2:17" ht="28.5" customHeight="1" x14ac:dyDescent="0.3">
      <c r="B31" s="153" t="s">
        <v>141</v>
      </c>
      <c r="C31" s="81">
        <v>0</v>
      </c>
      <c r="D31" s="81">
        <v>113</v>
      </c>
      <c r="E31" s="81">
        <v>-493</v>
      </c>
      <c r="F31" s="81">
        <v>3272</v>
      </c>
      <c r="G31" s="81">
        <v>3517</v>
      </c>
      <c r="H31" s="81">
        <v>0</v>
      </c>
      <c r="I31" s="81">
        <v>65279</v>
      </c>
      <c r="J31" s="81">
        <v>35031</v>
      </c>
      <c r="K31" s="81">
        <v>0</v>
      </c>
      <c r="L31" s="81">
        <v>4986</v>
      </c>
      <c r="M31" s="81">
        <v>4340</v>
      </c>
      <c r="N31" s="81">
        <v>864</v>
      </c>
      <c r="O31" s="81">
        <v>31419</v>
      </c>
      <c r="P31" s="81">
        <v>70</v>
      </c>
      <c r="Q31" s="154">
        <v>148398</v>
      </c>
    </row>
    <row r="32" spans="2:17" ht="28.5" customHeight="1" x14ac:dyDescent="0.3">
      <c r="B32" s="153" t="s">
        <v>218</v>
      </c>
      <c r="C32" s="81">
        <v>0</v>
      </c>
      <c r="D32" s="81">
        <v>0</v>
      </c>
      <c r="E32" s="81">
        <v>326</v>
      </c>
      <c r="F32" s="81">
        <v>21</v>
      </c>
      <c r="G32" s="81">
        <v>532</v>
      </c>
      <c r="H32" s="81">
        <v>3734</v>
      </c>
      <c r="I32" s="81">
        <v>32406</v>
      </c>
      <c r="J32" s="81">
        <v>14634</v>
      </c>
      <c r="K32" s="81">
        <v>0</v>
      </c>
      <c r="L32" s="81">
        <v>6</v>
      </c>
      <c r="M32" s="81">
        <v>0</v>
      </c>
      <c r="N32" s="81">
        <v>0</v>
      </c>
      <c r="O32" s="81">
        <v>0</v>
      </c>
      <c r="P32" s="81">
        <v>0</v>
      </c>
      <c r="Q32" s="154">
        <v>51659</v>
      </c>
    </row>
    <row r="33" spans="2:17" ht="28.5" customHeight="1" x14ac:dyDescent="0.3">
      <c r="B33" s="153" t="s">
        <v>142</v>
      </c>
      <c r="C33" s="81">
        <v>0</v>
      </c>
      <c r="D33" s="81">
        <v>0</v>
      </c>
      <c r="E33" s="81">
        <v>18</v>
      </c>
      <c r="F33" s="81">
        <v>1641</v>
      </c>
      <c r="G33" s="81">
        <v>1000</v>
      </c>
      <c r="H33" s="81">
        <v>20</v>
      </c>
      <c r="I33" s="81">
        <v>47070</v>
      </c>
      <c r="J33" s="81">
        <v>52046</v>
      </c>
      <c r="K33" s="81">
        <v>0</v>
      </c>
      <c r="L33" s="81">
        <v>804</v>
      </c>
      <c r="M33" s="81">
        <v>170</v>
      </c>
      <c r="N33" s="81">
        <v>6120</v>
      </c>
      <c r="O33" s="81">
        <v>291871</v>
      </c>
      <c r="P33" s="81">
        <v>0</v>
      </c>
      <c r="Q33" s="154">
        <v>400759</v>
      </c>
    </row>
    <row r="34" spans="2:17" ht="28.5" customHeight="1" x14ac:dyDescent="0.3">
      <c r="B34" s="153" t="s">
        <v>143</v>
      </c>
      <c r="C34" s="81">
        <v>0</v>
      </c>
      <c r="D34" s="81">
        <v>1380</v>
      </c>
      <c r="E34" s="81">
        <v>1072</v>
      </c>
      <c r="F34" s="81">
        <v>702</v>
      </c>
      <c r="G34" s="81">
        <v>56</v>
      </c>
      <c r="H34" s="81">
        <v>2329</v>
      </c>
      <c r="I34" s="81">
        <v>61371</v>
      </c>
      <c r="J34" s="81">
        <v>17428</v>
      </c>
      <c r="K34" s="81">
        <v>0</v>
      </c>
      <c r="L34" s="81">
        <v>90</v>
      </c>
      <c r="M34" s="81">
        <v>821</v>
      </c>
      <c r="N34" s="81">
        <v>3499</v>
      </c>
      <c r="O34" s="81">
        <v>42454</v>
      </c>
      <c r="P34" s="81">
        <v>-714</v>
      </c>
      <c r="Q34" s="154">
        <v>130488</v>
      </c>
    </row>
    <row r="35" spans="2:17" ht="28.5" customHeight="1" x14ac:dyDescent="0.3">
      <c r="B35" s="153" t="s">
        <v>219</v>
      </c>
      <c r="C35" s="81">
        <v>0</v>
      </c>
      <c r="D35" s="81">
        <v>7</v>
      </c>
      <c r="E35" s="81">
        <v>1940</v>
      </c>
      <c r="F35" s="81">
        <v>578</v>
      </c>
      <c r="G35" s="81">
        <v>117</v>
      </c>
      <c r="H35" s="81">
        <v>2026</v>
      </c>
      <c r="I35" s="81">
        <v>106833</v>
      </c>
      <c r="J35" s="81">
        <v>48937</v>
      </c>
      <c r="K35" s="81">
        <v>19230</v>
      </c>
      <c r="L35" s="81">
        <v>249</v>
      </c>
      <c r="M35" s="81">
        <v>-1319</v>
      </c>
      <c r="N35" s="81">
        <v>1974</v>
      </c>
      <c r="O35" s="81">
        <v>90210</v>
      </c>
      <c r="P35" s="81">
        <v>270</v>
      </c>
      <c r="Q35" s="154">
        <v>271053</v>
      </c>
    </row>
    <row r="36" spans="2:17" ht="28.5" customHeight="1" x14ac:dyDescent="0.3">
      <c r="B36" s="153" t="s">
        <v>38</v>
      </c>
      <c r="C36" s="81">
        <v>0</v>
      </c>
      <c r="D36" s="81">
        <v>2478</v>
      </c>
      <c r="E36" s="81">
        <v>902</v>
      </c>
      <c r="F36" s="81">
        <v>-104</v>
      </c>
      <c r="G36" s="81">
        <v>-1475</v>
      </c>
      <c r="H36" s="81">
        <v>206</v>
      </c>
      <c r="I36" s="81">
        <v>9946</v>
      </c>
      <c r="J36" s="81">
        <v>10008</v>
      </c>
      <c r="K36" s="81">
        <v>0</v>
      </c>
      <c r="L36" s="81">
        <v>651</v>
      </c>
      <c r="M36" s="81">
        <v>6145</v>
      </c>
      <c r="N36" s="81">
        <v>281</v>
      </c>
      <c r="O36" s="81">
        <v>10433</v>
      </c>
      <c r="P36" s="81">
        <v>-20124</v>
      </c>
      <c r="Q36" s="154">
        <v>19346</v>
      </c>
    </row>
    <row r="37" spans="2:17" ht="28.5" customHeight="1" x14ac:dyDescent="0.3">
      <c r="B37" s="153" t="s">
        <v>39</v>
      </c>
      <c r="C37" s="81">
        <v>0</v>
      </c>
      <c r="D37" s="81">
        <v>1282</v>
      </c>
      <c r="E37" s="81">
        <v>7231</v>
      </c>
      <c r="F37" s="81">
        <v>1325</v>
      </c>
      <c r="G37" s="81">
        <v>251</v>
      </c>
      <c r="H37" s="81">
        <v>4196</v>
      </c>
      <c r="I37" s="81">
        <v>18718</v>
      </c>
      <c r="J37" s="81">
        <v>9577</v>
      </c>
      <c r="K37" s="81">
        <v>0</v>
      </c>
      <c r="L37" s="81">
        <v>26</v>
      </c>
      <c r="M37" s="81">
        <v>4352</v>
      </c>
      <c r="N37" s="81">
        <v>4107</v>
      </c>
      <c r="O37" s="81">
        <v>427</v>
      </c>
      <c r="P37" s="81">
        <v>5</v>
      </c>
      <c r="Q37" s="154">
        <v>51497</v>
      </c>
    </row>
    <row r="38" spans="2:17" ht="28.5" customHeight="1" x14ac:dyDescent="0.3">
      <c r="B38" s="153" t="s">
        <v>40</v>
      </c>
      <c r="C38" s="81">
        <v>0</v>
      </c>
      <c r="D38" s="81">
        <v>202</v>
      </c>
      <c r="E38" s="81">
        <v>315</v>
      </c>
      <c r="F38" s="81">
        <v>1971</v>
      </c>
      <c r="G38" s="81">
        <v>0</v>
      </c>
      <c r="H38" s="81">
        <v>1557</v>
      </c>
      <c r="I38" s="81">
        <v>45481</v>
      </c>
      <c r="J38" s="81">
        <v>20330</v>
      </c>
      <c r="K38" s="81">
        <v>0</v>
      </c>
      <c r="L38" s="81">
        <v>1998</v>
      </c>
      <c r="M38" s="81">
        <v>331</v>
      </c>
      <c r="N38" s="81">
        <v>-82</v>
      </c>
      <c r="O38" s="81">
        <v>4661</v>
      </c>
      <c r="P38" s="81">
        <v>118</v>
      </c>
      <c r="Q38" s="154">
        <v>76881</v>
      </c>
    </row>
    <row r="39" spans="2:17" ht="28.5" customHeight="1" x14ac:dyDescent="0.3">
      <c r="B39" s="153" t="s">
        <v>41</v>
      </c>
      <c r="C39" s="81">
        <v>0</v>
      </c>
      <c r="D39" s="81">
        <v>136</v>
      </c>
      <c r="E39" s="81">
        <v>172</v>
      </c>
      <c r="F39" s="81">
        <v>350</v>
      </c>
      <c r="G39" s="81">
        <v>10</v>
      </c>
      <c r="H39" s="81">
        <v>0</v>
      </c>
      <c r="I39" s="81">
        <v>75428</v>
      </c>
      <c r="J39" s="81">
        <v>39754</v>
      </c>
      <c r="K39" s="81">
        <v>0</v>
      </c>
      <c r="L39" s="81">
        <v>4762</v>
      </c>
      <c r="M39" s="81">
        <v>0</v>
      </c>
      <c r="N39" s="81">
        <v>17</v>
      </c>
      <c r="O39" s="81">
        <v>0</v>
      </c>
      <c r="P39" s="81">
        <v>0</v>
      </c>
      <c r="Q39" s="154">
        <v>120628</v>
      </c>
    </row>
    <row r="40" spans="2:17" ht="28.5" customHeight="1" x14ac:dyDescent="0.3">
      <c r="B40" s="153" t="s">
        <v>42</v>
      </c>
      <c r="C40" s="81">
        <v>0</v>
      </c>
      <c r="D40" s="81">
        <v>138</v>
      </c>
      <c r="E40" s="81">
        <v>17</v>
      </c>
      <c r="F40" s="81">
        <v>63</v>
      </c>
      <c r="G40" s="81">
        <v>-17</v>
      </c>
      <c r="H40" s="81">
        <v>0</v>
      </c>
      <c r="I40" s="81">
        <v>15203</v>
      </c>
      <c r="J40" s="81">
        <v>7287</v>
      </c>
      <c r="K40" s="81">
        <v>0</v>
      </c>
      <c r="L40" s="81">
        <v>0</v>
      </c>
      <c r="M40" s="81">
        <v>-198</v>
      </c>
      <c r="N40" s="81">
        <v>853</v>
      </c>
      <c r="O40" s="81">
        <v>6974</v>
      </c>
      <c r="P40" s="81">
        <v>0</v>
      </c>
      <c r="Q40" s="154">
        <v>30318</v>
      </c>
    </row>
    <row r="41" spans="2:17" ht="28.5" customHeight="1" x14ac:dyDescent="0.3">
      <c r="B41" s="153" t="s">
        <v>43</v>
      </c>
      <c r="C41" s="81">
        <v>0</v>
      </c>
      <c r="D41" s="81">
        <v>147</v>
      </c>
      <c r="E41" s="81">
        <v>3132</v>
      </c>
      <c r="F41" s="81">
        <v>1592</v>
      </c>
      <c r="G41" s="81">
        <v>3139</v>
      </c>
      <c r="H41" s="81">
        <v>5071</v>
      </c>
      <c r="I41" s="81">
        <v>217248</v>
      </c>
      <c r="J41" s="81">
        <v>132165</v>
      </c>
      <c r="K41" s="81">
        <v>0</v>
      </c>
      <c r="L41" s="81">
        <v>2386</v>
      </c>
      <c r="M41" s="81">
        <v>7359</v>
      </c>
      <c r="N41" s="81">
        <v>11366</v>
      </c>
      <c r="O41" s="81">
        <v>934096</v>
      </c>
      <c r="P41" s="81">
        <v>9083</v>
      </c>
      <c r="Q41" s="154">
        <v>1326784</v>
      </c>
    </row>
    <row r="42" spans="2:17" ht="28.5" customHeight="1" x14ac:dyDescent="0.3">
      <c r="B42" s="153" t="s">
        <v>44</v>
      </c>
      <c r="C42" s="81">
        <v>0</v>
      </c>
      <c r="D42" s="81">
        <v>0</v>
      </c>
      <c r="E42" s="81">
        <v>0</v>
      </c>
      <c r="F42" s="81">
        <v>0</v>
      </c>
      <c r="G42" s="81">
        <v>0</v>
      </c>
      <c r="H42" s="81">
        <v>0</v>
      </c>
      <c r="I42" s="81">
        <v>0</v>
      </c>
      <c r="J42" s="81">
        <v>0</v>
      </c>
      <c r="K42" s="81">
        <v>0</v>
      </c>
      <c r="L42" s="81">
        <v>0</v>
      </c>
      <c r="M42" s="81">
        <v>0</v>
      </c>
      <c r="N42" s="81">
        <v>0</v>
      </c>
      <c r="O42" s="81">
        <v>0</v>
      </c>
      <c r="P42" s="81">
        <v>0</v>
      </c>
      <c r="Q42" s="154">
        <v>0</v>
      </c>
    </row>
    <row r="43" spans="2:17" ht="28.5" customHeight="1" x14ac:dyDescent="0.3">
      <c r="B43" s="155" t="s">
        <v>45</v>
      </c>
      <c r="C43" s="156">
        <f>SUM(C6:C42)</f>
        <v>5731</v>
      </c>
      <c r="D43" s="156">
        <f t="shared" ref="D43:Q43" si="0">SUM(D6:D42)</f>
        <v>30179</v>
      </c>
      <c r="E43" s="156">
        <f t="shared" si="0"/>
        <v>95107</v>
      </c>
      <c r="F43" s="156">
        <f t="shared" si="0"/>
        <v>175422</v>
      </c>
      <c r="G43" s="156">
        <f t="shared" si="0"/>
        <v>141889</v>
      </c>
      <c r="H43" s="156">
        <f t="shared" si="0"/>
        <v>195476</v>
      </c>
      <c r="I43" s="156">
        <f t="shared" si="0"/>
        <v>3477135</v>
      </c>
      <c r="J43" s="156">
        <f t="shared" si="0"/>
        <v>2595274</v>
      </c>
      <c r="K43" s="156">
        <f t="shared" si="0"/>
        <v>811861</v>
      </c>
      <c r="L43" s="156">
        <f t="shared" si="0"/>
        <v>231252</v>
      </c>
      <c r="M43" s="156">
        <f t="shared" si="0"/>
        <v>270304</v>
      </c>
      <c r="N43" s="156">
        <f t="shared" si="0"/>
        <v>442175</v>
      </c>
      <c r="O43" s="156">
        <f t="shared" si="0"/>
        <v>5082520</v>
      </c>
      <c r="P43" s="156">
        <f t="shared" si="0"/>
        <v>227724</v>
      </c>
      <c r="Q43" s="156">
        <f t="shared" si="0"/>
        <v>13782054</v>
      </c>
    </row>
    <row r="44" spans="2:17" ht="28.5" customHeight="1" x14ac:dyDescent="0.3">
      <c r="B44" s="264" t="s">
        <v>46</v>
      </c>
      <c r="C44" s="264"/>
      <c r="D44" s="264"/>
      <c r="E44" s="264"/>
      <c r="F44" s="264"/>
      <c r="G44" s="264"/>
      <c r="H44" s="264"/>
      <c r="I44" s="264"/>
      <c r="J44" s="264"/>
      <c r="K44" s="264"/>
      <c r="L44" s="264"/>
      <c r="M44" s="264"/>
      <c r="N44" s="264"/>
      <c r="O44" s="264"/>
      <c r="P44" s="264"/>
      <c r="Q44" s="264"/>
    </row>
    <row r="45" spans="2:17" ht="28.5" customHeight="1" x14ac:dyDescent="0.3">
      <c r="B45" s="153" t="s">
        <v>47</v>
      </c>
      <c r="C45" s="81">
        <v>86</v>
      </c>
      <c r="D45" s="81">
        <v>34174</v>
      </c>
      <c r="E45" s="81">
        <v>0</v>
      </c>
      <c r="F45" s="81">
        <v>94682</v>
      </c>
      <c r="G45" s="81">
        <v>0</v>
      </c>
      <c r="H45" s="81">
        <v>794</v>
      </c>
      <c r="I45" s="81">
        <v>0</v>
      </c>
      <c r="J45" s="81">
        <v>1122</v>
      </c>
      <c r="K45" s="81">
        <v>0</v>
      </c>
      <c r="L45" s="81">
        <v>2820</v>
      </c>
      <c r="M45" s="81">
        <v>0</v>
      </c>
      <c r="N45" s="81">
        <v>158</v>
      </c>
      <c r="O45" s="81">
        <v>40573</v>
      </c>
      <c r="P45" s="81">
        <v>1200</v>
      </c>
      <c r="Q45" s="157">
        <v>175608</v>
      </c>
    </row>
    <row r="46" spans="2:17" ht="28.5" customHeight="1" x14ac:dyDescent="0.3">
      <c r="B46" s="153" t="s">
        <v>65</v>
      </c>
      <c r="C46" s="81">
        <v>43</v>
      </c>
      <c r="D46" s="81">
        <v>28180</v>
      </c>
      <c r="E46" s="81">
        <v>0</v>
      </c>
      <c r="F46" s="81">
        <v>136703</v>
      </c>
      <c r="G46" s="81">
        <v>155</v>
      </c>
      <c r="H46" s="81">
        <v>7702</v>
      </c>
      <c r="I46" s="81">
        <v>0</v>
      </c>
      <c r="J46" s="81">
        <v>72251</v>
      </c>
      <c r="K46" s="81">
        <v>0</v>
      </c>
      <c r="L46" s="81">
        <v>3487</v>
      </c>
      <c r="M46" s="81">
        <v>0</v>
      </c>
      <c r="N46" s="81">
        <v>0</v>
      </c>
      <c r="O46" s="81">
        <v>106982</v>
      </c>
      <c r="P46" s="81">
        <v>87289</v>
      </c>
      <c r="Q46" s="157">
        <v>442792</v>
      </c>
    </row>
    <row r="47" spans="2:17" ht="28.5" customHeight="1" x14ac:dyDescent="0.3">
      <c r="B47" s="9" t="s">
        <v>258</v>
      </c>
      <c r="C47" s="81">
        <v>0</v>
      </c>
      <c r="D47" s="81">
        <v>437</v>
      </c>
      <c r="E47" s="81">
        <v>299</v>
      </c>
      <c r="F47" s="81">
        <v>2190</v>
      </c>
      <c r="G47" s="81">
        <v>0</v>
      </c>
      <c r="H47" s="81">
        <v>3</v>
      </c>
      <c r="I47" s="81">
        <v>438</v>
      </c>
      <c r="J47" s="81">
        <v>475</v>
      </c>
      <c r="K47" s="81">
        <v>0</v>
      </c>
      <c r="L47" s="81">
        <v>0</v>
      </c>
      <c r="M47" s="81">
        <v>577</v>
      </c>
      <c r="N47" s="81">
        <v>0</v>
      </c>
      <c r="O47" s="81">
        <v>0</v>
      </c>
      <c r="P47" s="81">
        <v>0</v>
      </c>
      <c r="Q47" s="157">
        <v>4417</v>
      </c>
    </row>
    <row r="48" spans="2:17" ht="28.5" customHeight="1" x14ac:dyDescent="0.3">
      <c r="B48" s="153" t="s">
        <v>48</v>
      </c>
      <c r="C48" s="81">
        <v>24984</v>
      </c>
      <c r="D48" s="81">
        <v>197999</v>
      </c>
      <c r="E48" s="81">
        <v>671</v>
      </c>
      <c r="F48" s="81">
        <v>698113</v>
      </c>
      <c r="G48" s="81">
        <v>8833</v>
      </c>
      <c r="H48" s="81">
        <v>170033</v>
      </c>
      <c r="I48" s="81">
        <v>731</v>
      </c>
      <c r="J48" s="81">
        <v>276849</v>
      </c>
      <c r="K48" s="81">
        <v>0</v>
      </c>
      <c r="L48" s="81">
        <v>17640</v>
      </c>
      <c r="M48" s="81">
        <v>629</v>
      </c>
      <c r="N48" s="81">
        <v>138</v>
      </c>
      <c r="O48" s="81">
        <v>212299</v>
      </c>
      <c r="P48" s="81">
        <v>128590</v>
      </c>
      <c r="Q48" s="157">
        <v>1737507</v>
      </c>
    </row>
    <row r="49" spans="2:17" ht="28.5" customHeight="1" x14ac:dyDescent="0.3">
      <c r="B49" s="153" t="s">
        <v>260</v>
      </c>
      <c r="C49" s="81">
        <v>0</v>
      </c>
      <c r="D49" s="81">
        <v>0</v>
      </c>
      <c r="E49" s="81">
        <v>0</v>
      </c>
      <c r="F49" s="81">
        <v>0</v>
      </c>
      <c r="G49" s="81">
        <v>0</v>
      </c>
      <c r="H49" s="81">
        <v>0</v>
      </c>
      <c r="I49" s="81">
        <v>0</v>
      </c>
      <c r="J49" s="81">
        <v>0</v>
      </c>
      <c r="K49" s="81">
        <v>0</v>
      </c>
      <c r="L49" s="81">
        <v>0</v>
      </c>
      <c r="M49" s="81">
        <v>0</v>
      </c>
      <c r="N49" s="81">
        <v>0</v>
      </c>
      <c r="O49" s="81">
        <v>0</v>
      </c>
      <c r="P49" s="81">
        <v>0</v>
      </c>
      <c r="Q49" s="157">
        <v>0</v>
      </c>
    </row>
    <row r="50" spans="2:17" ht="28.5" customHeight="1" x14ac:dyDescent="0.3">
      <c r="B50" s="155" t="s">
        <v>45</v>
      </c>
      <c r="C50" s="156">
        <f>SUM(C45:C49)</f>
        <v>25113</v>
      </c>
      <c r="D50" s="156">
        <f t="shared" ref="D50:Q50" si="1">SUM(D45:D49)</f>
        <v>260790</v>
      </c>
      <c r="E50" s="156">
        <f t="shared" si="1"/>
        <v>970</v>
      </c>
      <c r="F50" s="156">
        <f t="shared" si="1"/>
        <v>931688</v>
      </c>
      <c r="G50" s="156">
        <f t="shared" si="1"/>
        <v>8988</v>
      </c>
      <c r="H50" s="156">
        <f t="shared" si="1"/>
        <v>178532</v>
      </c>
      <c r="I50" s="156">
        <f t="shared" si="1"/>
        <v>1169</v>
      </c>
      <c r="J50" s="156">
        <f t="shared" si="1"/>
        <v>350697</v>
      </c>
      <c r="K50" s="156">
        <f t="shared" si="1"/>
        <v>0</v>
      </c>
      <c r="L50" s="156">
        <f t="shared" si="1"/>
        <v>23947</v>
      </c>
      <c r="M50" s="156">
        <f t="shared" si="1"/>
        <v>1206</v>
      </c>
      <c r="N50" s="156">
        <f t="shared" si="1"/>
        <v>296</v>
      </c>
      <c r="O50" s="156">
        <f t="shared" si="1"/>
        <v>359854</v>
      </c>
      <c r="P50" s="156">
        <f t="shared" si="1"/>
        <v>217079</v>
      </c>
      <c r="Q50" s="156">
        <f t="shared" si="1"/>
        <v>2360324</v>
      </c>
    </row>
    <row r="51" spans="2:17" ht="19.5" customHeight="1" x14ac:dyDescent="0.3">
      <c r="B51" s="265" t="s">
        <v>50</v>
      </c>
      <c r="C51" s="265"/>
      <c r="D51" s="265"/>
      <c r="E51" s="265"/>
      <c r="F51" s="265"/>
      <c r="G51" s="265"/>
      <c r="H51" s="265"/>
      <c r="I51" s="265"/>
      <c r="J51" s="265"/>
      <c r="K51" s="265"/>
      <c r="L51" s="265"/>
      <c r="M51" s="265"/>
      <c r="N51" s="265"/>
      <c r="O51" s="265"/>
      <c r="P51" s="265"/>
      <c r="Q51" s="265"/>
    </row>
    <row r="52" spans="2:17" ht="19.5" customHeight="1" x14ac:dyDescent="0.3">
      <c r="C52" s="7"/>
      <c r="D52" s="7"/>
      <c r="E52" s="7"/>
      <c r="F52" s="7"/>
      <c r="G52" s="7"/>
      <c r="H52" s="7"/>
      <c r="I52" s="7"/>
      <c r="J52" s="7"/>
      <c r="K52" s="7"/>
      <c r="L52" s="7"/>
      <c r="M52" s="7"/>
      <c r="N52" s="7"/>
      <c r="O52" s="7"/>
      <c r="P52" s="7"/>
      <c r="Q52" s="7"/>
    </row>
  </sheetData>
  <sheetProtection password="E931" sheet="1" objects="1" scenarios="1"/>
  <mergeCells count="4">
    <mergeCell ref="B3:Q3"/>
    <mergeCell ref="B5:Q5"/>
    <mergeCell ref="B44:Q44"/>
    <mergeCell ref="B51:Q51"/>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92D050"/>
  </sheetPr>
  <dimension ref="B2:S55"/>
  <sheetViews>
    <sheetView showGridLines="0" zoomScale="80" zoomScaleNormal="80" workbookViewId="0">
      <selection activeCell="A7" sqref="A7"/>
    </sheetView>
  </sheetViews>
  <sheetFormatPr defaultColWidth="9.1796875" defaultRowHeight="14" x14ac:dyDescent="0.3"/>
  <cols>
    <col min="1" max="1" width="16.1796875" style="6" customWidth="1"/>
    <col min="2" max="2" width="49.26953125" style="6" customWidth="1"/>
    <col min="3" max="17" width="19.54296875" style="6" customWidth="1"/>
    <col min="18" max="18" width="21.7265625" style="6" customWidth="1"/>
    <col min="19" max="19" width="14.54296875" style="6" bestFit="1" customWidth="1"/>
    <col min="20" max="16384" width="9.1796875" style="6"/>
  </cols>
  <sheetData>
    <row r="2" spans="2:18" ht="15.75" customHeight="1" x14ac:dyDescent="0.3"/>
    <row r="3" spans="2:18" ht="15.75" customHeight="1" x14ac:dyDescent="0.3"/>
    <row r="4" spans="2:18" ht="19.5" customHeight="1" x14ac:dyDescent="0.3">
      <c r="B4" s="262" t="s">
        <v>297</v>
      </c>
      <c r="C4" s="262"/>
      <c r="D4" s="262"/>
      <c r="E4" s="262"/>
      <c r="F4" s="262"/>
      <c r="G4" s="262"/>
      <c r="H4" s="262"/>
      <c r="I4" s="262"/>
      <c r="J4" s="262"/>
      <c r="K4" s="262"/>
      <c r="L4" s="262"/>
      <c r="M4" s="262"/>
      <c r="N4" s="262"/>
      <c r="O4" s="262"/>
      <c r="P4" s="262"/>
      <c r="Q4" s="262"/>
      <c r="R4" s="158"/>
    </row>
    <row r="5" spans="2:18" s="161" customFormat="1" ht="28" x14ac:dyDescent="0.35">
      <c r="B5" s="159" t="s">
        <v>0</v>
      </c>
      <c r="C5" s="159" t="s">
        <v>201</v>
      </c>
      <c r="D5" s="159" t="s">
        <v>202</v>
      </c>
      <c r="E5" s="159" t="s">
        <v>203</v>
      </c>
      <c r="F5" s="159" t="s">
        <v>204</v>
      </c>
      <c r="G5" s="159" t="s">
        <v>205</v>
      </c>
      <c r="H5" s="159" t="s">
        <v>206</v>
      </c>
      <c r="I5" s="159" t="s">
        <v>207</v>
      </c>
      <c r="J5" s="159" t="s">
        <v>208</v>
      </c>
      <c r="K5" s="159" t="s">
        <v>209</v>
      </c>
      <c r="L5" s="159" t="s">
        <v>210</v>
      </c>
      <c r="M5" s="159" t="s">
        <v>211</v>
      </c>
      <c r="N5" s="159" t="s">
        <v>212</v>
      </c>
      <c r="O5" s="159" t="s">
        <v>213</v>
      </c>
      <c r="P5" s="159" t="s">
        <v>214</v>
      </c>
      <c r="Q5" s="159" t="s">
        <v>215</v>
      </c>
      <c r="R5" s="160"/>
    </row>
    <row r="6" spans="2:18" ht="28.5" customHeight="1" x14ac:dyDescent="0.3">
      <c r="B6" s="263" t="s">
        <v>16</v>
      </c>
      <c r="C6" s="263"/>
      <c r="D6" s="263"/>
      <c r="E6" s="263"/>
      <c r="F6" s="263"/>
      <c r="G6" s="263"/>
      <c r="H6" s="263"/>
      <c r="I6" s="263"/>
      <c r="J6" s="263"/>
      <c r="K6" s="263"/>
      <c r="L6" s="263"/>
      <c r="M6" s="263"/>
      <c r="N6" s="263"/>
      <c r="O6" s="263"/>
      <c r="P6" s="263"/>
      <c r="Q6" s="263"/>
      <c r="R6" s="158"/>
    </row>
    <row r="7" spans="2:18" ht="28.5" customHeight="1" x14ac:dyDescent="0.3">
      <c r="B7" s="153" t="s">
        <v>17</v>
      </c>
      <c r="C7" s="198">
        <v>0</v>
      </c>
      <c r="D7" s="80">
        <v>0</v>
      </c>
      <c r="E7" s="80">
        <v>63</v>
      </c>
      <c r="F7" s="80">
        <v>397</v>
      </c>
      <c r="G7" s="80">
        <v>0</v>
      </c>
      <c r="H7" s="80">
        <v>0</v>
      </c>
      <c r="I7" s="80">
        <v>0</v>
      </c>
      <c r="J7" s="80">
        <v>0</v>
      </c>
      <c r="K7" s="80">
        <v>0</v>
      </c>
      <c r="L7" s="80">
        <v>5135</v>
      </c>
      <c r="M7" s="80">
        <v>0</v>
      </c>
      <c r="N7" s="80">
        <v>523</v>
      </c>
      <c r="O7" s="80">
        <v>281834</v>
      </c>
      <c r="P7" s="80">
        <v>1582</v>
      </c>
      <c r="Q7" s="154">
        <v>289534</v>
      </c>
      <c r="R7" s="158"/>
    </row>
    <row r="8" spans="2:18" ht="28.5" customHeight="1" x14ac:dyDescent="0.3">
      <c r="B8" s="153" t="s">
        <v>18</v>
      </c>
      <c r="C8" s="80">
        <v>0</v>
      </c>
      <c r="D8" s="80">
        <v>-18312</v>
      </c>
      <c r="E8" s="80">
        <v>235</v>
      </c>
      <c r="F8" s="80">
        <v>-14252</v>
      </c>
      <c r="G8" s="80">
        <v>2120</v>
      </c>
      <c r="H8" s="80">
        <v>-2749</v>
      </c>
      <c r="I8" s="80">
        <v>160730</v>
      </c>
      <c r="J8" s="80">
        <v>335968</v>
      </c>
      <c r="K8" s="80">
        <v>-168543</v>
      </c>
      <c r="L8" s="80">
        <v>-28542</v>
      </c>
      <c r="M8" s="80">
        <v>-5754</v>
      </c>
      <c r="N8" s="80">
        <v>11522</v>
      </c>
      <c r="O8" s="80">
        <v>0</v>
      </c>
      <c r="P8" s="80">
        <v>-225</v>
      </c>
      <c r="Q8" s="154">
        <v>272196</v>
      </c>
      <c r="R8" s="158"/>
    </row>
    <row r="9" spans="2:18" ht="28.5" customHeight="1" x14ac:dyDescent="0.3">
      <c r="B9" s="153" t="s">
        <v>19</v>
      </c>
      <c r="C9" s="81">
        <v>-3451</v>
      </c>
      <c r="D9" s="81">
        <v>-37</v>
      </c>
      <c r="E9" s="81">
        <v>1284</v>
      </c>
      <c r="F9" s="81">
        <v>-3407</v>
      </c>
      <c r="G9" s="81">
        <v>13627</v>
      </c>
      <c r="H9" s="81">
        <v>-5398</v>
      </c>
      <c r="I9" s="81">
        <v>27562</v>
      </c>
      <c r="J9" s="81">
        <v>14856</v>
      </c>
      <c r="K9" s="81">
        <v>0</v>
      </c>
      <c r="L9" s="81">
        <v>-39551</v>
      </c>
      <c r="M9" s="81">
        <v>15835</v>
      </c>
      <c r="N9" s="81">
        <v>77407</v>
      </c>
      <c r="O9" s="81">
        <v>0</v>
      </c>
      <c r="P9" s="81">
        <v>0</v>
      </c>
      <c r="Q9" s="154">
        <v>98726</v>
      </c>
      <c r="R9" s="158"/>
    </row>
    <row r="10" spans="2:18" ht="28.5" customHeight="1" x14ac:dyDescent="0.3">
      <c r="B10" s="153" t="s">
        <v>145</v>
      </c>
      <c r="C10" s="81">
        <v>-628</v>
      </c>
      <c r="D10" s="81">
        <v>5144</v>
      </c>
      <c r="E10" s="81">
        <v>2159</v>
      </c>
      <c r="F10" s="81">
        <v>3875</v>
      </c>
      <c r="G10" s="81">
        <v>-3560</v>
      </c>
      <c r="H10" s="81">
        <v>6507</v>
      </c>
      <c r="I10" s="81">
        <v>23670</v>
      </c>
      <c r="J10" s="81">
        <v>15224</v>
      </c>
      <c r="K10" s="81">
        <v>0</v>
      </c>
      <c r="L10" s="81">
        <v>162</v>
      </c>
      <c r="M10" s="81">
        <v>3555</v>
      </c>
      <c r="N10" s="81">
        <v>1019</v>
      </c>
      <c r="O10" s="81">
        <v>-92</v>
      </c>
      <c r="P10" s="81">
        <v>-1583</v>
      </c>
      <c r="Q10" s="154">
        <v>55452</v>
      </c>
      <c r="R10" s="158"/>
    </row>
    <row r="11" spans="2:18" ht="28.5" customHeight="1" x14ac:dyDescent="0.3">
      <c r="B11" s="153" t="s">
        <v>20</v>
      </c>
      <c r="C11" s="81">
        <v>0</v>
      </c>
      <c r="D11" s="81">
        <v>8882</v>
      </c>
      <c r="E11" s="81">
        <v>10485</v>
      </c>
      <c r="F11" s="81">
        <v>-25448</v>
      </c>
      <c r="G11" s="81">
        <v>20049</v>
      </c>
      <c r="H11" s="81">
        <v>6463</v>
      </c>
      <c r="I11" s="81">
        <v>320517</v>
      </c>
      <c r="J11" s="81">
        <v>313577</v>
      </c>
      <c r="K11" s="81">
        <v>0</v>
      </c>
      <c r="L11" s="81">
        <v>-239</v>
      </c>
      <c r="M11" s="81">
        <v>22815</v>
      </c>
      <c r="N11" s="81">
        <v>-7614</v>
      </c>
      <c r="O11" s="81">
        <v>448036</v>
      </c>
      <c r="P11" s="81">
        <v>26695</v>
      </c>
      <c r="Q11" s="154">
        <v>1144219</v>
      </c>
      <c r="R11" s="158"/>
    </row>
    <row r="12" spans="2:18" ht="28.5" customHeight="1" x14ac:dyDescent="0.3">
      <c r="B12" s="153" t="s">
        <v>139</v>
      </c>
      <c r="C12" s="81">
        <v>0</v>
      </c>
      <c r="D12" s="81">
        <v>-82</v>
      </c>
      <c r="E12" s="81">
        <v>1891</v>
      </c>
      <c r="F12" s="81">
        <v>7892</v>
      </c>
      <c r="G12" s="81">
        <v>9067</v>
      </c>
      <c r="H12" s="81">
        <v>38282</v>
      </c>
      <c r="I12" s="81">
        <v>235254</v>
      </c>
      <c r="J12" s="81">
        <v>174427</v>
      </c>
      <c r="K12" s="81">
        <v>0</v>
      </c>
      <c r="L12" s="81">
        <v>32613</v>
      </c>
      <c r="M12" s="81">
        <v>20032</v>
      </c>
      <c r="N12" s="81">
        <v>22417</v>
      </c>
      <c r="O12" s="81">
        <v>395591</v>
      </c>
      <c r="P12" s="81">
        <v>114138</v>
      </c>
      <c r="Q12" s="154">
        <v>1051522</v>
      </c>
      <c r="R12" s="158"/>
    </row>
    <row r="13" spans="2:18" ht="28.5" customHeight="1" x14ac:dyDescent="0.3">
      <c r="B13" s="153" t="s">
        <v>21</v>
      </c>
      <c r="C13" s="81">
        <v>0</v>
      </c>
      <c r="D13" s="81">
        <v>1884</v>
      </c>
      <c r="E13" s="81">
        <v>4707</v>
      </c>
      <c r="F13" s="81">
        <v>16580</v>
      </c>
      <c r="G13" s="81">
        <v>13158</v>
      </c>
      <c r="H13" s="81">
        <v>4917</v>
      </c>
      <c r="I13" s="81">
        <v>441362</v>
      </c>
      <c r="J13" s="81">
        <v>398229</v>
      </c>
      <c r="K13" s="81">
        <v>0</v>
      </c>
      <c r="L13" s="81">
        <v>12065</v>
      </c>
      <c r="M13" s="81">
        <v>-599</v>
      </c>
      <c r="N13" s="81">
        <v>76991</v>
      </c>
      <c r="O13" s="81">
        <v>615981</v>
      </c>
      <c r="P13" s="81">
        <v>3851</v>
      </c>
      <c r="Q13" s="154">
        <v>1589125</v>
      </c>
      <c r="R13" s="158"/>
    </row>
    <row r="14" spans="2:18" ht="28.5" customHeight="1" x14ac:dyDescent="0.3">
      <c r="B14" s="153" t="s">
        <v>22</v>
      </c>
      <c r="C14" s="81">
        <v>0</v>
      </c>
      <c r="D14" s="81">
        <v>102</v>
      </c>
      <c r="E14" s="81">
        <v>24</v>
      </c>
      <c r="F14" s="81">
        <v>258</v>
      </c>
      <c r="G14" s="81">
        <v>-290</v>
      </c>
      <c r="H14" s="81">
        <v>981</v>
      </c>
      <c r="I14" s="81">
        <v>20308</v>
      </c>
      <c r="J14" s="81">
        <v>8594</v>
      </c>
      <c r="K14" s="81">
        <v>0</v>
      </c>
      <c r="L14" s="81">
        <v>-115</v>
      </c>
      <c r="M14" s="81">
        <v>650</v>
      </c>
      <c r="N14" s="81">
        <v>5241</v>
      </c>
      <c r="O14" s="81">
        <v>0</v>
      </c>
      <c r="P14" s="81">
        <v>96</v>
      </c>
      <c r="Q14" s="154">
        <v>35848</v>
      </c>
      <c r="R14" s="158"/>
    </row>
    <row r="15" spans="2:18" ht="28.5" customHeight="1" x14ac:dyDescent="0.3">
      <c r="B15" s="153" t="s">
        <v>23</v>
      </c>
      <c r="C15" s="81">
        <v>0</v>
      </c>
      <c r="D15" s="81">
        <v>0</v>
      </c>
      <c r="E15" s="81">
        <v>0</v>
      </c>
      <c r="F15" s="81">
        <v>0</v>
      </c>
      <c r="G15" s="81">
        <v>0</v>
      </c>
      <c r="H15" s="81">
        <v>0</v>
      </c>
      <c r="I15" s="81">
        <v>39354</v>
      </c>
      <c r="J15" s="81">
        <v>18977</v>
      </c>
      <c r="K15" s="81">
        <v>449821</v>
      </c>
      <c r="L15" s="81">
        <v>0</v>
      </c>
      <c r="M15" s="81">
        <v>0</v>
      </c>
      <c r="N15" s="81">
        <v>0</v>
      </c>
      <c r="O15" s="81">
        <v>0</v>
      </c>
      <c r="P15" s="81">
        <v>0</v>
      </c>
      <c r="Q15" s="154">
        <v>508153</v>
      </c>
      <c r="R15" s="158"/>
    </row>
    <row r="16" spans="2:18" ht="28.5" customHeight="1" x14ac:dyDescent="0.3">
      <c r="B16" s="153" t="s">
        <v>24</v>
      </c>
      <c r="C16" s="81">
        <v>0</v>
      </c>
      <c r="D16" s="81">
        <v>3607</v>
      </c>
      <c r="E16" s="81">
        <v>1323</v>
      </c>
      <c r="F16" s="81">
        <v>6221</v>
      </c>
      <c r="G16" s="81">
        <v>2839</v>
      </c>
      <c r="H16" s="81">
        <v>-973</v>
      </c>
      <c r="I16" s="81">
        <v>145797</v>
      </c>
      <c r="J16" s="81">
        <v>83943</v>
      </c>
      <c r="K16" s="81">
        <v>28800</v>
      </c>
      <c r="L16" s="81">
        <v>3652</v>
      </c>
      <c r="M16" s="81">
        <v>6862</v>
      </c>
      <c r="N16" s="81">
        <v>13208</v>
      </c>
      <c r="O16" s="81">
        <v>0</v>
      </c>
      <c r="P16" s="81">
        <v>254</v>
      </c>
      <c r="Q16" s="154">
        <v>295533</v>
      </c>
      <c r="R16" s="158"/>
    </row>
    <row r="17" spans="2:18" ht="28.5" customHeight="1" x14ac:dyDescent="0.3">
      <c r="B17" s="153" t="s">
        <v>25</v>
      </c>
      <c r="C17" s="81">
        <v>0</v>
      </c>
      <c r="D17" s="81">
        <v>6743</v>
      </c>
      <c r="E17" s="81">
        <v>3377</v>
      </c>
      <c r="F17" s="81">
        <v>6419</v>
      </c>
      <c r="G17" s="81">
        <v>6308</v>
      </c>
      <c r="H17" s="81">
        <v>4058</v>
      </c>
      <c r="I17" s="81">
        <v>103432</v>
      </c>
      <c r="J17" s="81">
        <v>71591</v>
      </c>
      <c r="K17" s="81">
        <v>0</v>
      </c>
      <c r="L17" s="81">
        <v>8046</v>
      </c>
      <c r="M17" s="81">
        <v>-2053</v>
      </c>
      <c r="N17" s="81">
        <v>2030</v>
      </c>
      <c r="O17" s="81">
        <v>116245</v>
      </c>
      <c r="P17" s="81">
        <v>1442</v>
      </c>
      <c r="Q17" s="154">
        <v>327639</v>
      </c>
      <c r="R17" s="158"/>
    </row>
    <row r="18" spans="2:18" ht="28.5" customHeight="1" x14ac:dyDescent="0.3">
      <c r="B18" s="153" t="s">
        <v>26</v>
      </c>
      <c r="C18" s="81">
        <v>-807</v>
      </c>
      <c r="D18" s="81">
        <v>7263</v>
      </c>
      <c r="E18" s="81">
        <v>5428</v>
      </c>
      <c r="F18" s="81">
        <v>-4957</v>
      </c>
      <c r="G18" s="81">
        <v>6297</v>
      </c>
      <c r="H18" s="81">
        <v>8693</v>
      </c>
      <c r="I18" s="81">
        <v>154893</v>
      </c>
      <c r="J18" s="81">
        <v>123102</v>
      </c>
      <c r="K18" s="81">
        <v>78</v>
      </c>
      <c r="L18" s="81">
        <v>2186</v>
      </c>
      <c r="M18" s="81">
        <v>66292</v>
      </c>
      <c r="N18" s="81">
        <v>61803</v>
      </c>
      <c r="O18" s="81">
        <v>63983</v>
      </c>
      <c r="P18" s="81">
        <v>1416</v>
      </c>
      <c r="Q18" s="154">
        <v>495670</v>
      </c>
      <c r="R18" s="158"/>
    </row>
    <row r="19" spans="2:18" ht="28.5" customHeight="1" x14ac:dyDescent="0.3">
      <c r="B19" s="153" t="s">
        <v>27</v>
      </c>
      <c r="C19" s="81">
        <v>0</v>
      </c>
      <c r="D19" s="81">
        <v>95664</v>
      </c>
      <c r="E19" s="81">
        <v>3038</v>
      </c>
      <c r="F19" s="81">
        <v>34947</v>
      </c>
      <c r="G19" s="81">
        <v>4483</v>
      </c>
      <c r="H19" s="81">
        <v>56721</v>
      </c>
      <c r="I19" s="81">
        <v>270728</v>
      </c>
      <c r="J19" s="81">
        <v>304979</v>
      </c>
      <c r="K19" s="81">
        <v>0</v>
      </c>
      <c r="L19" s="81">
        <v>527</v>
      </c>
      <c r="M19" s="81">
        <v>17906</v>
      </c>
      <c r="N19" s="81">
        <v>146927</v>
      </c>
      <c r="O19" s="81">
        <v>0</v>
      </c>
      <c r="P19" s="81">
        <v>2997</v>
      </c>
      <c r="Q19" s="154">
        <v>938917</v>
      </c>
      <c r="R19" s="158"/>
    </row>
    <row r="20" spans="2:18" ht="28.5" customHeight="1" x14ac:dyDescent="0.3">
      <c r="B20" s="153" t="s">
        <v>28</v>
      </c>
      <c r="C20" s="81">
        <v>55</v>
      </c>
      <c r="D20" s="81">
        <v>2966</v>
      </c>
      <c r="E20" s="81">
        <v>6711</v>
      </c>
      <c r="F20" s="81">
        <v>4553</v>
      </c>
      <c r="G20" s="81">
        <v>12580</v>
      </c>
      <c r="H20" s="81">
        <v>2745</v>
      </c>
      <c r="I20" s="81">
        <v>119147</v>
      </c>
      <c r="J20" s="81">
        <v>88579</v>
      </c>
      <c r="K20" s="81">
        <v>-11496</v>
      </c>
      <c r="L20" s="81">
        <v>2028</v>
      </c>
      <c r="M20" s="81">
        <v>1662</v>
      </c>
      <c r="N20" s="81">
        <v>13442</v>
      </c>
      <c r="O20" s="81">
        <v>79938</v>
      </c>
      <c r="P20" s="81">
        <v>3125</v>
      </c>
      <c r="Q20" s="154">
        <v>326035</v>
      </c>
      <c r="R20" s="158"/>
    </row>
    <row r="21" spans="2:18" ht="28.5" customHeight="1" x14ac:dyDescent="0.3">
      <c r="B21" s="153" t="s">
        <v>29</v>
      </c>
      <c r="C21" s="81">
        <v>472</v>
      </c>
      <c r="D21" s="81">
        <v>8690</v>
      </c>
      <c r="E21" s="81">
        <v>7963</v>
      </c>
      <c r="F21" s="81">
        <v>30361</v>
      </c>
      <c r="G21" s="81">
        <v>10191</v>
      </c>
      <c r="H21" s="81">
        <v>12476</v>
      </c>
      <c r="I21" s="81">
        <v>209433</v>
      </c>
      <c r="J21" s="81">
        <v>74527</v>
      </c>
      <c r="K21" s="81">
        <v>0</v>
      </c>
      <c r="L21" s="81">
        <v>24128</v>
      </c>
      <c r="M21" s="81">
        <v>7558</v>
      </c>
      <c r="N21" s="81">
        <v>29057</v>
      </c>
      <c r="O21" s="81">
        <v>32590</v>
      </c>
      <c r="P21" s="81">
        <v>1806</v>
      </c>
      <c r="Q21" s="154">
        <v>449252</v>
      </c>
      <c r="R21" s="158"/>
    </row>
    <row r="22" spans="2:18" ht="28.5" customHeight="1" x14ac:dyDescent="0.3">
      <c r="B22" s="153" t="s">
        <v>30</v>
      </c>
      <c r="C22" s="81">
        <v>0</v>
      </c>
      <c r="D22" s="81">
        <v>-249</v>
      </c>
      <c r="E22" s="81">
        <v>7252</v>
      </c>
      <c r="F22" s="81">
        <v>11287</v>
      </c>
      <c r="G22" s="81">
        <v>3753</v>
      </c>
      <c r="H22" s="81">
        <v>11719</v>
      </c>
      <c r="I22" s="81">
        <v>74190</v>
      </c>
      <c r="J22" s="81">
        <v>43739</v>
      </c>
      <c r="K22" s="81">
        <v>0</v>
      </c>
      <c r="L22" s="81">
        <v>8630</v>
      </c>
      <c r="M22" s="81">
        <v>13796</v>
      </c>
      <c r="N22" s="81">
        <v>26992</v>
      </c>
      <c r="O22" s="81">
        <v>0</v>
      </c>
      <c r="P22" s="81">
        <v>977</v>
      </c>
      <c r="Q22" s="154">
        <v>202087</v>
      </c>
      <c r="R22" s="158"/>
    </row>
    <row r="23" spans="2:18" ht="28.5" customHeight="1" x14ac:dyDescent="0.3">
      <c r="B23" s="153" t="s">
        <v>31</v>
      </c>
      <c r="C23" s="81">
        <v>0</v>
      </c>
      <c r="D23" s="81">
        <v>521</v>
      </c>
      <c r="E23" s="81">
        <v>1000</v>
      </c>
      <c r="F23" s="81">
        <v>0</v>
      </c>
      <c r="G23" s="81">
        <v>0</v>
      </c>
      <c r="H23" s="81">
        <v>-1</v>
      </c>
      <c r="I23" s="81">
        <v>13841</v>
      </c>
      <c r="J23" s="81">
        <v>8604</v>
      </c>
      <c r="K23" s="81">
        <v>159103</v>
      </c>
      <c r="L23" s="81">
        <v>-5</v>
      </c>
      <c r="M23" s="81">
        <v>-3</v>
      </c>
      <c r="N23" s="81">
        <v>-30</v>
      </c>
      <c r="O23" s="81">
        <v>0</v>
      </c>
      <c r="P23" s="81">
        <v>0</v>
      </c>
      <c r="Q23" s="154">
        <v>183030</v>
      </c>
      <c r="R23" s="158"/>
    </row>
    <row r="24" spans="2:18" ht="28.5" customHeight="1" x14ac:dyDescent="0.3">
      <c r="B24" s="153" t="s">
        <v>32</v>
      </c>
      <c r="C24" s="81">
        <v>-62</v>
      </c>
      <c r="D24" s="81">
        <v>8384</v>
      </c>
      <c r="E24" s="81">
        <v>2123</v>
      </c>
      <c r="F24" s="81">
        <v>14977</v>
      </c>
      <c r="G24" s="81">
        <v>9468</v>
      </c>
      <c r="H24" s="81">
        <v>11194</v>
      </c>
      <c r="I24" s="81">
        <v>244443</v>
      </c>
      <c r="J24" s="81">
        <v>103694</v>
      </c>
      <c r="K24" s="81">
        <v>0</v>
      </c>
      <c r="L24" s="81">
        <v>30812</v>
      </c>
      <c r="M24" s="81">
        <v>240</v>
      </c>
      <c r="N24" s="81">
        <v>8719</v>
      </c>
      <c r="O24" s="81">
        <v>867584</v>
      </c>
      <c r="P24" s="81">
        <v>11955</v>
      </c>
      <c r="Q24" s="154">
        <v>1313530</v>
      </c>
      <c r="R24" s="158"/>
    </row>
    <row r="25" spans="2:18" ht="28.5" customHeight="1" x14ac:dyDescent="0.3">
      <c r="B25" s="153" t="s">
        <v>33</v>
      </c>
      <c r="C25" s="81">
        <v>0</v>
      </c>
      <c r="D25" s="81">
        <v>31467</v>
      </c>
      <c r="E25" s="81">
        <v>830</v>
      </c>
      <c r="F25" s="81">
        <v>90455</v>
      </c>
      <c r="G25" s="81">
        <v>9191</v>
      </c>
      <c r="H25" s="81">
        <v>17039</v>
      </c>
      <c r="I25" s="81">
        <v>73899</v>
      </c>
      <c r="J25" s="81">
        <v>130502</v>
      </c>
      <c r="K25" s="81">
        <v>0</v>
      </c>
      <c r="L25" s="81">
        <v>-48020</v>
      </c>
      <c r="M25" s="81">
        <v>1371</v>
      </c>
      <c r="N25" s="81">
        <v>36787</v>
      </c>
      <c r="O25" s="81">
        <v>19150</v>
      </c>
      <c r="P25" s="81">
        <v>265</v>
      </c>
      <c r="Q25" s="154">
        <v>362935</v>
      </c>
      <c r="R25" s="158"/>
    </row>
    <row r="26" spans="2:18" ht="28.5" customHeight="1" x14ac:dyDescent="0.3">
      <c r="B26" s="153" t="s">
        <v>34</v>
      </c>
      <c r="C26" s="81">
        <v>0</v>
      </c>
      <c r="D26" s="81">
        <v>2278</v>
      </c>
      <c r="E26" s="81">
        <v>156</v>
      </c>
      <c r="F26" s="81">
        <v>-1045</v>
      </c>
      <c r="G26" s="81">
        <v>3225</v>
      </c>
      <c r="H26" s="81">
        <v>1340</v>
      </c>
      <c r="I26" s="81">
        <v>49207</v>
      </c>
      <c r="J26" s="81">
        <v>63476</v>
      </c>
      <c r="K26" s="81">
        <v>0</v>
      </c>
      <c r="L26" s="81">
        <v>577</v>
      </c>
      <c r="M26" s="81">
        <v>2305</v>
      </c>
      <c r="N26" s="81">
        <v>1442</v>
      </c>
      <c r="O26" s="81">
        <v>0</v>
      </c>
      <c r="P26" s="81">
        <v>-196</v>
      </c>
      <c r="Q26" s="154">
        <v>122764</v>
      </c>
      <c r="R26" s="158"/>
    </row>
    <row r="27" spans="2:18" ht="28.5" customHeight="1" x14ac:dyDescent="0.3">
      <c r="B27" s="153" t="s">
        <v>35</v>
      </c>
      <c r="C27" s="81">
        <v>0</v>
      </c>
      <c r="D27" s="81">
        <v>1270</v>
      </c>
      <c r="E27" s="81">
        <v>175</v>
      </c>
      <c r="F27" s="81">
        <v>10393</v>
      </c>
      <c r="G27" s="81">
        <v>19649</v>
      </c>
      <c r="H27" s="81">
        <v>-90</v>
      </c>
      <c r="I27" s="81">
        <v>152659</v>
      </c>
      <c r="J27" s="81">
        <v>198549</v>
      </c>
      <c r="K27" s="81">
        <v>-72436</v>
      </c>
      <c r="L27" s="81">
        <v>144</v>
      </c>
      <c r="M27" s="81">
        <v>5801</v>
      </c>
      <c r="N27" s="81">
        <v>6245</v>
      </c>
      <c r="O27" s="81">
        <v>593002</v>
      </c>
      <c r="P27" s="81">
        <v>4768</v>
      </c>
      <c r="Q27" s="154">
        <v>920130</v>
      </c>
      <c r="R27" s="158"/>
    </row>
    <row r="28" spans="2:18" ht="28.5" customHeight="1" x14ac:dyDescent="0.3">
      <c r="B28" s="153" t="s">
        <v>36</v>
      </c>
      <c r="C28" s="81">
        <v>16</v>
      </c>
      <c r="D28" s="81">
        <v>1571</v>
      </c>
      <c r="E28" s="81">
        <v>4887</v>
      </c>
      <c r="F28" s="81">
        <v>2992</v>
      </c>
      <c r="G28" s="81">
        <v>9181</v>
      </c>
      <c r="H28" s="81">
        <v>18980</v>
      </c>
      <c r="I28" s="81">
        <v>68660</v>
      </c>
      <c r="J28" s="81">
        <v>58963</v>
      </c>
      <c r="K28" s="81">
        <v>0</v>
      </c>
      <c r="L28" s="81">
        <v>1532</v>
      </c>
      <c r="M28" s="81">
        <v>-3910</v>
      </c>
      <c r="N28" s="81">
        <v>30916</v>
      </c>
      <c r="O28" s="81">
        <v>0</v>
      </c>
      <c r="P28" s="81">
        <v>1551</v>
      </c>
      <c r="Q28" s="154">
        <v>195339</v>
      </c>
      <c r="R28" s="158"/>
    </row>
    <row r="29" spans="2:18" ht="28.5" customHeight="1" x14ac:dyDescent="0.3">
      <c r="B29" s="153" t="s">
        <v>199</v>
      </c>
      <c r="C29" s="81">
        <v>0</v>
      </c>
      <c r="D29" s="81">
        <v>2002</v>
      </c>
      <c r="E29" s="81">
        <v>656</v>
      </c>
      <c r="F29" s="81">
        <v>1641</v>
      </c>
      <c r="G29" s="81">
        <v>-126</v>
      </c>
      <c r="H29" s="81">
        <v>6303</v>
      </c>
      <c r="I29" s="81">
        <v>74651</v>
      </c>
      <c r="J29" s="81">
        <v>58476</v>
      </c>
      <c r="K29" s="81">
        <v>0</v>
      </c>
      <c r="L29" s="81">
        <v>4298</v>
      </c>
      <c r="M29" s="81">
        <v>1153</v>
      </c>
      <c r="N29" s="81">
        <v>7544</v>
      </c>
      <c r="O29" s="81">
        <v>0</v>
      </c>
      <c r="P29" s="81">
        <v>-313</v>
      </c>
      <c r="Q29" s="154">
        <v>156284</v>
      </c>
      <c r="R29" s="158"/>
    </row>
    <row r="30" spans="2:18" ht="28.5" customHeight="1" x14ac:dyDescent="0.3">
      <c r="B30" s="153" t="s">
        <v>200</v>
      </c>
      <c r="C30" s="81">
        <v>139</v>
      </c>
      <c r="D30" s="81">
        <v>10313</v>
      </c>
      <c r="E30" s="81">
        <v>735</v>
      </c>
      <c r="F30" s="81">
        <v>-529</v>
      </c>
      <c r="G30" s="81">
        <v>5993</v>
      </c>
      <c r="H30" s="81">
        <v>176</v>
      </c>
      <c r="I30" s="81">
        <v>16014</v>
      </c>
      <c r="J30" s="81">
        <v>10745</v>
      </c>
      <c r="K30" s="81">
        <v>0</v>
      </c>
      <c r="L30" s="81">
        <v>1107</v>
      </c>
      <c r="M30" s="81">
        <v>460</v>
      </c>
      <c r="N30" s="81">
        <v>728</v>
      </c>
      <c r="O30" s="81">
        <v>0</v>
      </c>
      <c r="P30" s="81">
        <v>510</v>
      </c>
      <c r="Q30" s="154">
        <v>46392</v>
      </c>
      <c r="R30" s="158"/>
    </row>
    <row r="31" spans="2:18" ht="28.5" customHeight="1" x14ac:dyDescent="0.3">
      <c r="B31" s="153" t="s">
        <v>37</v>
      </c>
      <c r="C31" s="81">
        <v>0</v>
      </c>
      <c r="D31" s="81">
        <v>5919</v>
      </c>
      <c r="E31" s="81">
        <v>14858</v>
      </c>
      <c r="F31" s="81">
        <v>8470</v>
      </c>
      <c r="G31" s="81">
        <v>-108</v>
      </c>
      <c r="H31" s="81">
        <v>4967</v>
      </c>
      <c r="I31" s="81">
        <v>155738</v>
      </c>
      <c r="J31" s="81">
        <v>180149</v>
      </c>
      <c r="K31" s="81">
        <v>0</v>
      </c>
      <c r="L31" s="81">
        <v>2760</v>
      </c>
      <c r="M31" s="81">
        <v>18566</v>
      </c>
      <c r="N31" s="81">
        <v>23361</v>
      </c>
      <c r="O31" s="81">
        <v>0</v>
      </c>
      <c r="P31" s="81">
        <v>3366</v>
      </c>
      <c r="Q31" s="154">
        <v>418046</v>
      </c>
      <c r="R31" s="158"/>
    </row>
    <row r="32" spans="2:18" ht="28.5" customHeight="1" x14ac:dyDescent="0.3">
      <c r="B32" s="153" t="s">
        <v>141</v>
      </c>
      <c r="C32" s="81">
        <v>0</v>
      </c>
      <c r="D32" s="81">
        <v>178</v>
      </c>
      <c r="E32" s="81">
        <v>-1181</v>
      </c>
      <c r="F32" s="81">
        <v>3432</v>
      </c>
      <c r="G32" s="81">
        <v>4325</v>
      </c>
      <c r="H32" s="81">
        <v>0</v>
      </c>
      <c r="I32" s="81">
        <v>86960</v>
      </c>
      <c r="J32" s="81">
        <v>28314</v>
      </c>
      <c r="K32" s="81">
        <v>0</v>
      </c>
      <c r="L32" s="81">
        <v>2324</v>
      </c>
      <c r="M32" s="81">
        <v>-64</v>
      </c>
      <c r="N32" s="81">
        <v>2575</v>
      </c>
      <c r="O32" s="81">
        <v>21806</v>
      </c>
      <c r="P32" s="81">
        <v>0</v>
      </c>
      <c r="Q32" s="154">
        <v>148670</v>
      </c>
      <c r="R32" s="158"/>
    </row>
    <row r="33" spans="2:18" ht="28.5" customHeight="1" x14ac:dyDescent="0.3">
      <c r="B33" s="153" t="s">
        <v>218</v>
      </c>
      <c r="C33" s="81">
        <v>0</v>
      </c>
      <c r="D33" s="81">
        <v>333</v>
      </c>
      <c r="E33" s="81">
        <v>305</v>
      </c>
      <c r="F33" s="81">
        <v>3377</v>
      </c>
      <c r="G33" s="81">
        <v>2577</v>
      </c>
      <c r="H33" s="81">
        <v>1905</v>
      </c>
      <c r="I33" s="81">
        <v>69169</v>
      </c>
      <c r="J33" s="81">
        <v>23530</v>
      </c>
      <c r="K33" s="81">
        <v>0</v>
      </c>
      <c r="L33" s="81">
        <v>1216</v>
      </c>
      <c r="M33" s="81">
        <v>-264</v>
      </c>
      <c r="N33" s="81">
        <v>2239</v>
      </c>
      <c r="O33" s="81">
        <v>0</v>
      </c>
      <c r="P33" s="81">
        <v>-1719</v>
      </c>
      <c r="Q33" s="154">
        <v>102668</v>
      </c>
      <c r="R33" s="158"/>
    </row>
    <row r="34" spans="2:18" ht="28.5" customHeight="1" x14ac:dyDescent="0.3">
      <c r="B34" s="153" t="s">
        <v>142</v>
      </c>
      <c r="C34" s="81">
        <v>0</v>
      </c>
      <c r="D34" s="81">
        <v>4697</v>
      </c>
      <c r="E34" s="81">
        <v>-517</v>
      </c>
      <c r="F34" s="81">
        <v>3110</v>
      </c>
      <c r="G34" s="81">
        <v>1379</v>
      </c>
      <c r="H34" s="81">
        <v>-1424</v>
      </c>
      <c r="I34" s="81">
        <v>80067</v>
      </c>
      <c r="J34" s="81">
        <v>81403</v>
      </c>
      <c r="K34" s="81">
        <v>0</v>
      </c>
      <c r="L34" s="81">
        <v>2309</v>
      </c>
      <c r="M34" s="81">
        <v>-2075</v>
      </c>
      <c r="N34" s="81">
        <v>470</v>
      </c>
      <c r="O34" s="81">
        <v>312748</v>
      </c>
      <c r="P34" s="81">
        <v>520</v>
      </c>
      <c r="Q34" s="154">
        <v>482687</v>
      </c>
      <c r="R34" s="158"/>
    </row>
    <row r="35" spans="2:18" ht="28.5" customHeight="1" x14ac:dyDescent="0.3">
      <c r="B35" s="153" t="s">
        <v>143</v>
      </c>
      <c r="C35" s="81">
        <v>0</v>
      </c>
      <c r="D35" s="81">
        <v>3876</v>
      </c>
      <c r="E35" s="81">
        <v>1507</v>
      </c>
      <c r="F35" s="81">
        <v>4170</v>
      </c>
      <c r="G35" s="81">
        <v>732</v>
      </c>
      <c r="H35" s="81">
        <v>2149</v>
      </c>
      <c r="I35" s="81">
        <v>85053</v>
      </c>
      <c r="J35" s="81">
        <v>14625</v>
      </c>
      <c r="K35" s="81">
        <v>0</v>
      </c>
      <c r="L35" s="81">
        <v>3598</v>
      </c>
      <c r="M35" s="81">
        <v>3755</v>
      </c>
      <c r="N35" s="81">
        <v>10326</v>
      </c>
      <c r="O35" s="81">
        <v>59808</v>
      </c>
      <c r="P35" s="81">
        <v>2342</v>
      </c>
      <c r="Q35" s="154">
        <v>191939</v>
      </c>
      <c r="R35" s="158"/>
    </row>
    <row r="36" spans="2:18" ht="28.5" customHeight="1" x14ac:dyDescent="0.3">
      <c r="B36" s="153" t="s">
        <v>219</v>
      </c>
      <c r="C36" s="81">
        <v>0</v>
      </c>
      <c r="D36" s="81">
        <v>13</v>
      </c>
      <c r="E36" s="81">
        <v>2161</v>
      </c>
      <c r="F36" s="81">
        <v>-1907</v>
      </c>
      <c r="G36" s="81">
        <v>1923</v>
      </c>
      <c r="H36" s="81">
        <v>3528</v>
      </c>
      <c r="I36" s="81">
        <v>62852</v>
      </c>
      <c r="J36" s="81">
        <v>35544</v>
      </c>
      <c r="K36" s="81">
        <v>15132</v>
      </c>
      <c r="L36" s="81">
        <v>322</v>
      </c>
      <c r="M36" s="81">
        <v>2696</v>
      </c>
      <c r="N36" s="81">
        <v>2536</v>
      </c>
      <c r="O36" s="81">
        <v>89712</v>
      </c>
      <c r="P36" s="81">
        <v>367</v>
      </c>
      <c r="Q36" s="154">
        <v>214880</v>
      </c>
      <c r="R36" s="158"/>
    </row>
    <row r="37" spans="2:18" ht="28.5" customHeight="1" x14ac:dyDescent="0.3">
      <c r="B37" s="153" t="s">
        <v>38</v>
      </c>
      <c r="C37" s="81">
        <v>0</v>
      </c>
      <c r="D37" s="81">
        <v>2478</v>
      </c>
      <c r="E37" s="81">
        <v>902</v>
      </c>
      <c r="F37" s="81">
        <v>-104</v>
      </c>
      <c r="G37" s="81">
        <v>-1475</v>
      </c>
      <c r="H37" s="81">
        <v>206</v>
      </c>
      <c r="I37" s="81">
        <v>9946</v>
      </c>
      <c r="J37" s="81">
        <v>10008</v>
      </c>
      <c r="K37" s="81">
        <v>0</v>
      </c>
      <c r="L37" s="81">
        <v>651</v>
      </c>
      <c r="M37" s="81">
        <v>6145</v>
      </c>
      <c r="N37" s="81">
        <v>281</v>
      </c>
      <c r="O37" s="81">
        <v>10433</v>
      </c>
      <c r="P37" s="81">
        <v>-20124</v>
      </c>
      <c r="Q37" s="154">
        <v>19346</v>
      </c>
      <c r="R37" s="158"/>
    </row>
    <row r="38" spans="2:18" ht="28.5" customHeight="1" x14ac:dyDescent="0.3">
      <c r="B38" s="153" t="s">
        <v>39</v>
      </c>
      <c r="C38" s="81">
        <v>0</v>
      </c>
      <c r="D38" s="81">
        <v>11986</v>
      </c>
      <c r="E38" s="81">
        <v>9664</v>
      </c>
      <c r="F38" s="81">
        <v>5962</v>
      </c>
      <c r="G38" s="81">
        <v>239</v>
      </c>
      <c r="H38" s="81">
        <v>10243</v>
      </c>
      <c r="I38" s="81">
        <v>13816</v>
      </c>
      <c r="J38" s="81">
        <v>21491</v>
      </c>
      <c r="K38" s="81">
        <v>0</v>
      </c>
      <c r="L38" s="81">
        <v>-38</v>
      </c>
      <c r="M38" s="81">
        <v>12608</v>
      </c>
      <c r="N38" s="81">
        <v>31713</v>
      </c>
      <c r="O38" s="81">
        <v>394</v>
      </c>
      <c r="P38" s="81">
        <v>-2949</v>
      </c>
      <c r="Q38" s="154">
        <v>115131</v>
      </c>
      <c r="R38" s="158"/>
    </row>
    <row r="39" spans="2:18" ht="28.5" customHeight="1" x14ac:dyDescent="0.3">
      <c r="B39" s="153" t="s">
        <v>40</v>
      </c>
      <c r="C39" s="81">
        <v>0</v>
      </c>
      <c r="D39" s="81">
        <v>3640</v>
      </c>
      <c r="E39" s="81">
        <v>-29799</v>
      </c>
      <c r="F39" s="81">
        <v>1821</v>
      </c>
      <c r="G39" s="81">
        <v>-25308</v>
      </c>
      <c r="H39" s="81">
        <v>15515</v>
      </c>
      <c r="I39" s="81">
        <v>84364</v>
      </c>
      <c r="J39" s="81">
        <v>125582</v>
      </c>
      <c r="K39" s="81">
        <v>0</v>
      </c>
      <c r="L39" s="81">
        <v>-14559</v>
      </c>
      <c r="M39" s="81">
        <v>-6712</v>
      </c>
      <c r="N39" s="81">
        <v>-17835</v>
      </c>
      <c r="O39" s="81">
        <v>5425</v>
      </c>
      <c r="P39" s="81">
        <v>-178</v>
      </c>
      <c r="Q39" s="154">
        <v>141956</v>
      </c>
      <c r="R39" s="158"/>
    </row>
    <row r="40" spans="2:18" ht="28.5" customHeight="1" x14ac:dyDescent="0.3">
      <c r="B40" s="153" t="s">
        <v>41</v>
      </c>
      <c r="C40" s="81">
        <v>0</v>
      </c>
      <c r="D40" s="81">
        <v>133</v>
      </c>
      <c r="E40" s="81">
        <v>34</v>
      </c>
      <c r="F40" s="81">
        <v>774</v>
      </c>
      <c r="G40" s="81">
        <v>63</v>
      </c>
      <c r="H40" s="81">
        <v>87</v>
      </c>
      <c r="I40" s="81">
        <v>101265</v>
      </c>
      <c r="J40" s="81">
        <v>64908</v>
      </c>
      <c r="K40" s="81">
        <v>0</v>
      </c>
      <c r="L40" s="81">
        <v>3071</v>
      </c>
      <c r="M40" s="81">
        <v>6</v>
      </c>
      <c r="N40" s="81">
        <v>381</v>
      </c>
      <c r="O40" s="81">
        <v>0</v>
      </c>
      <c r="P40" s="81">
        <v>658</v>
      </c>
      <c r="Q40" s="154">
        <v>171380</v>
      </c>
      <c r="R40" s="158"/>
    </row>
    <row r="41" spans="2:18" ht="28.5" customHeight="1" x14ac:dyDescent="0.3">
      <c r="B41" s="153" t="s">
        <v>42</v>
      </c>
      <c r="C41" s="81">
        <v>15</v>
      </c>
      <c r="D41" s="81">
        <v>365</v>
      </c>
      <c r="E41" s="81">
        <v>1092</v>
      </c>
      <c r="F41" s="81">
        <v>293</v>
      </c>
      <c r="G41" s="81">
        <v>3122</v>
      </c>
      <c r="H41" s="81">
        <v>57</v>
      </c>
      <c r="I41" s="81">
        <v>12609</v>
      </c>
      <c r="J41" s="81">
        <v>11728</v>
      </c>
      <c r="K41" s="81">
        <v>0</v>
      </c>
      <c r="L41" s="81">
        <v>-453</v>
      </c>
      <c r="M41" s="81">
        <v>-410</v>
      </c>
      <c r="N41" s="81">
        <v>31523</v>
      </c>
      <c r="O41" s="81">
        <v>28639</v>
      </c>
      <c r="P41" s="81">
        <v>232</v>
      </c>
      <c r="Q41" s="154">
        <v>88811</v>
      </c>
      <c r="R41" s="158"/>
    </row>
    <row r="42" spans="2:18" ht="28.5" customHeight="1" x14ac:dyDescent="0.3">
      <c r="B42" s="153" t="s">
        <v>43</v>
      </c>
      <c r="C42" s="81">
        <v>0</v>
      </c>
      <c r="D42" s="81">
        <v>146</v>
      </c>
      <c r="E42" s="81">
        <v>14136</v>
      </c>
      <c r="F42" s="81">
        <v>13456</v>
      </c>
      <c r="G42" s="81">
        <v>5773</v>
      </c>
      <c r="H42" s="81">
        <v>4998</v>
      </c>
      <c r="I42" s="81">
        <v>251867</v>
      </c>
      <c r="J42" s="81">
        <v>-825907</v>
      </c>
      <c r="K42" s="81">
        <v>976872</v>
      </c>
      <c r="L42" s="81">
        <v>4120</v>
      </c>
      <c r="M42" s="81">
        <v>5869</v>
      </c>
      <c r="N42" s="81">
        <v>5878</v>
      </c>
      <c r="O42" s="81">
        <v>862928</v>
      </c>
      <c r="P42" s="81">
        <v>1010</v>
      </c>
      <c r="Q42" s="154">
        <v>1321145</v>
      </c>
      <c r="R42" s="158"/>
    </row>
    <row r="43" spans="2:18" ht="28.5" customHeight="1" x14ac:dyDescent="0.3">
      <c r="B43" s="153" t="s">
        <v>44</v>
      </c>
      <c r="C43" s="81">
        <v>0</v>
      </c>
      <c r="D43" s="81">
        <v>0</v>
      </c>
      <c r="E43" s="81">
        <v>0</v>
      </c>
      <c r="F43" s="81">
        <v>0</v>
      </c>
      <c r="G43" s="81">
        <v>0</v>
      </c>
      <c r="H43" s="81">
        <v>0</v>
      </c>
      <c r="I43" s="81">
        <v>0</v>
      </c>
      <c r="J43" s="81">
        <v>0</v>
      </c>
      <c r="K43" s="81">
        <v>0</v>
      </c>
      <c r="L43" s="81">
        <v>0</v>
      </c>
      <c r="M43" s="81">
        <v>0</v>
      </c>
      <c r="N43" s="81">
        <v>0</v>
      </c>
      <c r="O43" s="81">
        <v>0</v>
      </c>
      <c r="P43" s="81">
        <v>0</v>
      </c>
      <c r="Q43" s="154">
        <v>0</v>
      </c>
      <c r="R43" s="158"/>
    </row>
    <row r="44" spans="2:18" ht="28.5" customHeight="1" x14ac:dyDescent="0.3">
      <c r="B44" s="155" t="s">
        <v>45</v>
      </c>
      <c r="C44" s="156">
        <f t="shared" ref="C44:P44" si="0">SUM(C7:C43)</f>
        <v>-4251</v>
      </c>
      <c r="D44" s="156">
        <f t="shared" si="0"/>
        <v>213835</v>
      </c>
      <c r="E44" s="156">
        <f t="shared" si="0"/>
        <v>79664</v>
      </c>
      <c r="F44" s="156">
        <f t="shared" si="0"/>
        <v>236464</v>
      </c>
      <c r="G44" s="156">
        <f t="shared" si="0"/>
        <v>150445</v>
      </c>
      <c r="H44" s="156">
        <f t="shared" si="0"/>
        <v>241614</v>
      </c>
      <c r="I44" s="156">
        <f t="shared" si="0"/>
        <v>4053457</v>
      </c>
      <c r="J44" s="156">
        <f t="shared" si="0"/>
        <v>2474696</v>
      </c>
      <c r="K44" s="156">
        <f t="shared" si="0"/>
        <v>1377331</v>
      </c>
      <c r="L44" s="156">
        <f t="shared" si="0"/>
        <v>26491</v>
      </c>
      <c r="M44" s="156">
        <f t="shared" si="0"/>
        <v>216094</v>
      </c>
      <c r="N44" s="156">
        <f t="shared" si="0"/>
        <v>666764</v>
      </c>
      <c r="O44" s="156">
        <f t="shared" si="0"/>
        <v>4905735</v>
      </c>
      <c r="P44" s="156">
        <f t="shared" si="0"/>
        <v>158636</v>
      </c>
      <c r="Q44" s="156">
        <f>SUM(C44:P44)</f>
        <v>14796975</v>
      </c>
      <c r="R44" s="158"/>
    </row>
    <row r="45" spans="2:18" ht="28.5" customHeight="1" x14ac:dyDescent="0.3">
      <c r="B45" s="264" t="s">
        <v>46</v>
      </c>
      <c r="C45" s="264"/>
      <c r="D45" s="264"/>
      <c r="E45" s="264"/>
      <c r="F45" s="264"/>
      <c r="G45" s="264"/>
      <c r="H45" s="264"/>
      <c r="I45" s="264"/>
      <c r="J45" s="264"/>
      <c r="K45" s="264"/>
      <c r="L45" s="264"/>
      <c r="M45" s="264"/>
      <c r="N45" s="264"/>
      <c r="O45" s="264"/>
      <c r="P45" s="264"/>
      <c r="Q45" s="264"/>
      <c r="R45" s="158"/>
    </row>
    <row r="46" spans="2:18" ht="28.5" customHeight="1" x14ac:dyDescent="0.3">
      <c r="B46" s="153" t="s">
        <v>47</v>
      </c>
      <c r="C46" s="81">
        <v>328</v>
      </c>
      <c r="D46" s="81">
        <v>40735</v>
      </c>
      <c r="E46" s="81">
        <v>0</v>
      </c>
      <c r="F46" s="81">
        <v>132907</v>
      </c>
      <c r="G46" s="81">
        <v>3350</v>
      </c>
      <c r="H46" s="81">
        <v>2190</v>
      </c>
      <c r="I46" s="81">
        <v>0</v>
      </c>
      <c r="J46" s="81">
        <v>4939</v>
      </c>
      <c r="K46" s="81">
        <v>0</v>
      </c>
      <c r="L46" s="81">
        <v>3425</v>
      </c>
      <c r="M46" s="81">
        <v>0</v>
      </c>
      <c r="N46" s="81">
        <v>1481</v>
      </c>
      <c r="O46" s="81">
        <v>48522</v>
      </c>
      <c r="P46" s="81">
        <v>6936</v>
      </c>
      <c r="Q46" s="157">
        <v>244814</v>
      </c>
      <c r="R46" s="158"/>
    </row>
    <row r="47" spans="2:18" ht="28.5" customHeight="1" x14ac:dyDescent="0.3">
      <c r="B47" s="153" t="s">
        <v>65</v>
      </c>
      <c r="C47" s="81">
        <v>1220</v>
      </c>
      <c r="D47" s="81">
        <v>10328</v>
      </c>
      <c r="E47" s="81">
        <v>0</v>
      </c>
      <c r="F47" s="81">
        <v>214762</v>
      </c>
      <c r="G47" s="81">
        <v>-230</v>
      </c>
      <c r="H47" s="81">
        <v>32410</v>
      </c>
      <c r="I47" s="81">
        <v>0</v>
      </c>
      <c r="J47" s="81">
        <v>-14289</v>
      </c>
      <c r="K47" s="81">
        <v>0</v>
      </c>
      <c r="L47" s="81">
        <v>2417</v>
      </c>
      <c r="M47" s="81">
        <v>0</v>
      </c>
      <c r="N47" s="81">
        <v>0</v>
      </c>
      <c r="O47" s="81">
        <v>195500</v>
      </c>
      <c r="P47" s="81">
        <v>122503</v>
      </c>
      <c r="Q47" s="157">
        <v>564622</v>
      </c>
      <c r="R47" s="158"/>
    </row>
    <row r="48" spans="2:18" ht="28.5" customHeight="1" x14ac:dyDescent="0.3">
      <c r="B48" s="9" t="s">
        <v>258</v>
      </c>
      <c r="C48" s="81">
        <v>43</v>
      </c>
      <c r="D48" s="81">
        <v>-3109</v>
      </c>
      <c r="E48" s="81">
        <v>-1030</v>
      </c>
      <c r="F48" s="81">
        <v>-7229</v>
      </c>
      <c r="G48" s="81">
        <v>438</v>
      </c>
      <c r="H48" s="81">
        <v>511</v>
      </c>
      <c r="I48" s="81">
        <v>3253</v>
      </c>
      <c r="J48" s="81">
        <v>3517</v>
      </c>
      <c r="K48" s="81">
        <v>0</v>
      </c>
      <c r="L48" s="81">
        <v>547</v>
      </c>
      <c r="M48" s="81">
        <v>1166</v>
      </c>
      <c r="N48" s="81">
        <v>882</v>
      </c>
      <c r="O48" s="81">
        <v>8895</v>
      </c>
      <c r="P48" s="81">
        <v>585</v>
      </c>
      <c r="Q48" s="157">
        <v>8468</v>
      </c>
      <c r="R48" s="158"/>
    </row>
    <row r="49" spans="2:19" ht="28.5" customHeight="1" x14ac:dyDescent="0.3">
      <c r="B49" s="153" t="s">
        <v>48</v>
      </c>
      <c r="C49" s="81">
        <v>101575</v>
      </c>
      <c r="D49" s="81">
        <v>614845</v>
      </c>
      <c r="E49" s="81">
        <v>-1659</v>
      </c>
      <c r="F49" s="81">
        <v>720872</v>
      </c>
      <c r="G49" s="81">
        <v>-6745</v>
      </c>
      <c r="H49" s="81">
        <v>413810</v>
      </c>
      <c r="I49" s="81">
        <v>-661</v>
      </c>
      <c r="J49" s="81">
        <v>764632</v>
      </c>
      <c r="K49" s="81">
        <v>0</v>
      </c>
      <c r="L49" s="81">
        <v>-76104</v>
      </c>
      <c r="M49" s="81">
        <v>-110430</v>
      </c>
      <c r="N49" s="81">
        <v>18</v>
      </c>
      <c r="O49" s="81">
        <v>-258963</v>
      </c>
      <c r="P49" s="81">
        <v>111649</v>
      </c>
      <c r="Q49" s="157">
        <v>2272839</v>
      </c>
      <c r="R49" s="158"/>
    </row>
    <row r="50" spans="2:19" ht="28.5" customHeight="1" x14ac:dyDescent="0.3">
      <c r="B50" s="153" t="s">
        <v>260</v>
      </c>
      <c r="C50" s="81">
        <v>55</v>
      </c>
      <c r="D50" s="81">
        <v>-465</v>
      </c>
      <c r="E50" s="81">
        <v>0</v>
      </c>
      <c r="F50" s="81">
        <v>84</v>
      </c>
      <c r="G50" s="81">
        <v>156</v>
      </c>
      <c r="H50" s="81">
        <v>104</v>
      </c>
      <c r="I50" s="81">
        <v>0</v>
      </c>
      <c r="J50" s="81">
        <v>1727</v>
      </c>
      <c r="K50" s="81">
        <v>0</v>
      </c>
      <c r="L50" s="81">
        <v>0</v>
      </c>
      <c r="M50" s="81">
        <v>19</v>
      </c>
      <c r="N50" s="81">
        <v>0</v>
      </c>
      <c r="O50" s="81">
        <v>0</v>
      </c>
      <c r="P50" s="81">
        <v>2018</v>
      </c>
      <c r="Q50" s="157">
        <v>3698</v>
      </c>
      <c r="R50" s="158"/>
    </row>
    <row r="51" spans="2:19" ht="28.5" customHeight="1" x14ac:dyDescent="0.3">
      <c r="B51" s="155" t="s">
        <v>45</v>
      </c>
      <c r="C51" s="156">
        <f>SUM(C46:C50)</f>
        <v>103221</v>
      </c>
      <c r="D51" s="156">
        <f t="shared" ref="D51:Q51" si="1">SUM(D46:D50)</f>
        <v>662334</v>
      </c>
      <c r="E51" s="156">
        <f t="shared" si="1"/>
        <v>-2689</v>
      </c>
      <c r="F51" s="156">
        <f t="shared" si="1"/>
        <v>1061396</v>
      </c>
      <c r="G51" s="156">
        <f t="shared" si="1"/>
        <v>-3031</v>
      </c>
      <c r="H51" s="156">
        <f t="shared" si="1"/>
        <v>449025</v>
      </c>
      <c r="I51" s="156">
        <f t="shared" si="1"/>
        <v>2592</v>
      </c>
      <c r="J51" s="156">
        <f>SUM(J46:J50)</f>
        <v>760526</v>
      </c>
      <c r="K51" s="156">
        <f t="shared" si="1"/>
        <v>0</v>
      </c>
      <c r="L51" s="156">
        <f t="shared" si="1"/>
        <v>-69715</v>
      </c>
      <c r="M51" s="156">
        <f t="shared" si="1"/>
        <v>-109245</v>
      </c>
      <c r="N51" s="156">
        <f t="shared" si="1"/>
        <v>2381</v>
      </c>
      <c r="O51" s="156">
        <f t="shared" si="1"/>
        <v>-6046</v>
      </c>
      <c r="P51" s="156">
        <f t="shared" si="1"/>
        <v>243691</v>
      </c>
      <c r="Q51" s="156">
        <f t="shared" si="1"/>
        <v>3094441</v>
      </c>
      <c r="R51" s="158"/>
    </row>
    <row r="52" spans="2:19" ht="18.75" customHeight="1" x14ac:dyDescent="0.3">
      <c r="B52" s="242" t="s">
        <v>50</v>
      </c>
      <c r="C52" s="242"/>
      <c r="D52" s="242"/>
      <c r="E52" s="242"/>
      <c r="F52" s="242"/>
      <c r="G52" s="242"/>
      <c r="H52" s="242"/>
      <c r="I52" s="242"/>
      <c r="J52" s="242"/>
      <c r="K52" s="242"/>
      <c r="L52" s="242"/>
      <c r="M52" s="242"/>
      <c r="N52" s="242"/>
      <c r="O52" s="242"/>
      <c r="P52" s="242"/>
      <c r="Q52" s="242"/>
      <c r="R52" s="141"/>
      <c r="S52" s="7"/>
    </row>
    <row r="54" spans="2:19" x14ac:dyDescent="0.3">
      <c r="C54" s="7"/>
      <c r="D54" s="7"/>
      <c r="E54" s="7"/>
      <c r="F54" s="7"/>
      <c r="G54" s="7"/>
      <c r="H54" s="7"/>
      <c r="I54" s="7"/>
      <c r="J54" s="7"/>
      <c r="K54" s="7"/>
      <c r="L54" s="7"/>
      <c r="M54" s="7"/>
      <c r="N54" s="7"/>
      <c r="O54" s="7"/>
      <c r="P54" s="7"/>
      <c r="Q54" s="7"/>
    </row>
    <row r="55" spans="2:19" x14ac:dyDescent="0.3">
      <c r="R55" s="20"/>
    </row>
  </sheetData>
  <sheetProtection password="E931" sheet="1" objects="1" scenarios="1"/>
  <mergeCells count="4">
    <mergeCell ref="B4:Q4"/>
    <mergeCell ref="B6:Q6"/>
    <mergeCell ref="B45:Q45"/>
    <mergeCell ref="B52:Q52"/>
  </mergeCells>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topLeftCell="A10" zoomScaleNormal="100" workbookViewId="0">
      <selection activeCell="H17" sqref="H17"/>
    </sheetView>
  </sheetViews>
  <sheetFormatPr defaultColWidth="9.1796875" defaultRowHeight="21" customHeight="1" x14ac:dyDescent="0.3"/>
  <cols>
    <col min="1" max="1" width="14.7265625" style="6" customWidth="1"/>
    <col min="2" max="3" width="9.1796875" style="6"/>
    <col min="4" max="4" width="28.453125" style="6" customWidth="1"/>
    <col min="5" max="5" width="50.453125" style="6" customWidth="1"/>
    <col min="6" max="6" width="25" style="6" customWidth="1"/>
    <col min="7" max="16384" width="9.1796875" style="6"/>
  </cols>
  <sheetData>
    <row r="2" spans="2:6" ht="38.25" customHeight="1" thickBot="1" x14ac:dyDescent="0.35"/>
    <row r="3" spans="2:6" ht="62.25" customHeight="1" thickBot="1" x14ac:dyDescent="0.45">
      <c r="B3" s="200" t="s">
        <v>195</v>
      </c>
      <c r="C3" s="201"/>
      <c r="D3" s="201"/>
      <c r="E3" s="201"/>
      <c r="F3" s="202"/>
    </row>
    <row r="4" spans="2:6" ht="23.25" customHeight="1" thickTop="1" x14ac:dyDescent="0.3">
      <c r="B4" s="203" t="s">
        <v>197</v>
      </c>
      <c r="C4" s="204"/>
      <c r="D4" s="204"/>
      <c r="E4" s="204"/>
      <c r="F4" s="205"/>
    </row>
    <row r="5" spans="2:6" ht="23.25" customHeight="1" x14ac:dyDescent="0.3">
      <c r="B5" s="206"/>
      <c r="C5" s="207"/>
      <c r="D5" s="207"/>
      <c r="E5" s="207"/>
      <c r="F5" s="208"/>
    </row>
    <row r="6" spans="2:6" ht="62.25" customHeight="1" x14ac:dyDescent="0.3">
      <c r="B6" s="206"/>
      <c r="C6" s="207"/>
      <c r="D6" s="207"/>
      <c r="E6" s="207"/>
      <c r="F6" s="208"/>
    </row>
    <row r="7" spans="2:6" ht="62.25" customHeight="1" thickBot="1" x14ac:dyDescent="0.35">
      <c r="B7" s="209"/>
      <c r="C7" s="210"/>
      <c r="D7" s="210"/>
      <c r="E7" s="210"/>
      <c r="F7" s="211"/>
    </row>
    <row r="8" spans="2:6" ht="62.25" customHeight="1" x14ac:dyDescent="0.3"/>
    <row r="9" spans="2:6" ht="62.25" customHeight="1" x14ac:dyDescent="0.3"/>
  </sheetData>
  <sheetProtection password="E931"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92D050"/>
    <pageSetUpPr fitToPage="1"/>
  </sheetPr>
  <dimension ref="B2:Q51"/>
  <sheetViews>
    <sheetView showGridLines="0" zoomScale="80" zoomScaleNormal="80" workbookViewId="0">
      <selection activeCell="A7" sqref="A7"/>
    </sheetView>
  </sheetViews>
  <sheetFormatPr defaultColWidth="9.1796875" defaultRowHeight="14" x14ac:dyDescent="0.3"/>
  <cols>
    <col min="1" max="1" width="17.1796875" style="6" customWidth="1"/>
    <col min="2" max="2" width="41.81640625" style="6" customWidth="1"/>
    <col min="3" max="17" width="20.26953125" style="6" customWidth="1"/>
    <col min="18" max="18" width="2.453125" style="6" customWidth="1"/>
    <col min="19" max="16384" width="9.1796875" style="6"/>
  </cols>
  <sheetData>
    <row r="2" spans="2:17" ht="20.25" customHeight="1" x14ac:dyDescent="0.3"/>
    <row r="3" spans="2:17" ht="4.5" customHeight="1" x14ac:dyDescent="0.3"/>
    <row r="4" spans="2:17" ht="21" customHeight="1" x14ac:dyDescent="0.3">
      <c r="B4" s="262" t="s">
        <v>298</v>
      </c>
      <c r="C4" s="262"/>
      <c r="D4" s="262"/>
      <c r="E4" s="262"/>
      <c r="F4" s="262"/>
      <c r="G4" s="262"/>
      <c r="H4" s="262"/>
      <c r="I4" s="262"/>
      <c r="J4" s="262"/>
      <c r="K4" s="262"/>
      <c r="L4" s="262"/>
      <c r="M4" s="262"/>
      <c r="N4" s="262"/>
      <c r="O4" s="262"/>
      <c r="P4" s="262"/>
      <c r="Q4" s="262"/>
    </row>
    <row r="5" spans="2:17" ht="26" x14ac:dyDescent="0.3">
      <c r="B5" s="162" t="s">
        <v>0</v>
      </c>
      <c r="C5" s="70" t="s">
        <v>201</v>
      </c>
      <c r="D5" s="70" t="s">
        <v>202</v>
      </c>
      <c r="E5" s="70" t="s">
        <v>203</v>
      </c>
      <c r="F5" s="70" t="s">
        <v>204</v>
      </c>
      <c r="G5" s="70" t="s">
        <v>205</v>
      </c>
      <c r="H5" s="70" t="s">
        <v>206</v>
      </c>
      <c r="I5" s="70" t="s">
        <v>207</v>
      </c>
      <c r="J5" s="70" t="s">
        <v>208</v>
      </c>
      <c r="K5" s="71" t="s">
        <v>209</v>
      </c>
      <c r="L5" s="71" t="s">
        <v>210</v>
      </c>
      <c r="M5" s="71" t="s">
        <v>211</v>
      </c>
      <c r="N5" s="71" t="s">
        <v>212</v>
      </c>
      <c r="O5" s="71" t="s">
        <v>213</v>
      </c>
      <c r="P5" s="71" t="s">
        <v>214</v>
      </c>
      <c r="Q5" s="71" t="s">
        <v>215</v>
      </c>
    </row>
    <row r="6" spans="2:17" ht="27" customHeight="1" x14ac:dyDescent="0.3">
      <c r="B6" s="266" t="s">
        <v>16</v>
      </c>
      <c r="C6" s="266"/>
      <c r="D6" s="266"/>
      <c r="E6" s="266"/>
      <c r="F6" s="266"/>
      <c r="G6" s="266"/>
      <c r="H6" s="266"/>
      <c r="I6" s="266"/>
      <c r="J6" s="266"/>
      <c r="K6" s="266"/>
      <c r="L6" s="266"/>
      <c r="M6" s="266"/>
      <c r="N6" s="266"/>
      <c r="O6" s="266"/>
      <c r="P6" s="266"/>
      <c r="Q6" s="266"/>
    </row>
    <row r="7" spans="2:17" ht="27" customHeight="1" x14ac:dyDescent="0.3">
      <c r="B7" s="163" t="s">
        <v>17</v>
      </c>
      <c r="C7" s="164" t="str">
        <f>IFERROR('APPENDIX 16'!C7/NEPI!C7*100,"0.00")</f>
        <v>0.00</v>
      </c>
      <c r="D7" s="164">
        <f>IFERROR('APPENDIX 16'!D7/NEPI!D7*100,"0.00")</f>
        <v>0</v>
      </c>
      <c r="E7" s="164">
        <f>IFERROR('APPENDIX 16'!E7/NEPI!E7*100,"0.00")</f>
        <v>27.876106194690266</v>
      </c>
      <c r="F7" s="164">
        <f>IFERROR('APPENDIX 16'!F7/NEPI!F7*100,"0.00")</f>
        <v>63.418530351437695</v>
      </c>
      <c r="G7" s="164">
        <f>IFERROR('APPENDIX 16'!G7/NEPI!G7*100,"0.00")</f>
        <v>0</v>
      </c>
      <c r="H7" s="164">
        <f>IFERROR('APPENDIX 16'!H7/NEPI!H7*100,"0.00")</f>
        <v>0</v>
      </c>
      <c r="I7" s="164" t="str">
        <f>IFERROR('APPENDIX 16'!I7/NEPI!I7*100,"0.00")</f>
        <v>0.00</v>
      </c>
      <c r="J7" s="164" t="str">
        <f>IFERROR('APPENDIX 16'!J7/NEPI!J7*100,"0.00")</f>
        <v>0.00</v>
      </c>
      <c r="K7" s="164" t="str">
        <f>IFERROR('APPENDIX 16'!K7/NEPI!K7*100,"0.00")</f>
        <v>0.00</v>
      </c>
      <c r="L7" s="164">
        <f>IFERROR('APPENDIX 16'!L7/NEPI!L7*100,"0.00")</f>
        <v>62.890385793018986</v>
      </c>
      <c r="M7" s="164">
        <f>IFERROR('APPENDIX 16'!M7/NEPI!M7*100,"0.00")</f>
        <v>0</v>
      </c>
      <c r="N7" s="164">
        <f>IFERROR('APPENDIX 16'!N7/NEPI!N7*100,"0.00")</f>
        <v>5.0781629284396539</v>
      </c>
      <c r="O7" s="164">
        <f>IFERROR('APPENDIX 16'!O7/NEPI!O7*100,"0.00")</f>
        <v>33.170404458280125</v>
      </c>
      <c r="P7" s="164">
        <f>IFERROR('APPENDIX 16'!P7/NEPI!P7*100,"0.00")</f>
        <v>34.992258349922587</v>
      </c>
      <c r="Q7" s="191">
        <f>IFERROR('APPENDIX 16'!Q7/NEPI!Q7*100,"0.00")</f>
        <v>33.05786445012788</v>
      </c>
    </row>
    <row r="8" spans="2:17" ht="27" customHeight="1" x14ac:dyDescent="0.3">
      <c r="B8" s="11" t="s">
        <v>18</v>
      </c>
      <c r="C8" s="164" t="str">
        <f>IFERROR('APPENDIX 16'!C8/NEPI!C8*100,"0.00")</f>
        <v>0.00</v>
      </c>
      <c r="D8" s="164">
        <f>IFERROR('APPENDIX 16'!D8/NEPI!D8*100,"0.00")</f>
        <v>-149.38815467449828</v>
      </c>
      <c r="E8" s="164">
        <f>IFERROR('APPENDIX 16'!E8/NEPI!E8*100,"0.00")</f>
        <v>0.10180608323838652</v>
      </c>
      <c r="F8" s="164">
        <f>IFERROR('APPENDIX 16'!F8/NEPI!F8*100,"0.00")</f>
        <v>2.0495681410940425</v>
      </c>
      <c r="G8" s="164">
        <f>IFERROR('APPENDIX 16'!G8/NEPI!G8*100,"0.00")</f>
        <v>13.926295736714184</v>
      </c>
      <c r="H8" s="164">
        <f>IFERROR('APPENDIX 16'!H8/NEPI!H8*100,"0.00")</f>
        <v>-407.2592592592593</v>
      </c>
      <c r="I8" s="164">
        <f>IFERROR('APPENDIX 16'!I8/NEPI!I8*100,"0.00")</f>
        <v>38.616782551451401</v>
      </c>
      <c r="J8" s="164">
        <f>IFERROR('APPENDIX 16'!J8/NEPI!J8*100,"0.00")</f>
        <v>99.934857683372641</v>
      </c>
      <c r="K8" s="164">
        <f>IFERROR('APPENDIX 16'!K8/NEPI!K8*100,"0.00")</f>
        <v>11117.612137203167</v>
      </c>
      <c r="L8" s="164">
        <f>IFERROR('APPENDIX 16'!L8/NEPI!L8*100,"0.00")</f>
        <v>-255.50085041625636</v>
      </c>
      <c r="M8" s="164">
        <f>IFERROR('APPENDIX 16'!M8/NEPI!M8*100,"0.00")</f>
        <v>2458.9743589743593</v>
      </c>
      <c r="N8" s="164">
        <f>IFERROR('APPENDIX 16'!N8/NEPI!N8*100,"0.00")</f>
        <v>24.491444361781273</v>
      </c>
      <c r="O8" s="164" t="str">
        <f>IFERROR('APPENDIX 16'!O8/NEPI!O8*100,"0.00")</f>
        <v>0.00</v>
      </c>
      <c r="P8" s="164">
        <f>IFERROR('APPENDIX 16'!P8/NEPI!P8*100,"0.00")</f>
        <v>-2.4110587226746678</v>
      </c>
      <c r="Q8" s="191">
        <f>IFERROR('APPENDIX 16'!Q8/NEPI!Q8*100,"0.00")</f>
        <v>71.288155568650552</v>
      </c>
    </row>
    <row r="9" spans="2:17" ht="27" customHeight="1" x14ac:dyDescent="0.3">
      <c r="B9" s="11" t="s">
        <v>19</v>
      </c>
      <c r="C9" s="164">
        <f>IFERROR('APPENDIX 16'!C9/NEPI!C9*100,"0.00")</f>
        <v>-72.944409215810609</v>
      </c>
      <c r="D9" s="164">
        <f>IFERROR('APPENDIX 16'!D9/NEPI!D9*100,"0.00")</f>
        <v>-0.11312563059895436</v>
      </c>
      <c r="E9" s="164">
        <f>IFERROR('APPENDIX 16'!E9/NEPI!E9*100,"0.00")</f>
        <v>17.031436530043774</v>
      </c>
      <c r="F9" s="164">
        <f>IFERROR('APPENDIX 16'!F9/NEPI!F9*100,"0.00")</f>
        <v>-21.696491116347193</v>
      </c>
      <c r="G9" s="164">
        <f>IFERROR('APPENDIX 16'!G9/NEPI!G9*100,"0.00")</f>
        <v>21.005009633911367</v>
      </c>
      <c r="H9" s="164">
        <f>IFERROR('APPENDIX 16'!H9/NEPI!H9*100,"0.00")</f>
        <v>173.62495979414604</v>
      </c>
      <c r="I9" s="164">
        <f>IFERROR('APPENDIX 16'!I9/NEPI!I9*100,"0.00")</f>
        <v>56.553676953381483</v>
      </c>
      <c r="J9" s="164">
        <f>IFERROR('APPENDIX 16'!J9/NEPI!J9*100,"0.00")</f>
        <v>121.69069462647444</v>
      </c>
      <c r="K9" s="164" t="str">
        <f>IFERROR('APPENDIX 16'!K9/NEPI!K9*100,"0.00")</f>
        <v>0.00</v>
      </c>
      <c r="L9" s="164">
        <f>IFERROR('APPENDIX 16'!L9/NEPI!L9*100,"0.00")</f>
        <v>-405.27718003893841</v>
      </c>
      <c r="M9" s="164">
        <f>IFERROR('APPENDIX 16'!M9/NEPI!M9*100,"0.00")</f>
        <v>108.54068133525259</v>
      </c>
      <c r="N9" s="164">
        <f>IFERROR('APPENDIX 16'!N9/NEPI!N9*100,"0.00")</f>
        <v>456.97502804179703</v>
      </c>
      <c r="O9" s="164" t="str">
        <f>IFERROR('APPENDIX 16'!O9/NEPI!O9*100,"0.00")</f>
        <v>0.00</v>
      </c>
      <c r="P9" s="164" t="str">
        <f>IFERROR('APPENDIX 16'!P9/NEPI!P9*100,"0.00")</f>
        <v>0.00</v>
      </c>
      <c r="Q9" s="191">
        <f>IFERROR('APPENDIX 16'!Q9/NEPI!Q9*100,"0.00")</f>
        <v>43.94071568452911</v>
      </c>
    </row>
    <row r="10" spans="2:17" ht="27" customHeight="1" x14ac:dyDescent="0.3">
      <c r="B10" s="11" t="s">
        <v>145</v>
      </c>
      <c r="C10" s="164">
        <f>IFERROR('APPENDIX 16'!C10/NEPI!C10*100,"0.00")</f>
        <v>-1012.9032258064516</v>
      </c>
      <c r="D10" s="164">
        <f>IFERROR('APPENDIX 16'!D10/NEPI!D10*100,"0.00")</f>
        <v>-1587.6543209876543</v>
      </c>
      <c r="E10" s="164">
        <f>IFERROR('APPENDIX 16'!E10/NEPI!E10*100,"0.00")</f>
        <v>-122.81001137656429</v>
      </c>
      <c r="F10" s="164">
        <f>IFERROR('APPENDIX 16'!F10/NEPI!F10*100,"0.00")</f>
        <v>96.609324358015456</v>
      </c>
      <c r="G10" s="164">
        <f>IFERROR('APPENDIX 16'!G10/NEPI!G10*100,"0.00")</f>
        <v>-106.23694419576246</v>
      </c>
      <c r="H10" s="164">
        <f>IFERROR('APPENDIX 16'!H10/NEPI!H10*100,"0.00")</f>
        <v>76.04300572630595</v>
      </c>
      <c r="I10" s="164">
        <f>IFERROR('APPENDIX 16'!I10/NEPI!I10*100,"0.00")</f>
        <v>87.430281091862739</v>
      </c>
      <c r="J10" s="164">
        <f>IFERROR('APPENDIX 16'!J10/NEPI!J10*100,"0.00")</f>
        <v>62.421583500758537</v>
      </c>
      <c r="K10" s="164" t="str">
        <f>IFERROR('APPENDIX 16'!K10/NEPI!K10*100,"0.00")</f>
        <v>0.00</v>
      </c>
      <c r="L10" s="164">
        <f>IFERROR('APPENDIX 16'!L10/NEPI!L10*100,"0.00")</f>
        <v>24.287856071964018</v>
      </c>
      <c r="M10" s="164">
        <f>IFERROR('APPENDIX 16'!M10/NEPI!M10*100,"0.00")</f>
        <v>641.69675090252701</v>
      </c>
      <c r="N10" s="164">
        <f>IFERROR('APPENDIX 16'!N10/NEPI!N10*100,"0.00")</f>
        <v>9.1529686517560407</v>
      </c>
      <c r="O10" s="164">
        <f>IFERROR('APPENDIX 16'!O10/NEPI!O10*100,"0.00")</f>
        <v>-55.08982035928144</v>
      </c>
      <c r="P10" s="164">
        <f>IFERROR('APPENDIX 16'!P10/NEPI!P10*100,"0.00")</f>
        <v>-327.06611570247929</v>
      </c>
      <c r="Q10" s="191">
        <f>IFERROR('APPENDIX 16'!Q10/NEPI!Q10*100,"0.00")</f>
        <v>70.760278692290029</v>
      </c>
    </row>
    <row r="11" spans="2:17" ht="27" customHeight="1" x14ac:dyDescent="0.3">
      <c r="B11" s="11" t="s">
        <v>20</v>
      </c>
      <c r="C11" s="164">
        <f>IFERROR('APPENDIX 16'!C11/NEPI!C11*100,"0.00")</f>
        <v>0</v>
      </c>
      <c r="D11" s="164">
        <f>IFERROR('APPENDIX 16'!D11/NEPI!D11*100,"0.00")</f>
        <v>66.72676733528661</v>
      </c>
      <c r="E11" s="164">
        <f>IFERROR('APPENDIX 16'!E11/NEPI!E11*100,"0.00")</f>
        <v>77.186395759717314</v>
      </c>
      <c r="F11" s="164">
        <f>IFERROR('APPENDIX 16'!F11/NEPI!F11*100,"0.00")</f>
        <v>-48.071328724167891</v>
      </c>
      <c r="G11" s="164">
        <f>IFERROR('APPENDIX 16'!G11/NEPI!G11*100,"0.00")</f>
        <v>92.400221218545482</v>
      </c>
      <c r="H11" s="164">
        <f>IFERROR('APPENDIX 16'!H11/NEPI!H11*100,"0.00")</f>
        <v>9.7280130048015412</v>
      </c>
      <c r="I11" s="164">
        <f>IFERROR('APPENDIX 16'!I11/NEPI!I11*100,"0.00")</f>
        <v>89.030026943696001</v>
      </c>
      <c r="J11" s="164">
        <f>IFERROR('APPENDIX 16'!J11/NEPI!J11*100,"0.00")</f>
        <v>87.606023355869695</v>
      </c>
      <c r="K11" s="164" t="str">
        <f>IFERROR('APPENDIX 16'!K11/NEPI!K11*100,"0.00")</f>
        <v>0.00</v>
      </c>
      <c r="L11" s="164">
        <f>IFERROR('APPENDIX 16'!L11/NEPI!L11*100,"0.00")</f>
        <v>-0.52972206214814488</v>
      </c>
      <c r="M11" s="164">
        <f>IFERROR('APPENDIX 16'!M11/NEPI!M11*100,"0.00")</f>
        <v>47.067439605553609</v>
      </c>
      <c r="N11" s="164">
        <f>IFERROR('APPENDIX 16'!N11/NEPI!N11*100,"0.00")</f>
        <v>-6.0380171449869549</v>
      </c>
      <c r="O11" s="164">
        <f>IFERROR('APPENDIX 16'!O11/NEPI!O11*100,"0.00")</f>
        <v>77.349073525781236</v>
      </c>
      <c r="P11" s="164">
        <f>IFERROR('APPENDIX 16'!P11/NEPI!P11*100,"0.00")</f>
        <v>57.576999396083174</v>
      </c>
      <c r="Q11" s="191">
        <f>IFERROR('APPENDIX 16'!Q11/NEPI!Q11*100,"0.00")</f>
        <v>66.106123929880837</v>
      </c>
    </row>
    <row r="12" spans="2:17" ht="27" customHeight="1" x14ac:dyDescent="0.3">
      <c r="B12" s="11" t="s">
        <v>139</v>
      </c>
      <c r="C12" s="164" t="str">
        <f>IFERROR('APPENDIX 16'!C12/NEPI!C12*100,"0.00")</f>
        <v>0.00</v>
      </c>
      <c r="D12" s="164">
        <f>IFERROR('APPENDIX 16'!D12/NEPI!D12*100,"0.00")</f>
        <v>-2.4103468547912992</v>
      </c>
      <c r="E12" s="164">
        <f>IFERROR('APPENDIX 16'!E12/NEPI!E12*100,"0.00")</f>
        <v>10.53657992979328</v>
      </c>
      <c r="F12" s="164">
        <f>IFERROR('APPENDIX 16'!F12/NEPI!F12*100,"0.00")</f>
        <v>21.075119502229818</v>
      </c>
      <c r="G12" s="164">
        <f>IFERROR('APPENDIX 16'!G12/NEPI!G12*100,"0.00")</f>
        <v>52.828759540872802</v>
      </c>
      <c r="H12" s="164">
        <f>IFERROR('APPENDIX 16'!H12/NEPI!H12*100,"0.00")</f>
        <v>111.50854912469779</v>
      </c>
      <c r="I12" s="164">
        <f>IFERROR('APPENDIX 16'!I12/NEPI!I12*100,"0.00")</f>
        <v>76.671674819853138</v>
      </c>
      <c r="J12" s="164">
        <f>IFERROR('APPENDIX 16'!J12/NEPI!J12*100,"0.00")</f>
        <v>62.567750312969686</v>
      </c>
      <c r="K12" s="164" t="str">
        <f>IFERROR('APPENDIX 16'!K12/NEPI!K12*100,"0.00")</f>
        <v>0.00</v>
      </c>
      <c r="L12" s="164">
        <f>IFERROR('APPENDIX 16'!L12/NEPI!L12*100,"0.00")</f>
        <v>48.242655542735427</v>
      </c>
      <c r="M12" s="164">
        <f>IFERROR('APPENDIX 16'!M12/NEPI!M12*100,"0.00")</f>
        <v>40.581001965034538</v>
      </c>
      <c r="N12" s="164">
        <f>IFERROR('APPENDIX 16'!N12/NEPI!N12*100,"0.00")</f>
        <v>46.212995794508124</v>
      </c>
      <c r="O12" s="164">
        <f>IFERROR('APPENDIX 16'!O12/NEPI!O12*100,"0.00")</f>
        <v>82.930863519442866</v>
      </c>
      <c r="P12" s="164">
        <f>IFERROR('APPENDIX 16'!P12/NEPI!P12*100,"0.00")</f>
        <v>65.868353320021697</v>
      </c>
      <c r="Q12" s="191">
        <f>IFERROR('APPENDIX 16'!Q12/NEPI!Q12*100,"0.00")</f>
        <v>69.560195597986862</v>
      </c>
    </row>
    <row r="13" spans="2:17" ht="27" customHeight="1" x14ac:dyDescent="0.3">
      <c r="B13" s="11" t="s">
        <v>21</v>
      </c>
      <c r="C13" s="164" t="str">
        <f>IFERROR('APPENDIX 16'!C13/NEPI!C13*100,"0.00")</f>
        <v>0.00</v>
      </c>
      <c r="D13" s="164">
        <f>IFERROR('APPENDIX 16'!D13/NEPI!D13*100,"0.00")</f>
        <v>13.080608206623619</v>
      </c>
      <c r="E13" s="164">
        <f>IFERROR('APPENDIX 16'!E13/NEPI!E13*100,"0.00")</f>
        <v>22.681058160265984</v>
      </c>
      <c r="F13" s="164">
        <f>IFERROR('APPENDIX 16'!F13/NEPI!F13*100,"0.00")</f>
        <v>24.202259656088518</v>
      </c>
      <c r="G13" s="164">
        <f>IFERROR('APPENDIX 16'!G13/NEPI!G13*100,"0.00")</f>
        <v>73.475541657359841</v>
      </c>
      <c r="H13" s="164">
        <f>IFERROR('APPENDIX 16'!H13/NEPI!H13*100,"0.00")</f>
        <v>29.280057166676592</v>
      </c>
      <c r="I13" s="164">
        <f>IFERROR('APPENDIX 16'!I13/NEPI!I13*100,"0.00")</f>
        <v>80.021829310744948</v>
      </c>
      <c r="J13" s="164">
        <f>IFERROR('APPENDIX 16'!J13/NEPI!J13*100,"0.00")</f>
        <v>70.629643489935745</v>
      </c>
      <c r="K13" s="164" t="str">
        <f>IFERROR('APPENDIX 16'!K13/NEPI!K13*100,"0.00")</f>
        <v>0.00</v>
      </c>
      <c r="L13" s="164">
        <f>IFERROR('APPENDIX 16'!L13/NEPI!L13*100,"0.00")</f>
        <v>23.090467168092477</v>
      </c>
      <c r="M13" s="164">
        <f>IFERROR('APPENDIX 16'!M13/NEPI!M13*100,"0.00")</f>
        <v>-0.30885203976405556</v>
      </c>
      <c r="N13" s="164">
        <f>IFERROR('APPENDIX 16'!N13/NEPI!N13*100,"0.00")</f>
        <v>87.952522933159699</v>
      </c>
      <c r="O13" s="164">
        <f>IFERROR('APPENDIX 16'!O13/NEPI!O13*100,"0.00")</f>
        <v>80.019148029597602</v>
      </c>
      <c r="P13" s="164">
        <f>IFERROR('APPENDIX 16'!P13/NEPI!P13*100,"0.00")</f>
        <v>33.118335053319576</v>
      </c>
      <c r="Q13" s="191">
        <f>IFERROR('APPENDIX 16'!Q13/NEPI!Q13*100,"0.00")</f>
        <v>67.082993160521326</v>
      </c>
    </row>
    <row r="14" spans="2:17" ht="27" customHeight="1" x14ac:dyDescent="0.3">
      <c r="B14" s="11" t="s">
        <v>22</v>
      </c>
      <c r="C14" s="164" t="str">
        <f>IFERROR('APPENDIX 16'!C14/NEPI!C14*100,"0.00")</f>
        <v>0.00</v>
      </c>
      <c r="D14" s="164">
        <f>IFERROR('APPENDIX 16'!D14/NEPI!D14*100,"0.00")</f>
        <v>1.5811502092698806</v>
      </c>
      <c r="E14" s="164">
        <f>IFERROR('APPENDIX 16'!E14/NEPI!E14*100,"0.00")</f>
        <v>-0.76433121019108285</v>
      </c>
      <c r="F14" s="164">
        <f>IFERROR('APPENDIX 16'!F14/NEPI!F14*100,"0.00")</f>
        <v>1.4370056811852512</v>
      </c>
      <c r="G14" s="164">
        <f>IFERROR('APPENDIX 16'!G14/NEPI!G14*100,"0.00")</f>
        <v>147.9591836734694</v>
      </c>
      <c r="H14" s="164">
        <f>IFERROR('APPENDIX 16'!H14/NEPI!H14*100,"0.00")</f>
        <v>4.9323746794710646</v>
      </c>
      <c r="I14" s="164">
        <f>IFERROR('APPENDIX 16'!I14/NEPI!I14*100,"0.00")</f>
        <v>95.070455503019531</v>
      </c>
      <c r="J14" s="164">
        <f>IFERROR('APPENDIX 16'!J14/NEPI!J14*100,"0.00")</f>
        <v>73.152877085461355</v>
      </c>
      <c r="K14" s="164" t="str">
        <f>IFERROR('APPENDIX 16'!K14/NEPI!K14*100,"0.00")</f>
        <v>0.00</v>
      </c>
      <c r="L14" s="164">
        <f>IFERROR('APPENDIX 16'!L14/NEPI!L14*100,"0.00")</f>
        <v>-2.4008350730688934</v>
      </c>
      <c r="M14" s="164">
        <f>IFERROR('APPENDIX 16'!M14/NEPI!M14*100,"0.00")</f>
        <v>26.837324525185796</v>
      </c>
      <c r="N14" s="164">
        <f>IFERROR('APPENDIX 16'!N14/NEPI!N14*100,"0.00")</f>
        <v>83.468705207835654</v>
      </c>
      <c r="O14" s="164" t="str">
        <f>IFERROR('APPENDIX 16'!O14/NEPI!O14*100,"0.00")</f>
        <v>0.00</v>
      </c>
      <c r="P14" s="164">
        <f>IFERROR('APPENDIX 16'!P14/NEPI!P14*100,"0.00")</f>
        <v>2.6703755215577192</v>
      </c>
      <c r="Q14" s="191">
        <f>IFERROR('APPENDIX 16'!Q14/NEPI!Q14*100,"0.00")</f>
        <v>39.326853456787411</v>
      </c>
    </row>
    <row r="15" spans="2:17" ht="27" customHeight="1" x14ac:dyDescent="0.3">
      <c r="B15" s="11" t="s">
        <v>23</v>
      </c>
      <c r="C15" s="164" t="str">
        <f>IFERROR('APPENDIX 16'!C15/NEPI!C15*100,"0.00")</f>
        <v>0.00</v>
      </c>
      <c r="D15" s="164" t="str">
        <f>IFERROR('APPENDIX 16'!D15/NEPI!D15*100,"0.00")</f>
        <v>0.00</v>
      </c>
      <c r="E15" s="164" t="str">
        <f>IFERROR('APPENDIX 16'!E15/NEPI!E15*100,"0.00")</f>
        <v>0.00</v>
      </c>
      <c r="F15" s="164" t="str">
        <f>IFERROR('APPENDIX 16'!F15/NEPI!F15*100,"0.00")</f>
        <v>0.00</v>
      </c>
      <c r="G15" s="164" t="str">
        <f>IFERROR('APPENDIX 16'!G15/NEPI!G15*100,"0.00")</f>
        <v>0.00</v>
      </c>
      <c r="H15" s="164" t="str">
        <f>IFERROR('APPENDIX 16'!H15/NEPI!H15*100,"0.00")</f>
        <v>0.00</v>
      </c>
      <c r="I15" s="164">
        <f>IFERROR('APPENDIX 16'!I15/NEPI!I15*100,"0.00")</f>
        <v>74.894378259049205</v>
      </c>
      <c r="J15" s="164">
        <f>IFERROR('APPENDIX 16'!J15/NEPI!J15*100,"0.00")</f>
        <v>113.87338733873386</v>
      </c>
      <c r="K15" s="164">
        <f>IFERROR('APPENDIX 16'!K15/NEPI!K15*100,"0.00")</f>
        <v>63.369529385578119</v>
      </c>
      <c r="L15" s="164" t="str">
        <f>IFERROR('APPENDIX 16'!L15/NEPI!L15*100,"0.00")</f>
        <v>0.00</v>
      </c>
      <c r="M15" s="164" t="str">
        <f>IFERROR('APPENDIX 16'!M15/NEPI!M15*100,"0.00")</f>
        <v>0.00</v>
      </c>
      <c r="N15" s="164" t="str">
        <f>IFERROR('APPENDIX 16'!N15/NEPI!N15*100,"0.00")</f>
        <v>0.00</v>
      </c>
      <c r="O15" s="164" t="str">
        <f>IFERROR('APPENDIX 16'!O15/NEPI!O15*100,"0.00")</f>
        <v>0.00</v>
      </c>
      <c r="P15" s="164" t="str">
        <f>IFERROR('APPENDIX 16'!P15/NEPI!P15*100,"0.00")</f>
        <v>0.00</v>
      </c>
      <c r="Q15" s="191">
        <f>IFERROR('APPENDIX 16'!Q15/NEPI!Q15*100,"0.00")</f>
        <v>65.227431429128885</v>
      </c>
    </row>
    <row r="16" spans="2:17" ht="27" customHeight="1" x14ac:dyDescent="0.3">
      <c r="B16" s="11" t="s">
        <v>24</v>
      </c>
      <c r="C16" s="164">
        <f>IFERROR('APPENDIX 16'!C16/NEPI!C16*100,"0.00")</f>
        <v>0</v>
      </c>
      <c r="D16" s="164">
        <f>IFERROR('APPENDIX 16'!D16/NEPI!D16*100,"0.00")</f>
        <v>179.72097658196313</v>
      </c>
      <c r="E16" s="164">
        <f>IFERROR('APPENDIX 16'!E16/NEPI!E16*100,"0.00")</f>
        <v>33.074999999999996</v>
      </c>
      <c r="F16" s="164">
        <f>IFERROR('APPENDIX 16'!F16/NEPI!F16*100,"0.00")</f>
        <v>64.775093710953769</v>
      </c>
      <c r="G16" s="164">
        <f>IFERROR('APPENDIX 16'!G16/NEPI!G16*100,"0.00")</f>
        <v>-204.68637346791638</v>
      </c>
      <c r="H16" s="164">
        <f>IFERROR('APPENDIX 16'!H16/NEPI!H16*100,"0.00")</f>
        <v>-6.2105061594434154</v>
      </c>
      <c r="I16" s="164">
        <f>IFERROR('APPENDIX 16'!I16/NEPI!I16*100,"0.00")</f>
        <v>85.876601384184951</v>
      </c>
      <c r="J16" s="164">
        <f>IFERROR('APPENDIX 16'!J16/NEPI!J16*100,"0.00")</f>
        <v>66.824554001448845</v>
      </c>
      <c r="K16" s="164">
        <f>IFERROR('APPENDIX 16'!K16/NEPI!K16*100,"0.00")</f>
        <v>145.81540175181001</v>
      </c>
      <c r="L16" s="164">
        <f>IFERROR('APPENDIX 16'!L16/NEPI!L16*100,"0.00")</f>
        <v>155.47041294167732</v>
      </c>
      <c r="M16" s="164">
        <f>IFERROR('APPENDIX 16'!M16/NEPI!M16*100,"0.00")</f>
        <v>66.887610878253241</v>
      </c>
      <c r="N16" s="164">
        <f>IFERROR('APPENDIX 16'!N16/NEPI!N16*100,"0.00")</f>
        <v>30.131861112378516</v>
      </c>
      <c r="O16" s="164" t="str">
        <f>IFERROR('APPENDIX 16'!O16/NEPI!O16*100,"0.00")</f>
        <v>0.00</v>
      </c>
      <c r="P16" s="164">
        <f>IFERROR('APPENDIX 16'!P16/NEPI!P16*100,"0.00")</f>
        <v>10.708263069139965</v>
      </c>
      <c r="Q16" s="191">
        <f>IFERROR('APPENDIX 16'!Q16/NEPI!Q16*100,"0.00")</f>
        <v>73.17817825253681</v>
      </c>
    </row>
    <row r="17" spans="2:17" ht="27" customHeight="1" x14ac:dyDescent="0.3">
      <c r="B17" s="11" t="s">
        <v>25</v>
      </c>
      <c r="C17" s="164" t="str">
        <f>IFERROR('APPENDIX 16'!C17/NEPI!C17*100,"0.00")</f>
        <v>0.00</v>
      </c>
      <c r="D17" s="164">
        <f>IFERROR('APPENDIX 16'!D17/NEPI!D17*100,"0.00")</f>
        <v>-373.1599335915883</v>
      </c>
      <c r="E17" s="164">
        <f>IFERROR('APPENDIX 16'!E17/NEPI!E17*100,"0.00")</f>
        <v>63.086119932747998</v>
      </c>
      <c r="F17" s="164">
        <f>IFERROR('APPENDIX 16'!F17/NEPI!F17*100,"0.00")</f>
        <v>27.11986142211331</v>
      </c>
      <c r="G17" s="164">
        <f>IFERROR('APPENDIX 16'!G17/NEPI!G17*100,"0.00")</f>
        <v>86.458333333333343</v>
      </c>
      <c r="H17" s="164">
        <f>IFERROR('APPENDIX 16'!H17/NEPI!H17*100,"0.00")</f>
        <v>17.149860535880315</v>
      </c>
      <c r="I17" s="164">
        <f>IFERROR('APPENDIX 16'!I17/NEPI!I17*100,"0.00")</f>
        <v>72.023842682858898</v>
      </c>
      <c r="J17" s="164">
        <f>IFERROR('APPENDIX 16'!J17/NEPI!J17*100,"0.00")</f>
        <v>55.979888495312267</v>
      </c>
      <c r="K17" s="164" t="str">
        <f>IFERROR('APPENDIX 16'!K17/NEPI!K17*100,"0.00")</f>
        <v>0.00</v>
      </c>
      <c r="L17" s="164">
        <f>IFERROR('APPENDIX 16'!L17/NEPI!L17*100,"0.00")</f>
        <v>53.063377959506695</v>
      </c>
      <c r="M17" s="164">
        <f>IFERROR('APPENDIX 16'!M17/NEPI!M17*100,"0.00")</f>
        <v>-10.333199114153413</v>
      </c>
      <c r="N17" s="164">
        <f>IFERROR('APPENDIX 16'!N17/NEPI!N17*100,"0.00")</f>
        <v>4.8704414587332057</v>
      </c>
      <c r="O17" s="164">
        <f>IFERROR('APPENDIX 16'!O17/NEPI!O17*100,"0.00")</f>
        <v>71.601478287650139</v>
      </c>
      <c r="P17" s="164">
        <f>IFERROR('APPENDIX 16'!P17/NEPI!P17*100,"0.00")</f>
        <v>9.7716338009080435</v>
      </c>
      <c r="Q17" s="191">
        <f>IFERROR('APPENDIX 16'!Q17/NEPI!Q17*100,"0.00")</f>
        <v>56.151989936348087</v>
      </c>
    </row>
    <row r="18" spans="2:17" ht="27" customHeight="1" x14ac:dyDescent="0.3">
      <c r="B18" s="11" t="s">
        <v>26</v>
      </c>
      <c r="C18" s="164">
        <f>IFERROR('APPENDIX 16'!C18/NEPI!C18*100,"0.00")</f>
        <v>-122.08774583963691</v>
      </c>
      <c r="D18" s="164">
        <f>IFERROR('APPENDIX 16'!D18/NEPI!D18*100,"0.00")</f>
        <v>69.349756516757381</v>
      </c>
      <c r="E18" s="164">
        <f>IFERROR('APPENDIX 16'!E18/NEPI!E18*100,"0.00")</f>
        <v>21.325580481672102</v>
      </c>
      <c r="F18" s="164">
        <f>IFERROR('APPENDIX 16'!F18/NEPI!F18*100,"0.00")</f>
        <v>-2.7038083497878191</v>
      </c>
      <c r="G18" s="164">
        <f>IFERROR('APPENDIX 16'!G18/NEPI!G18*100,"0.00")</f>
        <v>-3.8555028317771316</v>
      </c>
      <c r="H18" s="164">
        <f>IFERROR('APPENDIX 16'!H18/NEPI!H18*100,"0.00")</f>
        <v>17.66546769899815</v>
      </c>
      <c r="I18" s="164">
        <f>IFERROR('APPENDIX 16'!I18/NEPI!I18*100,"0.00")</f>
        <v>100.19989132122342</v>
      </c>
      <c r="J18" s="164">
        <f>IFERROR('APPENDIX 16'!J18/NEPI!J18*100,"0.00")</f>
        <v>77.637977030632129</v>
      </c>
      <c r="K18" s="164">
        <f>IFERROR('APPENDIX 16'!K18/NEPI!K18*100,"0.00")</f>
        <v>0.2988505747126437</v>
      </c>
      <c r="L18" s="164">
        <f>IFERROR('APPENDIX 16'!L18/NEPI!L18*100,"0.00")</f>
        <v>9.632501982902971</v>
      </c>
      <c r="M18" s="164">
        <f>IFERROR('APPENDIX 16'!M18/NEPI!M18*100,"0.00")</f>
        <v>91.500345065562456</v>
      </c>
      <c r="N18" s="164">
        <f>IFERROR('APPENDIX 16'!N18/NEPI!N18*100,"0.00")</f>
        <v>47.749028454876267</v>
      </c>
      <c r="O18" s="164">
        <f>IFERROR('APPENDIX 16'!O18/NEPI!O18*100,"0.00")</f>
        <v>71.20139769869354</v>
      </c>
      <c r="P18" s="164">
        <f>IFERROR('APPENDIX 16'!P18/NEPI!P18*100,"0.00")</f>
        <v>12.624821683309559</v>
      </c>
      <c r="Q18" s="191">
        <f>IFERROR('APPENDIX 16'!Q18/NEPI!Q18*100,"0.00")</f>
        <v>64.313925968984194</v>
      </c>
    </row>
    <row r="19" spans="2:17" ht="27" customHeight="1" x14ac:dyDescent="0.3">
      <c r="B19" s="11" t="s">
        <v>27</v>
      </c>
      <c r="C19" s="164" t="str">
        <f>IFERROR('APPENDIX 16'!C19/NEPI!C19*100,"0.00")</f>
        <v>0.00</v>
      </c>
      <c r="D19" s="164">
        <f>IFERROR('APPENDIX 16'!D19/NEPI!D19*100,"0.00")</f>
        <v>539.65137925198849</v>
      </c>
      <c r="E19" s="164">
        <f>IFERROR('APPENDIX 16'!E19/NEPI!E19*100,"0.00")</f>
        <v>19.782509604740508</v>
      </c>
      <c r="F19" s="164">
        <f>IFERROR('APPENDIX 16'!F19/NEPI!F19*100,"0.00")</f>
        <v>32.194380469829568</v>
      </c>
      <c r="G19" s="164">
        <f>IFERROR('APPENDIX 16'!G19/NEPI!G19*100,"0.00")</f>
        <v>12.272105119080209</v>
      </c>
      <c r="H19" s="164">
        <f>IFERROR('APPENDIX 16'!H19/NEPI!H19*100,"0.00")</f>
        <v>124.36361244491219</v>
      </c>
      <c r="I19" s="164">
        <f>IFERROR('APPENDIX 16'!I19/NEPI!I19*100,"0.00")</f>
        <v>110.76162733610448</v>
      </c>
      <c r="J19" s="164">
        <f>IFERROR('APPENDIX 16'!J19/NEPI!J19*100,"0.00")</f>
        <v>72.257405709438899</v>
      </c>
      <c r="K19" s="164">
        <f>IFERROR('APPENDIX 16'!K19/NEPI!K19*100,"0.00")</f>
        <v>0</v>
      </c>
      <c r="L19" s="164">
        <f>IFERROR('APPENDIX 16'!L19/NEPI!L19*100,"0.00")</f>
        <v>17.543275632490012</v>
      </c>
      <c r="M19" s="164">
        <f>IFERROR('APPENDIX 16'!M19/NEPI!M19*100,"0.00")</f>
        <v>17.410327962896339</v>
      </c>
      <c r="N19" s="164">
        <f>IFERROR('APPENDIX 16'!N19/NEPI!N19*100,"0.00")</f>
        <v>41.714434971225451</v>
      </c>
      <c r="O19" s="164" t="str">
        <f>IFERROR('APPENDIX 16'!O19/NEPI!O19*100,"0.00")</f>
        <v>0.00</v>
      </c>
      <c r="P19" s="164">
        <f>IFERROR('APPENDIX 16'!P19/NEPI!P19*100,"0.00")</f>
        <v>35.421344994681483</v>
      </c>
      <c r="Q19" s="191">
        <f>IFERROR('APPENDIX 16'!Q19/NEPI!Q19*100,"0.00")</f>
        <v>69.260309744142049</v>
      </c>
    </row>
    <row r="20" spans="2:17" ht="27" customHeight="1" x14ac:dyDescent="0.3">
      <c r="B20" s="11" t="s">
        <v>28</v>
      </c>
      <c r="C20" s="164">
        <f>IFERROR('APPENDIX 16'!C20/NEPI!C20*100,"0.00")</f>
        <v>25.345622119815669</v>
      </c>
      <c r="D20" s="164">
        <f>IFERROR('APPENDIX 16'!D20/NEPI!D20*100,"0.00")</f>
        <v>21.49898521310525</v>
      </c>
      <c r="E20" s="164">
        <f>IFERROR('APPENDIX 16'!E20/NEPI!E20*100,"0.00")</f>
        <v>21.402602372751627</v>
      </c>
      <c r="F20" s="164">
        <f>IFERROR('APPENDIX 16'!F20/NEPI!F20*100,"0.00")</f>
        <v>16.362394882484008</v>
      </c>
      <c r="G20" s="164">
        <f>IFERROR('APPENDIX 16'!G20/NEPI!G20*100,"0.00")</f>
        <v>33.863630245767048</v>
      </c>
      <c r="H20" s="164">
        <f>IFERROR('APPENDIX 16'!H20/NEPI!H20*100,"0.00")</f>
        <v>12.840303115352231</v>
      </c>
      <c r="I20" s="164">
        <f>IFERROR('APPENDIX 16'!I20/NEPI!I20*100,"0.00")</f>
        <v>64.996126864287504</v>
      </c>
      <c r="J20" s="164">
        <f>IFERROR('APPENDIX 16'!J20/NEPI!J20*100,"0.00")</f>
        <v>61.806345374240323</v>
      </c>
      <c r="K20" s="164">
        <f>IFERROR('APPENDIX 16'!K20/NEPI!K20*100,"0.00")</f>
        <v>-88.888888888888886</v>
      </c>
      <c r="L20" s="164">
        <f>IFERROR('APPENDIX 16'!L20/NEPI!L20*100,"0.00")</f>
        <v>5.5438615674803859</v>
      </c>
      <c r="M20" s="164">
        <f>IFERROR('APPENDIX 16'!M20/NEPI!M20*100,"0.00")</f>
        <v>6.1589772095608675</v>
      </c>
      <c r="N20" s="164">
        <f>IFERROR('APPENDIX 16'!N20/NEPI!N20*100,"0.00")</f>
        <v>16.978439074913794</v>
      </c>
      <c r="O20" s="164">
        <f>IFERROR('APPENDIX 16'!O20/NEPI!O20*100,"0.00")</f>
        <v>48.34238440232707</v>
      </c>
      <c r="P20" s="164">
        <f>IFERROR('APPENDIX 16'!P20/NEPI!P20*100,"0.00")</f>
        <v>11.113877231666548</v>
      </c>
      <c r="Q20" s="191">
        <f>IFERROR('APPENDIX 16'!Q20/NEPI!Q20*100,"0.00")</f>
        <v>40.375851393188853</v>
      </c>
    </row>
    <row r="21" spans="2:17" ht="27" customHeight="1" x14ac:dyDescent="0.3">
      <c r="B21" s="11" t="s">
        <v>29</v>
      </c>
      <c r="C21" s="164">
        <f>IFERROR('APPENDIX 16'!C21/NEPI!C21*100,"0.00")</f>
        <v>13.915094339622641</v>
      </c>
      <c r="D21" s="164">
        <f>IFERROR('APPENDIX 16'!D21/NEPI!D21*100,"0.00")</f>
        <v>24.531391147244804</v>
      </c>
      <c r="E21" s="164">
        <f>IFERROR('APPENDIX 16'!E21/NEPI!E21*100,"0.00")</f>
        <v>28.007175014068654</v>
      </c>
      <c r="F21" s="164">
        <f>IFERROR('APPENDIX 16'!F21/NEPI!F21*100,"0.00")</f>
        <v>56.661627755071578</v>
      </c>
      <c r="G21" s="164">
        <f>IFERROR('APPENDIX 16'!G21/NEPI!G21*100,"0.00")</f>
        <v>54.514817588531081</v>
      </c>
      <c r="H21" s="164">
        <f>IFERROR('APPENDIX 16'!H21/NEPI!H21*100,"0.00")</f>
        <v>39.656706929434208</v>
      </c>
      <c r="I21" s="164">
        <f>IFERROR('APPENDIX 16'!I21/NEPI!I21*100,"0.00")</f>
        <v>82.444848599367006</v>
      </c>
      <c r="J21" s="164">
        <f>IFERROR('APPENDIX 16'!J21/NEPI!J21*100,"0.00")</f>
        <v>61.261446397159162</v>
      </c>
      <c r="K21" s="164" t="str">
        <f>IFERROR('APPENDIX 16'!K21/NEPI!K21*100,"0.00")</f>
        <v>0.00</v>
      </c>
      <c r="L21" s="164">
        <f>IFERROR('APPENDIX 16'!L21/NEPI!L21*100,"0.00")</f>
        <v>117.27993000534683</v>
      </c>
      <c r="M21" s="164">
        <f>IFERROR('APPENDIX 16'!M21/NEPI!M21*100,"0.00")</f>
        <v>13.285287396730533</v>
      </c>
      <c r="N21" s="164">
        <f>IFERROR('APPENDIX 16'!N21/NEPI!N21*100,"0.00")</f>
        <v>23.687900477719985</v>
      </c>
      <c r="O21" s="164">
        <f>IFERROR('APPENDIX 16'!O21/NEPI!O21*100,"0.00")</f>
        <v>64.501444800696675</v>
      </c>
      <c r="P21" s="164">
        <f>IFERROR('APPENDIX 16'!P21/NEPI!P21*100,"0.00")</f>
        <v>32.015600070909414</v>
      </c>
      <c r="Q21" s="191">
        <f>IFERROR('APPENDIX 16'!Q21/NEPI!Q21*100,"0.00")</f>
        <v>55.949277862118187</v>
      </c>
    </row>
    <row r="22" spans="2:17" ht="27" customHeight="1" x14ac:dyDescent="0.3">
      <c r="B22" s="11" t="s">
        <v>30</v>
      </c>
      <c r="C22" s="164" t="str">
        <f>IFERROR('APPENDIX 16'!C22/NEPI!C22*100,"0.00")</f>
        <v>0.00</v>
      </c>
      <c r="D22" s="164">
        <f>IFERROR('APPENDIX 16'!D22/NEPI!D22*100,"0.00")</f>
        <v>-2.4655906525398552</v>
      </c>
      <c r="E22" s="164">
        <f>IFERROR('APPENDIX 16'!E22/NEPI!E22*100,"0.00")</f>
        <v>72.008737960480588</v>
      </c>
      <c r="F22" s="164">
        <f>IFERROR('APPENDIX 16'!F22/NEPI!F22*100,"0.00")</f>
        <v>34.845023462583349</v>
      </c>
      <c r="G22" s="164">
        <f>IFERROR('APPENDIX 16'!G22/NEPI!G22*100,"0.00")</f>
        <v>191.87116564417178</v>
      </c>
      <c r="H22" s="164">
        <f>IFERROR('APPENDIX 16'!H22/NEPI!H22*100,"0.00")</f>
        <v>41.336860670194007</v>
      </c>
      <c r="I22" s="164">
        <f>IFERROR('APPENDIX 16'!I22/NEPI!I22*100,"0.00")</f>
        <v>62.885671662032962</v>
      </c>
      <c r="J22" s="164">
        <f>IFERROR('APPENDIX 16'!J22/NEPI!J22*100,"0.00")</f>
        <v>71.865860471229993</v>
      </c>
      <c r="K22" s="164" t="str">
        <f>IFERROR('APPENDIX 16'!K22/NEPI!K22*100,"0.00")</f>
        <v>0.00</v>
      </c>
      <c r="L22" s="164">
        <f>IFERROR('APPENDIX 16'!L22/NEPI!L22*100,"0.00")</f>
        <v>150.87412587412587</v>
      </c>
      <c r="M22" s="164">
        <f>IFERROR('APPENDIX 16'!M22/NEPI!M22*100,"0.00")</f>
        <v>78.506800204859729</v>
      </c>
      <c r="N22" s="164">
        <f>IFERROR('APPENDIX 16'!N22/NEPI!N22*100,"0.00")</f>
        <v>74.137552186332684</v>
      </c>
      <c r="O22" s="164">
        <f>IFERROR('APPENDIX 16'!O22/NEPI!O22*100,"0.00")</f>
        <v>0</v>
      </c>
      <c r="P22" s="164">
        <f>IFERROR('APPENDIX 16'!P22/NEPI!P22*100,"0.00")</f>
        <v>5.7121141253507952</v>
      </c>
      <c r="Q22" s="191">
        <f>IFERROR('APPENDIX 16'!Q22/NEPI!Q22*100,"0.00")</f>
        <v>61.186939487340965</v>
      </c>
    </row>
    <row r="23" spans="2:17" ht="27" customHeight="1" x14ac:dyDescent="0.3">
      <c r="B23" s="11" t="s">
        <v>31</v>
      </c>
      <c r="C23" s="164" t="str">
        <f>IFERROR('APPENDIX 16'!C23/NEPI!C23*100,"0.00")</f>
        <v>0.00</v>
      </c>
      <c r="D23" s="164" t="str">
        <f>IFERROR('APPENDIX 16'!D23/NEPI!D23*100,"0.00")</f>
        <v>0.00</v>
      </c>
      <c r="E23" s="164">
        <f>IFERROR('APPENDIX 16'!E23/NEPI!E23*100,"0.00")</f>
        <v>-9090.9090909090901</v>
      </c>
      <c r="F23" s="164">
        <f>IFERROR('APPENDIX 16'!F23/NEPI!F23*100,"0.00")</f>
        <v>0</v>
      </c>
      <c r="G23" s="164">
        <f>IFERROR('APPENDIX 16'!G23/NEPI!G23*100,"0.00")</f>
        <v>0</v>
      </c>
      <c r="H23" s="164">
        <f>IFERROR('APPENDIX 16'!H23/NEPI!H23*100,"0.00")</f>
        <v>-0.4464285714285714</v>
      </c>
      <c r="I23" s="164">
        <f>IFERROR('APPENDIX 16'!I23/NEPI!I23*100,"0.00")</f>
        <v>39.601155903979858</v>
      </c>
      <c r="J23" s="164">
        <f>IFERROR('APPENDIX 16'!J23/NEPI!J23*100,"0.00")</f>
        <v>58.606361964443842</v>
      </c>
      <c r="K23" s="164">
        <f>IFERROR('APPENDIX 16'!K23/NEPI!K23*100,"0.00")</f>
        <v>57.18645091259372</v>
      </c>
      <c r="L23" s="164">
        <f>IFERROR('APPENDIX 16'!L23/NEPI!L23*100,"0.00")</f>
        <v>-4.2016806722689077</v>
      </c>
      <c r="M23" s="164">
        <f>IFERROR('APPENDIX 16'!M23/NEPI!M23*100,"0.00")</f>
        <v>-2.8571428571428572</v>
      </c>
      <c r="N23" s="164">
        <f>IFERROR('APPENDIX 16'!N23/NEPI!N23*100,"0.00")</f>
        <v>-8.1300813008130071</v>
      </c>
      <c r="O23" s="164" t="str">
        <f>IFERROR('APPENDIX 16'!O23/NEPI!O23*100,"0.00")</f>
        <v>0.00</v>
      </c>
      <c r="P23" s="164">
        <f>IFERROR('APPENDIX 16'!P23/NEPI!P23*100,"0.00")</f>
        <v>0</v>
      </c>
      <c r="Q23" s="191">
        <f>IFERROR('APPENDIX 16'!Q23/NEPI!Q23*100,"0.00")</f>
        <v>55.758140725102592</v>
      </c>
    </row>
    <row r="24" spans="2:17" ht="27" customHeight="1" x14ac:dyDescent="0.3">
      <c r="B24" s="11" t="s">
        <v>32</v>
      </c>
      <c r="C24" s="164">
        <f>IFERROR('APPENDIX 16'!C24/NEPI!C24*100,"0.00")</f>
        <v>-172.22222222222223</v>
      </c>
      <c r="D24" s="164">
        <f>IFERROR('APPENDIX 16'!D24/NEPI!D24*100,"0.00")</f>
        <v>132.95274341896607</v>
      </c>
      <c r="E24" s="164">
        <f>IFERROR('APPENDIX 16'!E24/NEPI!E24*100,"0.00")</f>
        <v>36.941012702279451</v>
      </c>
      <c r="F24" s="164">
        <f>IFERROR('APPENDIX 16'!F24/NEPI!F24*100,"0.00")</f>
        <v>34.764745479445693</v>
      </c>
      <c r="G24" s="164">
        <f>IFERROR('APPENDIX 16'!G24/NEPI!G24*100,"0.00")</f>
        <v>46.732477788746294</v>
      </c>
      <c r="H24" s="164">
        <f>IFERROR('APPENDIX 16'!H24/NEPI!H24*100,"0.00")</f>
        <v>59.583754724011285</v>
      </c>
      <c r="I24" s="164">
        <f>IFERROR('APPENDIX 16'!I24/NEPI!I24*100,"0.00")</f>
        <v>83.934114383034824</v>
      </c>
      <c r="J24" s="164">
        <f>IFERROR('APPENDIX 16'!J24/NEPI!J24*100,"0.00")</f>
        <v>72.824957159311182</v>
      </c>
      <c r="K24" s="164" t="str">
        <f>IFERROR('APPENDIX 16'!K24/NEPI!K24*100,"0.00")</f>
        <v>0.00</v>
      </c>
      <c r="L24" s="164">
        <f>IFERROR('APPENDIX 16'!L24/NEPI!L24*100,"0.00")</f>
        <v>162.21964830999264</v>
      </c>
      <c r="M24" s="164">
        <f>IFERROR('APPENDIX 16'!M24/NEPI!M24*100,"0.00")</f>
        <v>1.2946380407810982</v>
      </c>
      <c r="N24" s="164">
        <f>IFERROR('APPENDIX 16'!N24/NEPI!N24*100,"0.00")</f>
        <v>16.847332521786175</v>
      </c>
      <c r="O24" s="164">
        <f>IFERROR('APPENDIX 16'!O24/NEPI!O24*100,"0.00")</f>
        <v>73.24981552120957</v>
      </c>
      <c r="P24" s="164">
        <f>IFERROR('APPENDIX 16'!P24/NEPI!P24*100,"0.00")</f>
        <v>70.840246503910876</v>
      </c>
      <c r="Q24" s="191">
        <f>IFERROR('APPENDIX 16'!Q24/NEPI!Q24*100,"0.00")</f>
        <v>72.234846151815645</v>
      </c>
    </row>
    <row r="25" spans="2:17" ht="27" customHeight="1" x14ac:dyDescent="0.3">
      <c r="B25" s="11" t="s">
        <v>33</v>
      </c>
      <c r="C25" s="164">
        <f>IFERROR('APPENDIX 16'!C25/NEPI!C25*100,"0.00")</f>
        <v>0</v>
      </c>
      <c r="D25" s="164">
        <f>IFERROR('APPENDIX 16'!D25/NEPI!D25*100,"0.00")</f>
        <v>423.11415893505443</v>
      </c>
      <c r="E25" s="164">
        <f>IFERROR('APPENDIX 16'!E25/NEPI!E25*100,"0.00")</f>
        <v>8.3931641217514414</v>
      </c>
      <c r="F25" s="164">
        <f>IFERROR('APPENDIX 16'!F25/NEPI!F25*100,"0.00")</f>
        <v>457.51352991755601</v>
      </c>
      <c r="G25" s="164">
        <f>IFERROR('APPENDIX 16'!G25/NEPI!G25*100,"0.00")</f>
        <v>150.74626865671641</v>
      </c>
      <c r="H25" s="164">
        <f>IFERROR('APPENDIX 16'!H25/NEPI!H25*100,"0.00")</f>
        <v>30.518340736495198</v>
      </c>
      <c r="I25" s="164">
        <f>IFERROR('APPENDIX 16'!I25/NEPI!I25*100,"0.00")</f>
        <v>89.235989518553851</v>
      </c>
      <c r="J25" s="164">
        <f>IFERROR('APPENDIX 16'!J25/NEPI!J25*100,"0.00")</f>
        <v>99.452069409621942</v>
      </c>
      <c r="K25" s="164" t="str">
        <f>IFERROR('APPENDIX 16'!K25/NEPI!K25*100,"0.00")</f>
        <v>0.00</v>
      </c>
      <c r="L25" s="164">
        <f>IFERROR('APPENDIX 16'!L25/NEPI!L25*100,"0.00")</f>
        <v>-1726.7170082704063</v>
      </c>
      <c r="M25" s="164">
        <f>IFERROR('APPENDIX 16'!M25/NEPI!M25*100,"0.00")</f>
        <v>6.4773693659642824</v>
      </c>
      <c r="N25" s="164">
        <f>IFERROR('APPENDIX 16'!N25/NEPI!N25*100,"0.00")</f>
        <v>38.553522396193593</v>
      </c>
      <c r="O25" s="164">
        <f>IFERROR('APPENDIX 16'!O25/NEPI!O25*100,"0.00")</f>
        <v>62.268322819795799</v>
      </c>
      <c r="P25" s="164">
        <f>IFERROR('APPENDIX 16'!P25/NEPI!P25*100,"0.00")</f>
        <v>12.80193236714976</v>
      </c>
      <c r="Q25" s="191">
        <f>IFERROR('APPENDIX 16'!Q25/NEPI!Q25*100,"0.00")</f>
        <v>78.228697183478062</v>
      </c>
    </row>
    <row r="26" spans="2:17" ht="27" customHeight="1" x14ac:dyDescent="0.3">
      <c r="B26" s="11" t="s">
        <v>34</v>
      </c>
      <c r="C26" s="164" t="str">
        <f>IFERROR('APPENDIX 16'!C26/NEPI!C26*100,"0.00")</f>
        <v>0.00</v>
      </c>
      <c r="D26" s="164">
        <f>IFERROR('APPENDIX 16'!D26/NEPI!D26*100,"0.00")</f>
        <v>34.276256394823953</v>
      </c>
      <c r="E26" s="164">
        <f>IFERROR('APPENDIX 16'!E26/NEPI!E26*100,"0.00")</f>
        <v>24.644549763033176</v>
      </c>
      <c r="F26" s="164">
        <f>IFERROR('APPENDIX 16'!F26/NEPI!F26*100,"0.00")</f>
        <v>-67.20257234726688</v>
      </c>
      <c r="G26" s="164">
        <f>IFERROR('APPENDIX 16'!G26/NEPI!G26*100,"0.00")</f>
        <v>61.769775904999044</v>
      </c>
      <c r="H26" s="164">
        <f>IFERROR('APPENDIX 16'!H26/NEPI!H26*100,"0.00")</f>
        <v>216.82847896440131</v>
      </c>
      <c r="I26" s="164">
        <f>IFERROR('APPENDIX 16'!I26/NEPI!I26*100,"0.00")</f>
        <v>34.152554136590787</v>
      </c>
      <c r="J26" s="164">
        <f>IFERROR('APPENDIX 16'!J26/NEPI!J26*100,"0.00")</f>
        <v>64.129479395035418</v>
      </c>
      <c r="K26" s="164" t="str">
        <f>IFERROR('APPENDIX 16'!K26/NEPI!K26*100,"0.00")</f>
        <v>0.00</v>
      </c>
      <c r="L26" s="164">
        <f>IFERROR('APPENDIX 16'!L26/NEPI!L26*100,"0.00")</f>
        <v>64.977477477477478</v>
      </c>
      <c r="M26" s="164">
        <f>IFERROR('APPENDIX 16'!M26/NEPI!M26*100,"0.00")</f>
        <v>34.934828735980602</v>
      </c>
      <c r="N26" s="164">
        <f>IFERROR('APPENDIX 16'!N26/NEPI!N26*100,"0.00")</f>
        <v>7.155972408317206</v>
      </c>
      <c r="O26" s="164" t="str">
        <f>IFERROR('APPENDIX 16'!O26/NEPI!O26*100,"0.00")</f>
        <v>0.00</v>
      </c>
      <c r="P26" s="164">
        <f>IFERROR('APPENDIX 16'!P26/NEPI!P26*100,"0.00")</f>
        <v>-0.41288365528427884</v>
      </c>
      <c r="Q26" s="191">
        <f>IFERROR('APPENDIX 16'!Q26/NEPI!Q26*100,"0.00")</f>
        <v>36.883677191211419</v>
      </c>
    </row>
    <row r="27" spans="2:17" ht="27" customHeight="1" x14ac:dyDescent="0.3">
      <c r="B27" s="11" t="s">
        <v>35</v>
      </c>
      <c r="C27" s="164" t="str">
        <f>IFERROR('APPENDIX 16'!C27/NEPI!C27*100,"0.00")</f>
        <v>0.00</v>
      </c>
      <c r="D27" s="164">
        <f>IFERROR('APPENDIX 16'!D27/NEPI!D27*100,"0.00")</f>
        <v>59.484777517564403</v>
      </c>
      <c r="E27" s="164">
        <f>IFERROR('APPENDIX 16'!E27/NEPI!E27*100,"0.00")</f>
        <v>2.0719867392848688</v>
      </c>
      <c r="F27" s="164">
        <f>IFERROR('APPENDIX 16'!F27/NEPI!F27*100,"0.00")</f>
        <v>104.23227359342091</v>
      </c>
      <c r="G27" s="164">
        <f>IFERROR('APPENDIX 16'!G27/NEPI!G27*100,"0.00")</f>
        <v>66.180532165712364</v>
      </c>
      <c r="H27" s="164">
        <f>IFERROR('APPENDIX 16'!H27/NEPI!H27*100,"0.00")</f>
        <v>-12.064343163538874</v>
      </c>
      <c r="I27" s="164">
        <f>IFERROR('APPENDIX 16'!I27/NEPI!I27*100,"0.00")</f>
        <v>99.954821643706453</v>
      </c>
      <c r="J27" s="164">
        <f>IFERROR('APPENDIX 16'!J27/NEPI!J27*100,"0.00")</f>
        <v>84.143767693376958</v>
      </c>
      <c r="K27" s="164" t="str">
        <f>IFERROR('APPENDIX 16'!K27/NEPI!K27*100,"0.00")</f>
        <v>0.00</v>
      </c>
      <c r="L27" s="164">
        <f>IFERROR('APPENDIX 16'!L27/NEPI!L27*100,"0.00")</f>
        <v>1.9815604788771157</v>
      </c>
      <c r="M27" s="164">
        <f>IFERROR('APPENDIX 16'!M27/NEPI!M27*100,"0.00")</f>
        <v>113.34505666275889</v>
      </c>
      <c r="N27" s="164">
        <f>IFERROR('APPENDIX 16'!N27/NEPI!N27*100,"0.00")</f>
        <v>42.549567350275943</v>
      </c>
      <c r="O27" s="164">
        <f>IFERROR('APPENDIX 16'!O27/NEPI!O27*100,"0.00")</f>
        <v>105.65850147173066</v>
      </c>
      <c r="P27" s="164">
        <f>IFERROR('APPENDIX 16'!P27/NEPI!P27*100,"0.00")</f>
        <v>25.725693320384156</v>
      </c>
      <c r="Q27" s="191">
        <f>IFERROR('APPENDIX 16'!Q27/NEPI!Q27*100,"0.00")</f>
        <v>87.922829950693725</v>
      </c>
    </row>
    <row r="28" spans="2:17" ht="27" customHeight="1" x14ac:dyDescent="0.3">
      <c r="B28" s="11" t="s">
        <v>36</v>
      </c>
      <c r="C28" s="164">
        <f>IFERROR('APPENDIX 16'!C28/NEPI!C28*100,"0.00")</f>
        <v>2.831858407079646</v>
      </c>
      <c r="D28" s="164">
        <f>IFERROR('APPENDIX 16'!D28/NEPI!D28*100,"0.00")</f>
        <v>8.0946001648804611</v>
      </c>
      <c r="E28" s="164">
        <f>IFERROR('APPENDIX 16'!E28/NEPI!E28*100,"0.00")</f>
        <v>54</v>
      </c>
      <c r="F28" s="164">
        <f>IFERROR('APPENDIX 16'!F28/NEPI!F28*100,"0.00")</f>
        <v>12.406186507442882</v>
      </c>
      <c r="G28" s="164">
        <f>IFERROR('APPENDIX 16'!G28/NEPI!G28*100,"0.00")</f>
        <v>107.36755934978366</v>
      </c>
      <c r="H28" s="164">
        <f>IFERROR('APPENDIX 16'!H28/NEPI!H28*100,"0.00")</f>
        <v>42.665108123904147</v>
      </c>
      <c r="I28" s="164">
        <f>IFERROR('APPENDIX 16'!I28/NEPI!I28*100,"0.00")</f>
        <v>73.951209004254409</v>
      </c>
      <c r="J28" s="164">
        <f>IFERROR('APPENDIX 16'!J28/NEPI!J28*100,"0.00")</f>
        <v>61.596239226952207</v>
      </c>
      <c r="K28" s="164" t="str">
        <f>IFERROR('APPENDIX 16'!K28/NEPI!K28*100,"0.00")</f>
        <v>0.00</v>
      </c>
      <c r="L28" s="164">
        <f>IFERROR('APPENDIX 16'!L28/NEPI!L28*100,"0.00")</f>
        <v>23.97871341367976</v>
      </c>
      <c r="M28" s="164">
        <f>IFERROR('APPENDIX 16'!M28/NEPI!M28*100,"0.00")</f>
        <v>-31.711273317112731</v>
      </c>
      <c r="N28" s="164">
        <f>IFERROR('APPENDIX 16'!N28/NEPI!N28*100,"0.00")</f>
        <v>33.288110773736463</v>
      </c>
      <c r="O28" s="164" t="str">
        <f>IFERROR('APPENDIX 16'!O28/NEPI!O28*100,"0.00")</f>
        <v>0.00</v>
      </c>
      <c r="P28" s="164">
        <f>IFERROR('APPENDIX 16'!P28/NEPI!P28*100,"0.00")</f>
        <v>21.205906480721904</v>
      </c>
      <c r="Q28" s="191">
        <f>IFERROR('APPENDIX 16'!Q28/NEPI!Q28*100,"0.00")</f>
        <v>47.222685571309427</v>
      </c>
    </row>
    <row r="29" spans="2:17" ht="27" customHeight="1" x14ac:dyDescent="0.3">
      <c r="B29" s="11" t="s">
        <v>220</v>
      </c>
      <c r="C29" s="164" t="str">
        <f>IFERROR('APPENDIX 16'!C29/NEPI!C29*100,"0.00")</f>
        <v>0.00</v>
      </c>
      <c r="D29" s="164">
        <f>IFERROR('APPENDIX 16'!D29/NEPI!D29*100,"0.00")</f>
        <v>23.807824949458915</v>
      </c>
      <c r="E29" s="164">
        <f>IFERROR('APPENDIX 16'!E29/NEPI!E29*100,"0.00")</f>
        <v>22.74618585298197</v>
      </c>
      <c r="F29" s="164">
        <f>IFERROR('APPENDIX 16'!F29/NEPI!F29*100,"0.00")</f>
        <v>49.727272727272727</v>
      </c>
      <c r="G29" s="164">
        <f>IFERROR('APPENDIX 16'!G29/NEPI!G29*100,"0.00")</f>
        <v>-5.343511450381679</v>
      </c>
      <c r="H29" s="164">
        <f>IFERROR('APPENDIX 16'!H29/NEPI!H29*100,"0.00")</f>
        <v>71.333182435491167</v>
      </c>
      <c r="I29" s="164">
        <f>IFERROR('APPENDIX 16'!I29/NEPI!I29*100,"0.00")</f>
        <v>99.955813828932577</v>
      </c>
      <c r="J29" s="164">
        <f>IFERROR('APPENDIX 16'!J29/NEPI!J29*100,"0.00")</f>
        <v>94.466971454419152</v>
      </c>
      <c r="K29" s="164">
        <f>IFERROR('APPENDIX 16'!K29/NEPI!K29*100,"0.00")</f>
        <v>0</v>
      </c>
      <c r="L29" s="164">
        <f>IFERROR('APPENDIX 16'!L29/NEPI!L29*100,"0.00")</f>
        <v>41.21200498609646</v>
      </c>
      <c r="M29" s="164">
        <f>IFERROR('APPENDIX 16'!M29/NEPI!M29*100,"0.00")</f>
        <v>-2.7710351125958326</v>
      </c>
      <c r="N29" s="164">
        <f>IFERROR('APPENDIX 16'!N29/NEPI!N29*100,"0.00")</f>
        <v>10.388322776094739</v>
      </c>
      <c r="O29" s="164" t="str">
        <f>IFERROR('APPENDIX 16'!O29/NEPI!O29*100,"0.00")</f>
        <v>0.00</v>
      </c>
      <c r="P29" s="164">
        <f>IFERROR('APPENDIX 16'!P29/NEPI!P29*100,"0.00")</f>
        <v>-3.0323580701414454</v>
      </c>
      <c r="Q29" s="191">
        <f>IFERROR('APPENDIX 16'!Q29/NEPI!Q29*100,"0.00")</f>
        <v>80.066806016640029</v>
      </c>
    </row>
    <row r="30" spans="2:17" ht="27" customHeight="1" x14ac:dyDescent="0.3">
      <c r="B30" s="11" t="s">
        <v>200</v>
      </c>
      <c r="C30" s="164">
        <f>IFERROR('APPENDIX 16'!C30/NEPI!C30*100,"0.00")</f>
        <v>21.189024390243901</v>
      </c>
      <c r="D30" s="164">
        <f>IFERROR('APPENDIX 16'!D30/NEPI!D30*100,"0.00")</f>
        <v>47.84504755277198</v>
      </c>
      <c r="E30" s="164">
        <f>IFERROR('APPENDIX 16'!E30/NEPI!E30*100,"0.00")</f>
        <v>103.23033707865167</v>
      </c>
      <c r="F30" s="164">
        <f>IFERROR('APPENDIX 16'!F30/NEPI!F30*100,"0.00")</f>
        <v>-6.1755778659817882</v>
      </c>
      <c r="G30" s="164">
        <f>IFERROR('APPENDIX 16'!G30/NEPI!G30*100,"0.00")</f>
        <v>67.511546693702826</v>
      </c>
      <c r="H30" s="164">
        <f>IFERROR('APPENDIX 16'!H30/NEPI!H30*100,"0.00")</f>
        <v>13.233082706766917</v>
      </c>
      <c r="I30" s="164">
        <f>IFERROR('APPENDIX 16'!I30/NEPI!I30*100,"0.00")</f>
        <v>39.693634741225459</v>
      </c>
      <c r="J30" s="164">
        <f>IFERROR('APPENDIX 16'!J30/NEPI!J30*100,"0.00")</f>
        <v>60.545444300445148</v>
      </c>
      <c r="K30" s="164" t="str">
        <f>IFERROR('APPENDIX 16'!K30/NEPI!K30*100,"0.00")</f>
        <v>0.00</v>
      </c>
      <c r="L30" s="164">
        <f>IFERROR('APPENDIX 16'!L30/NEPI!L30*100,"0.00")</f>
        <v>48.637961335676628</v>
      </c>
      <c r="M30" s="164">
        <f>IFERROR('APPENDIX 16'!M30/NEPI!M30*100,"0.00")</f>
        <v>15.856601172009652</v>
      </c>
      <c r="N30" s="164">
        <f>IFERROR('APPENDIX 16'!N30/NEPI!N30*100,"0.00")</f>
        <v>17.021276595744681</v>
      </c>
      <c r="O30" s="164" t="str">
        <f>IFERROR('APPENDIX 16'!O30/NEPI!O30*100,"0.00")</f>
        <v>0.00</v>
      </c>
      <c r="P30" s="164">
        <f>IFERROR('APPENDIX 16'!P30/NEPI!P30*100,"0.00")</f>
        <v>28.412256267409468</v>
      </c>
      <c r="Q30" s="191">
        <f>IFERROR('APPENDIX 16'!Q30/NEPI!Q30*100,"0.00")</f>
        <v>41.781420272886926</v>
      </c>
    </row>
    <row r="31" spans="2:17" ht="27" customHeight="1" x14ac:dyDescent="0.3">
      <c r="B31" s="11" t="s">
        <v>37</v>
      </c>
      <c r="C31" s="164" t="str">
        <f>IFERROR('APPENDIX 16'!C31/NEPI!C31*100,"0.00")</f>
        <v>0.00</v>
      </c>
      <c r="D31" s="164">
        <f>IFERROR('APPENDIX 16'!D31/NEPI!D31*100,"0.00")</f>
        <v>125.5355249204666</v>
      </c>
      <c r="E31" s="164">
        <f>IFERROR('APPENDIX 16'!E31/NEPI!E31*100,"0.00")</f>
        <v>117.63122476446837</v>
      </c>
      <c r="F31" s="164">
        <f>IFERROR('APPENDIX 16'!F31/NEPI!F31*100,"0.00")</f>
        <v>24.825605252359459</v>
      </c>
      <c r="G31" s="164">
        <f>IFERROR('APPENDIX 16'!G31/NEPI!G31*100,"0.00")</f>
        <v>-6.9364161849710975</v>
      </c>
      <c r="H31" s="164">
        <f>IFERROR('APPENDIX 16'!H31/NEPI!H31*100,"0.00")</f>
        <v>40.783315543148042</v>
      </c>
      <c r="I31" s="164">
        <f>IFERROR('APPENDIX 16'!I31/NEPI!I31*100,"0.00")</f>
        <v>75.309967310779697</v>
      </c>
      <c r="J31" s="164">
        <f>IFERROR('APPENDIX 16'!J31/NEPI!J31*100,"0.00")</f>
        <v>100.55482682593284</v>
      </c>
      <c r="K31" s="164" t="str">
        <f>IFERROR('APPENDIX 16'!K31/NEPI!K31*100,"0.00")</f>
        <v>0.00</v>
      </c>
      <c r="L31" s="164">
        <f>IFERROR('APPENDIX 16'!L31/NEPI!L31*100,"0.00")</f>
        <v>53.916780621215075</v>
      </c>
      <c r="M31" s="164">
        <f>IFERROR('APPENDIX 16'!M31/NEPI!M31*100,"0.00")</f>
        <v>136.79634541703507</v>
      </c>
      <c r="N31" s="164">
        <f>IFERROR('APPENDIX 16'!N31/NEPI!N31*100,"0.00")</f>
        <v>32.898646650424595</v>
      </c>
      <c r="O31" s="164" t="str">
        <f>IFERROR('APPENDIX 16'!O31/NEPI!O31*100,"0.00")</f>
        <v>0.00</v>
      </c>
      <c r="P31" s="164">
        <f>IFERROR('APPENDIX 16'!P31/NEPI!P31*100,"0.00")</f>
        <v>128.57142857142858</v>
      </c>
      <c r="Q31" s="191">
        <f>IFERROR('APPENDIX 16'!Q31/NEPI!Q31*100,"0.00")</f>
        <v>76.921774747041695</v>
      </c>
    </row>
    <row r="32" spans="2:17" ht="27" customHeight="1" x14ac:dyDescent="0.3">
      <c r="B32" s="11" t="s">
        <v>141</v>
      </c>
      <c r="C32" s="164" t="str">
        <f>IFERROR('APPENDIX 16'!C32/NEPI!C32*100,"0.00")</f>
        <v>0.00</v>
      </c>
      <c r="D32" s="164">
        <f>IFERROR('APPENDIX 16'!D32/NEPI!D32*100,"0.00")</f>
        <v>15.451388888888889</v>
      </c>
      <c r="E32" s="164">
        <f>IFERROR('APPENDIX 16'!E32/NEPI!E32*100,"0.00")</f>
        <v>-78.838451268357815</v>
      </c>
      <c r="F32" s="164">
        <f>IFERROR('APPENDIX 16'!F32/NEPI!F32*100,"0.00")</f>
        <v>69.431519320250857</v>
      </c>
      <c r="G32" s="164">
        <f>IFERROR('APPENDIX 16'!G32/NEPI!G32*100,"0.00")</f>
        <v>130.82274652147609</v>
      </c>
      <c r="H32" s="164">
        <f>IFERROR('APPENDIX 16'!H32/NEPI!H32*100,"0.00")</f>
        <v>0</v>
      </c>
      <c r="I32" s="164">
        <f>IFERROR('APPENDIX 16'!I32/NEPI!I32*100,"0.00")</f>
        <v>134.75902680923602</v>
      </c>
      <c r="J32" s="164">
        <f>IFERROR('APPENDIX 16'!J32/NEPI!J32*100,"0.00")</f>
        <v>51.45848099885503</v>
      </c>
      <c r="K32" s="164" t="str">
        <f>IFERROR('APPENDIX 16'!K32/NEPI!K32*100,"0.00")</f>
        <v>0.00</v>
      </c>
      <c r="L32" s="164">
        <f>IFERROR('APPENDIX 16'!L32/NEPI!L32*100,"0.00")</f>
        <v>22.905578553124386</v>
      </c>
      <c r="M32" s="164">
        <f>IFERROR('APPENDIX 16'!M32/NEPI!M32*100,"0.00")</f>
        <v>-1.1317418213969939</v>
      </c>
      <c r="N32" s="164">
        <f>IFERROR('APPENDIX 16'!N32/NEPI!N32*100,"0.00")</f>
        <v>21.319754926312303</v>
      </c>
      <c r="O32" s="164">
        <f>IFERROR('APPENDIX 16'!O32/NEPI!O32*100,"0.00")</f>
        <v>49.496095877973488</v>
      </c>
      <c r="P32" s="164">
        <f>IFERROR('APPENDIX 16'!P32/NEPI!P32*100,"0.00")</f>
        <v>0</v>
      </c>
      <c r="Q32" s="191">
        <f>IFERROR('APPENDIX 16'!Q32/NEPI!Q32*100,"0.00")</f>
        <v>73.488413476747866</v>
      </c>
    </row>
    <row r="33" spans="2:17" ht="27" customHeight="1" x14ac:dyDescent="0.3">
      <c r="B33" s="11" t="s">
        <v>156</v>
      </c>
      <c r="C33" s="164" t="str">
        <f>IFERROR('APPENDIX 16'!C33/NEPI!C33*100,"0.00")</f>
        <v>0.00</v>
      </c>
      <c r="D33" s="164">
        <f>IFERROR('APPENDIX 16'!D33/NEPI!D33*100,"0.00")</f>
        <v>210.75949367088609</v>
      </c>
      <c r="E33" s="164">
        <f>IFERROR('APPENDIX 16'!E33/NEPI!E33*100,"0.00")</f>
        <v>9.2424242424242422</v>
      </c>
      <c r="F33" s="164">
        <f>IFERROR('APPENDIX 16'!F33/NEPI!F33*100,"0.00")</f>
        <v>25.486792452830187</v>
      </c>
      <c r="G33" s="164">
        <f>IFERROR('APPENDIX 16'!G33/NEPI!G33*100,"0.00")</f>
        <v>37.830299471520846</v>
      </c>
      <c r="H33" s="164">
        <f>IFERROR('APPENDIX 16'!H33/NEPI!H33*100,"0.00")</f>
        <v>118.76558603491272</v>
      </c>
      <c r="I33" s="164">
        <f>IFERROR('APPENDIX 16'!I33/NEPI!I33*100,"0.00")</f>
        <v>104.96532467335386</v>
      </c>
      <c r="J33" s="164">
        <f>IFERROR('APPENDIX 16'!J33/NEPI!J33*100,"0.00")</f>
        <v>68.654626090508557</v>
      </c>
      <c r="K33" s="164" t="str">
        <f>IFERROR('APPENDIX 16'!K33/NEPI!K33*100,"0.00")</f>
        <v>0.00</v>
      </c>
      <c r="L33" s="164">
        <f>IFERROR('APPENDIX 16'!L33/NEPI!L33*100,"0.00")</f>
        <v>49.958915365653247</v>
      </c>
      <c r="M33" s="164">
        <f>IFERROR('APPENDIX 16'!M33/NEPI!M33*100,"0.00")</f>
        <v>-2.8636511552229091</v>
      </c>
      <c r="N33" s="164">
        <f>IFERROR('APPENDIX 16'!N33/NEPI!N33*100,"0.00")</f>
        <v>24.273633998265396</v>
      </c>
      <c r="O33" s="164" t="str">
        <f>IFERROR('APPENDIX 16'!O33/NEPI!O33*100,"0.00")</f>
        <v>0.00</v>
      </c>
      <c r="P33" s="164">
        <f>IFERROR('APPENDIX 16'!P33/NEPI!P33*100,"0.00")</f>
        <v>262.04268292682929</v>
      </c>
      <c r="Q33" s="191">
        <f>IFERROR('APPENDIX 16'!Q33/NEPI!Q33*100,"0.00")</f>
        <v>70.554440748783648</v>
      </c>
    </row>
    <row r="34" spans="2:17" ht="27" customHeight="1" x14ac:dyDescent="0.3">
      <c r="B34" s="11" t="s">
        <v>142</v>
      </c>
      <c r="C34" s="164" t="str">
        <f>IFERROR('APPENDIX 16'!C34/NEPI!C34*100,"0.00")</f>
        <v>0.00</v>
      </c>
      <c r="D34" s="164">
        <f>IFERROR('APPENDIX 16'!D34/NEPI!D34*100,"0.00")</f>
        <v>587.125</v>
      </c>
      <c r="E34" s="164">
        <f>IFERROR('APPENDIX 16'!E34/NEPI!E34*100,"0.00")</f>
        <v>-66.197183098591552</v>
      </c>
      <c r="F34" s="164">
        <f>IFERROR('APPENDIX 16'!F34/NEPI!F34*100,"0.00")</f>
        <v>132.56606990622336</v>
      </c>
      <c r="G34" s="164">
        <f>IFERROR('APPENDIX 16'!G34/NEPI!G34*100,"0.00")</f>
        <v>17.387466902030006</v>
      </c>
      <c r="H34" s="164">
        <f>IFERROR('APPENDIX 16'!H34/NEPI!H34*100,"0.00")</f>
        <v>-14.41587365863535</v>
      </c>
      <c r="I34" s="164">
        <f>IFERROR('APPENDIX 16'!I34/NEPI!I34*100,"0.00")</f>
        <v>84.864383605202079</v>
      </c>
      <c r="J34" s="164">
        <f>IFERROR('APPENDIX 16'!J34/NEPI!J34*100,"0.00")</f>
        <v>88.91352549889136</v>
      </c>
      <c r="K34" s="164" t="str">
        <f>IFERROR('APPENDIX 16'!K34/NEPI!K34*100,"0.00")</f>
        <v>0.00</v>
      </c>
      <c r="L34" s="164">
        <f>IFERROR('APPENDIX 16'!L34/NEPI!L34*100,"0.00")</f>
        <v>10.440405136552721</v>
      </c>
      <c r="M34" s="164">
        <f>IFERROR('APPENDIX 16'!M34/NEPI!M34*100,"0.00")</f>
        <v>-79.168256390690573</v>
      </c>
      <c r="N34" s="164">
        <f>IFERROR('APPENDIX 16'!N34/NEPI!N34*100,"0.00")</f>
        <v>3.9746300211416492</v>
      </c>
      <c r="O34" s="164">
        <f>IFERROR('APPENDIX 16'!O34/NEPI!O34*100,"0.00")</f>
        <v>74.838536768629595</v>
      </c>
      <c r="P34" s="164">
        <f>IFERROR('APPENDIX 16'!P34/NEPI!P34*100,"0.00")</f>
        <v>22.777047744196231</v>
      </c>
      <c r="Q34" s="191">
        <f>IFERROR('APPENDIX 16'!Q34/NEPI!Q34*100,"0.00")</f>
        <v>72.65246591548788</v>
      </c>
    </row>
    <row r="35" spans="2:17" ht="27" customHeight="1" x14ac:dyDescent="0.3">
      <c r="B35" s="11" t="s">
        <v>143</v>
      </c>
      <c r="C35" s="164" t="str">
        <f>IFERROR('APPENDIX 16'!C35/NEPI!C35*100,"0.00")</f>
        <v>0.00</v>
      </c>
      <c r="D35" s="164">
        <f>IFERROR('APPENDIX 16'!D35/NEPI!D35*100,"0.00")</f>
        <v>178.53523721787195</v>
      </c>
      <c r="E35" s="164">
        <f>IFERROR('APPENDIX 16'!E35/NEPI!E35*100,"0.00")</f>
        <v>39.962874569079823</v>
      </c>
      <c r="F35" s="164">
        <f>IFERROR('APPENDIX 16'!F35/NEPI!F35*100,"0.00")</f>
        <v>133.95438483777707</v>
      </c>
      <c r="G35" s="164">
        <f>IFERROR('APPENDIX 16'!G35/NEPI!G35*100,"0.00")</f>
        <v>90.258939580764491</v>
      </c>
      <c r="H35" s="164">
        <f>IFERROR('APPENDIX 16'!H35/NEPI!H35*100,"0.00")</f>
        <v>225.97266035751841</v>
      </c>
      <c r="I35" s="164">
        <f>IFERROR('APPENDIX 16'!I35/NEPI!I35*100,"0.00")</f>
        <v>74.053145732843433</v>
      </c>
      <c r="J35" s="164">
        <f>IFERROR('APPENDIX 16'!J35/NEPI!J35*100,"0.00")</f>
        <v>36.080821039127649</v>
      </c>
      <c r="K35" s="164" t="str">
        <f>IFERROR('APPENDIX 16'!K35/NEPI!K35*100,"0.00")</f>
        <v>0.00</v>
      </c>
      <c r="L35" s="164">
        <f>IFERROR('APPENDIX 16'!L35/NEPI!L35*100,"0.00")</f>
        <v>65.74090992143249</v>
      </c>
      <c r="M35" s="164">
        <f>IFERROR('APPENDIX 16'!M35/NEPI!M35*100,"0.00")</f>
        <v>59.180457052797472</v>
      </c>
      <c r="N35" s="164">
        <f>IFERROR('APPENDIX 16'!N35/NEPI!N35*100,"0.00")</f>
        <v>48.383469215631145</v>
      </c>
      <c r="O35" s="164">
        <f>IFERROR('APPENDIX 16'!O35/NEPI!O35*100,"0.00")</f>
        <v>92.731332175638798</v>
      </c>
      <c r="P35" s="164">
        <f>IFERROR('APPENDIX 16'!P35/NEPI!P35*100,"0.00")</f>
        <v>19.555778223112892</v>
      </c>
      <c r="Q35" s="191">
        <f>IFERROR('APPENDIX 16'!Q35/NEPI!Q35*100,"0.00")</f>
        <v>69.584210965171451</v>
      </c>
    </row>
    <row r="36" spans="2:17" ht="27" customHeight="1" x14ac:dyDescent="0.3">
      <c r="B36" s="11" t="s">
        <v>157</v>
      </c>
      <c r="C36" s="164" t="str">
        <f>IFERROR('APPENDIX 16'!C36/NEPI!C36*100,"0.00")</f>
        <v>0.00</v>
      </c>
      <c r="D36" s="164">
        <f>IFERROR('APPENDIX 16'!D36/NEPI!D36*100,"0.00")</f>
        <v>0.51383399209486169</v>
      </c>
      <c r="E36" s="164">
        <f>IFERROR('APPENDIX 16'!E36/NEPI!E36*100,"0.00")</f>
        <v>-69.04153354632588</v>
      </c>
      <c r="F36" s="164">
        <f>IFERROR('APPENDIX 16'!F36/NEPI!F36*100,"0.00")</f>
        <v>-12.230631092868137</v>
      </c>
      <c r="G36" s="164">
        <f>IFERROR('APPENDIX 16'!G36/NEPI!G36*100,"0.00")</f>
        <v>-20.388040712468193</v>
      </c>
      <c r="H36" s="164">
        <f>IFERROR('APPENDIX 16'!H36/NEPI!H36*100,"0.00")</f>
        <v>46.32961260669731</v>
      </c>
      <c r="I36" s="164">
        <f>IFERROR('APPENDIX 16'!I36/NEPI!I36*100,"0.00")</f>
        <v>57.435278851513736</v>
      </c>
      <c r="J36" s="164">
        <f>IFERROR('APPENDIX 16'!J36/NEPI!J36*100,"0.00")</f>
        <v>46.292702621742357</v>
      </c>
      <c r="K36" s="164">
        <f>IFERROR('APPENDIX 16'!K36/NEPI!K36*100,"0.00")</f>
        <v>39.07755080959636</v>
      </c>
      <c r="L36" s="164">
        <f>IFERROR('APPENDIX 16'!L36/NEPI!L36*100,"0.00")</f>
        <v>10.526315789473683</v>
      </c>
      <c r="M36" s="164">
        <f>IFERROR('APPENDIX 16'!M36/NEPI!M36*100,"0.00")</f>
        <v>41.299019607843135</v>
      </c>
      <c r="N36" s="164">
        <f>IFERROR('APPENDIX 16'!N36/NEPI!N36*100,"0.00")</f>
        <v>31.105114681712255</v>
      </c>
      <c r="O36" s="164">
        <f>IFERROR('APPENDIX 16'!O36/NEPI!O36*100,"0.00")</f>
        <v>81.726503356988644</v>
      </c>
      <c r="P36" s="164">
        <f>IFERROR('APPENDIX 16'!P36/NEPI!P36*100,"0.00")</f>
        <v>1.6872787458047904</v>
      </c>
      <c r="Q36" s="191">
        <f>IFERROR('APPENDIX 16'!Q36/NEPI!Q36*100,"0.00")</f>
        <v>55.471226624536619</v>
      </c>
    </row>
    <row r="37" spans="2:17" ht="27" customHeight="1" x14ac:dyDescent="0.3">
      <c r="B37" s="11" t="s">
        <v>38</v>
      </c>
      <c r="C37" s="164" t="str">
        <f>IFERROR('APPENDIX 16'!C37/NEPI!C37*100,"0.00")</f>
        <v>0.00</v>
      </c>
      <c r="D37" s="164">
        <f>IFERROR('APPENDIX 16'!D37/NEPI!D37*100,"0.00")</f>
        <v>62.71829916476841</v>
      </c>
      <c r="E37" s="164">
        <f>IFERROR('APPENDIX 16'!E37/NEPI!E37*100,"0.00")</f>
        <v>102.03619909502262</v>
      </c>
      <c r="F37" s="164">
        <f>IFERROR('APPENDIX 16'!F37/NEPI!F37*100,"0.00")</f>
        <v>0.70432073682784768</v>
      </c>
      <c r="G37" s="164">
        <f>IFERROR('APPENDIX 16'!G37/NEPI!G37*100,"0.00")</f>
        <v>-53.694939934473972</v>
      </c>
      <c r="H37" s="164">
        <f>IFERROR('APPENDIX 16'!H37/NEPI!H37*100,"0.00")</f>
        <v>-5.0403719109371181</v>
      </c>
      <c r="I37" s="164">
        <f>IFERROR('APPENDIX 16'!I37/NEPI!I37*100,"0.00")</f>
        <v>22.54715270221255</v>
      </c>
      <c r="J37" s="164">
        <f>IFERROR('APPENDIX 16'!J37/NEPI!J37*100,"0.00")</f>
        <v>19.694584382871536</v>
      </c>
      <c r="K37" s="164" t="str">
        <f>IFERROR('APPENDIX 16'!K37/NEPI!K37*100,"0.00")</f>
        <v>0.00</v>
      </c>
      <c r="L37" s="164">
        <f>IFERROR('APPENDIX 16'!L37/NEPI!L37*100,"0.00")</f>
        <v>20.627376425855513</v>
      </c>
      <c r="M37" s="164">
        <f>IFERROR('APPENDIX 16'!M37/NEPI!M37*100,"0.00")</f>
        <v>44.291480467060687</v>
      </c>
      <c r="N37" s="164">
        <f>IFERROR('APPENDIX 16'!N37/NEPI!N37*100,"0.00")</f>
        <v>2.9616357504215851</v>
      </c>
      <c r="O37" s="164">
        <f>IFERROR('APPENDIX 16'!O37/NEPI!O37*100,"0.00")</f>
        <v>27.238786486345361</v>
      </c>
      <c r="P37" s="164">
        <f>IFERROR('APPENDIX 16'!P37/NEPI!P37*100,"0.00")</f>
        <v>24.801577520335222</v>
      </c>
      <c r="Q37" s="191">
        <f>IFERROR('APPENDIX 16'!Q37/NEPI!Q37*100,"0.00")</f>
        <v>28.730118656904825</v>
      </c>
    </row>
    <row r="38" spans="2:17" ht="27" customHeight="1" x14ac:dyDescent="0.3">
      <c r="B38" s="11" t="s">
        <v>39</v>
      </c>
      <c r="C38" s="164" t="str">
        <f>IFERROR('APPENDIX 16'!C38/NEPI!C38*100,"0.00")</f>
        <v>0.00</v>
      </c>
      <c r="D38" s="164">
        <f>IFERROR('APPENDIX 16'!D38/NEPI!D38*100,"0.00")</f>
        <v>296.096837944664</v>
      </c>
      <c r="E38" s="164">
        <f>IFERROR('APPENDIX 16'!E38/NEPI!E38*100,"0.00")</f>
        <v>154.54981608827762</v>
      </c>
      <c r="F38" s="164">
        <f>IFERROR('APPENDIX 16'!F38/NEPI!F38*100,"0.00")</f>
        <v>57.28836360142212</v>
      </c>
      <c r="G38" s="164">
        <f>IFERROR('APPENDIX 16'!G38/NEPI!G38*100,"0.00")</f>
        <v>5.5349698934691984</v>
      </c>
      <c r="H38" s="164">
        <f>IFERROR('APPENDIX 16'!H38/NEPI!H38*100,"0.00")</f>
        <v>46.208327694320381</v>
      </c>
      <c r="I38" s="164">
        <f>IFERROR('APPENDIX 16'!I38/NEPI!I38*100,"0.00")</f>
        <v>34.154903463449607</v>
      </c>
      <c r="J38" s="164">
        <f>IFERROR('APPENDIX 16'!J38/NEPI!J38*100,"0.00")</f>
        <v>76.597640517517902</v>
      </c>
      <c r="K38" s="164" t="str">
        <f>IFERROR('APPENDIX 16'!K38/NEPI!K38*100,"0.00")</f>
        <v>0.00</v>
      </c>
      <c r="L38" s="164">
        <f>IFERROR('APPENDIX 16'!L38/NEPI!L38*100,"0.00")</f>
        <v>-1.9730010384215992</v>
      </c>
      <c r="M38" s="164">
        <f>IFERROR('APPENDIX 16'!M38/NEPI!M38*100,"0.00")</f>
        <v>61.7041061028728</v>
      </c>
      <c r="N38" s="164">
        <f>IFERROR('APPENDIX 16'!N38/NEPI!N38*100,"0.00")</f>
        <v>78.153186455714916</v>
      </c>
      <c r="O38" s="164">
        <f>IFERROR('APPENDIX 16'!O38/NEPI!O38*100,"0.00")</f>
        <v>13.728222996515679</v>
      </c>
      <c r="P38" s="164">
        <f>IFERROR('APPENDIX 16'!P38/NEPI!P38*100,"0.00")</f>
        <v>-1809.20245398773</v>
      </c>
      <c r="Q38" s="191">
        <f>IFERROR('APPENDIX 16'!Q38/NEPI!Q38*100,"0.00")</f>
        <v>63.373350727413843</v>
      </c>
    </row>
    <row r="39" spans="2:17" ht="27" customHeight="1" x14ac:dyDescent="0.3">
      <c r="B39" s="11" t="s">
        <v>40</v>
      </c>
      <c r="C39" s="164" t="str">
        <f>IFERROR('APPENDIX 16'!C39/NEPI!C39*100,"0.00")</f>
        <v>0.00</v>
      </c>
      <c r="D39" s="164">
        <f>IFERROR('APPENDIX 16'!D39/NEPI!D39*100,"0.00")</f>
        <v>12.999535730866754</v>
      </c>
      <c r="E39" s="164">
        <f>IFERROR('APPENDIX 16'!E39/NEPI!E39*100,"0.00")</f>
        <v>-394.21881201217093</v>
      </c>
      <c r="F39" s="164">
        <f>IFERROR('APPENDIX 16'!F39/NEPI!F39*100,"0.00")</f>
        <v>6.4748968852225861</v>
      </c>
      <c r="G39" s="164">
        <f>IFERROR('APPENDIX 16'!G39/NEPI!G39*100,"0.00")</f>
        <v>-634.92222779729047</v>
      </c>
      <c r="H39" s="164">
        <f>IFERROR('APPENDIX 16'!H39/NEPI!H39*100,"0.00")</f>
        <v>-85.552798456024263</v>
      </c>
      <c r="I39" s="164">
        <f>IFERROR('APPENDIX 16'!I39/NEPI!I39*100,"0.00")</f>
        <v>64.43000175654312</v>
      </c>
      <c r="J39" s="164">
        <f>IFERROR('APPENDIX 16'!J39/NEPI!J39*100,"0.00")</f>
        <v>147.16353196226638</v>
      </c>
      <c r="K39" s="164" t="str">
        <f>IFERROR('APPENDIX 16'!K39/NEPI!K39*100,"0.00")</f>
        <v>0.00</v>
      </c>
      <c r="L39" s="164">
        <f>IFERROR('APPENDIX 16'!L39/NEPI!L39*100,"0.00")</f>
        <v>-188.14939260790902</v>
      </c>
      <c r="M39" s="164">
        <f>IFERROR('APPENDIX 16'!M39/NEPI!M39*100,"0.00")</f>
        <v>-44.782492660795306</v>
      </c>
      <c r="N39" s="164">
        <f>IFERROR('APPENDIX 16'!N39/NEPI!N39*100,"0.00")</f>
        <v>-35.129013196769748</v>
      </c>
      <c r="O39" s="164">
        <f>IFERROR('APPENDIX 16'!O39/NEPI!O39*100,"0.00")</f>
        <v>-26.057927854363804</v>
      </c>
      <c r="P39" s="164">
        <f>IFERROR('APPENDIX 16'!P39/NEPI!P39*100,"0.00")</f>
        <v>2.8594377510040161</v>
      </c>
      <c r="Q39" s="191">
        <f>IFERROR('APPENDIX 16'!Q39/NEPI!Q39*100,"0.00")</f>
        <v>45.460979507396104</v>
      </c>
    </row>
    <row r="40" spans="2:17" ht="27" customHeight="1" x14ac:dyDescent="0.3">
      <c r="B40" s="11" t="s">
        <v>41</v>
      </c>
      <c r="C40" s="164" t="str">
        <f>IFERROR('APPENDIX 16'!C40/NEPI!C40*100,"0.00")</f>
        <v>0.00</v>
      </c>
      <c r="D40" s="164">
        <f>IFERROR('APPENDIX 16'!D40/NEPI!D40*100,"0.00")</f>
        <v>4.4871794871794872</v>
      </c>
      <c r="E40" s="164">
        <f>IFERROR('APPENDIX 16'!E40/NEPI!E40*100,"0.00")</f>
        <v>6.5009560229445515</v>
      </c>
      <c r="F40" s="164">
        <f>IFERROR('APPENDIX 16'!F40/NEPI!F40*100,"0.00")</f>
        <v>36.26991565135895</v>
      </c>
      <c r="G40" s="164">
        <f>IFERROR('APPENDIX 16'!G40/NEPI!G40*100,"0.00")</f>
        <v>5.0929668552950691</v>
      </c>
      <c r="H40" s="164">
        <f>IFERROR('APPENDIX 16'!H40/NEPI!H40*100,"0.00")</f>
        <v>27.102803738317753</v>
      </c>
      <c r="I40" s="164">
        <f>IFERROR('APPENDIX 16'!I40/NEPI!I40*100,"0.00")</f>
        <v>63.521685129659133</v>
      </c>
      <c r="J40" s="164">
        <f>IFERROR('APPENDIX 16'!J40/NEPI!J40*100,"0.00")</f>
        <v>56.684744164112232</v>
      </c>
      <c r="K40" s="164" t="str">
        <f>IFERROR('APPENDIX 16'!K40/NEPI!K40*100,"0.00")</f>
        <v>0.00</v>
      </c>
      <c r="L40" s="164">
        <f>IFERROR('APPENDIX 16'!L40/NEPI!L40*100,"0.00")</f>
        <v>40.007816571130803</v>
      </c>
      <c r="M40" s="164">
        <f>IFERROR('APPENDIX 16'!M40/NEPI!M40*100,"0.00")</f>
        <v>1.4018691588785046</v>
      </c>
      <c r="N40" s="164">
        <f>IFERROR('APPENDIX 16'!N40/NEPI!N40*100,"0.00")</f>
        <v>7.1724397590361448</v>
      </c>
      <c r="O40" s="164" t="str">
        <f>IFERROR('APPENDIX 16'!O40/NEPI!O40*100,"0.00")</f>
        <v>0.00</v>
      </c>
      <c r="P40" s="164">
        <f>IFERROR('APPENDIX 16'!P40/NEPI!P40*100,"0.00")</f>
        <v>5.746724890829694</v>
      </c>
      <c r="Q40" s="191">
        <f>IFERROR('APPENDIX 16'!Q40/NEPI!Q40*100,"0.00")</f>
        <v>56.012027322940163</v>
      </c>
    </row>
    <row r="41" spans="2:17" ht="27" customHeight="1" x14ac:dyDescent="0.3">
      <c r="B41" s="11" t="s">
        <v>42</v>
      </c>
      <c r="C41" s="164" t="str">
        <f>IFERROR('APPENDIX 16'!C41/NEPI!C41*100,"0.00")</f>
        <v>0.00</v>
      </c>
      <c r="D41" s="164">
        <f>IFERROR('APPENDIX 16'!D41/NEPI!D41*100,"0.00")</f>
        <v>392.47311827956992</v>
      </c>
      <c r="E41" s="164">
        <f>IFERROR('APPENDIX 16'!E41/NEPI!E41*100,"0.00")</f>
        <v>-60.264900662251655</v>
      </c>
      <c r="F41" s="164">
        <f>IFERROR('APPENDIX 16'!F41/NEPI!F41*100,"0.00")</f>
        <v>10.835798816568047</v>
      </c>
      <c r="G41" s="164">
        <f>IFERROR('APPENDIX 16'!G41/NEPI!G41*100,"0.00")</f>
        <v>755.93220338983053</v>
      </c>
      <c r="H41" s="164">
        <f>IFERROR('APPENDIX 16'!H41/NEPI!H41*100,"0.00")</f>
        <v>12.050739957716702</v>
      </c>
      <c r="I41" s="164">
        <f>IFERROR('APPENDIX 16'!I41/NEPI!I41*100,"0.00")</f>
        <v>25.11152712499004</v>
      </c>
      <c r="J41" s="164">
        <f>IFERROR('APPENDIX 16'!J41/NEPI!J41*100,"0.00")</f>
        <v>59.373259758011443</v>
      </c>
      <c r="K41" s="164">
        <f>IFERROR('APPENDIX 16'!K41/NEPI!K41*100,"0.00")</f>
        <v>0</v>
      </c>
      <c r="L41" s="164">
        <f>IFERROR('APPENDIX 16'!L41/NEPI!L41*100,"0.00")</f>
        <v>181.92771084337349</v>
      </c>
      <c r="M41" s="164">
        <f>IFERROR('APPENDIX 16'!M41/NEPI!M41*100,"0.00")</f>
        <v>-119.18604651162789</v>
      </c>
      <c r="N41" s="164">
        <f>IFERROR('APPENDIX 16'!N41/NEPI!N41*100,"0.00")</f>
        <v>3283.6458333333335</v>
      </c>
      <c r="O41" s="164">
        <f>IFERROR('APPENDIX 16'!O41/NEPI!O41*100,"0.00")</f>
        <v>153.98967630928058</v>
      </c>
      <c r="P41" s="164">
        <f>IFERROR('APPENDIX 16'!P41/NEPI!P41*100,"0.00")</f>
        <v>22.812192723697148</v>
      </c>
      <c r="Q41" s="191">
        <f>IFERROR('APPENDIX 16'!Q41/NEPI!Q41*100,"0.00")</f>
        <v>90.996741736510984</v>
      </c>
    </row>
    <row r="42" spans="2:17" ht="27" customHeight="1" x14ac:dyDescent="0.3">
      <c r="B42" s="11" t="s">
        <v>43</v>
      </c>
      <c r="C42" s="164">
        <f>IFERROR('APPENDIX 16'!C42/NEPI!C42*100,"0.00")</f>
        <v>0</v>
      </c>
      <c r="D42" s="164">
        <f>IFERROR('APPENDIX 16'!D42/NEPI!D42*100,"0.00")</f>
        <v>1.5101365328920149</v>
      </c>
      <c r="E42" s="164">
        <f>IFERROR('APPENDIX 16'!E42/NEPI!E42*100,"0.00")</f>
        <v>70.811000350648698</v>
      </c>
      <c r="F42" s="164">
        <f>IFERROR('APPENDIX 16'!F42/NEPI!F42*100,"0.00")</f>
        <v>27.470755159953452</v>
      </c>
      <c r="G42" s="164">
        <f>IFERROR('APPENDIX 16'!G42/NEPI!G42*100,"0.00")</f>
        <v>38.471278155404505</v>
      </c>
      <c r="H42" s="164">
        <f>IFERROR('APPENDIX 16'!H42/NEPI!H42*100,"0.00")</f>
        <v>66.693354683747003</v>
      </c>
      <c r="I42" s="164">
        <f>IFERROR('APPENDIX 16'!I42/NEPI!I42*100,"0.00")</f>
        <v>93.187780034704886</v>
      </c>
      <c r="J42" s="164">
        <f>IFERROR('APPENDIX 16'!J42/NEPI!J42*100,"0.00")</f>
        <v>-385.77921228653639</v>
      </c>
      <c r="K42" s="164" t="str">
        <f>IFERROR('APPENDIX 16'!K42/NEPI!K42*100,"0.00")</f>
        <v>0.00</v>
      </c>
      <c r="L42" s="164">
        <f>IFERROR('APPENDIX 16'!L42/NEPI!L42*100,"0.00")</f>
        <v>26.150428435417329</v>
      </c>
      <c r="M42" s="164">
        <f>IFERROR('APPENDIX 16'!M42/NEPI!M42*100,"0.00")</f>
        <v>18.661367249602542</v>
      </c>
      <c r="N42" s="164">
        <f>IFERROR('APPENDIX 16'!N42/NEPI!N42*100,"0.00")</f>
        <v>11.348585770827301</v>
      </c>
      <c r="O42" s="164">
        <f>IFERROR('APPENDIX 16'!O42/NEPI!O42*100,"0.00")</f>
        <v>76.743799286214227</v>
      </c>
      <c r="P42" s="164">
        <f>IFERROR('APPENDIX 16'!P42/NEPI!P42*100,"0.00")</f>
        <v>14.40182518180522</v>
      </c>
      <c r="Q42" s="191">
        <f>IFERROR('APPENDIX 16'!Q42/NEPI!Q42*100,"0.00")</f>
        <v>72.749193706921758</v>
      </c>
    </row>
    <row r="43" spans="2:17" ht="27" customHeight="1" x14ac:dyDescent="0.3">
      <c r="B43" s="11" t="s">
        <v>44</v>
      </c>
      <c r="C43" s="164" t="str">
        <f>IFERROR('APPENDIX 16'!C43/NEPI!C43*100,"0.00")</f>
        <v>0.00</v>
      </c>
      <c r="D43" s="164" t="str">
        <f>IFERROR('APPENDIX 16'!D43/NEPI!D43*100,"0.00")</f>
        <v>0.00</v>
      </c>
      <c r="E43" s="164" t="str">
        <f>IFERROR('APPENDIX 16'!E43/NEPI!E43*100,"0.00")</f>
        <v>0.00</v>
      </c>
      <c r="F43" s="164" t="str">
        <f>IFERROR('APPENDIX 16'!F43/NEPI!F43*100,"0.00")</f>
        <v>0.00</v>
      </c>
      <c r="G43" s="164" t="str">
        <f>IFERROR('APPENDIX 16'!G43/NEPI!G43*100,"0.00")</f>
        <v>0.00</v>
      </c>
      <c r="H43" s="164" t="str">
        <f>IFERROR('APPENDIX 16'!H43/NEPI!H43*100,"0.00")</f>
        <v>0.00</v>
      </c>
      <c r="I43" s="164" t="str">
        <f>IFERROR('APPENDIX 16'!I43/NEPI!I43*100,"0.00")</f>
        <v>0.00</v>
      </c>
      <c r="J43" s="164" t="str">
        <f>IFERROR('APPENDIX 16'!J43/NEPI!J43*100,"0.00")</f>
        <v>0.00</v>
      </c>
      <c r="K43" s="164" t="str">
        <f>IFERROR('APPENDIX 16'!K43/NEPI!K43*100,"0.00")</f>
        <v>0.00</v>
      </c>
      <c r="L43" s="164" t="str">
        <f>IFERROR('APPENDIX 16'!L43/NEPI!L43*100,"0.00")</f>
        <v>0.00</v>
      </c>
      <c r="M43" s="164" t="str">
        <f>IFERROR('APPENDIX 16'!M43/NEPI!M43*100,"0.00")</f>
        <v>0.00</v>
      </c>
      <c r="N43" s="164" t="str">
        <f>IFERROR('APPENDIX 16'!N43/NEPI!N43*100,"0.00")</f>
        <v>0.00</v>
      </c>
      <c r="O43" s="164" t="str">
        <f>IFERROR('APPENDIX 16'!O43/NEPI!O43*100,"0.00")</f>
        <v>0.00</v>
      </c>
      <c r="P43" s="164" t="str">
        <f>IFERROR('APPENDIX 16'!P43/NEPI!P43*100,"0.00")</f>
        <v>0.00</v>
      </c>
      <c r="Q43" s="191" t="str">
        <f>IFERROR('APPENDIX 16'!Q43/NEPI!Q43*100,"0.00")</f>
        <v>0.00</v>
      </c>
    </row>
    <row r="44" spans="2:17" ht="27" customHeight="1" x14ac:dyDescent="0.3">
      <c r="B44" s="165" t="s">
        <v>45</v>
      </c>
      <c r="C44" s="166">
        <f>IFERROR('APPENDIX 16'!C44/NEPI!C44*100,"0.00")</f>
        <v>-48.328785811732608</v>
      </c>
      <c r="D44" s="166">
        <f>IFERROR('APPENDIX 16'!D44/NEPI!D44*100,"0.00")</f>
        <v>70.780978987646805</v>
      </c>
      <c r="E44" s="166">
        <f>IFERROR('APPENDIX 16'!E44/NEPI!E44*100,"0.00")</f>
        <v>16.075064319225145</v>
      </c>
      <c r="F44" s="166">
        <f>IFERROR('APPENDIX 16'!F44/NEPI!F44*100,"0.00")</f>
        <v>117.2942326102808</v>
      </c>
      <c r="G44" s="166">
        <f>IFERROR('APPENDIX 16'!G44/NEPI!G44*100,"0.00")</f>
        <v>75.884593074575662</v>
      </c>
      <c r="H44" s="166">
        <f>IFERROR('APPENDIX 16'!H44/NEPI!H44*100,"0.00")</f>
        <v>45.572671561924125</v>
      </c>
      <c r="I44" s="166">
        <f>IFERROR('APPENDIX 16'!I44/NEPI!I44*100,"0.00")</f>
        <v>76.236063284785104</v>
      </c>
      <c r="J44" s="166">
        <f>IFERROR('APPENDIX 16'!J44/NEPI!J44*100,"0.00")</f>
        <v>54.386568317811289</v>
      </c>
      <c r="K44" s="166">
        <f>IFERROR('APPENDIX 16'!K44/NEPI!K44*100,"0.00")</f>
        <v>128.83932162801793</v>
      </c>
      <c r="L44" s="166">
        <f>IFERROR('APPENDIX 16'!L44/NEPI!L44*100,"0.00")</f>
        <v>6.033035830188636</v>
      </c>
      <c r="M44" s="166">
        <f>IFERROR('APPENDIX 16'!M44/NEPI!M44*100,"0.00")</f>
        <v>28.161661023752373</v>
      </c>
      <c r="N44" s="166">
        <f>IFERROR('APPENDIX 16'!N44/NEPI!N44*100,"0.00")</f>
        <v>36.961806104127277</v>
      </c>
      <c r="O44" s="166">
        <f>IFERROR('APPENDIX 16'!O44/NEPI!O44*100,"0.00")</f>
        <v>73.091807434848533</v>
      </c>
      <c r="P44" s="166">
        <f>IFERROR('APPENDIX 16'!P44/NEPI!P44*100,"0.00")</f>
        <v>38.545235422467798</v>
      </c>
      <c r="Q44" s="166">
        <f>IFERROR('APPENDIX 16'!Q44/NEPI!Q44*100,"0.00")</f>
        <v>64.880869279713707</v>
      </c>
    </row>
    <row r="45" spans="2:17" ht="27" customHeight="1" x14ac:dyDescent="0.3">
      <c r="B45" s="266" t="s">
        <v>46</v>
      </c>
      <c r="C45" s="266"/>
      <c r="D45" s="266"/>
      <c r="E45" s="266"/>
      <c r="F45" s="266"/>
      <c r="G45" s="266"/>
      <c r="H45" s="266"/>
      <c r="I45" s="266"/>
      <c r="J45" s="266"/>
      <c r="K45" s="266"/>
      <c r="L45" s="266"/>
      <c r="M45" s="266"/>
      <c r="N45" s="266"/>
      <c r="O45" s="266"/>
      <c r="P45" s="266"/>
      <c r="Q45" s="266"/>
    </row>
    <row r="46" spans="2:17" ht="27" customHeight="1" x14ac:dyDescent="0.3">
      <c r="B46" s="11" t="s">
        <v>47</v>
      </c>
      <c r="C46" s="167">
        <f>IFERROR('APPENDIX 16'!C46/NEPI!C46*100,"0.00")</f>
        <v>7.2454163905456159</v>
      </c>
      <c r="D46" s="167">
        <f>IFERROR('APPENDIX 16'!D46/NEPI!D46*100,"0.00")</f>
        <v>46.231458047235876</v>
      </c>
      <c r="E46" s="167" t="str">
        <f>IFERROR('APPENDIX 16'!E46/NEPI!E46*100,"0.00")</f>
        <v>0.00</v>
      </c>
      <c r="F46" s="167">
        <f>IFERROR('APPENDIX 16'!F46/NEPI!F46*100,"0.00")</f>
        <v>94.019566924399228</v>
      </c>
      <c r="G46" s="167">
        <f>IFERROR('APPENDIX 16'!G46/NEPI!G46*100,"0.00")</f>
        <v>40.371173776813691</v>
      </c>
      <c r="H46" s="167">
        <f>IFERROR('APPENDIX 16'!H46/NEPI!H46*100,"0.00")</f>
        <v>15.128488532743853</v>
      </c>
      <c r="I46" s="167">
        <f>IFERROR('APPENDIX 16'!I46/NEPI!I46*100,"0.00")</f>
        <v>0</v>
      </c>
      <c r="J46" s="167">
        <f>IFERROR('APPENDIX 16'!J46/NEPI!J46*100,"0.00")</f>
        <v>29.484806877201365</v>
      </c>
      <c r="K46" s="167" t="str">
        <f>IFERROR('APPENDIX 16'!K46/NEPI!K46*100,"0.00")</f>
        <v>0.00</v>
      </c>
      <c r="L46" s="167">
        <f>IFERROR('APPENDIX 16'!L46/NEPI!L46*100,"0.00")</f>
        <v>140.42640426404265</v>
      </c>
      <c r="M46" s="167" t="str">
        <f>IFERROR('APPENDIX 16'!M46/NEPI!M46*100,"0.00")</f>
        <v>0.00</v>
      </c>
      <c r="N46" s="167">
        <f>IFERROR('APPENDIX 16'!N46/NEPI!N46*100,"0.00")</f>
        <v>116.2480376766091</v>
      </c>
      <c r="O46" s="167">
        <f>IFERROR('APPENDIX 16'!O46/NEPI!O46*100,"0.00")</f>
        <v>41.92037875384456</v>
      </c>
      <c r="P46" s="167">
        <f>IFERROR('APPENDIX 16'!P46/NEPI!P46*100,"0.00")</f>
        <v>14.505301461823199</v>
      </c>
      <c r="Q46" s="192">
        <f>IFERROR('APPENDIX 16'!Q46/NEPI!Q46*100,"0.00")</f>
        <v>55.325822890654131</v>
      </c>
    </row>
    <row r="47" spans="2:17" ht="27" customHeight="1" x14ac:dyDescent="0.3">
      <c r="B47" s="11" t="s">
        <v>65</v>
      </c>
      <c r="C47" s="167">
        <f>IFERROR('APPENDIX 16'!C47/NEPI!C47*100,"0.00")</f>
        <v>239.68565815324166</v>
      </c>
      <c r="D47" s="167">
        <f>IFERROR('APPENDIX 16'!D47/NEPI!D47*100,"0.00")</f>
        <v>11.141556452134891</v>
      </c>
      <c r="E47" s="167" t="str">
        <f>IFERROR('APPENDIX 16'!E47/NEPI!E47*100,"0.00")</f>
        <v>0.00</v>
      </c>
      <c r="F47" s="167">
        <f>IFERROR('APPENDIX 16'!F47/NEPI!F47*100,"0.00")</f>
        <v>48.216049715322306</v>
      </c>
      <c r="G47" s="167">
        <f>IFERROR('APPENDIX 16'!G47/NEPI!G47*100,"0.00")</f>
        <v>-4.4921875</v>
      </c>
      <c r="H47" s="167">
        <f>IFERROR('APPENDIX 16'!H47/NEPI!H47*100,"0.00")</f>
        <v>57.737872552687364</v>
      </c>
      <c r="I47" s="167" t="str">
        <f>IFERROR('APPENDIX 16'!I47/NEPI!I47*100,"0.00")</f>
        <v>0.00</v>
      </c>
      <c r="J47" s="167">
        <f>IFERROR('APPENDIX 16'!J47/NEPI!J47*100,"0.00")</f>
        <v>-38.229392407095276</v>
      </c>
      <c r="K47" s="167" t="str">
        <f>IFERROR('APPENDIX 16'!K47/NEPI!K47*100,"0.00")</f>
        <v>0.00</v>
      </c>
      <c r="L47" s="167">
        <f>IFERROR('APPENDIX 16'!L47/NEPI!L47*100,"0.00")</f>
        <v>30.660915894963846</v>
      </c>
      <c r="M47" s="167" t="str">
        <f>IFERROR('APPENDIX 16'!M47/NEPI!M47*100,"0.00")</f>
        <v>0.00</v>
      </c>
      <c r="N47" s="167" t="str">
        <f>IFERROR('APPENDIX 16'!N47/NEPI!N47*100,"0.00")</f>
        <v>0.00</v>
      </c>
      <c r="O47" s="167">
        <f>IFERROR('APPENDIX 16'!O47/NEPI!O47*100,"0.00")</f>
        <v>76.800389698141075</v>
      </c>
      <c r="P47" s="167">
        <f>IFERROR('APPENDIX 16'!P47/NEPI!P47*100,"0.00")</f>
        <v>83.854473269902115</v>
      </c>
      <c r="Q47" s="192">
        <f>IFERROR('APPENDIX 16'!Q47/NEPI!Q47*100,"0.00")</f>
        <v>53.990462630321268</v>
      </c>
    </row>
    <row r="48" spans="2:17" ht="27" customHeight="1" x14ac:dyDescent="0.3">
      <c r="B48" s="9" t="s">
        <v>258</v>
      </c>
      <c r="C48" s="167">
        <f>IFERROR('APPENDIX 16'!C48/NEPI!C48*100,"0.00")</f>
        <v>-11.653116531165312</v>
      </c>
      <c r="D48" s="167">
        <f>IFERROR('APPENDIX 16'!D48/NEPI!D48*100,"0.00")</f>
        <v>-40.167958656330747</v>
      </c>
      <c r="E48" s="167">
        <f>IFERROR('APPENDIX 16'!E48/NEPI!E48*100,"0.00")</f>
        <v>-39.630627164293955</v>
      </c>
      <c r="F48" s="167">
        <f>IFERROR('APPENDIX 16'!F48/NEPI!F48*100,"0.00")</f>
        <v>-37.588394342762065</v>
      </c>
      <c r="G48" s="167">
        <f>IFERROR('APPENDIX 16'!G48/NEPI!G48*100,"0.00")</f>
        <v>19.827976459936622</v>
      </c>
      <c r="H48" s="167">
        <f>IFERROR('APPENDIX 16'!H48/NEPI!H48*100,"0.00")</f>
        <v>5.7114116463619089</v>
      </c>
      <c r="I48" s="167">
        <f>IFERROR('APPENDIX 16'!I48/NEPI!I48*100,"0.00")</f>
        <v>71.290817444663602</v>
      </c>
      <c r="J48" s="167">
        <f>IFERROR('APPENDIX 16'!J48/NEPI!J48*100,"0.00")</f>
        <v>70.978809283551968</v>
      </c>
      <c r="K48" s="167" t="str">
        <f>IFERROR('APPENDIX 16'!K48/NEPI!K48*100,"0.00")</f>
        <v>0.00</v>
      </c>
      <c r="L48" s="167">
        <f>IFERROR('APPENDIX 16'!L48/NEPI!L48*100,"0.00")</f>
        <v>701.28205128205127</v>
      </c>
      <c r="M48" s="167">
        <f>IFERROR('APPENDIX 16'!M48/NEPI!M48*100,"0.00")</f>
        <v>11.168582375478927</v>
      </c>
      <c r="N48" s="167">
        <f>IFERROR('APPENDIX 16'!N48/NEPI!N48*100,"0.00")</f>
        <v>235.82887700534761</v>
      </c>
      <c r="O48" s="167">
        <f>IFERROR('APPENDIX 16'!O48/NEPI!O48*100,"0.00")</f>
        <v>1031.9025522041763</v>
      </c>
      <c r="P48" s="167">
        <f>IFERROR('APPENDIX 16'!P48/NEPI!P48*100,"0.00")</f>
        <v>23.809523809523807</v>
      </c>
      <c r="Q48" s="192">
        <f>IFERROR('APPENDIX 16'!Q48/NEPI!Q48*100,"0.00")</f>
        <v>13.213288186371653</v>
      </c>
    </row>
    <row r="49" spans="2:17" ht="27" customHeight="1" x14ac:dyDescent="0.3">
      <c r="B49" s="11" t="s">
        <v>48</v>
      </c>
      <c r="C49" s="167">
        <f>IFERROR('APPENDIX 16'!C49/NEPI!C49*100,"0.00")</f>
        <v>1341.1011354634277</v>
      </c>
      <c r="D49" s="167">
        <f>IFERROR('APPENDIX 16'!D49/NEPI!D49*100,"0.00")</f>
        <v>-4363.0783423218845</v>
      </c>
      <c r="E49" s="167">
        <f>IFERROR('APPENDIX 16'!E49/NEPI!E49*100,"0.00")</f>
        <v>-0.21199814964845878</v>
      </c>
      <c r="F49" s="167">
        <f>IFERROR('APPENDIX 16'!F49/NEPI!F49*100,"0.00")</f>
        <v>-978.03706618185765</v>
      </c>
      <c r="G49" s="167">
        <f>IFERROR('APPENDIX 16'!G49/NEPI!G49*100,"0.00")</f>
        <v>-53.990234531337542</v>
      </c>
      <c r="H49" s="167">
        <f>IFERROR('APPENDIX 16'!H49/NEPI!H49*100,"0.00")</f>
        <v>522.31590639436547</v>
      </c>
      <c r="I49" s="167">
        <f>IFERROR('APPENDIX 16'!I49/NEPI!I49*100,"0.00")</f>
        <v>-7.132836948311212</v>
      </c>
      <c r="J49" s="167">
        <f>IFERROR('APPENDIX 16'!J49/NEPI!J49*100,"0.00")</f>
        <v>490.54807439389759</v>
      </c>
      <c r="K49" s="167" t="str">
        <f>IFERROR('APPENDIX 16'!K49/NEPI!K49*100,"0.00")</f>
        <v>0.00</v>
      </c>
      <c r="L49" s="167">
        <f>IFERROR('APPENDIX 16'!L49/NEPI!L49*100,"0.00")</f>
        <v>-132.81211825067189</v>
      </c>
      <c r="M49" s="167">
        <f>IFERROR('APPENDIX 16'!M49/NEPI!M49*100,"0.00")</f>
        <v>368.51765334045251</v>
      </c>
      <c r="N49" s="167">
        <f>IFERROR('APPENDIX 16'!N49/NEPI!N49*100,"0.00")</f>
        <v>2.1634615384615383</v>
      </c>
      <c r="O49" s="167">
        <f>IFERROR('APPENDIX 16'!O49/NEPI!O49*100,"0.00")</f>
        <v>-83.456494906492807</v>
      </c>
      <c r="P49" s="167">
        <f>IFERROR('APPENDIX 16'!P49/NEPI!P49*100,"0.00")</f>
        <v>14.285458386272531</v>
      </c>
      <c r="Q49" s="192">
        <f>IFERROR('APPENDIX 16'!Q49/NEPI!Q49*100,"0.00")</f>
        <v>109.31262354451931</v>
      </c>
    </row>
    <row r="50" spans="2:17" ht="27" customHeight="1" x14ac:dyDescent="0.3">
      <c r="B50" s="11" t="s">
        <v>260</v>
      </c>
      <c r="C50" s="167">
        <f>IFERROR('APPENDIX 16'!C50/NEPI!C50*100,"0.00")</f>
        <v>41.353383458646611</v>
      </c>
      <c r="D50" s="167">
        <f>IFERROR('APPENDIX 16'!D50/NEPI!D50*100,"0.00")</f>
        <v>-7.5340246273493197</v>
      </c>
      <c r="E50" s="167" t="str">
        <f>IFERROR('APPENDIX 16'!E50/NEPI!E50*100,"0.00")</f>
        <v>0.00</v>
      </c>
      <c r="F50" s="167">
        <f>IFERROR('APPENDIX 16'!F50/NEPI!F50*100,"0.00")</f>
        <v>3.9124359571495111</v>
      </c>
      <c r="G50" s="167">
        <f>IFERROR('APPENDIX 16'!G50/NEPI!G50*100,"0.00")</f>
        <v>192.59259259259258</v>
      </c>
      <c r="H50" s="167">
        <f>IFERROR('APPENDIX 16'!H50/NEPI!H50*100,"0.00")</f>
        <v>13.114754098360656</v>
      </c>
      <c r="I50" s="167">
        <f>IFERROR('APPENDIX 16'!I50/NEPI!I50*100,"0.00")</f>
        <v>0</v>
      </c>
      <c r="J50" s="167">
        <f>IFERROR('APPENDIX 16'!J50/NEPI!J50*100,"0.00")</f>
        <v>63.167520117044631</v>
      </c>
      <c r="K50" s="167" t="str">
        <f>IFERROR('APPENDIX 16'!K50/NEPI!K50*100,"0.00")</f>
        <v>0.00</v>
      </c>
      <c r="L50" s="167">
        <f>IFERROR('APPENDIX 16'!L50/NEPI!L50*100,"0.00")</f>
        <v>0</v>
      </c>
      <c r="M50" s="167">
        <f>IFERROR('APPENDIX 16'!M50/NEPI!M50*100,"0.00")</f>
        <v>0.40434134922323894</v>
      </c>
      <c r="N50" s="167" t="str">
        <f>IFERROR('APPENDIX 16'!N50/NEPI!N50*100,"0.00")</f>
        <v>0.00</v>
      </c>
      <c r="O50" s="167" t="str">
        <f>IFERROR('APPENDIX 16'!O50/NEPI!O50*100,"0.00")</f>
        <v>0.00</v>
      </c>
      <c r="P50" s="167">
        <f>IFERROR('APPENDIX 16'!P50/NEPI!P50*100,"0.00")</f>
        <v>-277.19780219780216</v>
      </c>
      <c r="Q50" s="192">
        <f>IFERROR('APPENDIX 16'!Q50/NEPI!Q50*100,"0.00")</f>
        <v>21.823546768958398</v>
      </c>
    </row>
    <row r="51" spans="2:17" ht="27" customHeight="1" x14ac:dyDescent="0.3">
      <c r="B51" s="165" t="s">
        <v>45</v>
      </c>
      <c r="C51" s="166">
        <f>IFERROR('APPENDIX 16'!C51/NEPI!C51*100,"0.00")</f>
        <v>834.17649911103933</v>
      </c>
      <c r="D51" s="166">
        <f>IFERROR('APPENDIX 16'!D51/NEPI!D51*100,"0.00")</f>
        <v>366.68198351316789</v>
      </c>
      <c r="E51" s="166">
        <f>IFERROR('APPENDIX 16'!E51/NEPI!E51*100,"0.00")</f>
        <v>-0.34248101962292704</v>
      </c>
      <c r="F51" s="166">
        <f>IFERROR('APPENDIX 16'!F51/NEPI!F51*100,"0.00")</f>
        <v>198.59593975114603</v>
      </c>
      <c r="G51" s="166">
        <f>IFERROR('APPENDIX 16'!G51/NEPI!G51*100,"0.00")</f>
        <v>-10.747845821070175</v>
      </c>
      <c r="H51" s="166">
        <f>IFERROR('APPENDIX 16'!H51/NEPI!H51*100,"0.00")</f>
        <v>281.38806203979317</v>
      </c>
      <c r="I51" s="166">
        <f>IFERROR('APPENDIX 16'!I51/NEPI!I51*100,"0.00")</f>
        <v>15.785627283800244</v>
      </c>
      <c r="J51" s="166">
        <f>IFERROR('APPENDIX 16'!J51/NEPI!J51*100,"0.00")</f>
        <v>349.36193669897563</v>
      </c>
      <c r="K51" s="166" t="str">
        <f>IFERROR('APPENDIX 16'!K51/NEPI!K51*100,"0.00")</f>
        <v>0.00</v>
      </c>
      <c r="L51" s="166">
        <f>IFERROR('APPENDIX 16'!L51/NEPI!L51*100,"0.00")</f>
        <v>-102.95051464181815</v>
      </c>
      <c r="M51" s="166">
        <f>IFERROR('APPENDIX 16'!M51/NEPI!M51*100,"0.00")</f>
        <v>736.79773386389695</v>
      </c>
      <c r="N51" s="166">
        <f>IFERROR('APPENDIX 16'!N51/NEPI!N51*100,"0.00")</f>
        <v>96.008064516129039</v>
      </c>
      <c r="O51" s="166">
        <f>IFERROR('APPENDIX 16'!O51/NEPI!O51*100,"0.00")</f>
        <v>-0.88720884332678362</v>
      </c>
      <c r="P51" s="166">
        <f>IFERROR('APPENDIX 16'!P51/NEPI!P51*100,"0.00")</f>
        <v>24.937857721043848</v>
      </c>
      <c r="Q51" s="166">
        <f>IFERROR('APPENDIX 16'!Q51/NEPI!Q51*100,"0.00")</f>
        <v>84.813642141823067</v>
      </c>
    </row>
  </sheetData>
  <sheetProtection password="E931" sheet="1" objects="1" scenarios="1"/>
  <mergeCells count="3">
    <mergeCell ref="B4:Q4"/>
    <mergeCell ref="B6:Q6"/>
    <mergeCell ref="B45:Q45"/>
  </mergeCells>
  <pageMargins left="0.7" right="0.7" top="0.75" bottom="0.75" header="0.3" footer="0.3"/>
  <pageSetup paperSize="9" scale="3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rgb="FFA2D668"/>
    <pageSetUpPr fitToPage="1"/>
  </sheetPr>
  <dimension ref="B3:S55"/>
  <sheetViews>
    <sheetView showGridLines="0" tabSelected="1" zoomScale="80" zoomScaleNormal="80" workbookViewId="0">
      <selection activeCell="A7" sqref="A7"/>
    </sheetView>
  </sheetViews>
  <sheetFormatPr defaultColWidth="9.1796875" defaultRowHeight="14" x14ac:dyDescent="0.3"/>
  <cols>
    <col min="1" max="1" width="15.26953125" style="6" customWidth="1"/>
    <col min="2" max="2" width="51.26953125" style="6" customWidth="1"/>
    <col min="3" max="17" width="21.54296875" style="6" customWidth="1"/>
    <col min="18" max="19" width="6.1796875" style="6" bestFit="1" customWidth="1"/>
    <col min="20" max="20" width="13.54296875" style="6" customWidth="1"/>
    <col min="21" max="16384" width="9.1796875" style="6"/>
  </cols>
  <sheetData>
    <row r="3" spans="2:18" ht="5.25" customHeight="1" x14ac:dyDescent="0.3"/>
    <row r="4" spans="2:18" ht="22.5" customHeight="1" x14ac:dyDescent="0.3">
      <c r="B4" s="262" t="s">
        <v>299</v>
      </c>
      <c r="C4" s="262"/>
      <c r="D4" s="262"/>
      <c r="E4" s="262"/>
      <c r="F4" s="262"/>
      <c r="G4" s="262"/>
      <c r="H4" s="262"/>
      <c r="I4" s="262"/>
      <c r="J4" s="262"/>
      <c r="K4" s="262"/>
      <c r="L4" s="262"/>
      <c r="M4" s="262"/>
      <c r="N4" s="262"/>
      <c r="O4" s="262"/>
      <c r="P4" s="262"/>
      <c r="Q4" s="262"/>
      <c r="R4" s="158"/>
    </row>
    <row r="5" spans="2:18" ht="28" x14ac:dyDescent="0.3">
      <c r="B5" s="74" t="s">
        <v>0</v>
      </c>
      <c r="C5" s="77" t="s">
        <v>201</v>
      </c>
      <c r="D5" s="77" t="s">
        <v>202</v>
      </c>
      <c r="E5" s="77" t="s">
        <v>203</v>
      </c>
      <c r="F5" s="77" t="s">
        <v>204</v>
      </c>
      <c r="G5" s="77" t="s">
        <v>205</v>
      </c>
      <c r="H5" s="77" t="s">
        <v>206</v>
      </c>
      <c r="I5" s="77" t="s">
        <v>207</v>
      </c>
      <c r="J5" s="77" t="s">
        <v>208</v>
      </c>
      <c r="K5" s="77" t="s">
        <v>209</v>
      </c>
      <c r="L5" s="77" t="s">
        <v>210</v>
      </c>
      <c r="M5" s="77" t="s">
        <v>211</v>
      </c>
      <c r="N5" s="77" t="s">
        <v>212</v>
      </c>
      <c r="O5" s="77" t="s">
        <v>213</v>
      </c>
      <c r="P5" s="77" t="s">
        <v>214</v>
      </c>
      <c r="Q5" s="77" t="s">
        <v>215</v>
      </c>
      <c r="R5" s="168"/>
    </row>
    <row r="6" spans="2:18" ht="30" customHeight="1" x14ac:dyDescent="0.3">
      <c r="B6" s="263" t="s">
        <v>16</v>
      </c>
      <c r="C6" s="263"/>
      <c r="D6" s="263"/>
      <c r="E6" s="263"/>
      <c r="F6" s="263"/>
      <c r="G6" s="263"/>
      <c r="H6" s="263"/>
      <c r="I6" s="263"/>
      <c r="J6" s="263"/>
      <c r="K6" s="263"/>
      <c r="L6" s="263"/>
      <c r="M6" s="263"/>
      <c r="N6" s="263"/>
      <c r="O6" s="263"/>
      <c r="P6" s="263"/>
      <c r="Q6" s="263"/>
      <c r="R6" s="168"/>
    </row>
    <row r="7" spans="2:18" ht="30" customHeight="1" x14ac:dyDescent="0.3">
      <c r="B7" s="153" t="s">
        <v>17</v>
      </c>
      <c r="C7" s="81">
        <v>0</v>
      </c>
      <c r="D7" s="81">
        <v>23</v>
      </c>
      <c r="E7" s="81">
        <v>73</v>
      </c>
      <c r="F7" s="81">
        <v>5</v>
      </c>
      <c r="G7" s="81">
        <v>1032</v>
      </c>
      <c r="H7" s="81">
        <v>59</v>
      </c>
      <c r="I7" s="81">
        <v>0</v>
      </c>
      <c r="J7" s="81">
        <v>0</v>
      </c>
      <c r="K7" s="81">
        <v>0</v>
      </c>
      <c r="L7" s="81">
        <v>-813</v>
      </c>
      <c r="M7" s="81">
        <v>517</v>
      </c>
      <c r="N7" s="81">
        <v>4582</v>
      </c>
      <c r="O7" s="81">
        <v>753535</v>
      </c>
      <c r="P7" s="81">
        <v>1804</v>
      </c>
      <c r="Q7" s="157">
        <v>760818</v>
      </c>
      <c r="R7" s="169"/>
    </row>
    <row r="8" spans="2:18" ht="30" customHeight="1" x14ac:dyDescent="0.3">
      <c r="B8" s="153" t="s">
        <v>18</v>
      </c>
      <c r="C8" s="81">
        <v>0</v>
      </c>
      <c r="D8" s="81">
        <v>27910</v>
      </c>
      <c r="E8" s="81">
        <v>230108</v>
      </c>
      <c r="F8" s="81">
        <v>-710499</v>
      </c>
      <c r="G8" s="81">
        <v>10936</v>
      </c>
      <c r="H8" s="81">
        <v>3236</v>
      </c>
      <c r="I8" s="81">
        <v>179756</v>
      </c>
      <c r="J8" s="81">
        <v>-58738</v>
      </c>
      <c r="K8" s="81">
        <v>167027</v>
      </c>
      <c r="L8" s="81">
        <v>37773</v>
      </c>
      <c r="M8" s="81">
        <v>3333</v>
      </c>
      <c r="N8" s="81">
        <v>32574</v>
      </c>
      <c r="O8" s="81">
        <v>0</v>
      </c>
      <c r="P8" s="81">
        <v>1107</v>
      </c>
      <c r="Q8" s="157">
        <v>-75476</v>
      </c>
      <c r="R8" s="169"/>
    </row>
    <row r="9" spans="2:18" ht="30" customHeight="1" x14ac:dyDescent="0.3">
      <c r="B9" s="153" t="s">
        <v>19</v>
      </c>
      <c r="C9" s="81">
        <v>-1958</v>
      </c>
      <c r="D9" s="81">
        <v>6286</v>
      </c>
      <c r="E9" s="81">
        <v>4725</v>
      </c>
      <c r="F9" s="81">
        <v>25924</v>
      </c>
      <c r="G9" s="81">
        <v>17419</v>
      </c>
      <c r="H9" s="81">
        <v>3387</v>
      </c>
      <c r="I9" s="81">
        <v>37126</v>
      </c>
      <c r="J9" s="81">
        <v>-441</v>
      </c>
      <c r="K9" s="81">
        <v>0</v>
      </c>
      <c r="L9" s="81">
        <v>52591</v>
      </c>
      <c r="M9" s="81">
        <v>-8783</v>
      </c>
      <c r="N9" s="81">
        <v>-64216</v>
      </c>
      <c r="O9" s="81">
        <v>0</v>
      </c>
      <c r="P9" s="81">
        <v>0</v>
      </c>
      <c r="Q9" s="157">
        <v>72062</v>
      </c>
      <c r="R9" s="169"/>
    </row>
    <row r="10" spans="2:18" ht="30" customHeight="1" x14ac:dyDescent="0.3">
      <c r="B10" s="153" t="s">
        <v>145</v>
      </c>
      <c r="C10" s="81">
        <v>-1481</v>
      </c>
      <c r="D10" s="81">
        <v>-8008</v>
      </c>
      <c r="E10" s="81">
        <v>-6210</v>
      </c>
      <c r="F10" s="81">
        <v>-9853</v>
      </c>
      <c r="G10" s="81">
        <v>-1813</v>
      </c>
      <c r="H10" s="81">
        <v>-7153</v>
      </c>
      <c r="I10" s="81">
        <v>-10767</v>
      </c>
      <c r="J10" s="81">
        <v>-462</v>
      </c>
      <c r="K10" s="81">
        <v>0</v>
      </c>
      <c r="L10" s="81">
        <v>44</v>
      </c>
      <c r="M10" s="81">
        <v>-4468</v>
      </c>
      <c r="N10" s="81">
        <v>2355</v>
      </c>
      <c r="O10" s="81">
        <v>1371</v>
      </c>
      <c r="P10" s="81">
        <v>-633</v>
      </c>
      <c r="Q10" s="157">
        <v>-47079</v>
      </c>
      <c r="R10" s="169"/>
    </row>
    <row r="11" spans="2:18" ht="30" customHeight="1" x14ac:dyDescent="0.3">
      <c r="B11" s="153" t="s">
        <v>20</v>
      </c>
      <c r="C11" s="81">
        <v>2433</v>
      </c>
      <c r="D11" s="81">
        <v>-4603</v>
      </c>
      <c r="E11" s="81">
        <v>-3553</v>
      </c>
      <c r="F11" s="81">
        <v>10622</v>
      </c>
      <c r="G11" s="81">
        <v>-14833</v>
      </c>
      <c r="H11" s="81">
        <v>47105</v>
      </c>
      <c r="I11" s="81">
        <v>-70144</v>
      </c>
      <c r="J11" s="81">
        <v>-49148</v>
      </c>
      <c r="K11" s="81">
        <v>0</v>
      </c>
      <c r="L11" s="81">
        <v>8893</v>
      </c>
      <c r="M11" s="81">
        <v>5058</v>
      </c>
      <c r="N11" s="81">
        <v>73756</v>
      </c>
      <c r="O11" s="81">
        <v>-67774</v>
      </c>
      <c r="P11" s="81">
        <v>-3125</v>
      </c>
      <c r="Q11" s="157">
        <v>-65312</v>
      </c>
      <c r="R11" s="169"/>
    </row>
    <row r="12" spans="2:18" ht="30" customHeight="1" x14ac:dyDescent="0.3">
      <c r="B12" s="153" t="s">
        <v>139</v>
      </c>
      <c r="C12" s="81">
        <v>0</v>
      </c>
      <c r="D12" s="81">
        <v>-760</v>
      </c>
      <c r="E12" s="81">
        <v>4675</v>
      </c>
      <c r="F12" s="81">
        <v>6800</v>
      </c>
      <c r="G12" s="81">
        <v>-473</v>
      </c>
      <c r="H12" s="81">
        <v>-20438</v>
      </c>
      <c r="I12" s="81">
        <v>-107753</v>
      </c>
      <c r="J12" s="81">
        <v>-59116</v>
      </c>
      <c r="K12" s="81">
        <v>0</v>
      </c>
      <c r="L12" s="81">
        <v>-5543</v>
      </c>
      <c r="M12" s="81">
        <v>4397</v>
      </c>
      <c r="N12" s="81">
        <v>-7902</v>
      </c>
      <c r="O12" s="81">
        <v>-90404</v>
      </c>
      <c r="P12" s="81">
        <v>-10347</v>
      </c>
      <c r="Q12" s="157">
        <v>-286865</v>
      </c>
      <c r="R12" s="169"/>
    </row>
    <row r="13" spans="2:18" ht="30" customHeight="1" x14ac:dyDescent="0.3">
      <c r="B13" s="153" t="s">
        <v>21</v>
      </c>
      <c r="C13" s="81">
        <v>0</v>
      </c>
      <c r="D13" s="81">
        <v>8552</v>
      </c>
      <c r="E13" s="81">
        <v>4402</v>
      </c>
      <c r="F13" s="81">
        <v>-9067</v>
      </c>
      <c r="G13" s="81">
        <v>-14012</v>
      </c>
      <c r="H13" s="81">
        <v>-4453</v>
      </c>
      <c r="I13" s="81">
        <v>-59060</v>
      </c>
      <c r="J13" s="81">
        <v>-39458</v>
      </c>
      <c r="K13" s="81">
        <v>0</v>
      </c>
      <c r="L13" s="81">
        <v>10028</v>
      </c>
      <c r="M13" s="81">
        <v>125072</v>
      </c>
      <c r="N13" s="81">
        <v>-24655</v>
      </c>
      <c r="O13" s="81">
        <v>22666</v>
      </c>
      <c r="P13" s="81">
        <v>-5594</v>
      </c>
      <c r="Q13" s="157">
        <v>14420</v>
      </c>
      <c r="R13" s="169"/>
    </row>
    <row r="14" spans="2:18" ht="30" customHeight="1" x14ac:dyDescent="0.3">
      <c r="B14" s="153" t="s">
        <v>22</v>
      </c>
      <c r="C14" s="81">
        <v>0</v>
      </c>
      <c r="D14" s="81">
        <v>4700</v>
      </c>
      <c r="E14" s="81">
        <v>-4107</v>
      </c>
      <c r="F14" s="81">
        <v>6185</v>
      </c>
      <c r="G14" s="81">
        <v>-705</v>
      </c>
      <c r="H14" s="81">
        <v>13040</v>
      </c>
      <c r="I14" s="81">
        <v>-12874</v>
      </c>
      <c r="J14" s="81">
        <v>-3857</v>
      </c>
      <c r="K14" s="81">
        <v>0</v>
      </c>
      <c r="L14" s="81">
        <v>4293</v>
      </c>
      <c r="M14" s="81">
        <v>-1861</v>
      </c>
      <c r="N14" s="81">
        <v>-3464</v>
      </c>
      <c r="O14" s="81">
        <v>0</v>
      </c>
      <c r="P14" s="81">
        <v>2656</v>
      </c>
      <c r="Q14" s="157">
        <v>4005</v>
      </c>
      <c r="R14" s="169"/>
    </row>
    <row r="15" spans="2:18" ht="30" customHeight="1" x14ac:dyDescent="0.3">
      <c r="B15" s="153" t="s">
        <v>23</v>
      </c>
      <c r="C15" s="81">
        <v>0</v>
      </c>
      <c r="D15" s="81">
        <v>0</v>
      </c>
      <c r="E15" s="81">
        <v>0</v>
      </c>
      <c r="F15" s="81">
        <v>0</v>
      </c>
      <c r="G15" s="81">
        <v>0</v>
      </c>
      <c r="H15" s="81">
        <v>0</v>
      </c>
      <c r="I15" s="81">
        <v>7791</v>
      </c>
      <c r="J15" s="81">
        <v>-7012</v>
      </c>
      <c r="K15" s="81">
        <v>-14605</v>
      </c>
      <c r="L15" s="81">
        <v>0</v>
      </c>
      <c r="M15" s="81">
        <v>0</v>
      </c>
      <c r="N15" s="81">
        <v>0</v>
      </c>
      <c r="O15" s="81">
        <v>0</v>
      </c>
      <c r="P15" s="81">
        <v>0</v>
      </c>
      <c r="Q15" s="157">
        <v>-13826</v>
      </c>
      <c r="R15" s="169"/>
    </row>
    <row r="16" spans="2:18" ht="30" customHeight="1" x14ac:dyDescent="0.3">
      <c r="B16" s="153" t="s">
        <v>24</v>
      </c>
      <c r="C16" s="81">
        <v>982</v>
      </c>
      <c r="D16" s="81">
        <v>-2835</v>
      </c>
      <c r="E16" s="81">
        <v>770</v>
      </c>
      <c r="F16" s="81">
        <v>-4948</v>
      </c>
      <c r="G16" s="81">
        <v>-8283</v>
      </c>
      <c r="H16" s="81">
        <v>14695</v>
      </c>
      <c r="I16" s="81">
        <v>-22085</v>
      </c>
      <c r="J16" s="81">
        <v>4756</v>
      </c>
      <c r="K16" s="81">
        <v>-13081</v>
      </c>
      <c r="L16" s="81">
        <v>-3008</v>
      </c>
      <c r="M16" s="81">
        <v>-3295</v>
      </c>
      <c r="N16" s="81">
        <v>13194</v>
      </c>
      <c r="O16" s="81">
        <v>0</v>
      </c>
      <c r="P16" s="81">
        <v>-2940</v>
      </c>
      <c r="Q16" s="157">
        <v>-26079</v>
      </c>
      <c r="R16" s="169"/>
    </row>
    <row r="17" spans="2:18" ht="30" customHeight="1" x14ac:dyDescent="0.3">
      <c r="B17" s="153" t="s">
        <v>25</v>
      </c>
      <c r="C17" s="81">
        <v>0</v>
      </c>
      <c r="D17" s="81">
        <v>-8520</v>
      </c>
      <c r="E17" s="81">
        <v>-940</v>
      </c>
      <c r="F17" s="81">
        <v>3790</v>
      </c>
      <c r="G17" s="81">
        <v>-2762</v>
      </c>
      <c r="H17" s="81">
        <v>9866</v>
      </c>
      <c r="I17" s="81">
        <v>-28335</v>
      </c>
      <c r="J17" s="81">
        <v>-17901</v>
      </c>
      <c r="K17" s="81">
        <v>0</v>
      </c>
      <c r="L17" s="81">
        <v>-4130</v>
      </c>
      <c r="M17" s="81">
        <v>15865</v>
      </c>
      <c r="N17" s="81">
        <v>21075</v>
      </c>
      <c r="O17" s="81">
        <v>-43190</v>
      </c>
      <c r="P17" s="81">
        <v>13348</v>
      </c>
      <c r="Q17" s="157">
        <v>-41833</v>
      </c>
      <c r="R17" s="169"/>
    </row>
    <row r="18" spans="2:18" ht="30" customHeight="1" x14ac:dyDescent="0.3">
      <c r="B18" s="153" t="s">
        <v>26</v>
      </c>
      <c r="C18" s="81">
        <v>-4246</v>
      </c>
      <c r="D18" s="81">
        <v>12324</v>
      </c>
      <c r="E18" s="81">
        <v>14578</v>
      </c>
      <c r="F18" s="81">
        <v>225055</v>
      </c>
      <c r="G18" s="81">
        <v>-175497</v>
      </c>
      <c r="H18" s="81">
        <v>31543</v>
      </c>
      <c r="I18" s="81">
        <v>-38694</v>
      </c>
      <c r="J18" s="81">
        <v>-9670</v>
      </c>
      <c r="K18" s="81">
        <v>20588</v>
      </c>
      <c r="L18" s="81">
        <v>14382</v>
      </c>
      <c r="M18" s="81">
        <v>-21222</v>
      </c>
      <c r="N18" s="81">
        <v>24738</v>
      </c>
      <c r="O18" s="81">
        <v>35823</v>
      </c>
      <c r="P18" s="81">
        <v>12278</v>
      </c>
      <c r="Q18" s="157">
        <v>141980</v>
      </c>
      <c r="R18" s="169"/>
    </row>
    <row r="19" spans="2:18" ht="30" customHeight="1" x14ac:dyDescent="0.3">
      <c r="B19" s="153" t="s">
        <v>27</v>
      </c>
      <c r="C19" s="81">
        <v>0</v>
      </c>
      <c r="D19" s="81">
        <v>-84678</v>
      </c>
      <c r="E19" s="81">
        <v>4787</v>
      </c>
      <c r="F19" s="81">
        <v>27440</v>
      </c>
      <c r="G19" s="81">
        <v>27706</v>
      </c>
      <c r="H19" s="81">
        <v>-32044</v>
      </c>
      <c r="I19" s="81">
        <v>-88191</v>
      </c>
      <c r="J19" s="81">
        <v>32613</v>
      </c>
      <c r="K19" s="81">
        <v>-1168</v>
      </c>
      <c r="L19" s="81">
        <v>-2474</v>
      </c>
      <c r="M19" s="81">
        <v>60454</v>
      </c>
      <c r="N19" s="81">
        <v>125149</v>
      </c>
      <c r="O19" s="81">
        <v>0</v>
      </c>
      <c r="P19" s="81">
        <v>2958</v>
      </c>
      <c r="Q19" s="157">
        <v>72553</v>
      </c>
      <c r="R19" s="169"/>
    </row>
    <row r="20" spans="2:18" ht="30" customHeight="1" x14ac:dyDescent="0.3">
      <c r="B20" s="153" t="s">
        <v>28</v>
      </c>
      <c r="C20" s="81">
        <v>-1804</v>
      </c>
      <c r="D20" s="81">
        <v>828</v>
      </c>
      <c r="E20" s="81">
        <v>3532</v>
      </c>
      <c r="F20" s="81">
        <v>-4821</v>
      </c>
      <c r="G20" s="81">
        <v>3049</v>
      </c>
      <c r="H20" s="81">
        <v>7533</v>
      </c>
      <c r="I20" s="81">
        <v>-25710</v>
      </c>
      <c r="J20" s="81">
        <v>-10272</v>
      </c>
      <c r="K20" s="81">
        <v>24429</v>
      </c>
      <c r="L20" s="81">
        <v>-7118</v>
      </c>
      <c r="M20" s="81">
        <v>10414</v>
      </c>
      <c r="N20" s="81">
        <v>27777</v>
      </c>
      <c r="O20" s="81">
        <v>38829</v>
      </c>
      <c r="P20" s="81">
        <v>7118</v>
      </c>
      <c r="Q20" s="157">
        <v>73785</v>
      </c>
      <c r="R20" s="169"/>
    </row>
    <row r="21" spans="2:18" ht="30" customHeight="1" x14ac:dyDescent="0.3">
      <c r="B21" s="153" t="s">
        <v>29</v>
      </c>
      <c r="C21" s="81">
        <v>5878</v>
      </c>
      <c r="D21" s="81">
        <v>20286</v>
      </c>
      <c r="E21" s="81">
        <v>11413</v>
      </c>
      <c r="F21" s="81">
        <v>13902</v>
      </c>
      <c r="G21" s="81">
        <v>2044</v>
      </c>
      <c r="H21" s="81">
        <v>1839</v>
      </c>
      <c r="I21" s="81">
        <v>-82773</v>
      </c>
      <c r="J21" s="81">
        <v>-14414</v>
      </c>
      <c r="K21" s="81">
        <v>0</v>
      </c>
      <c r="L21" s="81">
        <v>-13082</v>
      </c>
      <c r="M21" s="81">
        <v>26558</v>
      </c>
      <c r="N21" s="81">
        <v>49237</v>
      </c>
      <c r="O21" s="81">
        <v>-4</v>
      </c>
      <c r="P21" s="81">
        <v>3165</v>
      </c>
      <c r="Q21" s="157">
        <v>24049</v>
      </c>
      <c r="R21" s="169"/>
    </row>
    <row r="22" spans="2:18" ht="30" customHeight="1" x14ac:dyDescent="0.3">
      <c r="B22" s="153" t="s">
        <v>30</v>
      </c>
      <c r="C22" s="81">
        <v>0</v>
      </c>
      <c r="D22" s="81">
        <v>6561</v>
      </c>
      <c r="E22" s="81">
        <v>-117</v>
      </c>
      <c r="F22" s="81">
        <v>8995</v>
      </c>
      <c r="G22" s="81">
        <v>-3361</v>
      </c>
      <c r="H22" s="81">
        <v>8428</v>
      </c>
      <c r="I22" s="81">
        <v>11447</v>
      </c>
      <c r="J22" s="81">
        <v>-10802</v>
      </c>
      <c r="K22" s="81">
        <v>0</v>
      </c>
      <c r="L22" s="81">
        <v>-4990</v>
      </c>
      <c r="M22" s="81">
        <v>-4106</v>
      </c>
      <c r="N22" s="81">
        <v>-11214</v>
      </c>
      <c r="O22" s="81">
        <v>-8232</v>
      </c>
      <c r="P22" s="81">
        <v>14651</v>
      </c>
      <c r="Q22" s="157">
        <v>7260</v>
      </c>
      <c r="R22" s="169"/>
    </row>
    <row r="23" spans="2:18" ht="30" customHeight="1" x14ac:dyDescent="0.3">
      <c r="B23" s="153" t="s">
        <v>31</v>
      </c>
      <c r="C23" s="81">
        <v>0</v>
      </c>
      <c r="D23" s="81">
        <v>-521</v>
      </c>
      <c r="E23" s="81">
        <v>-1075</v>
      </c>
      <c r="F23" s="81">
        <v>-504</v>
      </c>
      <c r="G23" s="81">
        <v>78</v>
      </c>
      <c r="H23" s="81">
        <v>196</v>
      </c>
      <c r="I23" s="81">
        <v>-4660</v>
      </c>
      <c r="J23" s="81">
        <v>2674</v>
      </c>
      <c r="K23" s="81">
        <v>-22650</v>
      </c>
      <c r="L23" s="81">
        <v>103</v>
      </c>
      <c r="M23" s="81">
        <v>103</v>
      </c>
      <c r="N23" s="81">
        <v>333</v>
      </c>
      <c r="O23" s="81">
        <v>0</v>
      </c>
      <c r="P23" s="81">
        <v>1</v>
      </c>
      <c r="Q23" s="157">
        <v>-25922</v>
      </c>
      <c r="R23" s="169"/>
    </row>
    <row r="24" spans="2:18" ht="30" customHeight="1" x14ac:dyDescent="0.3">
      <c r="B24" s="153" t="s">
        <v>32</v>
      </c>
      <c r="C24" s="81">
        <v>810</v>
      </c>
      <c r="D24" s="81">
        <v>-2891</v>
      </c>
      <c r="E24" s="81">
        <v>906</v>
      </c>
      <c r="F24" s="81">
        <v>-1525</v>
      </c>
      <c r="G24" s="81">
        <v>-8923</v>
      </c>
      <c r="H24" s="81">
        <v>-1264</v>
      </c>
      <c r="I24" s="81">
        <v>-59231</v>
      </c>
      <c r="J24" s="81">
        <v>-22796</v>
      </c>
      <c r="K24" s="81">
        <v>0</v>
      </c>
      <c r="L24" s="81">
        <v>-34686</v>
      </c>
      <c r="M24" s="81">
        <v>14048</v>
      </c>
      <c r="N24" s="81">
        <v>25022</v>
      </c>
      <c r="O24" s="81">
        <v>68694</v>
      </c>
      <c r="P24" s="81">
        <v>-1974</v>
      </c>
      <c r="Q24" s="157">
        <v>-23811</v>
      </c>
      <c r="R24" s="169"/>
    </row>
    <row r="25" spans="2:18" ht="30" customHeight="1" x14ac:dyDescent="0.3">
      <c r="B25" s="153" t="s">
        <v>33</v>
      </c>
      <c r="C25" s="81">
        <v>-1306</v>
      </c>
      <c r="D25" s="81">
        <v>-28275</v>
      </c>
      <c r="E25" s="81">
        <v>2764</v>
      </c>
      <c r="F25" s="81">
        <v>-89545</v>
      </c>
      <c r="G25" s="81">
        <v>-6615</v>
      </c>
      <c r="H25" s="81">
        <v>17819</v>
      </c>
      <c r="I25" s="81">
        <v>-17757</v>
      </c>
      <c r="J25" s="81">
        <v>-57345</v>
      </c>
      <c r="K25" s="81">
        <v>0</v>
      </c>
      <c r="L25" s="81">
        <v>49556</v>
      </c>
      <c r="M25" s="81">
        <v>19387</v>
      </c>
      <c r="N25" s="81">
        <v>2806</v>
      </c>
      <c r="O25" s="81">
        <v>4414</v>
      </c>
      <c r="P25" s="81">
        <v>850</v>
      </c>
      <c r="Q25" s="157">
        <v>-103246</v>
      </c>
      <c r="R25" s="169"/>
    </row>
    <row r="26" spans="2:18" ht="30" customHeight="1" x14ac:dyDescent="0.3">
      <c r="B26" s="153" t="s">
        <v>34</v>
      </c>
      <c r="C26" s="81">
        <v>0</v>
      </c>
      <c r="D26" s="81">
        <v>995</v>
      </c>
      <c r="E26" s="81">
        <v>-3058</v>
      </c>
      <c r="F26" s="81">
        <v>-4376</v>
      </c>
      <c r="G26" s="81">
        <v>-692</v>
      </c>
      <c r="H26" s="81">
        <v>-1278</v>
      </c>
      <c r="I26" s="81">
        <v>35849</v>
      </c>
      <c r="J26" s="81">
        <v>-8666</v>
      </c>
      <c r="K26" s="81">
        <v>0</v>
      </c>
      <c r="L26" s="81">
        <v>-2426</v>
      </c>
      <c r="M26" s="81">
        <v>-13235</v>
      </c>
      <c r="N26" s="81">
        <v>11649</v>
      </c>
      <c r="O26" s="81">
        <v>0</v>
      </c>
      <c r="P26" s="81">
        <v>37234</v>
      </c>
      <c r="Q26" s="157">
        <v>51995</v>
      </c>
      <c r="R26" s="169"/>
    </row>
    <row r="27" spans="2:18" ht="30" customHeight="1" x14ac:dyDescent="0.3">
      <c r="B27" s="153" t="s">
        <v>35</v>
      </c>
      <c r="C27" s="81">
        <v>0</v>
      </c>
      <c r="D27" s="81">
        <v>-2655</v>
      </c>
      <c r="E27" s="81">
        <v>4012</v>
      </c>
      <c r="F27" s="81">
        <v>-6856</v>
      </c>
      <c r="G27" s="81">
        <v>-10711</v>
      </c>
      <c r="H27" s="81">
        <v>-1867</v>
      </c>
      <c r="I27" s="81">
        <v>-64568</v>
      </c>
      <c r="J27" s="81">
        <v>-17410</v>
      </c>
      <c r="K27" s="81">
        <v>41054</v>
      </c>
      <c r="L27" s="81">
        <v>3582</v>
      </c>
      <c r="M27" s="81">
        <v>-3475</v>
      </c>
      <c r="N27" s="81">
        <v>2480</v>
      </c>
      <c r="O27" s="81">
        <v>-113245</v>
      </c>
      <c r="P27" s="81">
        <v>2621</v>
      </c>
      <c r="Q27" s="157">
        <v>-167037</v>
      </c>
      <c r="R27" s="169"/>
    </row>
    <row r="28" spans="2:18" ht="30" customHeight="1" x14ac:dyDescent="0.3">
      <c r="B28" s="153" t="s">
        <v>36</v>
      </c>
      <c r="C28" s="81">
        <v>524</v>
      </c>
      <c r="D28" s="81">
        <v>13636</v>
      </c>
      <c r="E28" s="81">
        <v>1105</v>
      </c>
      <c r="F28" s="81">
        <v>22982</v>
      </c>
      <c r="G28" s="81">
        <v>-2462</v>
      </c>
      <c r="H28" s="81">
        <v>7270</v>
      </c>
      <c r="I28" s="81">
        <v>411</v>
      </c>
      <c r="J28" s="81">
        <v>9768</v>
      </c>
      <c r="K28" s="81">
        <v>0</v>
      </c>
      <c r="L28" s="81">
        <v>3287</v>
      </c>
      <c r="M28" s="81">
        <v>13193</v>
      </c>
      <c r="N28" s="81">
        <v>16336</v>
      </c>
      <c r="O28" s="81">
        <v>0</v>
      </c>
      <c r="P28" s="81">
        <v>6450</v>
      </c>
      <c r="Q28" s="157">
        <v>92500</v>
      </c>
      <c r="R28" s="169"/>
    </row>
    <row r="29" spans="2:18" ht="30" customHeight="1" x14ac:dyDescent="0.3">
      <c r="B29" s="153" t="s">
        <v>199</v>
      </c>
      <c r="C29" s="81">
        <v>0</v>
      </c>
      <c r="D29" s="81">
        <v>3478</v>
      </c>
      <c r="E29" s="81">
        <v>1211</v>
      </c>
      <c r="F29" s="81">
        <v>-396</v>
      </c>
      <c r="G29" s="81">
        <v>-759</v>
      </c>
      <c r="H29" s="81">
        <v>232</v>
      </c>
      <c r="I29" s="81">
        <v>-34595</v>
      </c>
      <c r="J29" s="81">
        <v>-16539</v>
      </c>
      <c r="K29" s="81">
        <v>-18942</v>
      </c>
      <c r="L29" s="81">
        <v>5108</v>
      </c>
      <c r="M29" s="81">
        <v>-45104</v>
      </c>
      <c r="N29" s="81">
        <v>52676</v>
      </c>
      <c r="O29" s="81">
        <v>-1812</v>
      </c>
      <c r="P29" s="81">
        <v>13797</v>
      </c>
      <c r="Q29" s="157">
        <v>-41645</v>
      </c>
      <c r="R29" s="169"/>
    </row>
    <row r="30" spans="2:18" ht="30" customHeight="1" x14ac:dyDescent="0.3">
      <c r="B30" s="153" t="s">
        <v>200</v>
      </c>
      <c r="C30" s="81">
        <v>-8531</v>
      </c>
      <c r="D30" s="81">
        <v>5588</v>
      </c>
      <c r="E30" s="81">
        <v>-1365</v>
      </c>
      <c r="F30" s="81">
        <v>-3101</v>
      </c>
      <c r="G30" s="81">
        <v>-1035</v>
      </c>
      <c r="H30" s="81">
        <v>-772</v>
      </c>
      <c r="I30" s="81">
        <v>5417</v>
      </c>
      <c r="J30" s="81">
        <v>-5597</v>
      </c>
      <c r="K30" s="81">
        <v>0</v>
      </c>
      <c r="L30" s="81">
        <v>-229</v>
      </c>
      <c r="M30" s="81">
        <v>740</v>
      </c>
      <c r="N30" s="81">
        <v>420</v>
      </c>
      <c r="O30" s="81">
        <v>0</v>
      </c>
      <c r="P30" s="81">
        <v>-3304</v>
      </c>
      <c r="Q30" s="157">
        <v>-11769</v>
      </c>
      <c r="R30" s="169"/>
    </row>
    <row r="31" spans="2:18" ht="30" customHeight="1" x14ac:dyDescent="0.3">
      <c r="B31" s="153" t="s">
        <v>37</v>
      </c>
      <c r="C31" s="81">
        <v>0</v>
      </c>
      <c r="D31" s="81">
        <v>-846</v>
      </c>
      <c r="E31" s="81">
        <v>-7480</v>
      </c>
      <c r="F31" s="81">
        <v>18770</v>
      </c>
      <c r="G31" s="81">
        <v>1172</v>
      </c>
      <c r="H31" s="81">
        <v>4571</v>
      </c>
      <c r="I31" s="81">
        <v>-22372</v>
      </c>
      <c r="J31" s="81">
        <v>-64687</v>
      </c>
      <c r="K31" s="81">
        <v>0</v>
      </c>
      <c r="L31" s="81">
        <v>1666</v>
      </c>
      <c r="M31" s="81">
        <v>-5522</v>
      </c>
      <c r="N31" s="81">
        <v>16550</v>
      </c>
      <c r="O31" s="81">
        <v>0</v>
      </c>
      <c r="P31" s="81">
        <v>82</v>
      </c>
      <c r="Q31" s="157">
        <v>-58096</v>
      </c>
      <c r="R31" s="169"/>
    </row>
    <row r="32" spans="2:18" ht="30" customHeight="1" x14ac:dyDescent="0.3">
      <c r="B32" s="153" t="s">
        <v>141</v>
      </c>
      <c r="C32" s="81">
        <v>0</v>
      </c>
      <c r="D32" s="81">
        <v>-129</v>
      </c>
      <c r="E32" s="81">
        <v>1021</v>
      </c>
      <c r="F32" s="81">
        <v>-13667</v>
      </c>
      <c r="G32" s="81">
        <v>-3527</v>
      </c>
      <c r="H32" s="81">
        <v>-282</v>
      </c>
      <c r="I32" s="81">
        <v>-59848</v>
      </c>
      <c r="J32" s="81">
        <v>-12646</v>
      </c>
      <c r="K32" s="81">
        <v>0</v>
      </c>
      <c r="L32" s="81">
        <v>-1816</v>
      </c>
      <c r="M32" s="81">
        <v>-168</v>
      </c>
      <c r="N32" s="81">
        <v>-1973</v>
      </c>
      <c r="O32" s="81">
        <v>-10358</v>
      </c>
      <c r="P32" s="81">
        <v>-89</v>
      </c>
      <c r="Q32" s="157">
        <v>-103483</v>
      </c>
      <c r="R32" s="169"/>
    </row>
    <row r="33" spans="2:18" ht="30" customHeight="1" x14ac:dyDescent="0.3">
      <c r="B33" s="153" t="s">
        <v>218</v>
      </c>
      <c r="C33" s="81">
        <v>0</v>
      </c>
      <c r="D33" s="81">
        <v>215</v>
      </c>
      <c r="E33" s="81">
        <v>1766</v>
      </c>
      <c r="F33" s="81">
        <v>10271</v>
      </c>
      <c r="G33" s="81">
        <v>2296</v>
      </c>
      <c r="H33" s="81">
        <v>-4936</v>
      </c>
      <c r="I33" s="81">
        <v>-34008</v>
      </c>
      <c r="J33" s="81">
        <v>14</v>
      </c>
      <c r="K33" s="81">
        <v>0</v>
      </c>
      <c r="L33" s="81">
        <v>-376</v>
      </c>
      <c r="M33" s="81">
        <v>6407</v>
      </c>
      <c r="N33" s="81">
        <v>4174</v>
      </c>
      <c r="O33" s="81">
        <v>0</v>
      </c>
      <c r="P33" s="81">
        <v>5710</v>
      </c>
      <c r="Q33" s="157">
        <v>-8467</v>
      </c>
      <c r="R33" s="169"/>
    </row>
    <row r="34" spans="2:18" ht="30" customHeight="1" x14ac:dyDescent="0.3">
      <c r="B34" s="153" t="s">
        <v>142</v>
      </c>
      <c r="C34" s="81">
        <v>0</v>
      </c>
      <c r="D34" s="81">
        <v>-4783</v>
      </c>
      <c r="E34" s="81">
        <v>835</v>
      </c>
      <c r="F34" s="81">
        <v>-2587</v>
      </c>
      <c r="G34" s="81">
        <v>2370</v>
      </c>
      <c r="H34" s="81">
        <v>7281</v>
      </c>
      <c r="I34" s="81">
        <v>-26896</v>
      </c>
      <c r="J34" s="81">
        <v>-31309</v>
      </c>
      <c r="K34" s="81">
        <v>0</v>
      </c>
      <c r="L34" s="81">
        <v>6928</v>
      </c>
      <c r="M34" s="81">
        <v>4141</v>
      </c>
      <c r="N34" s="81">
        <v>5205</v>
      </c>
      <c r="O34" s="81">
        <v>-67652</v>
      </c>
      <c r="P34" s="81">
        <v>-288</v>
      </c>
      <c r="Q34" s="157">
        <v>-106755</v>
      </c>
      <c r="R34" s="169"/>
    </row>
    <row r="35" spans="2:18" ht="30" customHeight="1" x14ac:dyDescent="0.3">
      <c r="B35" s="153" t="s">
        <v>143</v>
      </c>
      <c r="C35" s="81">
        <v>0</v>
      </c>
      <c r="D35" s="81">
        <v>-1609</v>
      </c>
      <c r="E35" s="81">
        <v>3</v>
      </c>
      <c r="F35" s="81">
        <v>-5767</v>
      </c>
      <c r="G35" s="81">
        <v>2773</v>
      </c>
      <c r="H35" s="81">
        <v>-1251</v>
      </c>
      <c r="I35" s="81">
        <v>-32454</v>
      </c>
      <c r="J35" s="81">
        <v>4214</v>
      </c>
      <c r="K35" s="81">
        <v>0</v>
      </c>
      <c r="L35" s="81">
        <v>-1085</v>
      </c>
      <c r="M35" s="81">
        <v>-645</v>
      </c>
      <c r="N35" s="81">
        <v>-1917</v>
      </c>
      <c r="O35" s="81">
        <v>2021</v>
      </c>
      <c r="P35" s="81">
        <v>5597</v>
      </c>
      <c r="Q35" s="157">
        <v>-30119</v>
      </c>
      <c r="R35" s="169"/>
    </row>
    <row r="36" spans="2:18" ht="30" customHeight="1" x14ac:dyDescent="0.3">
      <c r="B36" s="153" t="s">
        <v>219</v>
      </c>
      <c r="C36" s="81">
        <v>0</v>
      </c>
      <c r="D36" s="81">
        <v>11</v>
      </c>
      <c r="E36" s="81">
        <v>-5718</v>
      </c>
      <c r="F36" s="81">
        <v>-3975</v>
      </c>
      <c r="G36" s="81">
        <v>-15061</v>
      </c>
      <c r="H36" s="81">
        <v>2001</v>
      </c>
      <c r="I36" s="81">
        <v>416</v>
      </c>
      <c r="J36" s="81">
        <v>3008</v>
      </c>
      <c r="K36" s="81">
        <v>7079</v>
      </c>
      <c r="L36" s="81">
        <v>1929</v>
      </c>
      <c r="M36" s="81">
        <v>-2568</v>
      </c>
      <c r="N36" s="81">
        <v>-10598</v>
      </c>
      <c r="O36" s="81">
        <v>-624</v>
      </c>
      <c r="P36" s="81">
        <v>8940</v>
      </c>
      <c r="Q36" s="157">
        <v>-15160</v>
      </c>
      <c r="R36" s="169"/>
    </row>
    <row r="37" spans="2:18" ht="30" customHeight="1" x14ac:dyDescent="0.3">
      <c r="B37" s="153" t="s">
        <v>38</v>
      </c>
      <c r="C37" s="81">
        <v>0</v>
      </c>
      <c r="D37" s="81">
        <v>1541</v>
      </c>
      <c r="E37" s="81">
        <v>-384</v>
      </c>
      <c r="F37" s="81">
        <v>-17003</v>
      </c>
      <c r="G37" s="81">
        <v>3282</v>
      </c>
      <c r="H37" s="81">
        <v>-4354</v>
      </c>
      <c r="I37" s="81">
        <v>15548</v>
      </c>
      <c r="J37" s="81">
        <v>26441</v>
      </c>
      <c r="K37" s="81">
        <v>0</v>
      </c>
      <c r="L37" s="81">
        <v>2144</v>
      </c>
      <c r="M37" s="81">
        <v>1167</v>
      </c>
      <c r="N37" s="81">
        <v>6579</v>
      </c>
      <c r="O37" s="81">
        <v>-32077</v>
      </c>
      <c r="P37" s="81">
        <v>-60833</v>
      </c>
      <c r="Q37" s="157">
        <v>-57950</v>
      </c>
      <c r="R37" s="169"/>
    </row>
    <row r="38" spans="2:18" ht="30" customHeight="1" x14ac:dyDescent="0.3">
      <c r="B38" s="153" t="s">
        <v>39</v>
      </c>
      <c r="C38" s="81">
        <v>0</v>
      </c>
      <c r="D38" s="81">
        <v>-8874</v>
      </c>
      <c r="E38" s="81">
        <v>-11120</v>
      </c>
      <c r="F38" s="81">
        <v>-3262</v>
      </c>
      <c r="G38" s="81">
        <v>-1380</v>
      </c>
      <c r="H38" s="81">
        <v>-3562</v>
      </c>
      <c r="I38" s="81">
        <v>-8015</v>
      </c>
      <c r="J38" s="81">
        <v>-23383</v>
      </c>
      <c r="K38" s="81">
        <v>0</v>
      </c>
      <c r="L38" s="81">
        <v>-1419</v>
      </c>
      <c r="M38" s="81">
        <v>-21086</v>
      </c>
      <c r="N38" s="81">
        <v>-40014</v>
      </c>
      <c r="O38" s="81">
        <v>-2982</v>
      </c>
      <c r="P38" s="81">
        <v>2531</v>
      </c>
      <c r="Q38" s="157">
        <v>-122567</v>
      </c>
      <c r="R38" s="169"/>
    </row>
    <row r="39" spans="2:18" ht="30" customHeight="1" x14ac:dyDescent="0.3">
      <c r="B39" s="153" t="s">
        <v>40</v>
      </c>
      <c r="C39" s="81">
        <v>0</v>
      </c>
      <c r="D39" s="81">
        <v>22519</v>
      </c>
      <c r="E39" s="81">
        <v>34438</v>
      </c>
      <c r="F39" s="81">
        <v>18895</v>
      </c>
      <c r="G39" s="81">
        <v>25526</v>
      </c>
      <c r="H39" s="81">
        <v>-33484</v>
      </c>
      <c r="I39" s="81">
        <v>-25432</v>
      </c>
      <c r="J39" s="81">
        <v>-94638</v>
      </c>
      <c r="K39" s="81">
        <v>0</v>
      </c>
      <c r="L39" s="81">
        <v>18006</v>
      </c>
      <c r="M39" s="81">
        <v>18247</v>
      </c>
      <c r="N39" s="81">
        <v>40076</v>
      </c>
      <c r="O39" s="81">
        <v>-30524</v>
      </c>
      <c r="P39" s="81">
        <v>-6661</v>
      </c>
      <c r="Q39" s="157">
        <v>-13032</v>
      </c>
      <c r="R39" s="169"/>
    </row>
    <row r="40" spans="2:18" ht="30" customHeight="1" x14ac:dyDescent="0.3">
      <c r="B40" s="153" t="s">
        <v>41</v>
      </c>
      <c r="C40" s="81">
        <v>0</v>
      </c>
      <c r="D40" s="81">
        <v>2373</v>
      </c>
      <c r="E40" s="81">
        <v>1184</v>
      </c>
      <c r="F40" s="81">
        <v>-21</v>
      </c>
      <c r="G40" s="81">
        <v>-232</v>
      </c>
      <c r="H40" s="81">
        <v>14</v>
      </c>
      <c r="I40" s="81">
        <v>-10272</v>
      </c>
      <c r="J40" s="81">
        <v>-11619</v>
      </c>
      <c r="K40" s="81">
        <v>0</v>
      </c>
      <c r="L40" s="81">
        <v>2947</v>
      </c>
      <c r="M40" s="81">
        <v>-3783</v>
      </c>
      <c r="N40" s="81">
        <v>1841</v>
      </c>
      <c r="O40" s="81">
        <v>0</v>
      </c>
      <c r="P40" s="81">
        <v>7622</v>
      </c>
      <c r="Q40" s="157">
        <v>-9947</v>
      </c>
      <c r="R40" s="169"/>
    </row>
    <row r="41" spans="2:18" ht="30" customHeight="1" x14ac:dyDescent="0.3">
      <c r="B41" s="153" t="s">
        <v>42</v>
      </c>
      <c r="C41" s="81">
        <v>-15</v>
      </c>
      <c r="D41" s="81">
        <v>-8933</v>
      </c>
      <c r="E41" s="81">
        <v>-3078</v>
      </c>
      <c r="F41" s="81">
        <v>-953</v>
      </c>
      <c r="G41" s="81">
        <v>-2964</v>
      </c>
      <c r="H41" s="81">
        <v>216</v>
      </c>
      <c r="I41" s="81">
        <v>-1177</v>
      </c>
      <c r="J41" s="81">
        <v>-8537</v>
      </c>
      <c r="K41" s="81">
        <v>4293</v>
      </c>
      <c r="L41" s="81">
        <v>183</v>
      </c>
      <c r="M41" s="81">
        <v>516</v>
      </c>
      <c r="N41" s="81">
        <v>-30960</v>
      </c>
      <c r="O41" s="81">
        <v>-26849</v>
      </c>
      <c r="P41" s="81">
        <v>-2789</v>
      </c>
      <c r="Q41" s="157">
        <v>-81046</v>
      </c>
      <c r="R41" s="169"/>
    </row>
    <row r="42" spans="2:18" ht="30" customHeight="1" x14ac:dyDescent="0.3">
      <c r="B42" s="153" t="s">
        <v>43</v>
      </c>
      <c r="C42" s="81">
        <v>1102</v>
      </c>
      <c r="D42" s="81">
        <v>6006</v>
      </c>
      <c r="E42" s="81">
        <v>-6996</v>
      </c>
      <c r="F42" s="81">
        <v>5614</v>
      </c>
      <c r="G42" s="81">
        <v>-3146</v>
      </c>
      <c r="H42" s="81">
        <v>422</v>
      </c>
      <c r="I42" s="81">
        <v>-115160</v>
      </c>
      <c r="J42" s="81">
        <v>947331</v>
      </c>
      <c r="K42" s="81">
        <v>-976872</v>
      </c>
      <c r="L42" s="81">
        <v>172</v>
      </c>
      <c r="M42" s="81">
        <v>4975</v>
      </c>
      <c r="N42" s="81">
        <v>20306</v>
      </c>
      <c r="O42" s="81">
        <v>-46902</v>
      </c>
      <c r="P42" s="81">
        <v>5946</v>
      </c>
      <c r="Q42" s="157">
        <v>-157201</v>
      </c>
      <c r="R42" s="169"/>
    </row>
    <row r="43" spans="2:18" ht="30" customHeight="1" x14ac:dyDescent="0.3">
      <c r="B43" s="153" t="s">
        <v>44</v>
      </c>
      <c r="C43" s="81">
        <v>0</v>
      </c>
      <c r="D43" s="81">
        <v>0</v>
      </c>
      <c r="E43" s="81">
        <v>0</v>
      </c>
      <c r="F43" s="81">
        <v>0</v>
      </c>
      <c r="G43" s="81">
        <v>0</v>
      </c>
      <c r="H43" s="81">
        <v>0</v>
      </c>
      <c r="I43" s="81">
        <v>0</v>
      </c>
      <c r="J43" s="81">
        <v>0</v>
      </c>
      <c r="K43" s="81">
        <v>0</v>
      </c>
      <c r="L43" s="81">
        <v>0</v>
      </c>
      <c r="M43" s="81">
        <v>0</v>
      </c>
      <c r="N43" s="81">
        <v>0</v>
      </c>
      <c r="O43" s="81">
        <v>0</v>
      </c>
      <c r="P43" s="81">
        <v>0</v>
      </c>
      <c r="Q43" s="157">
        <v>0</v>
      </c>
      <c r="R43" s="169"/>
    </row>
    <row r="44" spans="2:18" ht="30" customHeight="1" x14ac:dyDescent="0.3">
      <c r="B44" s="155" t="s">
        <v>45</v>
      </c>
      <c r="C44" s="156">
        <f>SUM(C7:C43)</f>
        <v>-7612</v>
      </c>
      <c r="D44" s="156">
        <f t="shared" ref="D44:Q44" si="0">SUM(D7:D43)</f>
        <v>-25088</v>
      </c>
      <c r="E44" s="156">
        <f t="shared" si="0"/>
        <v>273107</v>
      </c>
      <c r="F44" s="156">
        <f t="shared" si="0"/>
        <v>-487476</v>
      </c>
      <c r="G44" s="156">
        <f t="shared" si="0"/>
        <v>-179563</v>
      </c>
      <c r="H44" s="156">
        <f t="shared" si="0"/>
        <v>63615</v>
      </c>
      <c r="I44" s="156">
        <f t="shared" si="0"/>
        <v>-769070</v>
      </c>
      <c r="J44" s="156">
        <f t="shared" si="0"/>
        <v>374356</v>
      </c>
      <c r="K44" s="156">
        <f t="shared" si="0"/>
        <v>-782848</v>
      </c>
      <c r="L44" s="156">
        <f t="shared" si="0"/>
        <v>140420</v>
      </c>
      <c r="M44" s="156">
        <f t="shared" si="0"/>
        <v>195271</v>
      </c>
      <c r="N44" s="156">
        <f t="shared" si="0"/>
        <v>383977</v>
      </c>
      <c r="O44" s="156">
        <f t="shared" si="0"/>
        <v>384724</v>
      </c>
      <c r="P44" s="156">
        <f t="shared" si="0"/>
        <v>57889</v>
      </c>
      <c r="Q44" s="156">
        <f t="shared" si="0"/>
        <v>-378296</v>
      </c>
      <c r="R44" s="169"/>
    </row>
    <row r="45" spans="2:18" ht="30" customHeight="1" x14ac:dyDescent="0.3">
      <c r="B45" s="264" t="s">
        <v>46</v>
      </c>
      <c r="C45" s="264"/>
      <c r="D45" s="264"/>
      <c r="E45" s="264"/>
      <c r="F45" s="264"/>
      <c r="G45" s="264"/>
      <c r="H45" s="264"/>
      <c r="I45" s="264"/>
      <c r="J45" s="264"/>
      <c r="K45" s="264"/>
      <c r="L45" s="264"/>
      <c r="M45" s="264"/>
      <c r="N45" s="264"/>
      <c r="O45" s="264"/>
      <c r="P45" s="264"/>
      <c r="Q45" s="264"/>
      <c r="R45" s="170"/>
    </row>
    <row r="46" spans="2:18" ht="30" customHeight="1" x14ac:dyDescent="0.3">
      <c r="B46" s="153" t="s">
        <v>47</v>
      </c>
      <c r="C46" s="81">
        <v>3588</v>
      </c>
      <c r="D46" s="81">
        <v>27078</v>
      </c>
      <c r="E46" s="81">
        <v>-152</v>
      </c>
      <c r="F46" s="81">
        <v>-90590</v>
      </c>
      <c r="G46" s="81">
        <v>-2098</v>
      </c>
      <c r="H46" s="81">
        <v>8171</v>
      </c>
      <c r="I46" s="81">
        <v>1368</v>
      </c>
      <c r="J46" s="81">
        <v>6308</v>
      </c>
      <c r="K46" s="81">
        <v>0</v>
      </c>
      <c r="L46" s="81">
        <v>-3478</v>
      </c>
      <c r="M46" s="81">
        <v>-6</v>
      </c>
      <c r="N46" s="81">
        <v>-3397</v>
      </c>
      <c r="O46" s="81">
        <v>46266</v>
      </c>
      <c r="P46" s="81">
        <v>19710</v>
      </c>
      <c r="Q46" s="157">
        <v>12769</v>
      </c>
      <c r="R46" s="169"/>
    </row>
    <row r="47" spans="2:18" ht="30" customHeight="1" x14ac:dyDescent="0.3">
      <c r="B47" s="153" t="s">
        <v>65</v>
      </c>
      <c r="C47" s="81">
        <v>-857</v>
      </c>
      <c r="D47" s="81">
        <v>38092</v>
      </c>
      <c r="E47" s="81">
        <v>0</v>
      </c>
      <c r="F47" s="81">
        <v>49629</v>
      </c>
      <c r="G47" s="81">
        <v>3131</v>
      </c>
      <c r="H47" s="81">
        <v>-2354</v>
      </c>
      <c r="I47" s="81">
        <v>0</v>
      </c>
      <c r="J47" s="81">
        <v>26740</v>
      </c>
      <c r="K47" s="81">
        <v>-16294</v>
      </c>
      <c r="L47" s="81">
        <v>3495</v>
      </c>
      <c r="M47" s="81">
        <v>0</v>
      </c>
      <c r="N47" s="81">
        <v>-4244</v>
      </c>
      <c r="O47" s="81">
        <v>319</v>
      </c>
      <c r="P47" s="81">
        <v>-41523</v>
      </c>
      <c r="Q47" s="157">
        <v>56133</v>
      </c>
      <c r="R47" s="169"/>
    </row>
    <row r="48" spans="2:18" ht="30" customHeight="1" x14ac:dyDescent="0.3">
      <c r="B48" s="9" t="s">
        <v>258</v>
      </c>
      <c r="C48" s="81">
        <v>-412</v>
      </c>
      <c r="D48" s="81">
        <v>6610</v>
      </c>
      <c r="E48" s="81">
        <v>1145</v>
      </c>
      <c r="F48" s="81">
        <v>8227</v>
      </c>
      <c r="G48" s="81">
        <v>968</v>
      </c>
      <c r="H48" s="81">
        <v>2802</v>
      </c>
      <c r="I48" s="81">
        <v>-1134</v>
      </c>
      <c r="J48" s="81">
        <v>-1210</v>
      </c>
      <c r="K48" s="81">
        <v>0</v>
      </c>
      <c r="L48" s="81">
        <v>-468</v>
      </c>
      <c r="M48" s="81">
        <v>5263</v>
      </c>
      <c r="N48" s="81">
        <v>-613</v>
      </c>
      <c r="O48" s="81">
        <v>-8960</v>
      </c>
      <c r="P48" s="81">
        <v>849</v>
      </c>
      <c r="Q48" s="157">
        <v>13065</v>
      </c>
      <c r="R48" s="169"/>
    </row>
    <row r="49" spans="2:19" ht="30" customHeight="1" x14ac:dyDescent="0.3">
      <c r="B49" s="153" t="s">
        <v>48</v>
      </c>
      <c r="C49" s="81">
        <v>-96124</v>
      </c>
      <c r="D49" s="81">
        <v>-712278</v>
      </c>
      <c r="E49" s="81">
        <v>600500</v>
      </c>
      <c r="F49" s="81">
        <v>-1016512</v>
      </c>
      <c r="G49" s="81">
        <v>2802</v>
      </c>
      <c r="H49" s="81">
        <v>-410627</v>
      </c>
      <c r="I49" s="81">
        <v>7985</v>
      </c>
      <c r="J49" s="81">
        <v>-678847</v>
      </c>
      <c r="K49" s="81">
        <v>0</v>
      </c>
      <c r="L49" s="81">
        <v>98230</v>
      </c>
      <c r="M49" s="81">
        <v>80275</v>
      </c>
      <c r="N49" s="81">
        <v>399</v>
      </c>
      <c r="O49" s="81">
        <v>281542</v>
      </c>
      <c r="P49" s="81">
        <v>388099</v>
      </c>
      <c r="Q49" s="157">
        <v>-1454558</v>
      </c>
      <c r="R49" s="169"/>
    </row>
    <row r="50" spans="2:19" ht="30" customHeight="1" x14ac:dyDescent="0.3">
      <c r="B50" s="153" t="s">
        <v>260</v>
      </c>
      <c r="C50" s="81">
        <v>-278</v>
      </c>
      <c r="D50" s="81">
        <v>2461</v>
      </c>
      <c r="E50" s="81">
        <v>0</v>
      </c>
      <c r="F50" s="81">
        <v>-7467</v>
      </c>
      <c r="G50" s="81">
        <v>-7233</v>
      </c>
      <c r="H50" s="81">
        <v>-2613</v>
      </c>
      <c r="I50" s="81">
        <v>522</v>
      </c>
      <c r="J50" s="81">
        <v>-2757</v>
      </c>
      <c r="K50" s="81">
        <v>0</v>
      </c>
      <c r="L50" s="81">
        <v>9</v>
      </c>
      <c r="M50" s="81">
        <v>4591</v>
      </c>
      <c r="N50" s="81">
        <v>0</v>
      </c>
      <c r="O50" s="81">
        <v>0</v>
      </c>
      <c r="P50" s="81">
        <v>-9306</v>
      </c>
      <c r="Q50" s="157">
        <v>-22070</v>
      </c>
      <c r="R50" s="169"/>
    </row>
    <row r="51" spans="2:19" ht="30" customHeight="1" x14ac:dyDescent="0.3">
      <c r="B51" s="155" t="s">
        <v>45</v>
      </c>
      <c r="C51" s="156">
        <f>SUM(C46:C50)</f>
        <v>-94083</v>
      </c>
      <c r="D51" s="156">
        <f t="shared" ref="D51:Q51" si="1">SUM(D46:D50)</f>
        <v>-638037</v>
      </c>
      <c r="E51" s="156">
        <f t="shared" si="1"/>
        <v>601493</v>
      </c>
      <c r="F51" s="156">
        <f t="shared" si="1"/>
        <v>-1056713</v>
      </c>
      <c r="G51" s="156">
        <f t="shared" si="1"/>
        <v>-2430</v>
      </c>
      <c r="H51" s="156">
        <f t="shared" si="1"/>
        <v>-404621</v>
      </c>
      <c r="I51" s="156">
        <f t="shared" si="1"/>
        <v>8741</v>
      </c>
      <c r="J51" s="156">
        <f t="shared" si="1"/>
        <v>-649766</v>
      </c>
      <c r="K51" s="156">
        <f t="shared" si="1"/>
        <v>-16294</v>
      </c>
      <c r="L51" s="156">
        <f t="shared" si="1"/>
        <v>97788</v>
      </c>
      <c r="M51" s="156">
        <f t="shared" si="1"/>
        <v>90123</v>
      </c>
      <c r="N51" s="156">
        <f t="shared" si="1"/>
        <v>-7855</v>
      </c>
      <c r="O51" s="156">
        <f t="shared" si="1"/>
        <v>319167</v>
      </c>
      <c r="P51" s="156">
        <f t="shared" si="1"/>
        <v>357829</v>
      </c>
      <c r="Q51" s="156">
        <f t="shared" si="1"/>
        <v>-1394661</v>
      </c>
      <c r="R51" s="169"/>
    </row>
    <row r="52" spans="2:19" ht="20.25" customHeight="1" x14ac:dyDescent="0.3">
      <c r="B52" s="265" t="s">
        <v>50</v>
      </c>
      <c r="C52" s="265"/>
      <c r="D52" s="265"/>
      <c r="E52" s="265"/>
      <c r="F52" s="265"/>
      <c r="G52" s="265"/>
      <c r="H52" s="265"/>
      <c r="I52" s="265"/>
      <c r="J52" s="265"/>
      <c r="K52" s="265"/>
      <c r="L52" s="265"/>
      <c r="M52" s="265"/>
      <c r="N52" s="265"/>
      <c r="O52" s="265"/>
      <c r="P52" s="265"/>
      <c r="Q52" s="265"/>
      <c r="R52" s="171"/>
      <c r="S52" s="7"/>
    </row>
    <row r="54" spans="2:19" x14ac:dyDescent="0.3">
      <c r="C54" s="7"/>
      <c r="D54" s="7"/>
      <c r="E54" s="7"/>
      <c r="F54" s="7"/>
      <c r="G54" s="7"/>
      <c r="H54" s="7"/>
      <c r="I54" s="7"/>
      <c r="J54" s="7"/>
      <c r="K54" s="7"/>
      <c r="L54" s="7"/>
      <c r="M54" s="7"/>
      <c r="N54" s="7"/>
      <c r="O54" s="7"/>
      <c r="P54" s="7"/>
      <c r="Q54" s="7"/>
    </row>
    <row r="55" spans="2:19" x14ac:dyDescent="0.3">
      <c r="C55" s="196"/>
      <c r="D55" s="196"/>
      <c r="E55" s="196"/>
      <c r="F55" s="196"/>
      <c r="G55" s="196"/>
      <c r="H55" s="196"/>
      <c r="I55" s="196"/>
      <c r="J55" s="196"/>
      <c r="K55" s="196"/>
      <c r="L55" s="196"/>
      <c r="M55" s="196"/>
      <c r="N55" s="196"/>
      <c r="O55" s="196"/>
      <c r="P55" s="196"/>
      <c r="Q55" s="196"/>
    </row>
  </sheetData>
  <sheetProtection password="E931" sheet="1" objects="1" scenarios="1"/>
  <mergeCells count="4">
    <mergeCell ref="B4:Q4"/>
    <mergeCell ref="B6:Q6"/>
    <mergeCell ref="B45:Q45"/>
    <mergeCell ref="B52:Q52"/>
  </mergeCells>
  <pageMargins left="0.7" right="0.7" top="0.75" bottom="0.75" header="0.3" footer="0.3"/>
  <pageSetup paperSize="9" scale="3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rgb="FF92D050"/>
  </sheetPr>
  <dimension ref="B3:T53"/>
  <sheetViews>
    <sheetView topLeftCell="C37" workbookViewId="0">
      <selection activeCell="C53" sqref="A53:XFD53"/>
    </sheetView>
  </sheetViews>
  <sheetFormatPr defaultColWidth="9.1796875" defaultRowHeight="14" x14ac:dyDescent="0.3"/>
  <cols>
    <col min="1" max="1" width="12.453125" style="6" customWidth="1"/>
    <col min="2" max="2" width="51.26953125" style="6" customWidth="1"/>
    <col min="3" max="17" width="21.54296875" style="6" customWidth="1"/>
    <col min="18" max="19" width="6.1796875" style="6" bestFit="1" customWidth="1"/>
    <col min="20" max="20" width="14.54296875" style="6" bestFit="1" customWidth="1"/>
    <col min="21" max="16384" width="9.1796875" style="6"/>
  </cols>
  <sheetData>
    <row r="3" spans="2:18" ht="5.25" customHeight="1" x14ac:dyDescent="0.3"/>
    <row r="4" spans="2:18" ht="21" customHeight="1" x14ac:dyDescent="0.3">
      <c r="B4" s="262" t="s">
        <v>300</v>
      </c>
      <c r="C4" s="262"/>
      <c r="D4" s="262"/>
      <c r="E4" s="262"/>
      <c r="F4" s="262"/>
      <c r="G4" s="262"/>
      <c r="H4" s="262"/>
      <c r="I4" s="262"/>
      <c r="J4" s="262"/>
      <c r="K4" s="262"/>
      <c r="L4" s="262"/>
      <c r="M4" s="262"/>
      <c r="N4" s="262"/>
      <c r="O4" s="262"/>
      <c r="P4" s="262"/>
      <c r="Q4" s="262"/>
      <c r="R4" s="158"/>
    </row>
    <row r="5" spans="2:18" ht="28.5" customHeight="1" x14ac:dyDescent="0.3">
      <c r="B5" s="74" t="s">
        <v>0</v>
      </c>
      <c r="C5" s="77" t="s">
        <v>201</v>
      </c>
      <c r="D5" s="77" t="s">
        <v>202</v>
      </c>
      <c r="E5" s="77" t="s">
        <v>203</v>
      </c>
      <c r="F5" s="77" t="s">
        <v>204</v>
      </c>
      <c r="G5" s="77" t="s">
        <v>205</v>
      </c>
      <c r="H5" s="77" t="s">
        <v>206</v>
      </c>
      <c r="I5" s="77" t="s">
        <v>207</v>
      </c>
      <c r="J5" s="77" t="s">
        <v>208</v>
      </c>
      <c r="K5" s="77" t="s">
        <v>209</v>
      </c>
      <c r="L5" s="77" t="s">
        <v>210</v>
      </c>
      <c r="M5" s="77" t="s">
        <v>211</v>
      </c>
      <c r="N5" s="77" t="s">
        <v>212</v>
      </c>
      <c r="O5" s="77" t="s">
        <v>213</v>
      </c>
      <c r="P5" s="77" t="s">
        <v>214</v>
      </c>
      <c r="Q5" s="77" t="s">
        <v>215</v>
      </c>
      <c r="R5" s="168"/>
    </row>
    <row r="6" spans="2:18" ht="21" customHeight="1" x14ac:dyDescent="0.3">
      <c r="B6" s="263" t="s">
        <v>16</v>
      </c>
      <c r="C6" s="263"/>
      <c r="D6" s="263"/>
      <c r="E6" s="263"/>
      <c r="F6" s="263"/>
      <c r="G6" s="263"/>
      <c r="H6" s="263"/>
      <c r="I6" s="263"/>
      <c r="J6" s="263"/>
      <c r="K6" s="263"/>
      <c r="L6" s="263"/>
      <c r="M6" s="263"/>
      <c r="N6" s="263"/>
      <c r="O6" s="263"/>
      <c r="P6" s="263"/>
      <c r="Q6" s="263"/>
      <c r="R6" s="168"/>
    </row>
    <row r="7" spans="2:18" ht="18.75" customHeight="1" x14ac:dyDescent="0.3">
      <c r="B7" s="153" t="s">
        <v>17</v>
      </c>
      <c r="C7" s="81">
        <v>0</v>
      </c>
      <c r="D7" s="81">
        <v>34</v>
      </c>
      <c r="E7" s="81">
        <v>288</v>
      </c>
      <c r="F7" s="81">
        <v>626</v>
      </c>
      <c r="G7" s="81">
        <v>1493</v>
      </c>
      <c r="H7" s="81">
        <v>75</v>
      </c>
      <c r="I7" s="81">
        <v>0</v>
      </c>
      <c r="J7" s="81">
        <v>0</v>
      </c>
      <c r="K7" s="81">
        <v>0</v>
      </c>
      <c r="L7" s="81">
        <v>12455</v>
      </c>
      <c r="M7" s="81">
        <v>747</v>
      </c>
      <c r="N7" s="81">
        <v>16831</v>
      </c>
      <c r="O7" s="81">
        <v>2362224</v>
      </c>
      <c r="P7" s="81">
        <v>5440</v>
      </c>
      <c r="Q7" s="157">
        <v>2400212</v>
      </c>
      <c r="R7" s="169"/>
    </row>
    <row r="8" spans="2:18" ht="21" customHeight="1" x14ac:dyDescent="0.3">
      <c r="B8" s="153" t="s">
        <v>18</v>
      </c>
      <c r="C8" s="81">
        <v>0</v>
      </c>
      <c r="D8" s="81">
        <v>4712</v>
      </c>
      <c r="E8" s="81">
        <v>766</v>
      </c>
      <c r="F8" s="81">
        <v>92626</v>
      </c>
      <c r="G8" s="81">
        <v>3798</v>
      </c>
      <c r="H8" s="81">
        <v>362</v>
      </c>
      <c r="I8" s="81">
        <v>165858</v>
      </c>
      <c r="J8" s="81">
        <v>130432</v>
      </c>
      <c r="K8" s="81">
        <v>0</v>
      </c>
      <c r="L8" s="81">
        <v>3458</v>
      </c>
      <c r="M8" s="81">
        <v>4014</v>
      </c>
      <c r="N8" s="81">
        <v>5979</v>
      </c>
      <c r="O8" s="81">
        <v>0</v>
      </c>
      <c r="P8" s="81">
        <v>18057</v>
      </c>
      <c r="Q8" s="157">
        <v>430059</v>
      </c>
      <c r="R8" s="169"/>
    </row>
    <row r="9" spans="2:18" ht="21" customHeight="1" x14ac:dyDescent="0.3">
      <c r="B9" s="153" t="s">
        <v>19</v>
      </c>
      <c r="C9" s="81">
        <v>9546</v>
      </c>
      <c r="D9" s="81">
        <v>37193</v>
      </c>
      <c r="E9" s="81">
        <v>30270</v>
      </c>
      <c r="F9" s="81">
        <v>244332</v>
      </c>
      <c r="G9" s="81">
        <v>358990</v>
      </c>
      <c r="H9" s="81">
        <v>15350</v>
      </c>
      <c r="I9" s="81">
        <v>303237</v>
      </c>
      <c r="J9" s="81">
        <v>44902</v>
      </c>
      <c r="K9" s="81">
        <v>0</v>
      </c>
      <c r="L9" s="81">
        <v>65981</v>
      </c>
      <c r="M9" s="81">
        <v>174051</v>
      </c>
      <c r="N9" s="81">
        <v>74879</v>
      </c>
      <c r="O9" s="81">
        <v>0</v>
      </c>
      <c r="P9" s="81">
        <v>0</v>
      </c>
      <c r="Q9" s="157">
        <v>1358731</v>
      </c>
      <c r="R9" s="169"/>
    </row>
    <row r="10" spans="2:18" ht="21" customHeight="1" x14ac:dyDescent="0.3">
      <c r="B10" s="153" t="s">
        <v>145</v>
      </c>
      <c r="C10" s="81">
        <v>0</v>
      </c>
      <c r="D10" s="81">
        <v>5610</v>
      </c>
      <c r="E10" s="81">
        <v>7444</v>
      </c>
      <c r="F10" s="81">
        <v>23181</v>
      </c>
      <c r="G10" s="81">
        <v>8813</v>
      </c>
      <c r="H10" s="81">
        <v>19971</v>
      </c>
      <c r="I10" s="81">
        <v>42799</v>
      </c>
      <c r="J10" s="81">
        <v>52625</v>
      </c>
      <c r="K10" s="81">
        <v>0</v>
      </c>
      <c r="L10" s="81">
        <v>1321</v>
      </c>
      <c r="M10" s="81">
        <v>11238</v>
      </c>
      <c r="N10" s="81">
        <v>9778</v>
      </c>
      <c r="O10" s="81">
        <v>34445</v>
      </c>
      <c r="P10" s="81">
        <v>7039</v>
      </c>
      <c r="Q10" s="157">
        <v>224263</v>
      </c>
      <c r="R10" s="169"/>
    </row>
    <row r="11" spans="2:18" ht="21" customHeight="1" x14ac:dyDescent="0.3">
      <c r="B11" s="153" t="s">
        <v>20</v>
      </c>
      <c r="C11" s="81">
        <v>287</v>
      </c>
      <c r="D11" s="81">
        <v>58168</v>
      </c>
      <c r="E11" s="81">
        <v>26326</v>
      </c>
      <c r="F11" s="81">
        <v>399587</v>
      </c>
      <c r="G11" s="81">
        <v>85084</v>
      </c>
      <c r="H11" s="81">
        <v>63433</v>
      </c>
      <c r="I11" s="81">
        <v>459127</v>
      </c>
      <c r="J11" s="81">
        <v>478506</v>
      </c>
      <c r="K11" s="81">
        <v>0</v>
      </c>
      <c r="L11" s="81">
        <v>87981</v>
      </c>
      <c r="M11" s="81">
        <v>98812</v>
      </c>
      <c r="N11" s="81">
        <v>229179</v>
      </c>
      <c r="O11" s="81">
        <v>1572625</v>
      </c>
      <c r="P11" s="81">
        <v>130765</v>
      </c>
      <c r="Q11" s="157">
        <v>3689880</v>
      </c>
      <c r="R11" s="169"/>
    </row>
    <row r="12" spans="2:18" ht="21" customHeight="1" x14ac:dyDescent="0.3">
      <c r="B12" s="153" t="s">
        <v>139</v>
      </c>
      <c r="C12" s="81">
        <v>0</v>
      </c>
      <c r="D12" s="81">
        <v>219855</v>
      </c>
      <c r="E12" s="81">
        <v>51085</v>
      </c>
      <c r="F12" s="81">
        <v>189759</v>
      </c>
      <c r="G12" s="81">
        <v>51845</v>
      </c>
      <c r="H12" s="81">
        <v>115058</v>
      </c>
      <c r="I12" s="81">
        <v>444070</v>
      </c>
      <c r="J12" s="81">
        <v>352717</v>
      </c>
      <c r="K12" s="81">
        <v>0</v>
      </c>
      <c r="L12" s="81">
        <v>269313</v>
      </c>
      <c r="M12" s="81">
        <v>121449</v>
      </c>
      <c r="N12" s="81">
        <v>100241</v>
      </c>
      <c r="O12" s="81">
        <v>1117773</v>
      </c>
      <c r="P12" s="81">
        <v>160642</v>
      </c>
      <c r="Q12" s="157">
        <v>3193807</v>
      </c>
      <c r="R12" s="169"/>
    </row>
    <row r="13" spans="2:18" ht="21" customHeight="1" x14ac:dyDescent="0.3">
      <c r="B13" s="153" t="s">
        <v>21</v>
      </c>
      <c r="C13" s="81">
        <v>0</v>
      </c>
      <c r="D13" s="81">
        <v>48336</v>
      </c>
      <c r="E13" s="81">
        <v>36219</v>
      </c>
      <c r="F13" s="81">
        <v>144380</v>
      </c>
      <c r="G13" s="81">
        <v>17375</v>
      </c>
      <c r="H13" s="81">
        <v>14122</v>
      </c>
      <c r="I13" s="81">
        <v>603465</v>
      </c>
      <c r="J13" s="81">
        <v>599200</v>
      </c>
      <c r="K13" s="81">
        <v>0</v>
      </c>
      <c r="L13" s="81">
        <v>148957</v>
      </c>
      <c r="M13" s="81">
        <v>328983</v>
      </c>
      <c r="N13" s="81">
        <v>164022</v>
      </c>
      <c r="O13" s="81">
        <v>949525</v>
      </c>
      <c r="P13" s="81">
        <v>52207</v>
      </c>
      <c r="Q13" s="157">
        <v>3106791</v>
      </c>
      <c r="R13" s="169"/>
    </row>
    <row r="14" spans="2:18" ht="21" customHeight="1" x14ac:dyDescent="0.3">
      <c r="B14" s="153" t="s">
        <v>22</v>
      </c>
      <c r="C14" s="81">
        <v>0</v>
      </c>
      <c r="D14" s="81">
        <v>5787</v>
      </c>
      <c r="E14" s="81">
        <v>2437</v>
      </c>
      <c r="F14" s="81">
        <v>13270</v>
      </c>
      <c r="G14" s="81">
        <v>956</v>
      </c>
      <c r="H14" s="81">
        <v>4916</v>
      </c>
      <c r="I14" s="81">
        <v>36412</v>
      </c>
      <c r="J14" s="81">
        <v>21277</v>
      </c>
      <c r="K14" s="81">
        <v>0</v>
      </c>
      <c r="L14" s="81">
        <v>1871</v>
      </c>
      <c r="M14" s="81">
        <v>3881</v>
      </c>
      <c r="N14" s="81">
        <v>7671</v>
      </c>
      <c r="O14" s="81">
        <v>0</v>
      </c>
      <c r="P14" s="81">
        <v>2653</v>
      </c>
      <c r="Q14" s="157">
        <v>101130</v>
      </c>
      <c r="R14" s="169"/>
    </row>
    <row r="15" spans="2:18" ht="21" customHeight="1" x14ac:dyDescent="0.3">
      <c r="B15" s="153" t="s">
        <v>23</v>
      </c>
      <c r="C15" s="81">
        <v>0</v>
      </c>
      <c r="D15" s="81">
        <v>0</v>
      </c>
      <c r="E15" s="81">
        <v>0</v>
      </c>
      <c r="F15" s="81">
        <v>0</v>
      </c>
      <c r="G15" s="81">
        <v>0</v>
      </c>
      <c r="H15" s="81">
        <v>0</v>
      </c>
      <c r="I15" s="81">
        <v>50594</v>
      </c>
      <c r="J15" s="81">
        <v>18085</v>
      </c>
      <c r="K15" s="81">
        <v>697269</v>
      </c>
      <c r="L15" s="81">
        <v>0</v>
      </c>
      <c r="M15" s="81">
        <v>0</v>
      </c>
      <c r="N15" s="81">
        <v>0</v>
      </c>
      <c r="O15" s="81">
        <v>0</v>
      </c>
      <c r="P15" s="81">
        <v>0</v>
      </c>
      <c r="Q15" s="157">
        <v>765949</v>
      </c>
      <c r="R15" s="169"/>
    </row>
    <row r="16" spans="2:18" ht="21" customHeight="1" x14ac:dyDescent="0.3">
      <c r="B16" s="153" t="s">
        <v>24</v>
      </c>
      <c r="C16" s="81">
        <v>0</v>
      </c>
      <c r="D16" s="81">
        <v>17789</v>
      </c>
      <c r="E16" s="81">
        <v>10301</v>
      </c>
      <c r="F16" s="81">
        <v>74671</v>
      </c>
      <c r="G16" s="81">
        <v>9904</v>
      </c>
      <c r="H16" s="81">
        <v>22041</v>
      </c>
      <c r="I16" s="81">
        <v>205141</v>
      </c>
      <c r="J16" s="81">
        <v>170472</v>
      </c>
      <c r="K16" s="81">
        <v>15437</v>
      </c>
      <c r="L16" s="81">
        <v>8308</v>
      </c>
      <c r="M16" s="81">
        <v>49540</v>
      </c>
      <c r="N16" s="81">
        <v>54817</v>
      </c>
      <c r="O16" s="81">
        <v>0</v>
      </c>
      <c r="P16" s="81">
        <v>11048</v>
      </c>
      <c r="Q16" s="157">
        <v>649468</v>
      </c>
      <c r="R16" s="169"/>
    </row>
    <row r="17" spans="2:18" ht="21" customHeight="1" x14ac:dyDescent="0.3">
      <c r="B17" s="153" t="s">
        <v>25</v>
      </c>
      <c r="C17" s="81">
        <v>0</v>
      </c>
      <c r="D17" s="81">
        <v>30187</v>
      </c>
      <c r="E17" s="81">
        <v>8313</v>
      </c>
      <c r="F17" s="81">
        <v>78162</v>
      </c>
      <c r="G17" s="81">
        <v>8684</v>
      </c>
      <c r="H17" s="81">
        <v>27740</v>
      </c>
      <c r="I17" s="81">
        <v>201259</v>
      </c>
      <c r="J17" s="81">
        <v>213768</v>
      </c>
      <c r="K17" s="81">
        <v>0</v>
      </c>
      <c r="L17" s="81">
        <v>18484</v>
      </c>
      <c r="M17" s="81">
        <v>27082</v>
      </c>
      <c r="N17" s="81">
        <v>44469</v>
      </c>
      <c r="O17" s="81">
        <v>787548</v>
      </c>
      <c r="P17" s="81">
        <v>10151</v>
      </c>
      <c r="Q17" s="157">
        <v>1455848</v>
      </c>
      <c r="R17" s="169"/>
    </row>
    <row r="18" spans="2:18" ht="21" customHeight="1" x14ac:dyDescent="0.3">
      <c r="B18" s="153" t="s">
        <v>26</v>
      </c>
      <c r="C18" s="81">
        <v>80373</v>
      </c>
      <c r="D18" s="81">
        <v>139023</v>
      </c>
      <c r="E18" s="81">
        <v>44224</v>
      </c>
      <c r="F18" s="81">
        <v>440526</v>
      </c>
      <c r="G18" s="81">
        <v>35609</v>
      </c>
      <c r="H18" s="81">
        <v>74609</v>
      </c>
      <c r="I18" s="81">
        <v>264800</v>
      </c>
      <c r="J18" s="81">
        <v>307338</v>
      </c>
      <c r="K18" s="81">
        <v>59867</v>
      </c>
      <c r="L18" s="81">
        <v>39963</v>
      </c>
      <c r="M18" s="81">
        <v>178381</v>
      </c>
      <c r="N18" s="81">
        <v>250163</v>
      </c>
      <c r="O18" s="81">
        <v>686889</v>
      </c>
      <c r="P18" s="81">
        <v>45678</v>
      </c>
      <c r="Q18" s="157">
        <v>2647442</v>
      </c>
      <c r="R18" s="169"/>
    </row>
    <row r="19" spans="2:18" ht="21" customHeight="1" x14ac:dyDescent="0.3">
      <c r="B19" s="153" t="s">
        <v>27</v>
      </c>
      <c r="C19" s="81">
        <v>0</v>
      </c>
      <c r="D19" s="81">
        <v>33680</v>
      </c>
      <c r="E19" s="81">
        <v>16759</v>
      </c>
      <c r="F19" s="81">
        <v>140976</v>
      </c>
      <c r="G19" s="81">
        <v>21081</v>
      </c>
      <c r="H19" s="81">
        <v>54210</v>
      </c>
      <c r="I19" s="81">
        <v>230680</v>
      </c>
      <c r="J19" s="81">
        <v>419702</v>
      </c>
      <c r="K19" s="81">
        <v>0</v>
      </c>
      <c r="L19" s="81">
        <v>3341</v>
      </c>
      <c r="M19" s="81">
        <v>97127</v>
      </c>
      <c r="N19" s="81">
        <v>397561</v>
      </c>
      <c r="O19" s="81">
        <v>0</v>
      </c>
      <c r="P19" s="81">
        <v>10410</v>
      </c>
      <c r="Q19" s="157">
        <v>1425526</v>
      </c>
      <c r="R19" s="169"/>
    </row>
    <row r="20" spans="2:18" ht="21" customHeight="1" x14ac:dyDescent="0.3">
      <c r="B20" s="153" t="s">
        <v>28</v>
      </c>
      <c r="C20" s="81">
        <v>5415</v>
      </c>
      <c r="D20" s="81">
        <v>52836</v>
      </c>
      <c r="E20" s="81">
        <v>61692</v>
      </c>
      <c r="F20" s="81">
        <v>190709</v>
      </c>
      <c r="G20" s="81">
        <v>89512</v>
      </c>
      <c r="H20" s="81">
        <v>10600</v>
      </c>
      <c r="I20" s="81">
        <v>255620</v>
      </c>
      <c r="J20" s="81">
        <v>175583</v>
      </c>
      <c r="K20" s="81">
        <v>18206</v>
      </c>
      <c r="L20" s="81">
        <v>77162</v>
      </c>
      <c r="M20" s="81">
        <v>52251</v>
      </c>
      <c r="N20" s="81">
        <v>128389</v>
      </c>
      <c r="O20" s="81">
        <v>471403</v>
      </c>
      <c r="P20" s="81">
        <v>88755</v>
      </c>
      <c r="Q20" s="157">
        <v>1678130</v>
      </c>
      <c r="R20" s="169"/>
    </row>
    <row r="21" spans="2:18" ht="21" customHeight="1" x14ac:dyDescent="0.3">
      <c r="B21" s="153" t="s">
        <v>29</v>
      </c>
      <c r="C21" s="81">
        <v>224422</v>
      </c>
      <c r="D21" s="81">
        <v>33714</v>
      </c>
      <c r="E21" s="81">
        <v>45169</v>
      </c>
      <c r="F21" s="81">
        <v>307404</v>
      </c>
      <c r="G21" s="81">
        <v>78805</v>
      </c>
      <c r="H21" s="81">
        <v>38000</v>
      </c>
      <c r="I21" s="81">
        <v>402606</v>
      </c>
      <c r="J21" s="81">
        <v>186313</v>
      </c>
      <c r="K21" s="81">
        <v>0</v>
      </c>
      <c r="L21" s="81">
        <v>99309</v>
      </c>
      <c r="M21" s="81">
        <v>107163</v>
      </c>
      <c r="N21" s="81">
        <v>184872</v>
      </c>
      <c r="O21" s="81">
        <v>28087</v>
      </c>
      <c r="P21" s="81">
        <v>39880</v>
      </c>
      <c r="Q21" s="157">
        <v>1775744</v>
      </c>
      <c r="R21" s="169"/>
    </row>
    <row r="22" spans="2:18" ht="21" customHeight="1" x14ac:dyDescent="0.3">
      <c r="B22" s="153" t="s">
        <v>30</v>
      </c>
      <c r="C22" s="81">
        <v>0</v>
      </c>
      <c r="D22" s="81">
        <v>15126</v>
      </c>
      <c r="E22" s="81">
        <v>12660</v>
      </c>
      <c r="F22" s="81">
        <v>54466</v>
      </c>
      <c r="G22" s="81">
        <v>3987</v>
      </c>
      <c r="H22" s="81">
        <v>26980</v>
      </c>
      <c r="I22" s="81">
        <v>103291</v>
      </c>
      <c r="J22" s="81">
        <v>100293</v>
      </c>
      <c r="K22" s="81">
        <v>0</v>
      </c>
      <c r="L22" s="81">
        <v>8243</v>
      </c>
      <c r="M22" s="81">
        <v>23890</v>
      </c>
      <c r="N22" s="81">
        <v>63668</v>
      </c>
      <c r="O22" s="81">
        <v>0</v>
      </c>
      <c r="P22" s="81">
        <v>17676</v>
      </c>
      <c r="Q22" s="157">
        <v>430277</v>
      </c>
      <c r="R22" s="169"/>
    </row>
    <row r="23" spans="2:18" ht="21" customHeight="1" x14ac:dyDescent="0.3">
      <c r="B23" s="153" t="s">
        <v>31</v>
      </c>
      <c r="C23" s="81">
        <v>0</v>
      </c>
      <c r="D23" s="81">
        <v>0</v>
      </c>
      <c r="E23" s="81">
        <v>58</v>
      </c>
      <c r="F23" s="81">
        <v>93</v>
      </c>
      <c r="G23" s="81">
        <v>92</v>
      </c>
      <c r="H23" s="81">
        <v>83</v>
      </c>
      <c r="I23" s="81">
        <v>36970</v>
      </c>
      <c r="J23" s="81">
        <v>14573</v>
      </c>
      <c r="K23" s="81">
        <v>278311</v>
      </c>
      <c r="L23" s="81">
        <v>56</v>
      </c>
      <c r="M23" s="81">
        <v>59</v>
      </c>
      <c r="N23" s="81">
        <v>254</v>
      </c>
      <c r="O23" s="81">
        <v>0</v>
      </c>
      <c r="P23" s="81">
        <v>4</v>
      </c>
      <c r="Q23" s="157">
        <v>330552</v>
      </c>
      <c r="R23" s="169"/>
    </row>
    <row r="24" spans="2:18" ht="21" customHeight="1" x14ac:dyDescent="0.3">
      <c r="B24" s="153" t="s">
        <v>32</v>
      </c>
      <c r="C24" s="81">
        <v>1019</v>
      </c>
      <c r="D24" s="81">
        <v>32847</v>
      </c>
      <c r="E24" s="81">
        <v>12321</v>
      </c>
      <c r="F24" s="81">
        <v>274514</v>
      </c>
      <c r="G24" s="81">
        <v>159776</v>
      </c>
      <c r="H24" s="81">
        <v>97626</v>
      </c>
      <c r="I24" s="81">
        <v>337559</v>
      </c>
      <c r="J24" s="81">
        <v>202527</v>
      </c>
      <c r="K24" s="81">
        <v>0</v>
      </c>
      <c r="L24" s="81">
        <v>165480</v>
      </c>
      <c r="M24" s="81">
        <v>22507</v>
      </c>
      <c r="N24" s="81">
        <v>79260</v>
      </c>
      <c r="O24" s="81">
        <v>2898471</v>
      </c>
      <c r="P24" s="81">
        <v>76147</v>
      </c>
      <c r="Q24" s="157">
        <v>4360054</v>
      </c>
      <c r="R24" s="169"/>
    </row>
    <row r="25" spans="2:18" ht="21" customHeight="1" x14ac:dyDescent="0.3">
      <c r="B25" s="153" t="s">
        <v>33</v>
      </c>
      <c r="C25" s="81">
        <v>0</v>
      </c>
      <c r="D25" s="81">
        <v>64113</v>
      </c>
      <c r="E25" s="81">
        <v>26537</v>
      </c>
      <c r="F25" s="81">
        <v>276941</v>
      </c>
      <c r="G25" s="81">
        <v>29916</v>
      </c>
      <c r="H25" s="81">
        <v>86217</v>
      </c>
      <c r="I25" s="81">
        <v>124911</v>
      </c>
      <c r="J25" s="81">
        <v>268096</v>
      </c>
      <c r="K25" s="81">
        <v>0</v>
      </c>
      <c r="L25" s="81">
        <v>23653</v>
      </c>
      <c r="M25" s="81">
        <v>122288</v>
      </c>
      <c r="N25" s="81">
        <v>180419</v>
      </c>
      <c r="O25" s="81">
        <v>33373</v>
      </c>
      <c r="P25" s="81">
        <v>6010</v>
      </c>
      <c r="Q25" s="157">
        <v>1242474</v>
      </c>
      <c r="R25" s="169"/>
    </row>
    <row r="26" spans="2:18" ht="21" customHeight="1" x14ac:dyDescent="0.3">
      <c r="B26" s="153" t="s">
        <v>34</v>
      </c>
      <c r="C26" s="81">
        <v>0</v>
      </c>
      <c r="D26" s="81">
        <v>15048</v>
      </c>
      <c r="E26" s="81">
        <v>1880</v>
      </c>
      <c r="F26" s="81">
        <v>13125</v>
      </c>
      <c r="G26" s="81">
        <v>6005</v>
      </c>
      <c r="H26" s="81">
        <v>1071</v>
      </c>
      <c r="I26" s="81">
        <v>153894</v>
      </c>
      <c r="J26" s="81">
        <v>110121</v>
      </c>
      <c r="K26" s="81">
        <v>0</v>
      </c>
      <c r="L26" s="81">
        <v>1842</v>
      </c>
      <c r="M26" s="81">
        <v>34413</v>
      </c>
      <c r="N26" s="81">
        <v>22890</v>
      </c>
      <c r="O26" s="81">
        <v>0</v>
      </c>
      <c r="P26" s="81">
        <v>71142</v>
      </c>
      <c r="Q26" s="157">
        <v>431429</v>
      </c>
      <c r="R26" s="169"/>
    </row>
    <row r="27" spans="2:18" ht="21" customHeight="1" x14ac:dyDescent="0.3">
      <c r="B27" s="153" t="s">
        <v>35</v>
      </c>
      <c r="C27" s="81">
        <v>0</v>
      </c>
      <c r="D27" s="81">
        <v>18670</v>
      </c>
      <c r="E27" s="81">
        <v>6337</v>
      </c>
      <c r="F27" s="81">
        <v>24718</v>
      </c>
      <c r="G27" s="81">
        <v>32918</v>
      </c>
      <c r="H27" s="81">
        <v>33367</v>
      </c>
      <c r="I27" s="81">
        <v>157892</v>
      </c>
      <c r="J27" s="81">
        <v>245631</v>
      </c>
      <c r="K27" s="81">
        <v>0</v>
      </c>
      <c r="L27" s="81">
        <v>11687</v>
      </c>
      <c r="M27" s="81">
        <v>7720</v>
      </c>
      <c r="N27" s="81">
        <v>24571</v>
      </c>
      <c r="O27" s="81">
        <v>722276</v>
      </c>
      <c r="P27" s="81">
        <v>30326</v>
      </c>
      <c r="Q27" s="157">
        <v>1316113</v>
      </c>
      <c r="R27" s="169"/>
    </row>
    <row r="28" spans="2:18" ht="21" customHeight="1" x14ac:dyDescent="0.3">
      <c r="B28" s="153" t="s">
        <v>36</v>
      </c>
      <c r="C28" s="81">
        <v>9536</v>
      </c>
      <c r="D28" s="81">
        <v>62829</v>
      </c>
      <c r="E28" s="81">
        <v>27627</v>
      </c>
      <c r="F28" s="81">
        <v>253759</v>
      </c>
      <c r="G28" s="81">
        <v>18288</v>
      </c>
      <c r="H28" s="81">
        <v>51032</v>
      </c>
      <c r="I28" s="81">
        <v>152439</v>
      </c>
      <c r="J28" s="81">
        <v>167315</v>
      </c>
      <c r="K28" s="81">
        <v>0</v>
      </c>
      <c r="L28" s="81">
        <v>9074</v>
      </c>
      <c r="M28" s="81">
        <v>36787</v>
      </c>
      <c r="N28" s="81">
        <v>170179</v>
      </c>
      <c r="O28" s="81">
        <v>0</v>
      </c>
      <c r="P28" s="81">
        <v>58106</v>
      </c>
      <c r="Q28" s="157">
        <v>1016969</v>
      </c>
      <c r="R28" s="169"/>
    </row>
    <row r="29" spans="2:18" ht="21" customHeight="1" x14ac:dyDescent="0.3">
      <c r="B29" s="153" t="s">
        <v>199</v>
      </c>
      <c r="C29" s="81">
        <v>0</v>
      </c>
      <c r="D29" s="81">
        <v>12628</v>
      </c>
      <c r="E29" s="81">
        <v>5614</v>
      </c>
      <c r="F29" s="81">
        <v>15095</v>
      </c>
      <c r="G29" s="81">
        <v>3684</v>
      </c>
      <c r="H29" s="81">
        <v>7387</v>
      </c>
      <c r="I29" s="81">
        <v>117989</v>
      </c>
      <c r="J29" s="81">
        <v>66197</v>
      </c>
      <c r="K29" s="81">
        <v>0</v>
      </c>
      <c r="L29" s="81">
        <v>13056</v>
      </c>
      <c r="M29" s="81">
        <v>8024</v>
      </c>
      <c r="N29" s="81">
        <v>33400</v>
      </c>
      <c r="O29" s="81">
        <v>0</v>
      </c>
      <c r="P29" s="81">
        <v>11033</v>
      </c>
      <c r="Q29" s="157">
        <v>294108</v>
      </c>
      <c r="R29" s="169"/>
    </row>
    <row r="30" spans="2:18" ht="21" customHeight="1" x14ac:dyDescent="0.3">
      <c r="B30" s="153" t="s">
        <v>200</v>
      </c>
      <c r="C30" s="81">
        <v>30206</v>
      </c>
      <c r="D30" s="81">
        <v>10438</v>
      </c>
      <c r="E30" s="81">
        <v>3018</v>
      </c>
      <c r="F30" s="81">
        <v>19049</v>
      </c>
      <c r="G30" s="81">
        <v>2645</v>
      </c>
      <c r="H30" s="81">
        <v>5200</v>
      </c>
      <c r="I30" s="81">
        <v>42996</v>
      </c>
      <c r="J30" s="81">
        <v>26339</v>
      </c>
      <c r="K30" s="81">
        <v>0</v>
      </c>
      <c r="L30" s="81">
        <v>2817</v>
      </c>
      <c r="M30" s="81">
        <v>3364</v>
      </c>
      <c r="N30" s="81">
        <v>6753</v>
      </c>
      <c r="O30" s="81">
        <v>0</v>
      </c>
      <c r="P30" s="81">
        <v>12367</v>
      </c>
      <c r="Q30" s="157">
        <v>165193</v>
      </c>
      <c r="R30" s="169"/>
    </row>
    <row r="31" spans="2:18" ht="21" customHeight="1" x14ac:dyDescent="0.3">
      <c r="B31" s="153" t="s">
        <v>37</v>
      </c>
      <c r="C31" s="81">
        <v>0</v>
      </c>
      <c r="D31" s="81">
        <v>35463</v>
      </c>
      <c r="E31" s="81">
        <v>24749</v>
      </c>
      <c r="F31" s="81">
        <v>150961</v>
      </c>
      <c r="G31" s="81">
        <v>5447</v>
      </c>
      <c r="H31" s="81">
        <v>48414</v>
      </c>
      <c r="I31" s="81">
        <v>271315</v>
      </c>
      <c r="J31" s="81">
        <v>328054</v>
      </c>
      <c r="K31" s="81">
        <v>0</v>
      </c>
      <c r="L31" s="81">
        <v>22591</v>
      </c>
      <c r="M31" s="81">
        <v>61761</v>
      </c>
      <c r="N31" s="81">
        <v>153894</v>
      </c>
      <c r="O31" s="81">
        <v>0</v>
      </c>
      <c r="P31" s="81">
        <v>15653</v>
      </c>
      <c r="Q31" s="157">
        <v>1118300</v>
      </c>
      <c r="R31" s="169"/>
    </row>
    <row r="32" spans="2:18" ht="21" customHeight="1" x14ac:dyDescent="0.3">
      <c r="B32" s="153" t="s">
        <v>141</v>
      </c>
      <c r="C32" s="81">
        <v>0</v>
      </c>
      <c r="D32" s="81">
        <v>3176</v>
      </c>
      <c r="E32" s="81">
        <v>4791</v>
      </c>
      <c r="F32" s="81">
        <v>53148</v>
      </c>
      <c r="G32" s="81">
        <v>6275</v>
      </c>
      <c r="H32" s="81">
        <v>474</v>
      </c>
      <c r="I32" s="81">
        <v>107508</v>
      </c>
      <c r="J32" s="81">
        <v>119432</v>
      </c>
      <c r="K32" s="81">
        <v>0</v>
      </c>
      <c r="L32" s="81">
        <v>24906</v>
      </c>
      <c r="M32" s="81">
        <v>16154</v>
      </c>
      <c r="N32" s="81">
        <v>30136</v>
      </c>
      <c r="O32" s="81">
        <v>119744</v>
      </c>
      <c r="P32" s="81">
        <v>729</v>
      </c>
      <c r="Q32" s="157">
        <v>486474</v>
      </c>
      <c r="R32" s="169"/>
    </row>
    <row r="33" spans="2:20" ht="21" customHeight="1" x14ac:dyDescent="0.3">
      <c r="B33" s="153" t="s">
        <v>218</v>
      </c>
      <c r="C33" s="81">
        <v>0</v>
      </c>
      <c r="D33" s="81">
        <v>4009</v>
      </c>
      <c r="E33" s="81">
        <v>2079</v>
      </c>
      <c r="F33" s="81">
        <v>29008</v>
      </c>
      <c r="G33" s="81">
        <v>21312</v>
      </c>
      <c r="H33" s="81">
        <v>7176</v>
      </c>
      <c r="I33" s="81">
        <v>94357</v>
      </c>
      <c r="J33" s="81">
        <v>40918</v>
      </c>
      <c r="K33" s="81">
        <v>0</v>
      </c>
      <c r="L33" s="81">
        <v>16926</v>
      </c>
      <c r="M33" s="81">
        <v>9309</v>
      </c>
      <c r="N33" s="81">
        <v>17108</v>
      </c>
      <c r="O33" s="81">
        <v>0</v>
      </c>
      <c r="P33" s="81">
        <v>38420</v>
      </c>
      <c r="Q33" s="157">
        <v>280623</v>
      </c>
      <c r="R33" s="169"/>
    </row>
    <row r="34" spans="2:20" ht="21" customHeight="1" x14ac:dyDescent="0.3">
      <c r="B34" s="153" t="s">
        <v>142</v>
      </c>
      <c r="C34" s="81">
        <v>0</v>
      </c>
      <c r="D34" s="81">
        <v>3220</v>
      </c>
      <c r="E34" s="81">
        <v>1009</v>
      </c>
      <c r="F34" s="81">
        <v>21317</v>
      </c>
      <c r="G34" s="81">
        <v>14623</v>
      </c>
      <c r="H34" s="81">
        <v>11537</v>
      </c>
      <c r="I34" s="81">
        <v>110377</v>
      </c>
      <c r="J34" s="81">
        <v>130533</v>
      </c>
      <c r="K34" s="81">
        <v>0</v>
      </c>
      <c r="L34" s="81">
        <v>31531</v>
      </c>
      <c r="M34" s="81">
        <v>4799</v>
      </c>
      <c r="N34" s="81">
        <v>20934</v>
      </c>
      <c r="O34" s="81">
        <v>1245328</v>
      </c>
      <c r="P34" s="81">
        <v>13488</v>
      </c>
      <c r="Q34" s="157">
        <v>1608698</v>
      </c>
      <c r="R34" s="169"/>
    </row>
    <row r="35" spans="2:20" ht="21" customHeight="1" x14ac:dyDescent="0.3">
      <c r="B35" s="153" t="s">
        <v>143</v>
      </c>
      <c r="C35" s="81">
        <v>0</v>
      </c>
      <c r="D35" s="81">
        <v>8861</v>
      </c>
      <c r="E35" s="81">
        <v>6902</v>
      </c>
      <c r="F35" s="81">
        <v>60892</v>
      </c>
      <c r="G35" s="81">
        <v>22120</v>
      </c>
      <c r="H35" s="81">
        <v>2538</v>
      </c>
      <c r="I35" s="81">
        <v>132645</v>
      </c>
      <c r="J35" s="81">
        <v>57441</v>
      </c>
      <c r="K35" s="81">
        <v>0</v>
      </c>
      <c r="L35" s="81">
        <v>4010</v>
      </c>
      <c r="M35" s="81">
        <v>21382</v>
      </c>
      <c r="N35" s="81">
        <v>22902</v>
      </c>
      <c r="O35" s="81">
        <v>300327</v>
      </c>
      <c r="P35" s="81">
        <v>33044</v>
      </c>
      <c r="Q35" s="157">
        <v>673063</v>
      </c>
      <c r="R35" s="169"/>
    </row>
    <row r="36" spans="2:20" ht="21" customHeight="1" x14ac:dyDescent="0.3">
      <c r="B36" s="153" t="s">
        <v>219</v>
      </c>
      <c r="C36" s="81">
        <v>0</v>
      </c>
      <c r="D36" s="81">
        <v>8204</v>
      </c>
      <c r="E36" s="81">
        <v>7011</v>
      </c>
      <c r="F36" s="81">
        <v>99695</v>
      </c>
      <c r="G36" s="81">
        <v>13210</v>
      </c>
      <c r="H36" s="81">
        <v>8036</v>
      </c>
      <c r="I36" s="81">
        <v>125918</v>
      </c>
      <c r="J36" s="81">
        <v>99326</v>
      </c>
      <c r="K36" s="81">
        <v>51149</v>
      </c>
      <c r="L36" s="81">
        <v>3348</v>
      </c>
      <c r="M36" s="81">
        <v>20894</v>
      </c>
      <c r="N36" s="81">
        <v>33822</v>
      </c>
      <c r="O36" s="81">
        <v>299575</v>
      </c>
      <c r="P36" s="81">
        <v>22557</v>
      </c>
      <c r="Q36" s="157">
        <v>792745</v>
      </c>
      <c r="R36" s="169"/>
    </row>
    <row r="37" spans="2:20" ht="21" customHeight="1" x14ac:dyDescent="0.3">
      <c r="B37" s="153" t="s">
        <v>38</v>
      </c>
      <c r="C37" s="81">
        <v>0</v>
      </c>
      <c r="D37" s="81">
        <v>2499</v>
      </c>
      <c r="E37" s="81">
        <v>2320</v>
      </c>
      <c r="F37" s="81">
        <v>10805</v>
      </c>
      <c r="G37" s="81">
        <v>4649</v>
      </c>
      <c r="H37" s="81">
        <v>1475</v>
      </c>
      <c r="I37" s="81">
        <v>72653</v>
      </c>
      <c r="J37" s="81">
        <v>59106</v>
      </c>
      <c r="K37" s="81">
        <v>0</v>
      </c>
      <c r="L37" s="81">
        <v>538</v>
      </c>
      <c r="M37" s="81">
        <v>24844</v>
      </c>
      <c r="N37" s="81">
        <v>9590</v>
      </c>
      <c r="O37" s="81">
        <v>201815</v>
      </c>
      <c r="P37" s="81">
        <v>797</v>
      </c>
      <c r="Q37" s="157">
        <v>391090</v>
      </c>
      <c r="R37" s="169"/>
    </row>
    <row r="38" spans="2:20" ht="21" customHeight="1" x14ac:dyDescent="0.3">
      <c r="B38" s="153" t="s">
        <v>39</v>
      </c>
      <c r="C38" s="81">
        <v>0</v>
      </c>
      <c r="D38" s="81">
        <v>35166</v>
      </c>
      <c r="E38" s="81">
        <v>21048</v>
      </c>
      <c r="F38" s="81">
        <v>166531</v>
      </c>
      <c r="G38" s="81">
        <v>11815</v>
      </c>
      <c r="H38" s="81">
        <v>42640</v>
      </c>
      <c r="I38" s="81">
        <v>71446</v>
      </c>
      <c r="J38" s="81">
        <v>62722</v>
      </c>
      <c r="K38" s="81">
        <v>0</v>
      </c>
      <c r="L38" s="81">
        <v>7401</v>
      </c>
      <c r="M38" s="81">
        <v>59930</v>
      </c>
      <c r="N38" s="81">
        <v>94892</v>
      </c>
      <c r="O38" s="81">
        <v>11760</v>
      </c>
      <c r="P38" s="81">
        <v>4380</v>
      </c>
      <c r="Q38" s="157">
        <v>589732</v>
      </c>
      <c r="R38" s="169"/>
    </row>
    <row r="39" spans="2:20" ht="21" customHeight="1" x14ac:dyDescent="0.3">
      <c r="B39" s="153" t="s">
        <v>40</v>
      </c>
      <c r="C39" s="81">
        <v>0</v>
      </c>
      <c r="D39" s="81">
        <v>1615</v>
      </c>
      <c r="E39" s="81">
        <v>4044</v>
      </c>
      <c r="F39" s="81">
        <v>16084</v>
      </c>
      <c r="G39" s="81">
        <v>6011</v>
      </c>
      <c r="H39" s="81">
        <v>-391</v>
      </c>
      <c r="I39" s="81">
        <v>150331</v>
      </c>
      <c r="J39" s="81">
        <v>115751</v>
      </c>
      <c r="K39" s="81">
        <v>0</v>
      </c>
      <c r="L39" s="81">
        <v>8241</v>
      </c>
      <c r="M39" s="81">
        <v>5925</v>
      </c>
      <c r="N39" s="81">
        <v>60653</v>
      </c>
      <c r="O39" s="81">
        <v>11380</v>
      </c>
      <c r="P39" s="81">
        <v>1397</v>
      </c>
      <c r="Q39" s="157">
        <v>381040</v>
      </c>
      <c r="R39" s="169"/>
    </row>
    <row r="40" spans="2:20" ht="21" customHeight="1" x14ac:dyDescent="0.3">
      <c r="B40" s="153" t="s">
        <v>41</v>
      </c>
      <c r="C40" s="81">
        <v>0</v>
      </c>
      <c r="D40" s="81">
        <v>2671</v>
      </c>
      <c r="E40" s="81">
        <v>666</v>
      </c>
      <c r="F40" s="81">
        <v>3599</v>
      </c>
      <c r="G40" s="81">
        <v>1880</v>
      </c>
      <c r="H40" s="81">
        <v>1073</v>
      </c>
      <c r="I40" s="81">
        <v>140569</v>
      </c>
      <c r="J40" s="81">
        <v>135768</v>
      </c>
      <c r="K40" s="81">
        <v>0</v>
      </c>
      <c r="L40" s="81">
        <v>721</v>
      </c>
      <c r="M40" s="81">
        <v>2423</v>
      </c>
      <c r="N40" s="81">
        <v>3463</v>
      </c>
      <c r="O40" s="81">
        <v>0</v>
      </c>
      <c r="P40" s="81">
        <v>9456</v>
      </c>
      <c r="Q40" s="157">
        <v>302287</v>
      </c>
      <c r="R40" s="169"/>
    </row>
    <row r="41" spans="2:20" ht="21" customHeight="1" x14ac:dyDescent="0.3">
      <c r="B41" s="153" t="s">
        <v>42</v>
      </c>
      <c r="C41" s="81">
        <v>0</v>
      </c>
      <c r="D41" s="81">
        <v>-1061</v>
      </c>
      <c r="E41" s="81">
        <v>325</v>
      </c>
      <c r="F41" s="81">
        <v>2358</v>
      </c>
      <c r="G41" s="81">
        <v>448</v>
      </c>
      <c r="H41" s="81">
        <v>384</v>
      </c>
      <c r="I41" s="81">
        <v>85417</v>
      </c>
      <c r="J41" s="81">
        <v>30110</v>
      </c>
      <c r="K41" s="81">
        <v>8048</v>
      </c>
      <c r="L41" s="81">
        <v>176</v>
      </c>
      <c r="M41" s="81">
        <v>128</v>
      </c>
      <c r="N41" s="81">
        <v>529</v>
      </c>
      <c r="O41" s="81">
        <v>8623</v>
      </c>
      <c r="P41" s="81">
        <v>1633</v>
      </c>
      <c r="Q41" s="157">
        <v>137120</v>
      </c>
      <c r="R41" s="169"/>
    </row>
    <row r="42" spans="2:20" ht="21" customHeight="1" x14ac:dyDescent="0.3">
      <c r="B42" s="153" t="s">
        <v>43</v>
      </c>
      <c r="C42" s="81">
        <v>4050</v>
      </c>
      <c r="D42" s="81">
        <v>26689</v>
      </c>
      <c r="E42" s="81">
        <v>26780</v>
      </c>
      <c r="F42" s="81">
        <v>173609</v>
      </c>
      <c r="G42" s="81">
        <v>42945</v>
      </c>
      <c r="H42" s="81">
        <v>35946</v>
      </c>
      <c r="I42" s="81">
        <v>290503</v>
      </c>
      <c r="J42" s="81">
        <v>234441</v>
      </c>
      <c r="K42" s="81">
        <v>0</v>
      </c>
      <c r="L42" s="81">
        <v>27217</v>
      </c>
      <c r="M42" s="81">
        <v>171835</v>
      </c>
      <c r="N42" s="81">
        <v>72408</v>
      </c>
      <c r="O42" s="81">
        <v>1800590</v>
      </c>
      <c r="P42" s="81">
        <v>7830</v>
      </c>
      <c r="Q42" s="157">
        <v>2914844</v>
      </c>
      <c r="R42" s="169"/>
    </row>
    <row r="43" spans="2:20" ht="21" customHeight="1" x14ac:dyDescent="0.3">
      <c r="B43" s="153" t="s">
        <v>44</v>
      </c>
      <c r="C43" s="81">
        <v>0</v>
      </c>
      <c r="D43" s="81">
        <v>0</v>
      </c>
      <c r="E43" s="81">
        <v>0</v>
      </c>
      <c r="F43" s="81">
        <v>0</v>
      </c>
      <c r="G43" s="81">
        <v>0</v>
      </c>
      <c r="H43" s="81">
        <v>0</v>
      </c>
      <c r="I43" s="81">
        <v>0</v>
      </c>
      <c r="J43" s="81">
        <v>0</v>
      </c>
      <c r="K43" s="81">
        <v>0</v>
      </c>
      <c r="L43" s="81">
        <v>0</v>
      </c>
      <c r="M43" s="81">
        <v>0</v>
      </c>
      <c r="N43" s="81">
        <v>0</v>
      </c>
      <c r="O43" s="81">
        <v>0</v>
      </c>
      <c r="P43" s="81">
        <v>0</v>
      </c>
      <c r="Q43" s="157">
        <v>0</v>
      </c>
      <c r="R43" s="169"/>
    </row>
    <row r="44" spans="2:20" ht="21" customHeight="1" x14ac:dyDescent="0.3">
      <c r="B44" s="155" t="s">
        <v>45</v>
      </c>
      <c r="C44" s="156">
        <f>SUM(C7:C43)</f>
        <v>364854</v>
      </c>
      <c r="D44" s="156">
        <f t="shared" ref="D44:Q44" si="0">SUM(D7:D43)</f>
        <v>1049135</v>
      </c>
      <c r="E44" s="156">
        <f t="shared" si="0"/>
        <v>539069</v>
      </c>
      <c r="F44" s="156">
        <f t="shared" si="0"/>
        <v>4059976</v>
      </c>
      <c r="G44" s="156">
        <f t="shared" si="0"/>
        <v>1179995</v>
      </c>
      <c r="H44" s="156">
        <f t="shared" si="0"/>
        <v>928752</v>
      </c>
      <c r="I44" s="156">
        <f t="shared" si="0"/>
        <v>6546648</v>
      </c>
      <c r="J44" s="156">
        <f t="shared" si="0"/>
        <v>5785614</v>
      </c>
      <c r="K44" s="156">
        <f t="shared" si="0"/>
        <v>1128287</v>
      </c>
      <c r="L44" s="156">
        <f t="shared" si="0"/>
        <v>1221418</v>
      </c>
      <c r="M44" s="156">
        <f t="shared" si="0"/>
        <v>1913155</v>
      </c>
      <c r="N44" s="156">
        <f t="shared" si="0"/>
        <v>2770576</v>
      </c>
      <c r="O44" s="156">
        <f t="shared" si="0"/>
        <v>15663781</v>
      </c>
      <c r="P44" s="156">
        <f t="shared" si="0"/>
        <v>1014920</v>
      </c>
      <c r="Q44" s="156">
        <f t="shared" si="0"/>
        <v>44166165</v>
      </c>
      <c r="R44" s="169"/>
      <c r="T44" s="7"/>
    </row>
    <row r="45" spans="2:20" ht="21" customHeight="1" x14ac:dyDescent="0.3">
      <c r="B45" s="264" t="s">
        <v>46</v>
      </c>
      <c r="C45" s="264"/>
      <c r="D45" s="264"/>
      <c r="E45" s="264"/>
      <c r="F45" s="264"/>
      <c r="G45" s="264"/>
      <c r="H45" s="264"/>
      <c r="I45" s="264"/>
      <c r="J45" s="264"/>
      <c r="K45" s="264"/>
      <c r="L45" s="264"/>
      <c r="M45" s="264"/>
      <c r="N45" s="264"/>
      <c r="O45" s="264"/>
      <c r="P45" s="264"/>
      <c r="Q45" s="264"/>
      <c r="R45" s="170"/>
    </row>
    <row r="46" spans="2:20" ht="21" customHeight="1" x14ac:dyDescent="0.3">
      <c r="B46" s="153" t="s">
        <v>47</v>
      </c>
      <c r="C46" s="81">
        <v>1537</v>
      </c>
      <c r="D46" s="81">
        <v>41654</v>
      </c>
      <c r="E46" s="81">
        <v>0</v>
      </c>
      <c r="F46" s="81">
        <v>219721</v>
      </c>
      <c r="G46" s="81">
        <v>21293</v>
      </c>
      <c r="H46" s="81">
        <v>8867</v>
      </c>
      <c r="I46" s="81">
        <v>1892</v>
      </c>
      <c r="J46" s="81">
        <v>22342</v>
      </c>
      <c r="K46" s="81">
        <v>0</v>
      </c>
      <c r="L46" s="81">
        <v>3843</v>
      </c>
      <c r="M46" s="81">
        <v>0</v>
      </c>
      <c r="N46" s="81">
        <v>8404</v>
      </c>
      <c r="O46" s="81">
        <v>50464</v>
      </c>
      <c r="P46" s="81">
        <v>59337</v>
      </c>
      <c r="Q46" s="157">
        <v>439353</v>
      </c>
      <c r="R46" s="169"/>
    </row>
    <row r="47" spans="2:20" ht="21" customHeight="1" x14ac:dyDescent="0.3">
      <c r="B47" s="153" t="s">
        <v>65</v>
      </c>
      <c r="C47" s="81">
        <v>0</v>
      </c>
      <c r="D47" s="81">
        <v>0</v>
      </c>
      <c r="E47" s="81">
        <v>0</v>
      </c>
      <c r="F47" s="81">
        <v>0</v>
      </c>
      <c r="G47" s="81">
        <v>0</v>
      </c>
      <c r="H47" s="81">
        <v>0</v>
      </c>
      <c r="I47" s="81">
        <v>0</v>
      </c>
      <c r="J47" s="81">
        <v>0</v>
      </c>
      <c r="K47" s="81">
        <v>0</v>
      </c>
      <c r="L47" s="81">
        <v>0</v>
      </c>
      <c r="M47" s="81">
        <v>0</v>
      </c>
      <c r="N47" s="81">
        <v>0</v>
      </c>
      <c r="O47" s="81">
        <v>0</v>
      </c>
      <c r="P47" s="81">
        <v>0</v>
      </c>
      <c r="Q47" s="157">
        <v>0</v>
      </c>
      <c r="R47" s="169"/>
    </row>
    <row r="48" spans="2:20" ht="21" customHeight="1" x14ac:dyDescent="0.3">
      <c r="B48" s="9" t="s">
        <v>258</v>
      </c>
      <c r="C48" s="81">
        <v>0</v>
      </c>
      <c r="D48" s="81">
        <v>0</v>
      </c>
      <c r="E48" s="81">
        <v>0</v>
      </c>
      <c r="F48" s="81">
        <v>0</v>
      </c>
      <c r="G48" s="81">
        <v>0</v>
      </c>
      <c r="H48" s="81">
        <v>0</v>
      </c>
      <c r="I48" s="81">
        <v>0</v>
      </c>
      <c r="J48" s="81">
        <v>0</v>
      </c>
      <c r="K48" s="81">
        <v>0</v>
      </c>
      <c r="L48" s="81">
        <v>0</v>
      </c>
      <c r="M48" s="81">
        <v>0</v>
      </c>
      <c r="N48" s="81">
        <v>0</v>
      </c>
      <c r="O48" s="81">
        <v>0</v>
      </c>
      <c r="P48" s="81">
        <v>0</v>
      </c>
      <c r="Q48" s="157">
        <v>0</v>
      </c>
      <c r="R48" s="169"/>
    </row>
    <row r="49" spans="2:19" ht="21" customHeight="1" x14ac:dyDescent="0.3">
      <c r="B49" s="153" t="s">
        <v>48</v>
      </c>
      <c r="C49" s="81">
        <v>0</v>
      </c>
      <c r="D49" s="81">
        <v>0</v>
      </c>
      <c r="E49" s="81">
        <v>0</v>
      </c>
      <c r="F49" s="81">
        <v>0</v>
      </c>
      <c r="G49" s="81">
        <v>0</v>
      </c>
      <c r="H49" s="81">
        <v>0</v>
      </c>
      <c r="I49" s="81">
        <v>0</v>
      </c>
      <c r="J49" s="81">
        <v>0</v>
      </c>
      <c r="K49" s="81">
        <v>0</v>
      </c>
      <c r="L49" s="81">
        <v>0</v>
      </c>
      <c r="M49" s="81">
        <v>0</v>
      </c>
      <c r="N49" s="81">
        <v>0</v>
      </c>
      <c r="O49" s="81">
        <v>0</v>
      </c>
      <c r="P49" s="81">
        <v>0</v>
      </c>
      <c r="Q49" s="157">
        <v>0</v>
      </c>
      <c r="R49" s="169"/>
    </row>
    <row r="50" spans="2:19" ht="21" customHeight="1" x14ac:dyDescent="0.3">
      <c r="B50" s="153" t="s">
        <v>260</v>
      </c>
      <c r="C50" s="81">
        <v>0</v>
      </c>
      <c r="D50" s="81">
        <v>0</v>
      </c>
      <c r="E50" s="81">
        <v>0</v>
      </c>
      <c r="F50" s="81">
        <v>0</v>
      </c>
      <c r="G50" s="81">
        <v>0</v>
      </c>
      <c r="H50" s="81">
        <v>0</v>
      </c>
      <c r="I50" s="81">
        <v>0</v>
      </c>
      <c r="J50" s="81">
        <v>0</v>
      </c>
      <c r="K50" s="81">
        <v>0</v>
      </c>
      <c r="L50" s="81">
        <v>0</v>
      </c>
      <c r="M50" s="81">
        <v>0</v>
      </c>
      <c r="N50" s="81">
        <v>0</v>
      </c>
      <c r="O50" s="81">
        <v>0</v>
      </c>
      <c r="P50" s="81">
        <v>0</v>
      </c>
      <c r="Q50" s="157">
        <v>0</v>
      </c>
      <c r="R50" s="169"/>
    </row>
    <row r="51" spans="2:19" ht="21" customHeight="1" x14ac:dyDescent="0.3">
      <c r="B51" s="155" t="s">
        <v>45</v>
      </c>
      <c r="C51" s="156">
        <f>SUM(C46:C50)</f>
        <v>1537</v>
      </c>
      <c r="D51" s="156">
        <f t="shared" ref="D51:Q51" si="1">SUM(D46:D50)</f>
        <v>41654</v>
      </c>
      <c r="E51" s="156">
        <f t="shared" si="1"/>
        <v>0</v>
      </c>
      <c r="F51" s="156">
        <f t="shared" si="1"/>
        <v>219721</v>
      </c>
      <c r="G51" s="156">
        <f t="shared" si="1"/>
        <v>21293</v>
      </c>
      <c r="H51" s="156">
        <f t="shared" si="1"/>
        <v>8867</v>
      </c>
      <c r="I51" s="156">
        <f t="shared" si="1"/>
        <v>1892</v>
      </c>
      <c r="J51" s="156">
        <f t="shared" si="1"/>
        <v>22342</v>
      </c>
      <c r="K51" s="156">
        <f t="shared" si="1"/>
        <v>0</v>
      </c>
      <c r="L51" s="156">
        <f t="shared" si="1"/>
        <v>3843</v>
      </c>
      <c r="M51" s="156">
        <f t="shared" si="1"/>
        <v>0</v>
      </c>
      <c r="N51" s="156">
        <f t="shared" si="1"/>
        <v>8404</v>
      </c>
      <c r="O51" s="156">
        <f t="shared" si="1"/>
        <v>50464</v>
      </c>
      <c r="P51" s="156">
        <f t="shared" si="1"/>
        <v>59337</v>
      </c>
      <c r="Q51" s="156">
        <f t="shared" si="1"/>
        <v>439353</v>
      </c>
      <c r="R51" s="169"/>
    </row>
    <row r="52" spans="2:19" ht="20.25" customHeight="1" x14ac:dyDescent="0.3">
      <c r="B52" s="265" t="s">
        <v>50</v>
      </c>
      <c r="C52" s="265"/>
      <c r="D52" s="265"/>
      <c r="E52" s="265"/>
      <c r="F52" s="265"/>
      <c r="G52" s="265"/>
      <c r="H52" s="265"/>
      <c r="I52" s="265"/>
      <c r="J52" s="265"/>
      <c r="K52" s="265"/>
      <c r="L52" s="265"/>
      <c r="M52" s="265"/>
      <c r="N52" s="265"/>
      <c r="O52" s="265"/>
      <c r="P52" s="265"/>
      <c r="Q52" s="265"/>
      <c r="R52" s="171"/>
      <c r="S52" s="7"/>
    </row>
    <row r="53" spans="2:19" x14ac:dyDescent="0.3">
      <c r="C53" s="7"/>
      <c r="D53" s="7"/>
      <c r="E53" s="7"/>
      <c r="F53" s="7"/>
      <c r="G53" s="7"/>
      <c r="H53" s="7"/>
      <c r="I53" s="7"/>
      <c r="J53" s="7"/>
      <c r="K53" s="7"/>
      <c r="L53" s="7"/>
      <c r="M53" s="7"/>
      <c r="N53" s="7"/>
      <c r="O53" s="7"/>
      <c r="P53" s="7"/>
      <c r="Q53" s="7"/>
    </row>
  </sheetData>
  <sheetProtection password="E931" sheet="1" objects="1" scenarios="1"/>
  <mergeCells count="4">
    <mergeCell ref="B4:Q4"/>
    <mergeCell ref="B6:Q6"/>
    <mergeCell ref="B45:Q45"/>
    <mergeCell ref="B52:Q52"/>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rgb="FF92D050"/>
  </sheetPr>
  <dimension ref="B3:S54"/>
  <sheetViews>
    <sheetView topLeftCell="A38" workbookViewId="0">
      <selection activeCell="A55" sqref="A55"/>
    </sheetView>
  </sheetViews>
  <sheetFormatPr defaultColWidth="9.1796875" defaultRowHeight="14" x14ac:dyDescent="0.3"/>
  <cols>
    <col min="1" max="1" width="12.453125" style="6" customWidth="1"/>
    <col min="2" max="2" width="51.26953125" style="6" customWidth="1"/>
    <col min="3" max="17" width="21.54296875" style="6" customWidth="1"/>
    <col min="18" max="19" width="6.1796875" style="6" bestFit="1" customWidth="1"/>
    <col min="20" max="20" width="13.54296875" style="6" customWidth="1"/>
    <col min="21" max="16384" width="9.1796875" style="6"/>
  </cols>
  <sheetData>
    <row r="3" spans="2:18" ht="5.25" customHeight="1" x14ac:dyDescent="0.3"/>
    <row r="4" spans="2:18" ht="21" customHeight="1" x14ac:dyDescent="0.3">
      <c r="B4" s="262" t="s">
        <v>301</v>
      </c>
      <c r="C4" s="262"/>
      <c r="D4" s="262"/>
      <c r="E4" s="262"/>
      <c r="F4" s="262"/>
      <c r="G4" s="262"/>
      <c r="H4" s="262"/>
      <c r="I4" s="262"/>
      <c r="J4" s="262"/>
      <c r="K4" s="262"/>
      <c r="L4" s="262"/>
      <c r="M4" s="262"/>
      <c r="N4" s="262"/>
      <c r="O4" s="262"/>
      <c r="P4" s="262"/>
      <c r="Q4" s="262"/>
      <c r="R4" s="158"/>
    </row>
    <row r="5" spans="2:18" ht="28.5" customHeight="1" x14ac:dyDescent="0.3">
      <c r="B5" s="74" t="s">
        <v>0</v>
      </c>
      <c r="C5" s="77" t="s">
        <v>201</v>
      </c>
      <c r="D5" s="77" t="s">
        <v>202</v>
      </c>
      <c r="E5" s="77" t="s">
        <v>203</v>
      </c>
      <c r="F5" s="77" t="s">
        <v>204</v>
      </c>
      <c r="G5" s="77" t="s">
        <v>205</v>
      </c>
      <c r="H5" s="77" t="s">
        <v>206</v>
      </c>
      <c r="I5" s="77" t="s">
        <v>207</v>
      </c>
      <c r="J5" s="77" t="s">
        <v>208</v>
      </c>
      <c r="K5" s="77" t="s">
        <v>209</v>
      </c>
      <c r="L5" s="77" t="s">
        <v>210</v>
      </c>
      <c r="M5" s="77" t="s">
        <v>211</v>
      </c>
      <c r="N5" s="77" t="s">
        <v>212</v>
      </c>
      <c r="O5" s="77" t="s">
        <v>213</v>
      </c>
      <c r="P5" s="77" t="s">
        <v>214</v>
      </c>
      <c r="Q5" s="77" t="s">
        <v>215</v>
      </c>
      <c r="R5" s="168"/>
    </row>
    <row r="6" spans="2:18" ht="21" customHeight="1" x14ac:dyDescent="0.3">
      <c r="B6" s="263" t="s">
        <v>16</v>
      </c>
      <c r="C6" s="263"/>
      <c r="D6" s="263"/>
      <c r="E6" s="263"/>
      <c r="F6" s="263"/>
      <c r="G6" s="263"/>
      <c r="H6" s="263"/>
      <c r="I6" s="263"/>
      <c r="J6" s="263"/>
      <c r="K6" s="263"/>
      <c r="L6" s="263"/>
      <c r="M6" s="263"/>
      <c r="N6" s="263"/>
      <c r="O6" s="263"/>
      <c r="P6" s="263"/>
      <c r="Q6" s="263"/>
      <c r="R6" s="168"/>
    </row>
    <row r="7" spans="2:18" ht="18.75" customHeight="1" x14ac:dyDescent="0.3">
      <c r="B7" s="153" t="s">
        <v>17</v>
      </c>
      <c r="C7" s="81">
        <v>0</v>
      </c>
      <c r="D7" s="81">
        <v>0</v>
      </c>
      <c r="E7" s="81">
        <v>0</v>
      </c>
      <c r="F7" s="81">
        <v>0</v>
      </c>
      <c r="G7" s="81">
        <v>0</v>
      </c>
      <c r="H7" s="81">
        <v>0</v>
      </c>
      <c r="I7" s="81">
        <v>0</v>
      </c>
      <c r="J7" s="81">
        <v>0</v>
      </c>
      <c r="K7" s="81">
        <v>0</v>
      </c>
      <c r="L7" s="81">
        <v>0</v>
      </c>
      <c r="M7" s="81">
        <v>0</v>
      </c>
      <c r="N7" s="81">
        <v>0</v>
      </c>
      <c r="O7" s="81">
        <v>0</v>
      </c>
      <c r="P7" s="81">
        <v>0</v>
      </c>
      <c r="Q7" s="157">
        <v>0</v>
      </c>
      <c r="R7" s="169"/>
    </row>
    <row r="8" spans="2:18" ht="21" customHeight="1" x14ac:dyDescent="0.3">
      <c r="B8" s="153" t="s">
        <v>18</v>
      </c>
      <c r="C8" s="81">
        <v>0</v>
      </c>
      <c r="D8" s="81">
        <v>0</v>
      </c>
      <c r="E8" s="81">
        <v>0</v>
      </c>
      <c r="F8" s="81">
        <v>0</v>
      </c>
      <c r="G8" s="81">
        <v>0</v>
      </c>
      <c r="H8" s="81">
        <v>0</v>
      </c>
      <c r="I8" s="81">
        <v>0</v>
      </c>
      <c r="J8" s="81">
        <v>0</v>
      </c>
      <c r="K8" s="81">
        <v>0</v>
      </c>
      <c r="L8" s="81">
        <v>0</v>
      </c>
      <c r="M8" s="81">
        <v>0</v>
      </c>
      <c r="N8" s="81">
        <v>0</v>
      </c>
      <c r="O8" s="81">
        <v>0</v>
      </c>
      <c r="P8" s="81">
        <v>0</v>
      </c>
      <c r="Q8" s="157">
        <v>0</v>
      </c>
      <c r="R8" s="169"/>
    </row>
    <row r="9" spans="2:18" ht="21" customHeight="1" x14ac:dyDescent="0.3">
      <c r="B9" s="153" t="s">
        <v>19</v>
      </c>
      <c r="C9" s="81">
        <v>17469</v>
      </c>
      <c r="D9" s="81">
        <v>0</v>
      </c>
      <c r="E9" s="81">
        <v>0</v>
      </c>
      <c r="F9" s="81">
        <v>6650</v>
      </c>
      <c r="G9" s="81">
        <v>4653</v>
      </c>
      <c r="H9" s="81">
        <v>0</v>
      </c>
      <c r="I9" s="81">
        <v>0</v>
      </c>
      <c r="J9" s="81">
        <v>0</v>
      </c>
      <c r="K9" s="81">
        <v>0</v>
      </c>
      <c r="L9" s="81">
        <v>0</v>
      </c>
      <c r="M9" s="81">
        <v>766</v>
      </c>
      <c r="N9" s="81">
        <v>0</v>
      </c>
      <c r="O9" s="81">
        <v>0</v>
      </c>
      <c r="P9" s="81">
        <v>0</v>
      </c>
      <c r="Q9" s="157">
        <v>29538</v>
      </c>
      <c r="R9" s="169"/>
    </row>
    <row r="10" spans="2:18" ht="21" customHeight="1" x14ac:dyDescent="0.3">
      <c r="B10" s="153" t="s">
        <v>145</v>
      </c>
      <c r="C10" s="81">
        <v>0</v>
      </c>
      <c r="D10" s="81">
        <v>0</v>
      </c>
      <c r="E10" s="81">
        <v>0</v>
      </c>
      <c r="F10" s="81">
        <v>0</v>
      </c>
      <c r="G10" s="81">
        <v>0</v>
      </c>
      <c r="H10" s="81">
        <v>0</v>
      </c>
      <c r="I10" s="81">
        <v>0</v>
      </c>
      <c r="J10" s="81">
        <v>0</v>
      </c>
      <c r="K10" s="81">
        <v>0</v>
      </c>
      <c r="L10" s="81">
        <v>0</v>
      </c>
      <c r="M10" s="81">
        <v>0</v>
      </c>
      <c r="N10" s="81">
        <v>0</v>
      </c>
      <c r="O10" s="81">
        <v>0</v>
      </c>
      <c r="P10" s="81">
        <v>0</v>
      </c>
      <c r="Q10" s="157">
        <v>0</v>
      </c>
      <c r="R10" s="169"/>
    </row>
    <row r="11" spans="2:18" ht="21" customHeight="1" x14ac:dyDescent="0.3">
      <c r="B11" s="153" t="s">
        <v>20</v>
      </c>
      <c r="C11" s="81">
        <v>0</v>
      </c>
      <c r="D11" s="81">
        <v>0</v>
      </c>
      <c r="E11" s="81">
        <v>0</v>
      </c>
      <c r="F11" s="81">
        <v>0</v>
      </c>
      <c r="G11" s="81">
        <v>0</v>
      </c>
      <c r="H11" s="81">
        <v>0</v>
      </c>
      <c r="I11" s="81">
        <v>0</v>
      </c>
      <c r="J11" s="81">
        <v>0</v>
      </c>
      <c r="K11" s="81">
        <v>0</v>
      </c>
      <c r="L11" s="81">
        <v>0</v>
      </c>
      <c r="M11" s="81">
        <v>0</v>
      </c>
      <c r="N11" s="81">
        <v>0</v>
      </c>
      <c r="O11" s="81">
        <v>0</v>
      </c>
      <c r="P11" s="81">
        <v>0</v>
      </c>
      <c r="Q11" s="157">
        <v>0</v>
      </c>
      <c r="R11" s="169"/>
    </row>
    <row r="12" spans="2:18" ht="21" customHeight="1" x14ac:dyDescent="0.3">
      <c r="B12" s="153" t="s">
        <v>139</v>
      </c>
      <c r="C12" s="81">
        <v>0</v>
      </c>
      <c r="D12" s="81">
        <v>0</v>
      </c>
      <c r="E12" s="81">
        <v>0</v>
      </c>
      <c r="F12" s="81">
        <v>0</v>
      </c>
      <c r="G12" s="81">
        <v>0</v>
      </c>
      <c r="H12" s="81">
        <v>0</v>
      </c>
      <c r="I12" s="81">
        <v>0</v>
      </c>
      <c r="J12" s="81">
        <v>0</v>
      </c>
      <c r="K12" s="81">
        <v>0</v>
      </c>
      <c r="L12" s="81">
        <v>0</v>
      </c>
      <c r="M12" s="81">
        <v>0</v>
      </c>
      <c r="N12" s="81">
        <v>0</v>
      </c>
      <c r="O12" s="81">
        <v>0</v>
      </c>
      <c r="P12" s="81">
        <v>0</v>
      </c>
      <c r="Q12" s="157">
        <v>0</v>
      </c>
      <c r="R12" s="169"/>
    </row>
    <row r="13" spans="2:18" ht="21" customHeight="1" x14ac:dyDescent="0.3">
      <c r="B13" s="153" t="s">
        <v>21</v>
      </c>
      <c r="C13" s="81">
        <v>0</v>
      </c>
      <c r="D13" s="81">
        <v>4980</v>
      </c>
      <c r="E13" s="81">
        <v>0</v>
      </c>
      <c r="F13" s="81">
        <v>19779</v>
      </c>
      <c r="G13" s="81">
        <v>400</v>
      </c>
      <c r="H13" s="81">
        <v>5735</v>
      </c>
      <c r="I13" s="81">
        <v>181</v>
      </c>
      <c r="J13" s="81">
        <v>0</v>
      </c>
      <c r="K13" s="81">
        <v>0</v>
      </c>
      <c r="L13" s="81">
        <v>833</v>
      </c>
      <c r="M13" s="81">
        <v>125</v>
      </c>
      <c r="N13" s="81">
        <v>744</v>
      </c>
      <c r="O13" s="81">
        <v>0</v>
      </c>
      <c r="P13" s="81">
        <v>15567</v>
      </c>
      <c r="Q13" s="157">
        <v>48343</v>
      </c>
      <c r="R13" s="169"/>
    </row>
    <row r="14" spans="2:18" ht="21" customHeight="1" x14ac:dyDescent="0.3">
      <c r="B14" s="153" t="s">
        <v>22</v>
      </c>
      <c r="C14" s="81">
        <v>0</v>
      </c>
      <c r="D14" s="81">
        <v>588</v>
      </c>
      <c r="E14" s="81">
        <v>0</v>
      </c>
      <c r="F14" s="81">
        <v>15944</v>
      </c>
      <c r="G14" s="81">
        <v>0</v>
      </c>
      <c r="H14" s="81">
        <v>17270</v>
      </c>
      <c r="I14" s="81">
        <v>0</v>
      </c>
      <c r="J14" s="81">
        <v>0</v>
      </c>
      <c r="K14" s="81">
        <v>0</v>
      </c>
      <c r="L14" s="81">
        <v>0</v>
      </c>
      <c r="M14" s="81">
        <v>64</v>
      </c>
      <c r="N14" s="81">
        <v>2281</v>
      </c>
      <c r="O14" s="81">
        <v>0</v>
      </c>
      <c r="P14" s="81">
        <v>0</v>
      </c>
      <c r="Q14" s="157">
        <v>36147</v>
      </c>
      <c r="R14" s="169"/>
    </row>
    <row r="15" spans="2:18" ht="21" customHeight="1" x14ac:dyDescent="0.3">
      <c r="B15" s="153" t="s">
        <v>23</v>
      </c>
      <c r="C15" s="81">
        <v>0</v>
      </c>
      <c r="D15" s="81">
        <v>0</v>
      </c>
      <c r="E15" s="81">
        <v>0</v>
      </c>
      <c r="F15" s="81">
        <v>0</v>
      </c>
      <c r="G15" s="81">
        <v>0</v>
      </c>
      <c r="H15" s="81">
        <v>0</v>
      </c>
      <c r="I15" s="81">
        <v>0</v>
      </c>
      <c r="J15" s="81">
        <v>0</v>
      </c>
      <c r="K15" s="81">
        <v>0</v>
      </c>
      <c r="L15" s="81">
        <v>0</v>
      </c>
      <c r="M15" s="81">
        <v>0</v>
      </c>
      <c r="N15" s="81">
        <v>0</v>
      </c>
      <c r="O15" s="81">
        <v>0</v>
      </c>
      <c r="P15" s="81">
        <v>0</v>
      </c>
      <c r="Q15" s="157">
        <v>0</v>
      </c>
      <c r="R15" s="169"/>
    </row>
    <row r="16" spans="2:18" ht="21" customHeight="1" x14ac:dyDescent="0.3">
      <c r="B16" s="153" t="s">
        <v>24</v>
      </c>
      <c r="C16" s="81">
        <v>0</v>
      </c>
      <c r="D16" s="81">
        <v>0</v>
      </c>
      <c r="E16" s="81">
        <v>0</v>
      </c>
      <c r="F16" s="81">
        <v>0</v>
      </c>
      <c r="G16" s="81">
        <v>0</v>
      </c>
      <c r="H16" s="81">
        <v>0</v>
      </c>
      <c r="I16" s="81">
        <v>8</v>
      </c>
      <c r="J16" s="81">
        <v>-821</v>
      </c>
      <c r="K16" s="81">
        <v>0</v>
      </c>
      <c r="L16" s="81">
        <v>0</v>
      </c>
      <c r="M16" s="81">
        <v>0</v>
      </c>
      <c r="N16" s="81">
        <v>0</v>
      </c>
      <c r="O16" s="81">
        <v>0</v>
      </c>
      <c r="P16" s="81">
        <v>0</v>
      </c>
      <c r="Q16" s="157">
        <v>-813</v>
      </c>
      <c r="R16" s="169"/>
    </row>
    <row r="17" spans="2:18" ht="21" customHeight="1" x14ac:dyDescent="0.3">
      <c r="B17" s="153" t="s">
        <v>25</v>
      </c>
      <c r="C17" s="81">
        <v>0</v>
      </c>
      <c r="D17" s="81">
        <v>7559</v>
      </c>
      <c r="E17" s="81">
        <v>0</v>
      </c>
      <c r="F17" s="81">
        <v>17683</v>
      </c>
      <c r="G17" s="81">
        <v>1226</v>
      </c>
      <c r="H17" s="81">
        <v>26</v>
      </c>
      <c r="I17" s="81">
        <v>25</v>
      </c>
      <c r="J17" s="81">
        <v>0</v>
      </c>
      <c r="K17" s="81">
        <v>0</v>
      </c>
      <c r="L17" s="81">
        <v>8887</v>
      </c>
      <c r="M17" s="81">
        <v>173</v>
      </c>
      <c r="N17" s="81">
        <v>0</v>
      </c>
      <c r="O17" s="81">
        <v>0</v>
      </c>
      <c r="P17" s="81">
        <v>345</v>
      </c>
      <c r="Q17" s="157">
        <v>35924</v>
      </c>
      <c r="R17" s="169"/>
    </row>
    <row r="18" spans="2:18" ht="21" customHeight="1" x14ac:dyDescent="0.3">
      <c r="B18" s="153" t="s">
        <v>26</v>
      </c>
      <c r="C18" s="81">
        <v>0</v>
      </c>
      <c r="D18" s="81">
        <v>3005</v>
      </c>
      <c r="E18" s="81">
        <v>0</v>
      </c>
      <c r="F18" s="81">
        <v>13014</v>
      </c>
      <c r="G18" s="81">
        <v>424</v>
      </c>
      <c r="H18" s="81">
        <v>186</v>
      </c>
      <c r="I18" s="81">
        <v>0</v>
      </c>
      <c r="J18" s="81">
        <v>0</v>
      </c>
      <c r="K18" s="81">
        <v>0</v>
      </c>
      <c r="L18" s="81">
        <v>3784</v>
      </c>
      <c r="M18" s="81">
        <v>259</v>
      </c>
      <c r="N18" s="81">
        <v>89</v>
      </c>
      <c r="O18" s="81">
        <v>0</v>
      </c>
      <c r="P18" s="81">
        <v>6008</v>
      </c>
      <c r="Q18" s="157">
        <v>26770</v>
      </c>
      <c r="R18" s="169"/>
    </row>
    <row r="19" spans="2:18" ht="21" customHeight="1" x14ac:dyDescent="0.3">
      <c r="B19" s="153" t="s">
        <v>27</v>
      </c>
      <c r="C19" s="81">
        <v>0</v>
      </c>
      <c r="D19" s="81">
        <v>0</v>
      </c>
      <c r="E19" s="81">
        <v>0</v>
      </c>
      <c r="F19" s="81">
        <v>13862</v>
      </c>
      <c r="G19" s="81">
        <v>19149</v>
      </c>
      <c r="H19" s="81">
        <v>0</v>
      </c>
      <c r="I19" s="81">
        <v>0</v>
      </c>
      <c r="J19" s="81">
        <v>0</v>
      </c>
      <c r="K19" s="81">
        <v>0</v>
      </c>
      <c r="L19" s="81">
        <v>0</v>
      </c>
      <c r="M19" s="81">
        <v>9892</v>
      </c>
      <c r="N19" s="81">
        <v>11473</v>
      </c>
      <c r="O19" s="81">
        <v>0</v>
      </c>
      <c r="P19" s="81">
        <v>0</v>
      </c>
      <c r="Q19" s="157">
        <v>54376</v>
      </c>
      <c r="R19" s="169"/>
    </row>
    <row r="20" spans="2:18" ht="21" customHeight="1" x14ac:dyDescent="0.3">
      <c r="B20" s="153" t="s">
        <v>28</v>
      </c>
      <c r="C20" s="81">
        <v>0</v>
      </c>
      <c r="D20" s="81">
        <v>0</v>
      </c>
      <c r="E20" s="81">
        <v>3323</v>
      </c>
      <c r="F20" s="81">
        <v>763</v>
      </c>
      <c r="G20" s="81">
        <v>0</v>
      </c>
      <c r="H20" s="81">
        <v>0</v>
      </c>
      <c r="I20" s="81">
        <v>0</v>
      </c>
      <c r="J20" s="81">
        <v>0</v>
      </c>
      <c r="K20" s="81">
        <v>0</v>
      </c>
      <c r="L20" s="81">
        <v>0</v>
      </c>
      <c r="M20" s="81">
        <v>0</v>
      </c>
      <c r="N20" s="81">
        <v>0</v>
      </c>
      <c r="O20" s="81">
        <v>0</v>
      </c>
      <c r="P20" s="81">
        <v>17251</v>
      </c>
      <c r="Q20" s="157">
        <v>21337</v>
      </c>
      <c r="R20" s="169"/>
    </row>
    <row r="21" spans="2:18" ht="21" customHeight="1" x14ac:dyDescent="0.3">
      <c r="B21" s="153" t="s">
        <v>29</v>
      </c>
      <c r="C21" s="81">
        <v>0</v>
      </c>
      <c r="D21" s="81">
        <v>6904</v>
      </c>
      <c r="E21" s="81">
        <v>0</v>
      </c>
      <c r="F21" s="81">
        <v>13128</v>
      </c>
      <c r="G21" s="81">
        <v>129</v>
      </c>
      <c r="H21" s="81">
        <v>0</v>
      </c>
      <c r="I21" s="81">
        <v>0</v>
      </c>
      <c r="J21" s="81">
        <v>0</v>
      </c>
      <c r="K21" s="81">
        <v>0</v>
      </c>
      <c r="L21" s="81">
        <v>2157</v>
      </c>
      <c r="M21" s="81">
        <v>0</v>
      </c>
      <c r="N21" s="81">
        <v>344</v>
      </c>
      <c r="O21" s="81">
        <v>0</v>
      </c>
      <c r="P21" s="81">
        <v>0</v>
      </c>
      <c r="Q21" s="157">
        <v>22662</v>
      </c>
      <c r="R21" s="169"/>
    </row>
    <row r="22" spans="2:18" ht="21" customHeight="1" x14ac:dyDescent="0.3">
      <c r="B22" s="153" t="s">
        <v>30</v>
      </c>
      <c r="C22" s="81">
        <v>0</v>
      </c>
      <c r="D22" s="81">
        <v>998</v>
      </c>
      <c r="E22" s="81">
        <v>0</v>
      </c>
      <c r="F22" s="81">
        <v>2818</v>
      </c>
      <c r="G22" s="81">
        <v>1458</v>
      </c>
      <c r="H22" s="81">
        <v>0</v>
      </c>
      <c r="I22" s="81">
        <v>0</v>
      </c>
      <c r="J22" s="81">
        <v>0</v>
      </c>
      <c r="K22" s="81">
        <v>0</v>
      </c>
      <c r="L22" s="81">
        <v>0</v>
      </c>
      <c r="M22" s="81">
        <v>794</v>
      </c>
      <c r="N22" s="81">
        <v>0</v>
      </c>
      <c r="O22" s="81">
        <v>0</v>
      </c>
      <c r="P22" s="81">
        <v>35</v>
      </c>
      <c r="Q22" s="157">
        <v>6103</v>
      </c>
      <c r="R22" s="169"/>
    </row>
    <row r="23" spans="2:18" ht="21" customHeight="1" x14ac:dyDescent="0.3">
      <c r="B23" s="153" t="s">
        <v>31</v>
      </c>
      <c r="C23" s="81">
        <v>0</v>
      </c>
      <c r="D23" s="81">
        <v>0</v>
      </c>
      <c r="E23" s="81">
        <v>0</v>
      </c>
      <c r="F23" s="81">
        <v>0</v>
      </c>
      <c r="G23" s="81">
        <v>0</v>
      </c>
      <c r="H23" s="81">
        <v>0</v>
      </c>
      <c r="I23" s="81">
        <v>0</v>
      </c>
      <c r="J23" s="81">
        <v>0</v>
      </c>
      <c r="K23" s="81">
        <v>0</v>
      </c>
      <c r="L23" s="81">
        <v>0</v>
      </c>
      <c r="M23" s="81">
        <v>0</v>
      </c>
      <c r="N23" s="81">
        <v>0</v>
      </c>
      <c r="O23" s="81">
        <v>0</v>
      </c>
      <c r="P23" s="81">
        <v>0</v>
      </c>
      <c r="Q23" s="157">
        <v>0</v>
      </c>
      <c r="R23" s="169"/>
    </row>
    <row r="24" spans="2:18" ht="21" customHeight="1" x14ac:dyDescent="0.3">
      <c r="B24" s="153" t="s">
        <v>32</v>
      </c>
      <c r="C24" s="81">
        <v>0</v>
      </c>
      <c r="D24" s="81">
        <v>0</v>
      </c>
      <c r="E24" s="81">
        <v>0</v>
      </c>
      <c r="F24" s="81">
        <v>625</v>
      </c>
      <c r="G24" s="81">
        <v>0</v>
      </c>
      <c r="H24" s="81">
        <v>44</v>
      </c>
      <c r="I24" s="81">
        <v>3094</v>
      </c>
      <c r="J24" s="81">
        <v>0</v>
      </c>
      <c r="K24" s="81">
        <v>0</v>
      </c>
      <c r="L24" s="81">
        <v>0</v>
      </c>
      <c r="M24" s="81">
        <v>0</v>
      </c>
      <c r="N24" s="81">
        <v>0</v>
      </c>
      <c r="O24" s="81">
        <v>3172</v>
      </c>
      <c r="P24" s="81">
        <v>976</v>
      </c>
      <c r="Q24" s="157">
        <v>7911</v>
      </c>
      <c r="R24" s="169"/>
    </row>
    <row r="25" spans="2:18" ht="21" customHeight="1" x14ac:dyDescent="0.3">
      <c r="B25" s="153" t="s">
        <v>33</v>
      </c>
      <c r="C25" s="81">
        <v>0</v>
      </c>
      <c r="D25" s="81">
        <v>755</v>
      </c>
      <c r="E25" s="81">
        <v>0</v>
      </c>
      <c r="F25" s="81">
        <v>12452</v>
      </c>
      <c r="G25" s="81">
        <v>524</v>
      </c>
      <c r="H25" s="81">
        <v>220</v>
      </c>
      <c r="I25" s="81">
        <v>185</v>
      </c>
      <c r="J25" s="81">
        <v>0</v>
      </c>
      <c r="K25" s="81">
        <v>0</v>
      </c>
      <c r="L25" s="81">
        <v>103</v>
      </c>
      <c r="M25" s="81">
        <v>2187</v>
      </c>
      <c r="N25" s="81">
        <v>24</v>
      </c>
      <c r="O25" s="81">
        <v>0</v>
      </c>
      <c r="P25" s="81">
        <v>60</v>
      </c>
      <c r="Q25" s="157">
        <v>16510</v>
      </c>
      <c r="R25" s="169"/>
    </row>
    <row r="26" spans="2:18" ht="21" customHeight="1" x14ac:dyDescent="0.3">
      <c r="B26" s="153" t="s">
        <v>34</v>
      </c>
      <c r="C26" s="81">
        <v>0</v>
      </c>
      <c r="D26" s="81">
        <v>685</v>
      </c>
      <c r="E26" s="81">
        <v>0</v>
      </c>
      <c r="F26" s="81">
        <v>224</v>
      </c>
      <c r="G26" s="81">
        <v>0</v>
      </c>
      <c r="H26" s="81">
        <v>686</v>
      </c>
      <c r="I26" s="81">
        <v>0</v>
      </c>
      <c r="J26" s="81">
        <v>0</v>
      </c>
      <c r="K26" s="81">
        <v>0</v>
      </c>
      <c r="L26" s="81">
        <v>0</v>
      </c>
      <c r="M26" s="81">
        <v>370</v>
      </c>
      <c r="N26" s="81">
        <v>0</v>
      </c>
      <c r="O26" s="81">
        <v>0</v>
      </c>
      <c r="P26" s="81">
        <v>234</v>
      </c>
      <c r="Q26" s="157">
        <v>2199</v>
      </c>
      <c r="R26" s="169"/>
    </row>
    <row r="27" spans="2:18" ht="21" customHeight="1" x14ac:dyDescent="0.3">
      <c r="B27" s="153" t="s">
        <v>35</v>
      </c>
      <c r="C27" s="81">
        <v>0</v>
      </c>
      <c r="D27" s="81">
        <v>0</v>
      </c>
      <c r="E27" s="81">
        <v>0</v>
      </c>
      <c r="F27" s="81">
        <v>0</v>
      </c>
      <c r="G27" s="81">
        <v>0</v>
      </c>
      <c r="H27" s="81">
        <v>0</v>
      </c>
      <c r="I27" s="81">
        <v>0</v>
      </c>
      <c r="J27" s="81">
        <v>0</v>
      </c>
      <c r="K27" s="81">
        <v>0</v>
      </c>
      <c r="L27" s="81">
        <v>0</v>
      </c>
      <c r="M27" s="81">
        <v>0</v>
      </c>
      <c r="N27" s="81">
        <v>0</v>
      </c>
      <c r="O27" s="81">
        <v>0</v>
      </c>
      <c r="P27" s="81">
        <v>0</v>
      </c>
      <c r="Q27" s="157">
        <v>0</v>
      </c>
      <c r="R27" s="169"/>
    </row>
    <row r="28" spans="2:18" ht="21" customHeight="1" x14ac:dyDescent="0.3">
      <c r="B28" s="153" t="s">
        <v>36</v>
      </c>
      <c r="C28" s="81">
        <v>0</v>
      </c>
      <c r="D28" s="81">
        <v>8699</v>
      </c>
      <c r="E28" s="81">
        <v>0</v>
      </c>
      <c r="F28" s="81">
        <v>29034</v>
      </c>
      <c r="G28" s="81">
        <v>1059</v>
      </c>
      <c r="H28" s="81">
        <v>0</v>
      </c>
      <c r="I28" s="81">
        <v>0</v>
      </c>
      <c r="J28" s="81">
        <v>0</v>
      </c>
      <c r="K28" s="81">
        <v>0</v>
      </c>
      <c r="L28" s="81">
        <v>0</v>
      </c>
      <c r="M28" s="81">
        <v>103</v>
      </c>
      <c r="N28" s="81">
        <v>0</v>
      </c>
      <c r="O28" s="81">
        <v>0</v>
      </c>
      <c r="P28" s="81">
        <v>0</v>
      </c>
      <c r="Q28" s="157">
        <v>38895</v>
      </c>
      <c r="R28" s="169"/>
    </row>
    <row r="29" spans="2:18" ht="21" customHeight="1" x14ac:dyDescent="0.3">
      <c r="B29" s="153" t="s">
        <v>199</v>
      </c>
      <c r="C29" s="81">
        <v>0</v>
      </c>
      <c r="D29" s="81">
        <v>0</v>
      </c>
      <c r="E29" s="81">
        <v>0</v>
      </c>
      <c r="F29" s="81">
        <v>0</v>
      </c>
      <c r="G29" s="81">
        <v>0</v>
      </c>
      <c r="H29" s="81">
        <v>0</v>
      </c>
      <c r="I29" s="81">
        <v>0</v>
      </c>
      <c r="J29" s="81">
        <v>0</v>
      </c>
      <c r="K29" s="81">
        <v>0</v>
      </c>
      <c r="L29" s="81">
        <v>0</v>
      </c>
      <c r="M29" s="81">
        <v>0</v>
      </c>
      <c r="N29" s="81">
        <v>0</v>
      </c>
      <c r="O29" s="81">
        <v>0</v>
      </c>
      <c r="P29" s="81">
        <v>0</v>
      </c>
      <c r="Q29" s="157">
        <v>0</v>
      </c>
      <c r="R29" s="169"/>
    </row>
    <row r="30" spans="2:18" ht="21" customHeight="1" x14ac:dyDescent="0.3">
      <c r="B30" s="153" t="s">
        <v>200</v>
      </c>
      <c r="C30" s="81">
        <v>0</v>
      </c>
      <c r="D30" s="81">
        <v>6116</v>
      </c>
      <c r="E30" s="81">
        <v>0</v>
      </c>
      <c r="F30" s="81">
        <v>13003</v>
      </c>
      <c r="G30" s="81">
        <v>2370</v>
      </c>
      <c r="H30" s="81">
        <v>431</v>
      </c>
      <c r="I30" s="81">
        <v>0</v>
      </c>
      <c r="J30" s="81">
        <v>3632</v>
      </c>
      <c r="K30" s="81">
        <v>0</v>
      </c>
      <c r="L30" s="81">
        <v>0</v>
      </c>
      <c r="M30" s="81">
        <v>0</v>
      </c>
      <c r="N30" s="81">
        <v>0</v>
      </c>
      <c r="O30" s="81">
        <v>0</v>
      </c>
      <c r="P30" s="81">
        <v>343</v>
      </c>
      <c r="Q30" s="157">
        <v>25894</v>
      </c>
      <c r="R30" s="169"/>
    </row>
    <row r="31" spans="2:18" ht="21" customHeight="1" x14ac:dyDescent="0.3">
      <c r="B31" s="153" t="s">
        <v>37</v>
      </c>
      <c r="C31" s="81">
        <v>0</v>
      </c>
      <c r="D31" s="81">
        <v>0</v>
      </c>
      <c r="E31" s="81">
        <v>0</v>
      </c>
      <c r="F31" s="81">
        <v>0</v>
      </c>
      <c r="G31" s="81">
        <v>0</v>
      </c>
      <c r="H31" s="81">
        <v>0</v>
      </c>
      <c r="I31" s="81">
        <v>0</v>
      </c>
      <c r="J31" s="81">
        <v>0</v>
      </c>
      <c r="K31" s="81">
        <v>0</v>
      </c>
      <c r="L31" s="81">
        <v>0</v>
      </c>
      <c r="M31" s="81">
        <v>0</v>
      </c>
      <c r="N31" s="81">
        <v>0</v>
      </c>
      <c r="O31" s="81">
        <v>0</v>
      </c>
      <c r="P31" s="81">
        <v>0</v>
      </c>
      <c r="Q31" s="157">
        <v>0</v>
      </c>
      <c r="R31" s="169"/>
    </row>
    <row r="32" spans="2:18" ht="21" customHeight="1" x14ac:dyDescent="0.3">
      <c r="B32" s="153" t="s">
        <v>141</v>
      </c>
      <c r="C32" s="81">
        <v>0</v>
      </c>
      <c r="D32" s="81">
        <v>0</v>
      </c>
      <c r="E32" s="81">
        <v>0</v>
      </c>
      <c r="F32" s="81">
        <v>0</v>
      </c>
      <c r="G32" s="81">
        <v>0</v>
      </c>
      <c r="H32" s="81">
        <v>0</v>
      </c>
      <c r="I32" s="81">
        <v>0</v>
      </c>
      <c r="J32" s="81">
        <v>0</v>
      </c>
      <c r="K32" s="81">
        <v>0</v>
      </c>
      <c r="L32" s="81">
        <v>0</v>
      </c>
      <c r="M32" s="81">
        <v>0</v>
      </c>
      <c r="N32" s="81">
        <v>0</v>
      </c>
      <c r="O32" s="81">
        <v>0</v>
      </c>
      <c r="P32" s="81">
        <v>0</v>
      </c>
      <c r="Q32" s="157">
        <v>0</v>
      </c>
      <c r="R32" s="169"/>
    </row>
    <row r="33" spans="2:18" ht="21" customHeight="1" x14ac:dyDescent="0.3">
      <c r="B33" s="153" t="s">
        <v>218</v>
      </c>
      <c r="C33" s="81">
        <v>0</v>
      </c>
      <c r="D33" s="81">
        <v>0</v>
      </c>
      <c r="E33" s="81">
        <v>0</v>
      </c>
      <c r="F33" s="81">
        <v>1680</v>
      </c>
      <c r="G33" s="81">
        <v>0</v>
      </c>
      <c r="H33" s="81">
        <v>14</v>
      </c>
      <c r="I33" s="81">
        <v>0</v>
      </c>
      <c r="J33" s="81">
        <v>0</v>
      </c>
      <c r="K33" s="81">
        <v>0</v>
      </c>
      <c r="L33" s="81">
        <v>896</v>
      </c>
      <c r="M33" s="81">
        <v>0</v>
      </c>
      <c r="N33" s="81">
        <v>0</v>
      </c>
      <c r="O33" s="81">
        <v>0</v>
      </c>
      <c r="P33" s="81">
        <v>0</v>
      </c>
      <c r="Q33" s="157">
        <v>2590</v>
      </c>
      <c r="R33" s="169"/>
    </row>
    <row r="34" spans="2:18" ht="21" customHeight="1" x14ac:dyDescent="0.3">
      <c r="B34" s="153" t="s">
        <v>142</v>
      </c>
      <c r="C34" s="81">
        <v>0</v>
      </c>
      <c r="D34" s="81">
        <v>0</v>
      </c>
      <c r="E34" s="81">
        <v>0</v>
      </c>
      <c r="F34" s="81">
        <v>0</v>
      </c>
      <c r="G34" s="81">
        <v>0</v>
      </c>
      <c r="H34" s="81">
        <v>0</v>
      </c>
      <c r="I34" s="81">
        <v>0</v>
      </c>
      <c r="J34" s="81">
        <v>0</v>
      </c>
      <c r="K34" s="81">
        <v>0</v>
      </c>
      <c r="L34" s="81">
        <v>0</v>
      </c>
      <c r="M34" s="81">
        <v>0</v>
      </c>
      <c r="N34" s="81">
        <v>0</v>
      </c>
      <c r="O34" s="81">
        <v>0</v>
      </c>
      <c r="P34" s="81">
        <v>0</v>
      </c>
      <c r="Q34" s="157">
        <v>0</v>
      </c>
      <c r="R34" s="169"/>
    </row>
    <row r="35" spans="2:18" ht="21" customHeight="1" x14ac:dyDescent="0.3">
      <c r="B35" s="153" t="s">
        <v>143</v>
      </c>
      <c r="C35" s="81">
        <v>0</v>
      </c>
      <c r="D35" s="81">
        <v>0</v>
      </c>
      <c r="E35" s="81">
        <v>0</v>
      </c>
      <c r="F35" s="81">
        <v>203</v>
      </c>
      <c r="G35" s="81">
        <v>0</v>
      </c>
      <c r="H35" s="81">
        <v>0</v>
      </c>
      <c r="I35" s="81">
        <v>0</v>
      </c>
      <c r="J35" s="81">
        <v>0</v>
      </c>
      <c r="K35" s="81">
        <v>0</v>
      </c>
      <c r="L35" s="81">
        <v>0</v>
      </c>
      <c r="M35" s="81">
        <v>0</v>
      </c>
      <c r="N35" s="81">
        <v>1792</v>
      </c>
      <c r="O35" s="81">
        <v>0</v>
      </c>
      <c r="P35" s="81">
        <v>0</v>
      </c>
      <c r="Q35" s="157">
        <v>1995</v>
      </c>
      <c r="R35" s="169"/>
    </row>
    <row r="36" spans="2:18" ht="21" customHeight="1" x14ac:dyDescent="0.3">
      <c r="B36" s="153" t="s">
        <v>219</v>
      </c>
      <c r="C36" s="81">
        <v>0</v>
      </c>
      <c r="D36" s="81">
        <v>0</v>
      </c>
      <c r="E36" s="81">
        <v>0</v>
      </c>
      <c r="F36" s="81">
        <v>407</v>
      </c>
      <c r="G36" s="81">
        <v>0</v>
      </c>
      <c r="H36" s="81">
        <v>0</v>
      </c>
      <c r="I36" s="81">
        <v>0</v>
      </c>
      <c r="J36" s="81">
        <v>0</v>
      </c>
      <c r="K36" s="81">
        <v>0</v>
      </c>
      <c r="L36" s="81">
        <v>0</v>
      </c>
      <c r="M36" s="81">
        <v>0</v>
      </c>
      <c r="N36" s="81">
        <v>2093</v>
      </c>
      <c r="O36" s="81">
        <v>0</v>
      </c>
      <c r="P36" s="81">
        <v>0</v>
      </c>
      <c r="Q36" s="157">
        <v>2500</v>
      </c>
      <c r="R36" s="169"/>
    </row>
    <row r="37" spans="2:18" ht="21" customHeight="1" x14ac:dyDescent="0.3">
      <c r="B37" s="153" t="s">
        <v>38</v>
      </c>
      <c r="C37" s="81">
        <v>0</v>
      </c>
      <c r="D37" s="81">
        <v>0</v>
      </c>
      <c r="E37" s="81">
        <v>0</v>
      </c>
      <c r="F37" s="81">
        <v>0</v>
      </c>
      <c r="G37" s="81">
        <v>0</v>
      </c>
      <c r="H37" s="81">
        <v>0</v>
      </c>
      <c r="I37" s="81">
        <v>0</v>
      </c>
      <c r="J37" s="81">
        <v>0</v>
      </c>
      <c r="K37" s="81">
        <v>0</v>
      </c>
      <c r="L37" s="81">
        <v>0</v>
      </c>
      <c r="M37" s="81">
        <v>0</v>
      </c>
      <c r="N37" s="81">
        <v>0</v>
      </c>
      <c r="O37" s="81">
        <v>0</v>
      </c>
      <c r="P37" s="81">
        <v>0</v>
      </c>
      <c r="Q37" s="157">
        <v>0</v>
      </c>
      <c r="R37" s="169"/>
    </row>
    <row r="38" spans="2:18" ht="21" customHeight="1" x14ac:dyDescent="0.3">
      <c r="B38" s="153" t="s">
        <v>39</v>
      </c>
      <c r="C38" s="81">
        <v>0</v>
      </c>
      <c r="D38" s="81">
        <v>52</v>
      </c>
      <c r="E38" s="81">
        <v>0</v>
      </c>
      <c r="F38" s="81">
        <v>4945</v>
      </c>
      <c r="G38" s="81">
        <v>841</v>
      </c>
      <c r="H38" s="81">
        <v>0</v>
      </c>
      <c r="I38" s="81">
        <v>0</v>
      </c>
      <c r="J38" s="81">
        <v>0</v>
      </c>
      <c r="K38" s="81">
        <v>0</v>
      </c>
      <c r="L38" s="81">
        <v>216</v>
      </c>
      <c r="M38" s="81">
        <v>45</v>
      </c>
      <c r="N38" s="81">
        <v>0</v>
      </c>
      <c r="O38" s="81">
        <v>0</v>
      </c>
      <c r="P38" s="81">
        <v>0</v>
      </c>
      <c r="Q38" s="157">
        <v>6099</v>
      </c>
      <c r="R38" s="169"/>
    </row>
    <row r="39" spans="2:18" ht="21" customHeight="1" x14ac:dyDescent="0.3">
      <c r="B39" s="153" t="s">
        <v>40</v>
      </c>
      <c r="C39" s="81">
        <v>0</v>
      </c>
      <c r="D39" s="81">
        <v>0</v>
      </c>
      <c r="E39" s="81">
        <v>0</v>
      </c>
      <c r="F39" s="81">
        <v>0</v>
      </c>
      <c r="G39" s="81">
        <v>0</v>
      </c>
      <c r="H39" s="81">
        <v>0</v>
      </c>
      <c r="I39" s="81">
        <v>0</v>
      </c>
      <c r="J39" s="81">
        <v>0</v>
      </c>
      <c r="K39" s="81">
        <v>0</v>
      </c>
      <c r="L39" s="81">
        <v>0</v>
      </c>
      <c r="M39" s="81">
        <v>0</v>
      </c>
      <c r="N39" s="81">
        <v>0</v>
      </c>
      <c r="O39" s="81">
        <v>0</v>
      </c>
      <c r="P39" s="81">
        <v>0</v>
      </c>
      <c r="Q39" s="157">
        <v>0</v>
      </c>
      <c r="R39" s="169"/>
    </row>
    <row r="40" spans="2:18" ht="21" customHeight="1" x14ac:dyDescent="0.3">
      <c r="B40" s="153" t="s">
        <v>41</v>
      </c>
      <c r="C40" s="81">
        <v>0</v>
      </c>
      <c r="D40" s="81">
        <v>0</v>
      </c>
      <c r="E40" s="81">
        <v>0</v>
      </c>
      <c r="F40" s="81">
        <v>2728</v>
      </c>
      <c r="G40" s="81">
        <v>540</v>
      </c>
      <c r="H40" s="81">
        <v>0</v>
      </c>
      <c r="I40" s="81">
        <v>0</v>
      </c>
      <c r="J40" s="81">
        <v>0</v>
      </c>
      <c r="K40" s="81">
        <v>0</v>
      </c>
      <c r="L40" s="81">
        <v>0</v>
      </c>
      <c r="M40" s="81">
        <v>0</v>
      </c>
      <c r="N40" s="81">
        <v>0</v>
      </c>
      <c r="O40" s="81">
        <v>0</v>
      </c>
      <c r="P40" s="81">
        <v>0</v>
      </c>
      <c r="Q40" s="157">
        <v>3268</v>
      </c>
      <c r="R40" s="169"/>
    </row>
    <row r="41" spans="2:18" ht="21" customHeight="1" x14ac:dyDescent="0.3">
      <c r="B41" s="153" t="s">
        <v>42</v>
      </c>
      <c r="C41" s="81">
        <v>0</v>
      </c>
      <c r="D41" s="81">
        <v>0</v>
      </c>
      <c r="E41" s="81">
        <v>0</v>
      </c>
      <c r="F41" s="81">
        <v>0</v>
      </c>
      <c r="G41" s="81">
        <v>0</v>
      </c>
      <c r="H41" s="81">
        <v>0</v>
      </c>
      <c r="I41" s="81">
        <v>61</v>
      </c>
      <c r="J41" s="81">
        <v>15</v>
      </c>
      <c r="K41" s="81">
        <v>20</v>
      </c>
      <c r="L41" s="81">
        <v>0</v>
      </c>
      <c r="M41" s="81">
        <v>0</v>
      </c>
      <c r="N41" s="81">
        <v>0</v>
      </c>
      <c r="O41" s="81">
        <v>0</v>
      </c>
      <c r="P41" s="81">
        <v>0</v>
      </c>
      <c r="Q41" s="157">
        <v>96</v>
      </c>
      <c r="R41" s="169"/>
    </row>
    <row r="42" spans="2:18" ht="21" customHeight="1" x14ac:dyDescent="0.3">
      <c r="B42" s="153" t="s">
        <v>43</v>
      </c>
      <c r="C42" s="81">
        <v>0</v>
      </c>
      <c r="D42" s="81">
        <v>2150</v>
      </c>
      <c r="E42" s="81">
        <v>0</v>
      </c>
      <c r="F42" s="81">
        <v>13713</v>
      </c>
      <c r="G42" s="81">
        <v>432</v>
      </c>
      <c r="H42" s="81">
        <v>0</v>
      </c>
      <c r="I42" s="81">
        <v>0</v>
      </c>
      <c r="J42" s="81">
        <v>0</v>
      </c>
      <c r="K42" s="81">
        <v>0</v>
      </c>
      <c r="L42" s="81">
        <v>3788</v>
      </c>
      <c r="M42" s="81">
        <v>718</v>
      </c>
      <c r="N42" s="81">
        <v>3502</v>
      </c>
      <c r="O42" s="81">
        <v>0</v>
      </c>
      <c r="P42" s="81">
        <v>2035</v>
      </c>
      <c r="Q42" s="157">
        <v>26339</v>
      </c>
      <c r="R42" s="169"/>
    </row>
    <row r="43" spans="2:18" ht="21" customHeight="1" x14ac:dyDescent="0.3">
      <c r="B43" s="153" t="s">
        <v>44</v>
      </c>
      <c r="C43" s="81">
        <v>0</v>
      </c>
      <c r="D43" s="81">
        <v>0</v>
      </c>
      <c r="E43" s="81">
        <v>0</v>
      </c>
      <c r="F43" s="81">
        <v>0</v>
      </c>
      <c r="G43" s="81">
        <v>0</v>
      </c>
      <c r="H43" s="81">
        <v>0</v>
      </c>
      <c r="I43" s="81">
        <v>0</v>
      </c>
      <c r="J43" s="81">
        <v>0</v>
      </c>
      <c r="K43" s="81">
        <v>0</v>
      </c>
      <c r="L43" s="81">
        <v>0</v>
      </c>
      <c r="M43" s="81">
        <v>0</v>
      </c>
      <c r="N43" s="81">
        <v>0</v>
      </c>
      <c r="O43" s="81">
        <v>0</v>
      </c>
      <c r="P43" s="81">
        <v>0</v>
      </c>
      <c r="Q43" s="157">
        <v>0</v>
      </c>
      <c r="R43" s="169"/>
    </row>
    <row r="44" spans="2:18" ht="21" customHeight="1" x14ac:dyDescent="0.3">
      <c r="B44" s="155" t="s">
        <v>45</v>
      </c>
      <c r="C44" s="156">
        <f>SUM(C7:C43)</f>
        <v>17469</v>
      </c>
      <c r="D44" s="156">
        <f t="shared" ref="D44:Q44" si="0">SUM(D7:D43)</f>
        <v>42491</v>
      </c>
      <c r="E44" s="156">
        <f t="shared" si="0"/>
        <v>3323</v>
      </c>
      <c r="F44" s="156">
        <f t="shared" si="0"/>
        <v>182655</v>
      </c>
      <c r="G44" s="156">
        <f t="shared" si="0"/>
        <v>33205</v>
      </c>
      <c r="H44" s="156">
        <f t="shared" si="0"/>
        <v>24612</v>
      </c>
      <c r="I44" s="156">
        <f t="shared" si="0"/>
        <v>3554</v>
      </c>
      <c r="J44" s="156">
        <f t="shared" si="0"/>
        <v>2826</v>
      </c>
      <c r="K44" s="156">
        <f t="shared" si="0"/>
        <v>20</v>
      </c>
      <c r="L44" s="156">
        <f t="shared" si="0"/>
        <v>20664</v>
      </c>
      <c r="M44" s="156">
        <f t="shared" si="0"/>
        <v>15496</v>
      </c>
      <c r="N44" s="156">
        <f t="shared" si="0"/>
        <v>22342</v>
      </c>
      <c r="O44" s="156">
        <f t="shared" si="0"/>
        <v>3172</v>
      </c>
      <c r="P44" s="156">
        <f t="shared" si="0"/>
        <v>42854</v>
      </c>
      <c r="Q44" s="156">
        <f t="shared" si="0"/>
        <v>414683</v>
      </c>
      <c r="R44" s="169"/>
    </row>
    <row r="45" spans="2:18" ht="21" customHeight="1" x14ac:dyDescent="0.3">
      <c r="B45" s="264" t="s">
        <v>46</v>
      </c>
      <c r="C45" s="264"/>
      <c r="D45" s="264"/>
      <c r="E45" s="264"/>
      <c r="F45" s="264"/>
      <c r="G45" s="264"/>
      <c r="H45" s="264"/>
      <c r="I45" s="264"/>
      <c r="J45" s="264"/>
      <c r="K45" s="264"/>
      <c r="L45" s="264"/>
      <c r="M45" s="264"/>
      <c r="N45" s="264"/>
      <c r="O45" s="264"/>
      <c r="P45" s="264"/>
      <c r="Q45" s="264"/>
      <c r="R45" s="170"/>
    </row>
    <row r="46" spans="2:18" ht="21" customHeight="1" x14ac:dyDescent="0.3">
      <c r="B46" s="153" t="s">
        <v>47</v>
      </c>
      <c r="C46" s="81">
        <v>0</v>
      </c>
      <c r="D46" s="81">
        <v>0</v>
      </c>
      <c r="E46" s="81">
        <v>0</v>
      </c>
      <c r="F46" s="81">
        <v>0</v>
      </c>
      <c r="G46" s="81">
        <v>0</v>
      </c>
      <c r="H46" s="81">
        <v>0</v>
      </c>
      <c r="I46" s="81">
        <v>0</v>
      </c>
      <c r="J46" s="81">
        <v>0</v>
      </c>
      <c r="K46" s="81">
        <v>0</v>
      </c>
      <c r="L46" s="81">
        <v>0</v>
      </c>
      <c r="M46" s="81">
        <v>0</v>
      </c>
      <c r="N46" s="81">
        <v>0</v>
      </c>
      <c r="O46" s="81">
        <v>0</v>
      </c>
      <c r="P46" s="81">
        <v>0</v>
      </c>
      <c r="Q46" s="157">
        <v>0</v>
      </c>
      <c r="R46" s="169"/>
    </row>
    <row r="47" spans="2:18" ht="21" customHeight="1" x14ac:dyDescent="0.3">
      <c r="B47" s="153" t="s">
        <v>65</v>
      </c>
      <c r="C47" s="81">
        <v>343</v>
      </c>
      <c r="D47" s="81">
        <v>90154</v>
      </c>
      <c r="E47" s="81">
        <v>0</v>
      </c>
      <c r="F47" s="81">
        <v>522201</v>
      </c>
      <c r="G47" s="81">
        <v>8328</v>
      </c>
      <c r="H47" s="81">
        <v>56796</v>
      </c>
      <c r="I47" s="81">
        <v>0</v>
      </c>
      <c r="J47" s="81">
        <v>90795</v>
      </c>
      <c r="K47" s="81">
        <v>0</v>
      </c>
      <c r="L47" s="81">
        <v>6295</v>
      </c>
      <c r="M47" s="81">
        <v>0</v>
      </c>
      <c r="N47" s="81">
        <v>0</v>
      </c>
      <c r="O47" s="81">
        <v>262923</v>
      </c>
      <c r="P47" s="81">
        <v>145359</v>
      </c>
      <c r="Q47" s="157">
        <v>1183194</v>
      </c>
      <c r="R47" s="169"/>
    </row>
    <row r="48" spans="2:18" ht="21" customHeight="1" x14ac:dyDescent="0.3">
      <c r="B48" s="9" t="s">
        <v>258</v>
      </c>
      <c r="C48" s="81">
        <v>0</v>
      </c>
      <c r="D48" s="81">
        <v>13361</v>
      </c>
      <c r="E48" s="81">
        <v>6476</v>
      </c>
      <c r="F48" s="81">
        <v>47490</v>
      </c>
      <c r="G48" s="81">
        <v>2146</v>
      </c>
      <c r="H48" s="81">
        <v>13315</v>
      </c>
      <c r="I48" s="81">
        <v>9884</v>
      </c>
      <c r="J48" s="81">
        <v>10708</v>
      </c>
      <c r="K48" s="81">
        <v>0</v>
      </c>
      <c r="L48" s="81">
        <v>0</v>
      </c>
      <c r="M48" s="81">
        <v>10355</v>
      </c>
      <c r="N48" s="81">
        <v>248</v>
      </c>
      <c r="O48" s="81">
        <v>3987</v>
      </c>
      <c r="P48" s="81">
        <v>2373</v>
      </c>
      <c r="Q48" s="157">
        <v>120343</v>
      </c>
      <c r="R48" s="169"/>
    </row>
    <row r="49" spans="2:19" ht="21" customHeight="1" x14ac:dyDescent="0.3">
      <c r="B49" s="153" t="s">
        <v>48</v>
      </c>
      <c r="C49" s="81">
        <v>8998</v>
      </c>
      <c r="D49" s="81">
        <v>87950</v>
      </c>
      <c r="E49" s="81">
        <v>783248</v>
      </c>
      <c r="F49" s="81">
        <v>88221</v>
      </c>
      <c r="G49" s="81">
        <v>26706</v>
      </c>
      <c r="H49" s="81">
        <v>130787</v>
      </c>
      <c r="I49" s="81">
        <v>10763</v>
      </c>
      <c r="J49" s="81">
        <v>184035</v>
      </c>
      <c r="K49" s="81">
        <v>0</v>
      </c>
      <c r="L49" s="81">
        <v>63294</v>
      </c>
      <c r="M49" s="81">
        <v>400</v>
      </c>
      <c r="N49" s="81">
        <v>1285</v>
      </c>
      <c r="O49" s="81">
        <v>448821</v>
      </c>
      <c r="P49" s="81">
        <v>965604</v>
      </c>
      <c r="Q49" s="157">
        <v>2800110</v>
      </c>
      <c r="R49" s="169"/>
    </row>
    <row r="50" spans="2:19" ht="21" customHeight="1" x14ac:dyDescent="0.3">
      <c r="B50" s="153" t="s">
        <v>260</v>
      </c>
      <c r="C50" s="81">
        <v>903</v>
      </c>
      <c r="D50" s="81">
        <v>9622</v>
      </c>
      <c r="E50" s="81">
        <v>0</v>
      </c>
      <c r="F50" s="81">
        <v>22613</v>
      </c>
      <c r="G50" s="81">
        <v>15960</v>
      </c>
      <c r="H50" s="81">
        <v>7453</v>
      </c>
      <c r="I50" s="81">
        <v>897</v>
      </c>
      <c r="J50" s="81">
        <v>9437</v>
      </c>
      <c r="K50" s="81">
        <v>0</v>
      </c>
      <c r="L50" s="81">
        <v>15</v>
      </c>
      <c r="M50" s="81">
        <v>193</v>
      </c>
      <c r="N50" s="81">
        <v>0</v>
      </c>
      <c r="O50" s="81">
        <v>0</v>
      </c>
      <c r="P50" s="81">
        <v>17799</v>
      </c>
      <c r="Q50" s="157">
        <v>84892</v>
      </c>
      <c r="R50" s="169"/>
    </row>
    <row r="51" spans="2:19" ht="21" customHeight="1" x14ac:dyDescent="0.3">
      <c r="B51" s="155" t="s">
        <v>45</v>
      </c>
      <c r="C51" s="156">
        <f>SUM(C46:C50)</f>
        <v>10244</v>
      </c>
      <c r="D51" s="156">
        <f t="shared" ref="D51:Q51" si="1">SUM(D46:D50)</f>
        <v>201087</v>
      </c>
      <c r="E51" s="156">
        <f t="shared" si="1"/>
        <v>789724</v>
      </c>
      <c r="F51" s="156">
        <f t="shared" si="1"/>
        <v>680525</v>
      </c>
      <c r="G51" s="156">
        <f t="shared" si="1"/>
        <v>53140</v>
      </c>
      <c r="H51" s="156">
        <f t="shared" si="1"/>
        <v>208351</v>
      </c>
      <c r="I51" s="156">
        <f t="shared" si="1"/>
        <v>21544</v>
      </c>
      <c r="J51" s="156">
        <f t="shared" si="1"/>
        <v>294975</v>
      </c>
      <c r="K51" s="156">
        <f t="shared" si="1"/>
        <v>0</v>
      </c>
      <c r="L51" s="156">
        <f t="shared" si="1"/>
        <v>69604</v>
      </c>
      <c r="M51" s="156">
        <f t="shared" si="1"/>
        <v>10948</v>
      </c>
      <c r="N51" s="156">
        <f t="shared" si="1"/>
        <v>1533</v>
      </c>
      <c r="O51" s="156">
        <f t="shared" si="1"/>
        <v>715731</v>
      </c>
      <c r="P51" s="156">
        <f t="shared" si="1"/>
        <v>1131135</v>
      </c>
      <c r="Q51" s="156">
        <f t="shared" si="1"/>
        <v>4188539</v>
      </c>
      <c r="R51" s="169"/>
    </row>
    <row r="52" spans="2:19" ht="20.25" customHeight="1" x14ac:dyDescent="0.3">
      <c r="B52" s="265" t="s">
        <v>50</v>
      </c>
      <c r="C52" s="265"/>
      <c r="D52" s="265"/>
      <c r="E52" s="265"/>
      <c r="F52" s="265"/>
      <c r="G52" s="265"/>
      <c r="H52" s="265"/>
      <c r="I52" s="265"/>
      <c r="J52" s="265"/>
      <c r="K52" s="265"/>
      <c r="L52" s="265"/>
      <c r="M52" s="265"/>
      <c r="N52" s="265"/>
      <c r="O52" s="265"/>
      <c r="P52" s="265"/>
      <c r="Q52" s="265"/>
      <c r="R52" s="171"/>
      <c r="S52" s="7"/>
    </row>
    <row r="54" spans="2:19" x14ac:dyDescent="0.3">
      <c r="C54" s="7"/>
      <c r="D54" s="7"/>
      <c r="E54" s="7"/>
      <c r="F54" s="7"/>
      <c r="G54" s="7"/>
      <c r="H54" s="7"/>
      <c r="I54" s="7"/>
      <c r="J54" s="7"/>
      <c r="K54" s="7"/>
      <c r="L54" s="7"/>
      <c r="M54" s="7"/>
      <c r="N54" s="7"/>
      <c r="O54" s="7"/>
      <c r="P54" s="7"/>
      <c r="Q54" s="7"/>
    </row>
  </sheetData>
  <sheetProtection password="E931" sheet="1" objects="1" scenarios="1"/>
  <mergeCells count="4">
    <mergeCell ref="B4:Q4"/>
    <mergeCell ref="B6:Q6"/>
    <mergeCell ref="B45:Q45"/>
    <mergeCell ref="B52:Q5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rgb="FF92D050"/>
  </sheetPr>
  <dimension ref="B3:S55"/>
  <sheetViews>
    <sheetView topLeftCell="B4" workbookViewId="0">
      <pane xSplit="1" ySplit="3" topLeftCell="L34" activePane="bottomRight" state="frozen"/>
      <selection activeCell="B4" sqref="B4"/>
      <selection pane="topRight" activeCell="C4" sqref="C4"/>
      <selection pane="bottomLeft" activeCell="B7" sqref="B7"/>
      <selection pane="bottomRight" activeCell="Q44" sqref="Q44"/>
    </sheetView>
  </sheetViews>
  <sheetFormatPr defaultColWidth="9.1796875" defaultRowHeight="14" x14ac:dyDescent="0.3"/>
  <cols>
    <col min="1" max="1" width="12.453125" style="6" customWidth="1"/>
    <col min="2" max="2" width="51.26953125" style="6" customWidth="1"/>
    <col min="3" max="17" width="21.54296875" style="6" customWidth="1"/>
    <col min="18" max="19" width="6.1796875" style="6" bestFit="1" customWidth="1"/>
    <col min="20" max="20" width="13.54296875" style="6" customWidth="1"/>
    <col min="21" max="16384" width="9.1796875" style="6"/>
  </cols>
  <sheetData>
    <row r="3" spans="2:18" ht="5.25" customHeight="1" x14ac:dyDescent="0.3"/>
    <row r="4" spans="2:18" ht="21" customHeight="1" x14ac:dyDescent="0.3">
      <c r="B4" s="262" t="s">
        <v>302</v>
      </c>
      <c r="C4" s="262"/>
      <c r="D4" s="262"/>
      <c r="E4" s="262"/>
      <c r="F4" s="262"/>
      <c r="G4" s="262"/>
      <c r="H4" s="262"/>
      <c r="I4" s="262"/>
      <c r="J4" s="262"/>
      <c r="K4" s="262"/>
      <c r="L4" s="262"/>
      <c r="M4" s="262"/>
      <c r="N4" s="262"/>
      <c r="O4" s="262"/>
      <c r="P4" s="262"/>
      <c r="Q4" s="262"/>
      <c r="R4" s="158"/>
    </row>
    <row r="5" spans="2:18" ht="28.5" customHeight="1" x14ac:dyDescent="0.3">
      <c r="B5" s="74" t="s">
        <v>0</v>
      </c>
      <c r="C5" s="77" t="s">
        <v>201</v>
      </c>
      <c r="D5" s="77" t="s">
        <v>202</v>
      </c>
      <c r="E5" s="77" t="s">
        <v>203</v>
      </c>
      <c r="F5" s="77" t="s">
        <v>204</v>
      </c>
      <c r="G5" s="77" t="s">
        <v>205</v>
      </c>
      <c r="H5" s="77" t="s">
        <v>206</v>
      </c>
      <c r="I5" s="77" t="s">
        <v>207</v>
      </c>
      <c r="J5" s="77" t="s">
        <v>208</v>
      </c>
      <c r="K5" s="77" t="s">
        <v>209</v>
      </c>
      <c r="L5" s="77" t="s">
        <v>210</v>
      </c>
      <c r="M5" s="77" t="s">
        <v>211</v>
      </c>
      <c r="N5" s="77" t="s">
        <v>212</v>
      </c>
      <c r="O5" s="77" t="s">
        <v>213</v>
      </c>
      <c r="P5" s="77" t="s">
        <v>214</v>
      </c>
      <c r="Q5" s="77" t="s">
        <v>215</v>
      </c>
      <c r="R5" s="168"/>
    </row>
    <row r="6" spans="2:18" ht="21" customHeight="1" x14ac:dyDescent="0.3">
      <c r="B6" s="263" t="s">
        <v>16</v>
      </c>
      <c r="C6" s="263"/>
      <c r="D6" s="263"/>
      <c r="E6" s="263"/>
      <c r="F6" s="263"/>
      <c r="G6" s="263"/>
      <c r="H6" s="263"/>
      <c r="I6" s="263"/>
      <c r="J6" s="263"/>
      <c r="K6" s="263"/>
      <c r="L6" s="263"/>
      <c r="M6" s="263"/>
      <c r="N6" s="263"/>
      <c r="O6" s="263"/>
      <c r="P6" s="263"/>
      <c r="Q6" s="263"/>
      <c r="R6" s="168"/>
    </row>
    <row r="7" spans="2:18" ht="18.75" customHeight="1" x14ac:dyDescent="0.3">
      <c r="B7" s="153" t="s">
        <v>17</v>
      </c>
      <c r="C7" s="81">
        <v>0</v>
      </c>
      <c r="D7" s="81">
        <v>4</v>
      </c>
      <c r="E7" s="81">
        <v>31</v>
      </c>
      <c r="F7" s="81">
        <v>68</v>
      </c>
      <c r="G7" s="81">
        <v>162</v>
      </c>
      <c r="H7" s="81">
        <v>8</v>
      </c>
      <c r="I7" s="81">
        <v>0</v>
      </c>
      <c r="J7" s="81">
        <v>0</v>
      </c>
      <c r="K7" s="81">
        <v>0</v>
      </c>
      <c r="L7" s="81">
        <v>1352</v>
      </c>
      <c r="M7" s="81">
        <v>81</v>
      </c>
      <c r="N7" s="81">
        <v>1827</v>
      </c>
      <c r="O7" s="81">
        <v>256470</v>
      </c>
      <c r="P7" s="81">
        <v>591</v>
      </c>
      <c r="Q7" s="157">
        <v>260594</v>
      </c>
      <c r="R7" s="169"/>
    </row>
    <row r="8" spans="2:18" ht="21" customHeight="1" x14ac:dyDescent="0.3">
      <c r="B8" s="153" t="s">
        <v>18</v>
      </c>
      <c r="C8" s="81">
        <v>0</v>
      </c>
      <c r="D8" s="81">
        <v>1720</v>
      </c>
      <c r="E8" s="81">
        <v>280</v>
      </c>
      <c r="F8" s="81">
        <v>33812</v>
      </c>
      <c r="G8" s="81">
        <v>1386</v>
      </c>
      <c r="H8" s="81">
        <v>132</v>
      </c>
      <c r="I8" s="81">
        <v>60544</v>
      </c>
      <c r="J8" s="81">
        <v>47612</v>
      </c>
      <c r="K8" s="81">
        <v>0</v>
      </c>
      <c r="L8" s="81">
        <v>1262</v>
      </c>
      <c r="M8" s="81">
        <v>1465</v>
      </c>
      <c r="N8" s="81">
        <v>2182</v>
      </c>
      <c r="O8" s="81">
        <v>0</v>
      </c>
      <c r="P8" s="81">
        <v>6591</v>
      </c>
      <c r="Q8" s="157">
        <v>156987</v>
      </c>
      <c r="R8" s="169"/>
    </row>
    <row r="9" spans="2:18" ht="21" customHeight="1" x14ac:dyDescent="0.3">
      <c r="B9" s="153" t="s">
        <v>19</v>
      </c>
      <c r="C9" s="81">
        <v>2602</v>
      </c>
      <c r="D9" s="81">
        <v>20087</v>
      </c>
      <c r="E9" s="81">
        <v>4144</v>
      </c>
      <c r="F9" s="81">
        <v>16917</v>
      </c>
      <c r="G9" s="81">
        <v>48129</v>
      </c>
      <c r="H9" s="81">
        <v>343</v>
      </c>
      <c r="I9" s="81">
        <v>38176</v>
      </c>
      <c r="J9" s="81">
        <v>5855</v>
      </c>
      <c r="K9" s="81">
        <v>0</v>
      </c>
      <c r="L9" s="81">
        <v>7271</v>
      </c>
      <c r="M9" s="81">
        <v>24055</v>
      </c>
      <c r="N9" s="81">
        <v>11435</v>
      </c>
      <c r="O9" s="81">
        <v>0</v>
      </c>
      <c r="P9" s="81">
        <v>0</v>
      </c>
      <c r="Q9" s="157">
        <v>179015</v>
      </c>
      <c r="R9" s="169"/>
    </row>
    <row r="10" spans="2:18" ht="21" customHeight="1" x14ac:dyDescent="0.3">
      <c r="B10" s="153" t="s">
        <v>145</v>
      </c>
      <c r="C10" s="81">
        <v>2628</v>
      </c>
      <c r="D10" s="81">
        <v>3138</v>
      </c>
      <c r="E10" s="81">
        <v>2034</v>
      </c>
      <c r="F10" s="81">
        <v>8489</v>
      </c>
      <c r="G10" s="81">
        <v>8609</v>
      </c>
      <c r="H10" s="81">
        <v>7306</v>
      </c>
      <c r="I10" s="81">
        <v>9861</v>
      </c>
      <c r="J10" s="81">
        <v>6762</v>
      </c>
      <c r="K10" s="81">
        <v>0</v>
      </c>
      <c r="L10" s="81">
        <v>257</v>
      </c>
      <c r="M10" s="81">
        <v>1569</v>
      </c>
      <c r="N10" s="81">
        <v>4521</v>
      </c>
      <c r="O10" s="81">
        <v>270</v>
      </c>
      <c r="P10" s="81">
        <v>2896</v>
      </c>
      <c r="Q10" s="157">
        <v>58340</v>
      </c>
      <c r="R10" s="169"/>
    </row>
    <row r="11" spans="2:18" ht="21" customHeight="1" x14ac:dyDescent="0.3">
      <c r="B11" s="153" t="s">
        <v>20</v>
      </c>
      <c r="C11" s="81">
        <v>46</v>
      </c>
      <c r="D11" s="81">
        <v>9332</v>
      </c>
      <c r="E11" s="81">
        <v>4231</v>
      </c>
      <c r="F11" s="81">
        <v>64182</v>
      </c>
      <c r="G11" s="81">
        <v>13666</v>
      </c>
      <c r="H11" s="81">
        <v>10191</v>
      </c>
      <c r="I11" s="81">
        <v>77398</v>
      </c>
      <c r="J11" s="81">
        <v>60665</v>
      </c>
      <c r="K11" s="81">
        <v>0</v>
      </c>
      <c r="L11" s="81">
        <v>26907</v>
      </c>
      <c r="M11" s="81">
        <v>15863</v>
      </c>
      <c r="N11" s="81">
        <v>36367</v>
      </c>
      <c r="O11" s="81">
        <v>193257</v>
      </c>
      <c r="P11" s="81">
        <v>21015</v>
      </c>
      <c r="Q11" s="157">
        <v>533120</v>
      </c>
      <c r="R11" s="169"/>
    </row>
    <row r="12" spans="2:18" ht="21" customHeight="1" x14ac:dyDescent="0.3">
      <c r="B12" s="153" t="s">
        <v>139</v>
      </c>
      <c r="C12" s="81">
        <v>0</v>
      </c>
      <c r="D12" s="81">
        <v>1623</v>
      </c>
      <c r="E12" s="81">
        <v>8559</v>
      </c>
      <c r="F12" s="81">
        <v>17858</v>
      </c>
      <c r="G12" s="81">
        <v>8185</v>
      </c>
      <c r="H12" s="81">
        <v>16372</v>
      </c>
      <c r="I12" s="81">
        <v>146326</v>
      </c>
      <c r="J12" s="81">
        <v>132948</v>
      </c>
      <c r="K12" s="81">
        <v>0</v>
      </c>
      <c r="L12" s="81">
        <v>32239</v>
      </c>
      <c r="M12" s="81">
        <v>23541</v>
      </c>
      <c r="N12" s="81">
        <v>23133</v>
      </c>
      <c r="O12" s="81">
        <v>132954</v>
      </c>
      <c r="P12" s="81">
        <v>48962</v>
      </c>
      <c r="Q12" s="157">
        <v>592699</v>
      </c>
      <c r="R12" s="169"/>
    </row>
    <row r="13" spans="2:18" ht="21" customHeight="1" x14ac:dyDescent="0.3">
      <c r="B13" s="153" t="s">
        <v>21</v>
      </c>
      <c r="C13" s="81">
        <v>0</v>
      </c>
      <c r="D13" s="81">
        <v>9489</v>
      </c>
      <c r="E13" s="81">
        <v>7649</v>
      </c>
      <c r="F13" s="81">
        <v>28532</v>
      </c>
      <c r="G13" s="81">
        <v>4153</v>
      </c>
      <c r="H13" s="81">
        <v>12329</v>
      </c>
      <c r="I13" s="81">
        <v>121318</v>
      </c>
      <c r="J13" s="81">
        <v>154612</v>
      </c>
      <c r="K13" s="81">
        <v>0</v>
      </c>
      <c r="L13" s="81">
        <v>28737</v>
      </c>
      <c r="M13" s="81">
        <v>49419</v>
      </c>
      <c r="N13" s="81">
        <v>20808</v>
      </c>
      <c r="O13" s="81">
        <v>62078</v>
      </c>
      <c r="P13" s="81">
        <v>15646</v>
      </c>
      <c r="Q13" s="157">
        <v>514772</v>
      </c>
      <c r="R13" s="169"/>
    </row>
    <row r="14" spans="2:18" ht="21" customHeight="1" x14ac:dyDescent="0.3">
      <c r="B14" s="153" t="s">
        <v>22</v>
      </c>
      <c r="C14" s="81">
        <v>0</v>
      </c>
      <c r="D14" s="81">
        <v>1680</v>
      </c>
      <c r="E14" s="81">
        <v>642</v>
      </c>
      <c r="F14" s="81">
        <v>7698</v>
      </c>
      <c r="G14" s="81">
        <v>252</v>
      </c>
      <c r="H14" s="81">
        <v>5846</v>
      </c>
      <c r="I14" s="81">
        <v>9595</v>
      </c>
      <c r="J14" s="81">
        <v>5606</v>
      </c>
      <c r="K14" s="81">
        <v>0</v>
      </c>
      <c r="L14" s="81">
        <v>493</v>
      </c>
      <c r="M14" s="81">
        <v>1039</v>
      </c>
      <c r="N14" s="81">
        <v>2622</v>
      </c>
      <c r="O14" s="81">
        <v>0</v>
      </c>
      <c r="P14" s="81">
        <v>699</v>
      </c>
      <c r="Q14" s="157">
        <v>36172</v>
      </c>
      <c r="R14" s="169"/>
    </row>
    <row r="15" spans="2:18" ht="21" customHeight="1" x14ac:dyDescent="0.3">
      <c r="B15" s="153" t="s">
        <v>23</v>
      </c>
      <c r="C15" s="81">
        <v>0</v>
      </c>
      <c r="D15" s="81">
        <v>0</v>
      </c>
      <c r="E15" s="81">
        <v>0</v>
      </c>
      <c r="F15" s="81">
        <v>0</v>
      </c>
      <c r="G15" s="81">
        <v>0</v>
      </c>
      <c r="H15" s="81">
        <v>0</v>
      </c>
      <c r="I15" s="81">
        <v>0</v>
      </c>
      <c r="J15" s="81">
        <v>0</v>
      </c>
      <c r="K15" s="81">
        <v>202790</v>
      </c>
      <c r="L15" s="81">
        <v>0</v>
      </c>
      <c r="M15" s="81">
        <v>0</v>
      </c>
      <c r="N15" s="81">
        <v>0</v>
      </c>
      <c r="O15" s="81">
        <v>0</v>
      </c>
      <c r="P15" s="81">
        <v>0</v>
      </c>
      <c r="Q15" s="157">
        <v>202790</v>
      </c>
      <c r="R15" s="169"/>
    </row>
    <row r="16" spans="2:18" ht="21" customHeight="1" x14ac:dyDescent="0.3">
      <c r="B16" s="153" t="s">
        <v>24</v>
      </c>
      <c r="C16" s="81">
        <v>0</v>
      </c>
      <c r="D16" s="81">
        <v>2644</v>
      </c>
      <c r="E16" s="81">
        <v>1517</v>
      </c>
      <c r="F16" s="81">
        <v>10606</v>
      </c>
      <c r="G16" s="81">
        <v>2751</v>
      </c>
      <c r="H16" s="81">
        <v>1975</v>
      </c>
      <c r="I16" s="81">
        <v>30207</v>
      </c>
      <c r="J16" s="81">
        <v>25184</v>
      </c>
      <c r="K16" s="81">
        <v>2191</v>
      </c>
      <c r="L16" s="81">
        <v>1290</v>
      </c>
      <c r="M16" s="81">
        <v>7145</v>
      </c>
      <c r="N16" s="81">
        <v>8349</v>
      </c>
      <c r="O16" s="81">
        <v>0</v>
      </c>
      <c r="P16" s="81">
        <v>1653</v>
      </c>
      <c r="Q16" s="157">
        <v>95511</v>
      </c>
      <c r="R16" s="169"/>
    </row>
    <row r="17" spans="2:18" ht="21" customHeight="1" x14ac:dyDescent="0.3">
      <c r="B17" s="153" t="s">
        <v>25</v>
      </c>
      <c r="C17" s="81">
        <v>0</v>
      </c>
      <c r="D17" s="81">
        <v>2092</v>
      </c>
      <c r="E17" s="81">
        <v>1629</v>
      </c>
      <c r="F17" s="81">
        <v>7647</v>
      </c>
      <c r="G17" s="81">
        <v>2223</v>
      </c>
      <c r="H17" s="81">
        <v>5634</v>
      </c>
      <c r="I17" s="81">
        <v>51329</v>
      </c>
      <c r="J17" s="81">
        <v>54425</v>
      </c>
      <c r="K17" s="81">
        <v>0</v>
      </c>
      <c r="L17" s="81">
        <v>5490</v>
      </c>
      <c r="M17" s="81">
        <v>4984</v>
      </c>
      <c r="N17" s="81">
        <v>11509</v>
      </c>
      <c r="O17" s="81">
        <v>83110</v>
      </c>
      <c r="P17" s="81">
        <v>1834</v>
      </c>
      <c r="Q17" s="157">
        <v>231905</v>
      </c>
      <c r="R17" s="169"/>
    </row>
    <row r="18" spans="2:18" ht="21" customHeight="1" x14ac:dyDescent="0.3">
      <c r="B18" s="153" t="s">
        <v>26</v>
      </c>
      <c r="C18" s="81">
        <v>7154</v>
      </c>
      <c r="D18" s="81">
        <v>12648</v>
      </c>
      <c r="E18" s="81">
        <v>3936</v>
      </c>
      <c r="F18" s="81">
        <v>39896</v>
      </c>
      <c r="G18" s="81">
        <v>3281</v>
      </c>
      <c r="H18" s="81">
        <v>6658</v>
      </c>
      <c r="I18" s="81">
        <v>23805</v>
      </c>
      <c r="J18" s="81">
        <v>32450</v>
      </c>
      <c r="K18" s="81">
        <v>0</v>
      </c>
      <c r="L18" s="81">
        <v>3881</v>
      </c>
      <c r="M18" s="81">
        <v>15901</v>
      </c>
      <c r="N18" s="81">
        <v>22195</v>
      </c>
      <c r="O18" s="81">
        <v>61140</v>
      </c>
      <c r="P18" s="81">
        <v>4532</v>
      </c>
      <c r="Q18" s="157">
        <v>237476</v>
      </c>
      <c r="R18" s="169"/>
    </row>
    <row r="19" spans="2:18" ht="21" customHeight="1" x14ac:dyDescent="0.3">
      <c r="B19" s="153" t="s">
        <v>27</v>
      </c>
      <c r="C19" s="81">
        <v>0</v>
      </c>
      <c r="D19" s="81">
        <v>1689</v>
      </c>
      <c r="E19" s="81">
        <v>4180</v>
      </c>
      <c r="F19" s="81">
        <v>17968</v>
      </c>
      <c r="G19" s="81">
        <v>2233</v>
      </c>
      <c r="H19" s="81">
        <v>12800</v>
      </c>
      <c r="I19" s="81">
        <v>38820</v>
      </c>
      <c r="J19" s="81">
        <v>42511</v>
      </c>
      <c r="K19" s="81">
        <v>0</v>
      </c>
      <c r="L19" s="81">
        <v>4617</v>
      </c>
      <c r="M19" s="81">
        <v>14774</v>
      </c>
      <c r="N19" s="81">
        <v>20510</v>
      </c>
      <c r="O19" s="81">
        <v>0</v>
      </c>
      <c r="P19" s="81">
        <v>1465</v>
      </c>
      <c r="Q19" s="157">
        <v>161566</v>
      </c>
      <c r="R19" s="169"/>
    </row>
    <row r="20" spans="2:18" ht="21" customHeight="1" x14ac:dyDescent="0.3">
      <c r="B20" s="153" t="s">
        <v>28</v>
      </c>
      <c r="C20" s="81">
        <v>2851</v>
      </c>
      <c r="D20" s="81">
        <v>11377</v>
      </c>
      <c r="E20" s="81">
        <v>16483</v>
      </c>
      <c r="F20" s="81">
        <v>28959</v>
      </c>
      <c r="G20" s="81">
        <v>16754</v>
      </c>
      <c r="H20" s="81">
        <v>8157</v>
      </c>
      <c r="I20" s="81">
        <v>71916</v>
      </c>
      <c r="J20" s="81">
        <v>50261</v>
      </c>
      <c r="K20" s="81">
        <v>0</v>
      </c>
      <c r="L20" s="81">
        <v>34536</v>
      </c>
      <c r="M20" s="81">
        <v>10447</v>
      </c>
      <c r="N20" s="81">
        <v>23006</v>
      </c>
      <c r="O20" s="81">
        <v>82413</v>
      </c>
      <c r="P20" s="81">
        <v>17726</v>
      </c>
      <c r="Q20" s="157">
        <v>374886</v>
      </c>
      <c r="R20" s="169"/>
    </row>
    <row r="21" spans="2:18" ht="21" customHeight="1" x14ac:dyDescent="0.3">
      <c r="B21" s="153" t="s">
        <v>29</v>
      </c>
      <c r="C21" s="81">
        <v>5346</v>
      </c>
      <c r="D21" s="81">
        <v>5503</v>
      </c>
      <c r="E21" s="81">
        <v>5646</v>
      </c>
      <c r="F21" s="81">
        <v>16546</v>
      </c>
      <c r="G21" s="81">
        <v>6066</v>
      </c>
      <c r="H21" s="81">
        <v>15713</v>
      </c>
      <c r="I21" s="81">
        <v>104122</v>
      </c>
      <c r="J21" s="81">
        <v>50603</v>
      </c>
      <c r="K21" s="81">
        <v>0</v>
      </c>
      <c r="L21" s="81">
        <v>8864</v>
      </c>
      <c r="M21" s="81">
        <v>16584</v>
      </c>
      <c r="N21" s="81">
        <v>25178</v>
      </c>
      <c r="O21" s="81">
        <v>13055</v>
      </c>
      <c r="P21" s="81">
        <v>3047</v>
      </c>
      <c r="Q21" s="157">
        <v>276273</v>
      </c>
      <c r="R21" s="169"/>
    </row>
    <row r="22" spans="2:18" ht="21" customHeight="1" x14ac:dyDescent="0.3">
      <c r="B22" s="153" t="s">
        <v>30</v>
      </c>
      <c r="C22" s="81">
        <v>0</v>
      </c>
      <c r="D22" s="81">
        <v>2853</v>
      </c>
      <c r="E22" s="81">
        <v>2338</v>
      </c>
      <c r="F22" s="81">
        <v>9205</v>
      </c>
      <c r="G22" s="81">
        <v>946</v>
      </c>
      <c r="H22" s="81">
        <v>4372</v>
      </c>
      <c r="I22" s="81">
        <v>23362</v>
      </c>
      <c r="J22" s="81">
        <v>22675</v>
      </c>
      <c r="K22" s="81">
        <v>0</v>
      </c>
      <c r="L22" s="81">
        <v>1579</v>
      </c>
      <c r="M22" s="81">
        <v>5365</v>
      </c>
      <c r="N22" s="81">
        <v>14586</v>
      </c>
      <c r="O22" s="81">
        <v>0</v>
      </c>
      <c r="P22" s="81">
        <v>2172</v>
      </c>
      <c r="Q22" s="157">
        <v>89451</v>
      </c>
      <c r="R22" s="169"/>
    </row>
    <row r="23" spans="2:18" ht="21" customHeight="1" x14ac:dyDescent="0.3">
      <c r="B23" s="153" t="s">
        <v>31</v>
      </c>
      <c r="C23" s="81">
        <v>0</v>
      </c>
      <c r="D23" s="81">
        <v>0</v>
      </c>
      <c r="E23" s="81">
        <v>54</v>
      </c>
      <c r="F23" s="81">
        <v>0</v>
      </c>
      <c r="G23" s="81">
        <v>5</v>
      </c>
      <c r="H23" s="81">
        <v>0</v>
      </c>
      <c r="I23" s="81">
        <v>17985</v>
      </c>
      <c r="J23" s="81">
        <v>7193</v>
      </c>
      <c r="K23" s="81">
        <v>111895</v>
      </c>
      <c r="L23" s="81">
        <v>4</v>
      </c>
      <c r="M23" s="81">
        <v>0</v>
      </c>
      <c r="N23" s="81">
        <v>24</v>
      </c>
      <c r="O23" s="81">
        <v>0</v>
      </c>
      <c r="P23" s="81">
        <v>5</v>
      </c>
      <c r="Q23" s="157">
        <v>137164</v>
      </c>
      <c r="R23" s="169"/>
    </row>
    <row r="24" spans="2:18" ht="21" customHeight="1" x14ac:dyDescent="0.3">
      <c r="B24" s="153" t="s">
        <v>32</v>
      </c>
      <c r="C24" s="81">
        <v>116</v>
      </c>
      <c r="D24" s="81">
        <v>3750</v>
      </c>
      <c r="E24" s="81">
        <v>1251</v>
      </c>
      <c r="F24" s="81">
        <v>27919</v>
      </c>
      <c r="G24" s="81">
        <v>18240</v>
      </c>
      <c r="H24" s="81">
        <v>8527</v>
      </c>
      <c r="I24" s="81">
        <v>79784</v>
      </c>
      <c r="J24" s="81">
        <v>47729</v>
      </c>
      <c r="K24" s="81">
        <v>0</v>
      </c>
      <c r="L24" s="81">
        <v>18891</v>
      </c>
      <c r="M24" s="81">
        <v>2569</v>
      </c>
      <c r="N24" s="81">
        <v>9048</v>
      </c>
      <c r="O24" s="81">
        <v>209706</v>
      </c>
      <c r="P24" s="81">
        <v>8766</v>
      </c>
      <c r="Q24" s="157">
        <v>436297</v>
      </c>
      <c r="R24" s="169"/>
    </row>
    <row r="25" spans="2:18" ht="21" customHeight="1" x14ac:dyDescent="0.3">
      <c r="B25" s="153" t="s">
        <v>33</v>
      </c>
      <c r="C25" s="81">
        <v>0</v>
      </c>
      <c r="D25" s="81">
        <v>7645</v>
      </c>
      <c r="E25" s="81">
        <v>3128</v>
      </c>
      <c r="F25" s="81">
        <v>34107</v>
      </c>
      <c r="G25" s="81">
        <v>3587</v>
      </c>
      <c r="H25" s="81">
        <v>10187</v>
      </c>
      <c r="I25" s="81">
        <v>14744</v>
      </c>
      <c r="J25" s="81">
        <v>31597</v>
      </c>
      <c r="K25" s="81">
        <v>0</v>
      </c>
      <c r="L25" s="81">
        <v>2800</v>
      </c>
      <c r="M25" s="81">
        <v>14670</v>
      </c>
      <c r="N25" s="81">
        <v>21266</v>
      </c>
      <c r="O25" s="81">
        <v>3933</v>
      </c>
      <c r="P25" s="81">
        <v>715</v>
      </c>
      <c r="Q25" s="157">
        <v>148381</v>
      </c>
      <c r="R25" s="169"/>
    </row>
    <row r="26" spans="2:18" ht="21" customHeight="1" x14ac:dyDescent="0.3">
      <c r="B26" s="153" t="s">
        <v>34</v>
      </c>
      <c r="C26" s="81">
        <v>0</v>
      </c>
      <c r="D26" s="81">
        <v>4439</v>
      </c>
      <c r="E26" s="81">
        <v>2549</v>
      </c>
      <c r="F26" s="81">
        <v>6743</v>
      </c>
      <c r="G26" s="81">
        <v>1978</v>
      </c>
      <c r="H26" s="81">
        <v>539</v>
      </c>
      <c r="I26" s="81">
        <v>47304</v>
      </c>
      <c r="J26" s="81">
        <v>34333</v>
      </c>
      <c r="K26" s="81">
        <v>0</v>
      </c>
      <c r="L26" s="81">
        <v>1823</v>
      </c>
      <c r="M26" s="81">
        <v>19217</v>
      </c>
      <c r="N26" s="81">
        <v>4955</v>
      </c>
      <c r="O26" s="81">
        <v>0</v>
      </c>
      <c r="P26" s="81">
        <v>9105</v>
      </c>
      <c r="Q26" s="157">
        <v>132985</v>
      </c>
      <c r="R26" s="169"/>
    </row>
    <row r="27" spans="2:18" ht="21" customHeight="1" x14ac:dyDescent="0.3">
      <c r="B27" s="153" t="s">
        <v>35</v>
      </c>
      <c r="C27" s="81">
        <v>0</v>
      </c>
      <c r="D27" s="81">
        <v>3105</v>
      </c>
      <c r="E27" s="81">
        <v>3104</v>
      </c>
      <c r="F27" s="81">
        <v>4050</v>
      </c>
      <c r="G27" s="81">
        <v>16699</v>
      </c>
      <c r="H27" s="81">
        <v>2565</v>
      </c>
      <c r="I27" s="81">
        <v>49245</v>
      </c>
      <c r="J27" s="81">
        <v>31381</v>
      </c>
      <c r="K27" s="81">
        <v>31381</v>
      </c>
      <c r="L27" s="81">
        <v>2085</v>
      </c>
      <c r="M27" s="81">
        <v>2085</v>
      </c>
      <c r="N27" s="81">
        <v>3244</v>
      </c>
      <c r="O27" s="81">
        <v>47985</v>
      </c>
      <c r="P27" s="81">
        <v>7989</v>
      </c>
      <c r="Q27" s="157">
        <v>204920</v>
      </c>
      <c r="R27" s="169"/>
    </row>
    <row r="28" spans="2:18" ht="21" customHeight="1" x14ac:dyDescent="0.3">
      <c r="B28" s="153" t="s">
        <v>36</v>
      </c>
      <c r="C28" s="81">
        <v>312</v>
      </c>
      <c r="D28" s="81">
        <v>4010</v>
      </c>
      <c r="E28" s="81">
        <v>2438</v>
      </c>
      <c r="F28" s="81">
        <v>14294</v>
      </c>
      <c r="G28" s="81">
        <v>464</v>
      </c>
      <c r="H28" s="81">
        <v>11963</v>
      </c>
      <c r="I28" s="81">
        <v>15415</v>
      </c>
      <c r="J28" s="81">
        <v>18510</v>
      </c>
      <c r="K28" s="81">
        <v>0</v>
      </c>
      <c r="L28" s="81">
        <v>892</v>
      </c>
      <c r="M28" s="81">
        <v>4209</v>
      </c>
      <c r="N28" s="81">
        <v>34723</v>
      </c>
      <c r="O28" s="81">
        <v>0</v>
      </c>
      <c r="P28" s="81">
        <v>3840</v>
      </c>
      <c r="Q28" s="157">
        <v>111069</v>
      </c>
      <c r="R28" s="169"/>
    </row>
    <row r="29" spans="2:18" ht="21" customHeight="1" x14ac:dyDescent="0.3">
      <c r="B29" s="153" t="s">
        <v>199</v>
      </c>
      <c r="C29" s="81">
        <v>0</v>
      </c>
      <c r="D29" s="81">
        <v>2890</v>
      </c>
      <c r="E29" s="81">
        <v>1285</v>
      </c>
      <c r="F29" s="81">
        <v>3454</v>
      </c>
      <c r="G29" s="81">
        <v>843</v>
      </c>
      <c r="H29" s="81">
        <v>1690</v>
      </c>
      <c r="I29" s="81">
        <v>26998</v>
      </c>
      <c r="J29" s="81">
        <v>15147</v>
      </c>
      <c r="K29" s="81">
        <v>0</v>
      </c>
      <c r="L29" s="81">
        <v>2987</v>
      </c>
      <c r="M29" s="81">
        <v>1836</v>
      </c>
      <c r="N29" s="81">
        <v>7643</v>
      </c>
      <c r="O29" s="81">
        <v>1812</v>
      </c>
      <c r="P29" s="81">
        <v>713</v>
      </c>
      <c r="Q29" s="157">
        <v>67297</v>
      </c>
      <c r="R29" s="169"/>
    </row>
    <row r="30" spans="2:18" ht="21" customHeight="1" x14ac:dyDescent="0.3">
      <c r="B30" s="153" t="s">
        <v>200</v>
      </c>
      <c r="C30" s="81">
        <v>10641</v>
      </c>
      <c r="D30" s="81">
        <v>5832</v>
      </c>
      <c r="E30" s="81">
        <v>1063</v>
      </c>
      <c r="F30" s="81">
        <v>11291</v>
      </c>
      <c r="G30" s="81">
        <v>1766</v>
      </c>
      <c r="H30" s="81">
        <v>1983</v>
      </c>
      <c r="I30" s="81">
        <v>15146</v>
      </c>
      <c r="J30" s="81">
        <v>10557</v>
      </c>
      <c r="K30" s="81">
        <v>0</v>
      </c>
      <c r="L30" s="81">
        <v>992</v>
      </c>
      <c r="M30" s="81">
        <v>1185</v>
      </c>
      <c r="N30" s="81">
        <v>2379</v>
      </c>
      <c r="O30" s="81">
        <v>0</v>
      </c>
      <c r="P30" s="81">
        <v>4477</v>
      </c>
      <c r="Q30" s="157">
        <v>67313</v>
      </c>
      <c r="R30" s="169"/>
    </row>
    <row r="31" spans="2:18" ht="21" customHeight="1" x14ac:dyDescent="0.3">
      <c r="B31" s="153" t="s">
        <v>37</v>
      </c>
      <c r="C31" s="81">
        <v>0</v>
      </c>
      <c r="D31" s="81">
        <v>1200</v>
      </c>
      <c r="E31" s="81">
        <v>3214</v>
      </c>
      <c r="F31" s="81">
        <v>8681</v>
      </c>
      <c r="G31" s="81">
        <v>396</v>
      </c>
      <c r="H31" s="81">
        <v>3099</v>
      </c>
      <c r="I31" s="81">
        <v>52618</v>
      </c>
      <c r="J31" s="81">
        <v>45585</v>
      </c>
      <c r="K31" s="81">
        <v>0</v>
      </c>
      <c r="L31" s="81">
        <v>1303</v>
      </c>
      <c r="M31" s="81">
        <v>3453</v>
      </c>
      <c r="N31" s="81">
        <v>18068</v>
      </c>
      <c r="O31" s="81">
        <v>0</v>
      </c>
      <c r="P31" s="81">
        <v>666</v>
      </c>
      <c r="Q31" s="157">
        <v>138282</v>
      </c>
      <c r="R31" s="169"/>
    </row>
    <row r="32" spans="2:18" ht="21" customHeight="1" x14ac:dyDescent="0.3">
      <c r="B32" s="153" t="s">
        <v>141</v>
      </c>
      <c r="C32" s="81">
        <v>0</v>
      </c>
      <c r="D32" s="81">
        <v>833</v>
      </c>
      <c r="E32" s="81">
        <v>1257</v>
      </c>
      <c r="F32" s="81">
        <v>13942</v>
      </c>
      <c r="G32" s="81">
        <v>1646</v>
      </c>
      <c r="H32" s="81">
        <v>124</v>
      </c>
      <c r="I32" s="81">
        <v>28201</v>
      </c>
      <c r="J32" s="81">
        <v>31329</v>
      </c>
      <c r="K32" s="81">
        <v>0</v>
      </c>
      <c r="L32" s="81">
        <v>6533</v>
      </c>
      <c r="M32" s="81">
        <v>4237</v>
      </c>
      <c r="N32" s="81">
        <v>7905</v>
      </c>
      <c r="O32" s="81">
        <v>31411</v>
      </c>
      <c r="P32" s="81">
        <v>191</v>
      </c>
      <c r="Q32" s="157">
        <v>127611</v>
      </c>
      <c r="R32" s="169"/>
    </row>
    <row r="33" spans="2:18" ht="21" customHeight="1" x14ac:dyDescent="0.3">
      <c r="B33" s="153" t="s">
        <v>218</v>
      </c>
      <c r="C33" s="81">
        <v>0</v>
      </c>
      <c r="D33" s="81">
        <v>463</v>
      </c>
      <c r="E33" s="81">
        <v>1390</v>
      </c>
      <c r="F33" s="81">
        <v>2317</v>
      </c>
      <c r="G33" s="81">
        <v>927</v>
      </c>
      <c r="H33" s="81">
        <v>5097</v>
      </c>
      <c r="I33" s="81">
        <v>23631</v>
      </c>
      <c r="J33" s="81">
        <v>7414</v>
      </c>
      <c r="K33" s="81">
        <v>0</v>
      </c>
      <c r="L33" s="81">
        <v>927</v>
      </c>
      <c r="M33" s="81">
        <v>1390</v>
      </c>
      <c r="N33" s="81">
        <v>927</v>
      </c>
      <c r="O33" s="81">
        <v>0</v>
      </c>
      <c r="P33" s="81">
        <v>1853</v>
      </c>
      <c r="Q33" s="157">
        <v>46335</v>
      </c>
      <c r="R33" s="169"/>
    </row>
    <row r="34" spans="2:18" ht="21" customHeight="1" x14ac:dyDescent="0.3">
      <c r="B34" s="153" t="s">
        <v>142</v>
      </c>
      <c r="C34" s="81">
        <v>0</v>
      </c>
      <c r="D34" s="81">
        <v>924</v>
      </c>
      <c r="E34" s="81">
        <v>282</v>
      </c>
      <c r="F34" s="81">
        <v>2662</v>
      </c>
      <c r="G34" s="81">
        <v>2410</v>
      </c>
      <c r="H34" s="81">
        <v>2962</v>
      </c>
      <c r="I34" s="81">
        <v>30377</v>
      </c>
      <c r="J34" s="81">
        <v>29723</v>
      </c>
      <c r="K34" s="81">
        <v>0</v>
      </c>
      <c r="L34" s="81">
        <v>7412</v>
      </c>
      <c r="M34" s="81">
        <v>797</v>
      </c>
      <c r="N34" s="81">
        <v>3544</v>
      </c>
      <c r="O34" s="81">
        <v>177676</v>
      </c>
      <c r="P34" s="81">
        <v>3296</v>
      </c>
      <c r="Q34" s="157">
        <v>262065</v>
      </c>
      <c r="R34" s="169"/>
    </row>
    <row r="35" spans="2:18" ht="21" customHeight="1" x14ac:dyDescent="0.3">
      <c r="B35" s="153" t="s">
        <v>143</v>
      </c>
      <c r="C35" s="81">
        <v>0</v>
      </c>
      <c r="D35" s="81">
        <v>857</v>
      </c>
      <c r="E35" s="81">
        <v>1489</v>
      </c>
      <c r="F35" s="81">
        <v>1229</v>
      </c>
      <c r="G35" s="81">
        <v>320</v>
      </c>
      <c r="H35" s="81">
        <v>135</v>
      </c>
      <c r="I35" s="81">
        <v>49493</v>
      </c>
      <c r="J35" s="81">
        <v>17019</v>
      </c>
      <c r="K35" s="81">
        <v>0</v>
      </c>
      <c r="L35" s="81">
        <v>2161</v>
      </c>
      <c r="M35" s="81">
        <v>2746</v>
      </c>
      <c r="N35" s="81">
        <v>8426</v>
      </c>
      <c r="O35" s="81">
        <v>24770</v>
      </c>
      <c r="P35" s="81">
        <v>4728</v>
      </c>
      <c r="Q35" s="157">
        <v>113372</v>
      </c>
      <c r="R35" s="169"/>
    </row>
    <row r="36" spans="2:18" ht="21" customHeight="1" x14ac:dyDescent="0.3">
      <c r="B36" s="153" t="s">
        <v>219</v>
      </c>
      <c r="C36" s="81">
        <v>0</v>
      </c>
      <c r="D36" s="81">
        <v>2264</v>
      </c>
      <c r="E36" s="81">
        <v>2147</v>
      </c>
      <c r="F36" s="81">
        <v>27627</v>
      </c>
      <c r="G36" s="81">
        <v>3646</v>
      </c>
      <c r="H36" s="81">
        <v>2218</v>
      </c>
      <c r="I36" s="81">
        <v>34507</v>
      </c>
      <c r="J36" s="81">
        <v>27413</v>
      </c>
      <c r="K36" s="81">
        <v>14150</v>
      </c>
      <c r="L36" s="81">
        <v>924</v>
      </c>
      <c r="M36" s="81">
        <v>5766</v>
      </c>
      <c r="N36" s="81">
        <v>9912</v>
      </c>
      <c r="O36" s="81">
        <v>23356</v>
      </c>
      <c r="P36" s="81">
        <v>6225</v>
      </c>
      <c r="Q36" s="157">
        <v>160154</v>
      </c>
      <c r="R36" s="169"/>
    </row>
    <row r="37" spans="2:18" ht="21" customHeight="1" x14ac:dyDescent="0.3">
      <c r="B37" s="153" t="s">
        <v>38</v>
      </c>
      <c r="C37" s="81">
        <v>0</v>
      </c>
      <c r="D37" s="81">
        <v>653</v>
      </c>
      <c r="E37" s="81">
        <v>606</v>
      </c>
      <c r="F37" s="81">
        <v>2824</v>
      </c>
      <c r="G37" s="81">
        <v>1215</v>
      </c>
      <c r="H37" s="81">
        <v>385</v>
      </c>
      <c r="I37" s="81">
        <v>18987</v>
      </c>
      <c r="J37" s="81">
        <v>15447</v>
      </c>
      <c r="K37" s="81">
        <v>0</v>
      </c>
      <c r="L37" s="81">
        <v>141</v>
      </c>
      <c r="M37" s="81">
        <v>6493</v>
      </c>
      <c r="N37" s="81">
        <v>2506</v>
      </c>
      <c r="O37" s="81">
        <v>52743</v>
      </c>
      <c r="P37" s="81">
        <v>208</v>
      </c>
      <c r="Q37" s="157">
        <v>102208</v>
      </c>
      <c r="R37" s="169"/>
    </row>
    <row r="38" spans="2:18" ht="21" customHeight="1" x14ac:dyDescent="0.3">
      <c r="B38" s="153" t="s">
        <v>39</v>
      </c>
      <c r="C38" s="81">
        <v>0</v>
      </c>
      <c r="D38" s="81">
        <v>3450</v>
      </c>
      <c r="E38" s="81">
        <v>6723</v>
      </c>
      <c r="F38" s="81">
        <v>15676</v>
      </c>
      <c r="G38" s="81">
        <v>4417</v>
      </c>
      <c r="H38" s="81">
        <v>12628</v>
      </c>
      <c r="I38" s="81">
        <v>30629</v>
      </c>
      <c r="J38" s="81">
        <v>27101</v>
      </c>
      <c r="K38" s="81">
        <v>0</v>
      </c>
      <c r="L38" s="81">
        <v>2908</v>
      </c>
      <c r="M38" s="81">
        <v>24147</v>
      </c>
      <c r="N38" s="81">
        <v>40266</v>
      </c>
      <c r="O38" s="81">
        <v>5171</v>
      </c>
      <c r="P38" s="81">
        <v>789</v>
      </c>
      <c r="Q38" s="157">
        <v>173904</v>
      </c>
      <c r="R38" s="169"/>
    </row>
    <row r="39" spans="2:18" ht="21" customHeight="1" x14ac:dyDescent="0.3">
      <c r="B39" s="153" t="s">
        <v>40</v>
      </c>
      <c r="C39" s="81">
        <v>0</v>
      </c>
      <c r="D39" s="81">
        <v>653</v>
      </c>
      <c r="E39" s="81">
        <v>1634</v>
      </c>
      <c r="F39" s="81">
        <v>6501</v>
      </c>
      <c r="G39" s="81">
        <v>2430</v>
      </c>
      <c r="H39" s="81">
        <v>-158</v>
      </c>
      <c r="I39" s="81">
        <v>60760</v>
      </c>
      <c r="J39" s="81">
        <v>46783</v>
      </c>
      <c r="K39" s="81">
        <v>0</v>
      </c>
      <c r="L39" s="81">
        <v>3331</v>
      </c>
      <c r="M39" s="81">
        <v>2395</v>
      </c>
      <c r="N39" s="81">
        <v>24514</v>
      </c>
      <c r="O39" s="81">
        <v>4599</v>
      </c>
      <c r="P39" s="81">
        <v>565</v>
      </c>
      <c r="Q39" s="157">
        <v>154007</v>
      </c>
      <c r="R39" s="169"/>
    </row>
    <row r="40" spans="2:18" ht="21" customHeight="1" x14ac:dyDescent="0.3">
      <c r="B40" s="153" t="s">
        <v>41</v>
      </c>
      <c r="C40" s="81">
        <v>0</v>
      </c>
      <c r="D40" s="81">
        <v>504</v>
      </c>
      <c r="E40" s="81">
        <v>265</v>
      </c>
      <c r="F40" s="81">
        <v>533</v>
      </c>
      <c r="G40" s="81">
        <v>964</v>
      </c>
      <c r="H40" s="81">
        <v>249</v>
      </c>
      <c r="I40" s="81">
        <v>56004</v>
      </c>
      <c r="J40" s="81">
        <v>54091</v>
      </c>
      <c r="K40" s="81">
        <v>0</v>
      </c>
      <c r="L40" s="81">
        <v>270</v>
      </c>
      <c r="M40" s="81">
        <v>1002</v>
      </c>
      <c r="N40" s="81">
        <v>1380</v>
      </c>
      <c r="O40" s="81">
        <v>0</v>
      </c>
      <c r="P40" s="81">
        <v>3001</v>
      </c>
      <c r="Q40" s="157">
        <v>118262</v>
      </c>
      <c r="R40" s="169"/>
    </row>
    <row r="41" spans="2:18" ht="21" customHeight="1" x14ac:dyDescent="0.3">
      <c r="B41" s="153" t="s">
        <v>42</v>
      </c>
      <c r="C41" s="81">
        <v>0</v>
      </c>
      <c r="D41" s="81">
        <v>-404</v>
      </c>
      <c r="E41" s="81">
        <v>124</v>
      </c>
      <c r="F41" s="81">
        <v>899</v>
      </c>
      <c r="G41" s="81">
        <v>171</v>
      </c>
      <c r="H41" s="81">
        <v>146</v>
      </c>
      <c r="I41" s="81">
        <v>32571</v>
      </c>
      <c r="J41" s="81">
        <v>14553</v>
      </c>
      <c r="K41" s="81">
        <v>0</v>
      </c>
      <c r="L41" s="81">
        <v>67</v>
      </c>
      <c r="M41" s="81">
        <v>49</v>
      </c>
      <c r="N41" s="81">
        <v>202</v>
      </c>
      <c r="O41" s="81">
        <v>622</v>
      </c>
      <c r="P41" s="81">
        <v>3286</v>
      </c>
      <c r="Q41" s="157">
        <v>52285</v>
      </c>
      <c r="R41" s="169"/>
    </row>
    <row r="42" spans="2:18" ht="21" customHeight="1" x14ac:dyDescent="0.3">
      <c r="B42" s="153" t="s">
        <v>43</v>
      </c>
      <c r="C42" s="81">
        <v>181</v>
      </c>
      <c r="D42" s="81">
        <v>4729</v>
      </c>
      <c r="E42" s="81">
        <v>8650</v>
      </c>
      <c r="F42" s="81">
        <v>27903</v>
      </c>
      <c r="G42" s="81">
        <v>10291</v>
      </c>
      <c r="H42" s="81">
        <v>5139</v>
      </c>
      <c r="I42" s="81">
        <v>107106</v>
      </c>
      <c r="J42" s="81">
        <v>71080</v>
      </c>
      <c r="K42" s="81">
        <v>0</v>
      </c>
      <c r="L42" s="81">
        <v>8700</v>
      </c>
      <c r="M42" s="81">
        <v>20133</v>
      </c>
      <c r="N42" s="81">
        <v>15372</v>
      </c>
      <c r="O42" s="81">
        <v>202560</v>
      </c>
      <c r="P42" s="81">
        <v>3076</v>
      </c>
      <c r="Q42" s="157">
        <v>484919</v>
      </c>
      <c r="R42" s="169"/>
    </row>
    <row r="43" spans="2:18" ht="21" customHeight="1" x14ac:dyDescent="0.3">
      <c r="B43" s="153" t="s">
        <v>44</v>
      </c>
      <c r="C43" s="81">
        <v>0</v>
      </c>
      <c r="D43" s="81">
        <v>0</v>
      </c>
      <c r="E43" s="81">
        <v>0</v>
      </c>
      <c r="F43" s="81">
        <v>0</v>
      </c>
      <c r="G43" s="81">
        <v>0</v>
      </c>
      <c r="H43" s="81">
        <v>0</v>
      </c>
      <c r="I43" s="81">
        <v>0</v>
      </c>
      <c r="J43" s="81">
        <v>0</v>
      </c>
      <c r="K43" s="81">
        <v>0</v>
      </c>
      <c r="L43" s="81">
        <v>0</v>
      </c>
      <c r="M43" s="81">
        <v>0</v>
      </c>
      <c r="N43" s="81">
        <v>0</v>
      </c>
      <c r="O43" s="81">
        <v>0</v>
      </c>
      <c r="P43" s="81">
        <v>0</v>
      </c>
      <c r="Q43" s="157">
        <v>0</v>
      </c>
      <c r="R43" s="169"/>
    </row>
    <row r="44" spans="2:18" ht="21" customHeight="1" x14ac:dyDescent="0.3">
      <c r="B44" s="155" t="s">
        <v>45</v>
      </c>
      <c r="C44" s="156">
        <f>SUM(C7:C43)</f>
        <v>31877</v>
      </c>
      <c r="D44" s="156">
        <f t="shared" ref="D44:Q44" si="0">SUM(D7:D43)</f>
        <v>133676</v>
      </c>
      <c r="E44" s="156">
        <f t="shared" si="0"/>
        <v>105952</v>
      </c>
      <c r="F44" s="156">
        <f t="shared" si="0"/>
        <v>521035</v>
      </c>
      <c r="G44" s="156">
        <f t="shared" si="0"/>
        <v>191211</v>
      </c>
      <c r="H44" s="156">
        <f t="shared" si="0"/>
        <v>177314</v>
      </c>
      <c r="I44" s="156">
        <f t="shared" si="0"/>
        <v>1598284</v>
      </c>
      <c r="J44" s="156">
        <f t="shared" si="0"/>
        <v>1276154</v>
      </c>
      <c r="K44" s="156">
        <f t="shared" si="0"/>
        <v>362407</v>
      </c>
      <c r="L44" s="156">
        <f t="shared" si="0"/>
        <v>223926</v>
      </c>
      <c r="M44" s="156">
        <f t="shared" si="0"/>
        <v>310611</v>
      </c>
      <c r="N44" s="156">
        <f t="shared" si="0"/>
        <v>444532</v>
      </c>
      <c r="O44" s="156">
        <f t="shared" si="0"/>
        <v>1671091</v>
      </c>
      <c r="P44" s="156">
        <f t="shared" si="0"/>
        <v>192323</v>
      </c>
      <c r="Q44" s="156">
        <f t="shared" si="0"/>
        <v>7240387</v>
      </c>
      <c r="R44" s="169"/>
    </row>
    <row r="45" spans="2:18" ht="21" customHeight="1" x14ac:dyDescent="0.3">
      <c r="B45" s="264" t="s">
        <v>46</v>
      </c>
      <c r="C45" s="264"/>
      <c r="D45" s="264"/>
      <c r="E45" s="264"/>
      <c r="F45" s="264"/>
      <c r="G45" s="264"/>
      <c r="H45" s="264"/>
      <c r="I45" s="264"/>
      <c r="J45" s="264"/>
      <c r="K45" s="264"/>
      <c r="L45" s="264"/>
      <c r="M45" s="264"/>
      <c r="N45" s="264"/>
      <c r="O45" s="264"/>
      <c r="P45" s="264"/>
      <c r="Q45" s="264"/>
      <c r="R45" s="170"/>
    </row>
    <row r="46" spans="2:18" ht="21" customHeight="1" x14ac:dyDescent="0.3">
      <c r="B46" s="153" t="s">
        <v>47</v>
      </c>
      <c r="C46" s="81">
        <v>213</v>
      </c>
      <c r="D46" s="81">
        <v>5763</v>
      </c>
      <c r="E46" s="81">
        <v>152</v>
      </c>
      <c r="F46" s="81">
        <v>33421</v>
      </c>
      <c r="G46" s="81">
        <v>2942</v>
      </c>
      <c r="H46" s="81">
        <v>1227</v>
      </c>
      <c r="I46" s="81">
        <v>6</v>
      </c>
      <c r="J46" s="81">
        <v>3347</v>
      </c>
      <c r="K46" s="81">
        <v>0</v>
      </c>
      <c r="L46" s="81">
        <v>532</v>
      </c>
      <c r="M46" s="81">
        <v>0</v>
      </c>
      <c r="N46" s="81">
        <v>1163</v>
      </c>
      <c r="O46" s="81">
        <v>6982</v>
      </c>
      <c r="P46" s="81">
        <v>5038</v>
      </c>
      <c r="Q46" s="157">
        <v>60784</v>
      </c>
      <c r="R46" s="169"/>
    </row>
    <row r="47" spans="2:18" ht="21" customHeight="1" x14ac:dyDescent="0.3">
      <c r="B47" s="153" t="s">
        <v>65</v>
      </c>
      <c r="C47" s="81">
        <v>29</v>
      </c>
      <c r="D47" s="81">
        <v>6293</v>
      </c>
      <c r="E47" s="81">
        <v>0</v>
      </c>
      <c r="F47" s="81">
        <v>28599</v>
      </c>
      <c r="G47" s="81">
        <v>371</v>
      </c>
      <c r="H47" s="81">
        <v>4297</v>
      </c>
      <c r="I47" s="81">
        <v>0</v>
      </c>
      <c r="J47" s="81">
        <v>0</v>
      </c>
      <c r="K47" s="81">
        <v>16294</v>
      </c>
      <c r="L47" s="81">
        <v>260</v>
      </c>
      <c r="M47" s="81">
        <v>0</v>
      </c>
      <c r="N47" s="81">
        <v>4244</v>
      </c>
      <c r="O47" s="81">
        <v>11533</v>
      </c>
      <c r="P47" s="81">
        <v>12978</v>
      </c>
      <c r="Q47" s="157">
        <v>84898</v>
      </c>
      <c r="R47" s="169"/>
    </row>
    <row r="48" spans="2:18" ht="21" customHeight="1" x14ac:dyDescent="0.3">
      <c r="B48" s="9" t="s">
        <v>258</v>
      </c>
      <c r="C48" s="81">
        <v>0</v>
      </c>
      <c r="D48" s="81">
        <v>1634</v>
      </c>
      <c r="E48" s="81">
        <v>792</v>
      </c>
      <c r="F48" s="81">
        <v>5820</v>
      </c>
      <c r="G48" s="81">
        <v>262</v>
      </c>
      <c r="H48" s="81">
        <v>1628</v>
      </c>
      <c r="I48" s="81">
        <v>1209</v>
      </c>
      <c r="J48" s="81">
        <v>1310</v>
      </c>
      <c r="K48" s="81">
        <v>0</v>
      </c>
      <c r="L48" s="81">
        <v>0</v>
      </c>
      <c r="M48" s="81">
        <v>1266</v>
      </c>
      <c r="N48" s="81">
        <v>30</v>
      </c>
      <c r="O48" s="81">
        <v>488</v>
      </c>
      <c r="P48" s="81">
        <v>290</v>
      </c>
      <c r="Q48" s="157">
        <v>14730</v>
      </c>
      <c r="R48" s="169"/>
    </row>
    <row r="49" spans="2:19" ht="21" customHeight="1" x14ac:dyDescent="0.3">
      <c r="B49" s="153" t="s">
        <v>48</v>
      </c>
      <c r="C49" s="81">
        <v>1977</v>
      </c>
      <c r="D49" s="81">
        <v>39373</v>
      </c>
      <c r="E49" s="81">
        <v>483</v>
      </c>
      <c r="F49" s="81">
        <v>198458</v>
      </c>
      <c r="G49" s="81">
        <v>6318</v>
      </c>
      <c r="H49" s="81">
        <v>22981</v>
      </c>
      <c r="I49" s="81">
        <v>551</v>
      </c>
      <c r="J49" s="81">
        <v>28734</v>
      </c>
      <c r="K49" s="81">
        <v>0</v>
      </c>
      <c r="L49" s="81">
        <v>9077</v>
      </c>
      <c r="M49" s="81">
        <v>89</v>
      </c>
      <c r="N49" s="81">
        <v>87</v>
      </c>
      <c r="O49" s="81">
        <v>167491</v>
      </c>
      <c r="P49" s="81">
        <v>138178</v>
      </c>
      <c r="Q49" s="157">
        <v>613797</v>
      </c>
      <c r="R49" s="169"/>
    </row>
    <row r="50" spans="2:19" ht="21" customHeight="1" x14ac:dyDescent="0.3">
      <c r="B50" s="153" t="s">
        <v>260</v>
      </c>
      <c r="C50" s="81">
        <v>328</v>
      </c>
      <c r="D50" s="81">
        <v>3497</v>
      </c>
      <c r="E50" s="81">
        <v>0</v>
      </c>
      <c r="F50" s="81">
        <v>8218</v>
      </c>
      <c r="G50" s="81">
        <v>5800</v>
      </c>
      <c r="H50" s="81">
        <v>2708</v>
      </c>
      <c r="I50" s="81">
        <v>326</v>
      </c>
      <c r="J50" s="81">
        <v>3430</v>
      </c>
      <c r="K50" s="81">
        <v>0</v>
      </c>
      <c r="L50" s="81">
        <v>6</v>
      </c>
      <c r="M50" s="81">
        <v>70</v>
      </c>
      <c r="N50" s="81">
        <v>0</v>
      </c>
      <c r="O50" s="81">
        <v>0</v>
      </c>
      <c r="P50" s="81">
        <v>6469</v>
      </c>
      <c r="Q50" s="157">
        <v>30851</v>
      </c>
      <c r="R50" s="169"/>
    </row>
    <row r="51" spans="2:19" ht="21" customHeight="1" x14ac:dyDescent="0.3">
      <c r="B51" s="155" t="s">
        <v>45</v>
      </c>
      <c r="C51" s="156">
        <f>SUM(C46:C50)</f>
        <v>2547</v>
      </c>
      <c r="D51" s="156">
        <f t="shared" ref="D51:Q51" si="1">SUM(D46:D50)</f>
        <v>56560</v>
      </c>
      <c r="E51" s="156">
        <f t="shared" si="1"/>
        <v>1427</v>
      </c>
      <c r="F51" s="156">
        <f t="shared" si="1"/>
        <v>274516</v>
      </c>
      <c r="G51" s="156">
        <f t="shared" si="1"/>
        <v>15693</v>
      </c>
      <c r="H51" s="156">
        <f t="shared" si="1"/>
        <v>32841</v>
      </c>
      <c r="I51" s="156">
        <f t="shared" si="1"/>
        <v>2092</v>
      </c>
      <c r="J51" s="156">
        <f t="shared" si="1"/>
        <v>36821</v>
      </c>
      <c r="K51" s="156">
        <f t="shared" si="1"/>
        <v>16294</v>
      </c>
      <c r="L51" s="156">
        <f t="shared" si="1"/>
        <v>9875</v>
      </c>
      <c r="M51" s="156">
        <f t="shared" si="1"/>
        <v>1425</v>
      </c>
      <c r="N51" s="156">
        <f t="shared" si="1"/>
        <v>5524</v>
      </c>
      <c r="O51" s="156">
        <f t="shared" si="1"/>
        <v>186494</v>
      </c>
      <c r="P51" s="156">
        <f t="shared" si="1"/>
        <v>162953</v>
      </c>
      <c r="Q51" s="156">
        <f t="shared" si="1"/>
        <v>805060</v>
      </c>
      <c r="R51" s="169"/>
    </row>
    <row r="52" spans="2:19" ht="20.25" customHeight="1" x14ac:dyDescent="0.3">
      <c r="B52" s="265" t="s">
        <v>50</v>
      </c>
      <c r="C52" s="265"/>
      <c r="D52" s="265"/>
      <c r="E52" s="265"/>
      <c r="F52" s="265"/>
      <c r="G52" s="265"/>
      <c r="H52" s="265"/>
      <c r="I52" s="265"/>
      <c r="J52" s="265"/>
      <c r="K52" s="265"/>
      <c r="L52" s="265"/>
      <c r="M52" s="265"/>
      <c r="N52" s="265"/>
      <c r="O52" s="265"/>
      <c r="P52" s="265"/>
      <c r="Q52" s="265"/>
      <c r="R52" s="171"/>
      <c r="S52" s="7"/>
    </row>
    <row r="53" spans="2:19" x14ac:dyDescent="0.3">
      <c r="C53" s="196"/>
      <c r="D53" s="196"/>
      <c r="E53" s="196"/>
      <c r="F53" s="196"/>
      <c r="G53" s="196"/>
      <c r="H53" s="196"/>
      <c r="I53" s="196"/>
      <c r="J53" s="196"/>
      <c r="K53" s="196"/>
      <c r="L53" s="196"/>
      <c r="M53" s="196"/>
      <c r="N53" s="196"/>
      <c r="O53" s="196"/>
      <c r="P53" s="196"/>
      <c r="Q53" s="196"/>
    </row>
    <row r="54" spans="2:19" x14ac:dyDescent="0.3">
      <c r="C54" s="196"/>
      <c r="D54" s="196"/>
      <c r="E54" s="196"/>
      <c r="F54" s="196"/>
      <c r="G54" s="196"/>
      <c r="H54" s="196"/>
      <c r="I54" s="196"/>
      <c r="J54" s="196"/>
      <c r="K54" s="196"/>
      <c r="L54" s="196"/>
      <c r="M54" s="196"/>
      <c r="N54" s="196"/>
      <c r="O54" s="196"/>
      <c r="P54" s="196"/>
      <c r="Q54" s="196"/>
    </row>
    <row r="55" spans="2:19" x14ac:dyDescent="0.3">
      <c r="Q55" s="7"/>
    </row>
  </sheetData>
  <sheetProtection password="E931" sheet="1" objects="1" scenarios="1"/>
  <mergeCells count="4">
    <mergeCell ref="B4:Q4"/>
    <mergeCell ref="B6:Q6"/>
    <mergeCell ref="B45:Q45"/>
    <mergeCell ref="B52:Q5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rgb="FF92D050"/>
  </sheetPr>
  <dimension ref="B3:S54"/>
  <sheetViews>
    <sheetView topLeftCell="B4" workbookViewId="0">
      <pane xSplit="1" ySplit="3" topLeftCell="L39" activePane="bottomRight" state="frozen"/>
      <selection activeCell="B4" sqref="B4"/>
      <selection pane="topRight" activeCell="C4" sqref="C4"/>
      <selection pane="bottomLeft" activeCell="B7" sqref="B7"/>
      <selection pane="bottomRight" activeCell="Q50" sqref="Q50"/>
    </sheetView>
  </sheetViews>
  <sheetFormatPr defaultColWidth="9.1796875" defaultRowHeight="14" x14ac:dyDescent="0.3"/>
  <cols>
    <col min="1" max="1" width="12.453125" style="6" customWidth="1"/>
    <col min="2" max="2" width="51.26953125" style="6" customWidth="1"/>
    <col min="3" max="17" width="21.54296875" style="6" customWidth="1"/>
    <col min="18" max="19" width="6.1796875" style="6" bestFit="1" customWidth="1"/>
    <col min="20" max="20" width="13.54296875" style="6" customWidth="1"/>
    <col min="21" max="16384" width="9.1796875" style="6"/>
  </cols>
  <sheetData>
    <row r="3" spans="2:18" ht="5.25" customHeight="1" x14ac:dyDescent="0.3"/>
    <row r="4" spans="2:18" ht="21" customHeight="1" x14ac:dyDescent="0.3">
      <c r="B4" s="262" t="s">
        <v>303</v>
      </c>
      <c r="C4" s="262"/>
      <c r="D4" s="262"/>
      <c r="E4" s="262"/>
      <c r="F4" s="262"/>
      <c r="G4" s="262"/>
      <c r="H4" s="262"/>
      <c r="I4" s="262"/>
      <c r="J4" s="262"/>
      <c r="K4" s="262"/>
      <c r="L4" s="262"/>
      <c r="M4" s="262"/>
      <c r="N4" s="262"/>
      <c r="O4" s="262"/>
      <c r="P4" s="262"/>
      <c r="Q4" s="262"/>
      <c r="R4" s="158"/>
    </row>
    <row r="5" spans="2:18" ht="28.5" customHeight="1" x14ac:dyDescent="0.3">
      <c r="B5" s="74" t="s">
        <v>0</v>
      </c>
      <c r="C5" s="77" t="s">
        <v>201</v>
      </c>
      <c r="D5" s="77" t="s">
        <v>202</v>
      </c>
      <c r="E5" s="77" t="s">
        <v>203</v>
      </c>
      <c r="F5" s="77" t="s">
        <v>204</v>
      </c>
      <c r="G5" s="77" t="s">
        <v>205</v>
      </c>
      <c r="H5" s="77" t="s">
        <v>206</v>
      </c>
      <c r="I5" s="77" t="s">
        <v>207</v>
      </c>
      <c r="J5" s="77" t="s">
        <v>208</v>
      </c>
      <c r="K5" s="77" t="s">
        <v>209</v>
      </c>
      <c r="L5" s="77" t="s">
        <v>210</v>
      </c>
      <c r="M5" s="77" t="s">
        <v>211</v>
      </c>
      <c r="N5" s="77" t="s">
        <v>212</v>
      </c>
      <c r="O5" s="77" t="s">
        <v>213</v>
      </c>
      <c r="P5" s="77" t="s">
        <v>214</v>
      </c>
      <c r="Q5" s="77" t="s">
        <v>215</v>
      </c>
      <c r="R5" s="168"/>
    </row>
    <row r="6" spans="2:18" ht="21" customHeight="1" x14ac:dyDescent="0.3">
      <c r="B6" s="263" t="s">
        <v>16</v>
      </c>
      <c r="C6" s="263"/>
      <c r="D6" s="263"/>
      <c r="E6" s="263"/>
      <c r="F6" s="263"/>
      <c r="G6" s="263"/>
      <c r="H6" s="263"/>
      <c r="I6" s="263"/>
      <c r="J6" s="263"/>
      <c r="K6" s="263"/>
      <c r="L6" s="263"/>
      <c r="M6" s="263"/>
      <c r="N6" s="263"/>
      <c r="O6" s="263"/>
      <c r="P6" s="263"/>
      <c r="Q6" s="263"/>
      <c r="R6" s="168"/>
    </row>
    <row r="7" spans="2:18" ht="18.75" customHeight="1" x14ac:dyDescent="0.3">
      <c r="B7" s="153" t="s">
        <v>17</v>
      </c>
      <c r="C7" s="81">
        <v>0</v>
      </c>
      <c r="D7" s="81">
        <v>34</v>
      </c>
      <c r="E7" s="81">
        <v>288</v>
      </c>
      <c r="F7" s="81">
        <v>626</v>
      </c>
      <c r="G7" s="81">
        <v>1493</v>
      </c>
      <c r="H7" s="81">
        <v>75</v>
      </c>
      <c r="I7" s="81">
        <v>0</v>
      </c>
      <c r="J7" s="81">
        <v>0</v>
      </c>
      <c r="K7" s="81">
        <v>0</v>
      </c>
      <c r="L7" s="81">
        <v>9782</v>
      </c>
      <c r="M7" s="81">
        <v>747</v>
      </c>
      <c r="N7" s="81">
        <v>16831</v>
      </c>
      <c r="O7" s="81">
        <v>1209778</v>
      </c>
      <c r="P7" s="81">
        <v>5440</v>
      </c>
      <c r="Q7" s="157">
        <v>1245093</v>
      </c>
      <c r="R7" s="169"/>
    </row>
    <row r="8" spans="2:18" ht="21" customHeight="1" x14ac:dyDescent="0.3">
      <c r="B8" s="153" t="s">
        <v>18</v>
      </c>
      <c r="C8" s="81">
        <v>0</v>
      </c>
      <c r="D8" s="81">
        <v>1335</v>
      </c>
      <c r="E8" s="81">
        <v>76</v>
      </c>
      <c r="F8" s="81">
        <v>29669</v>
      </c>
      <c r="G8" s="81">
        <v>3658</v>
      </c>
      <c r="H8" s="81">
        <v>320</v>
      </c>
      <c r="I8" s="81">
        <v>159660</v>
      </c>
      <c r="J8" s="81">
        <v>125964</v>
      </c>
      <c r="K8" s="81">
        <v>-117</v>
      </c>
      <c r="L8" s="81">
        <v>2681</v>
      </c>
      <c r="M8" s="81">
        <v>3236</v>
      </c>
      <c r="N8" s="81">
        <v>5755</v>
      </c>
      <c r="O8" s="81">
        <v>0</v>
      </c>
      <c r="P8" s="81">
        <v>7264</v>
      </c>
      <c r="Q8" s="157">
        <v>339502</v>
      </c>
      <c r="R8" s="169"/>
    </row>
    <row r="9" spans="2:18" ht="21" customHeight="1" x14ac:dyDescent="0.3">
      <c r="B9" s="153" t="s">
        <v>19</v>
      </c>
      <c r="C9" s="81">
        <v>4737</v>
      </c>
      <c r="D9" s="81">
        <v>36572</v>
      </c>
      <c r="E9" s="81">
        <v>7544</v>
      </c>
      <c r="F9" s="81">
        <v>30801</v>
      </c>
      <c r="G9" s="81">
        <v>87627</v>
      </c>
      <c r="H9" s="81">
        <v>625</v>
      </c>
      <c r="I9" s="81">
        <v>69506</v>
      </c>
      <c r="J9" s="81">
        <v>10660</v>
      </c>
      <c r="K9" s="81">
        <v>0</v>
      </c>
      <c r="L9" s="81">
        <v>13238</v>
      </c>
      <c r="M9" s="81">
        <v>43796</v>
      </c>
      <c r="N9" s="81">
        <v>20819</v>
      </c>
      <c r="O9" s="81">
        <v>0</v>
      </c>
      <c r="P9" s="81">
        <v>0</v>
      </c>
      <c r="Q9" s="157">
        <v>325926</v>
      </c>
      <c r="R9" s="169"/>
    </row>
    <row r="10" spans="2:18" ht="21" customHeight="1" x14ac:dyDescent="0.3">
      <c r="B10" s="153" t="s">
        <v>145</v>
      </c>
      <c r="C10" s="81">
        <v>0</v>
      </c>
      <c r="D10" s="81">
        <v>1257</v>
      </c>
      <c r="E10" s="81">
        <v>-1496</v>
      </c>
      <c r="F10" s="81">
        <v>9907</v>
      </c>
      <c r="G10" s="81">
        <v>3173</v>
      </c>
      <c r="H10" s="81">
        <v>15162</v>
      </c>
      <c r="I10" s="81">
        <v>37981</v>
      </c>
      <c r="J10" s="81">
        <v>46665</v>
      </c>
      <c r="K10" s="81">
        <v>0</v>
      </c>
      <c r="L10" s="81">
        <v>1173</v>
      </c>
      <c r="M10" s="81">
        <v>1186</v>
      </c>
      <c r="N10" s="81">
        <v>8680</v>
      </c>
      <c r="O10" s="81">
        <v>588</v>
      </c>
      <c r="P10" s="81">
        <v>830</v>
      </c>
      <c r="Q10" s="157">
        <v>125106</v>
      </c>
      <c r="R10" s="169"/>
    </row>
    <row r="11" spans="2:18" ht="21" customHeight="1" x14ac:dyDescent="0.3">
      <c r="B11" s="153" t="s">
        <v>20</v>
      </c>
      <c r="C11" s="81">
        <v>18</v>
      </c>
      <c r="D11" s="81">
        <v>20195</v>
      </c>
      <c r="E11" s="81">
        <v>18464</v>
      </c>
      <c r="F11" s="81">
        <v>74947</v>
      </c>
      <c r="G11" s="81">
        <v>25641</v>
      </c>
      <c r="H11" s="81">
        <v>48667</v>
      </c>
      <c r="I11" s="81">
        <v>451743</v>
      </c>
      <c r="J11" s="81">
        <v>471860</v>
      </c>
      <c r="K11" s="81">
        <v>0</v>
      </c>
      <c r="L11" s="81">
        <v>86469</v>
      </c>
      <c r="M11" s="81">
        <v>73168</v>
      </c>
      <c r="N11" s="81">
        <v>222572</v>
      </c>
      <c r="O11" s="81">
        <v>937602</v>
      </c>
      <c r="P11" s="81">
        <v>98163</v>
      </c>
      <c r="Q11" s="157">
        <v>2529509</v>
      </c>
      <c r="R11" s="169"/>
    </row>
    <row r="12" spans="2:18" ht="21" customHeight="1" x14ac:dyDescent="0.3">
      <c r="B12" s="153" t="s">
        <v>139</v>
      </c>
      <c r="C12" s="81">
        <v>0</v>
      </c>
      <c r="D12" s="81">
        <v>9964</v>
      </c>
      <c r="E12" s="81">
        <v>29982</v>
      </c>
      <c r="F12" s="81">
        <v>76768</v>
      </c>
      <c r="G12" s="81">
        <v>28413</v>
      </c>
      <c r="H12" s="81">
        <v>35015</v>
      </c>
      <c r="I12" s="81">
        <v>429120</v>
      </c>
      <c r="J12" s="81">
        <v>336877</v>
      </c>
      <c r="K12" s="81">
        <v>0</v>
      </c>
      <c r="L12" s="81">
        <v>182483</v>
      </c>
      <c r="M12" s="81">
        <v>119244</v>
      </c>
      <c r="N12" s="81">
        <v>97761</v>
      </c>
      <c r="O12" s="81">
        <v>1111641</v>
      </c>
      <c r="P12" s="81">
        <v>157338</v>
      </c>
      <c r="Q12" s="157">
        <v>2614606</v>
      </c>
      <c r="R12" s="169"/>
    </row>
    <row r="13" spans="2:18" ht="21" customHeight="1" x14ac:dyDescent="0.3">
      <c r="B13" s="153" t="s">
        <v>21</v>
      </c>
      <c r="C13" s="81">
        <v>0</v>
      </c>
      <c r="D13" s="81">
        <v>19388</v>
      </c>
      <c r="E13" s="81">
        <v>35079</v>
      </c>
      <c r="F13" s="81">
        <v>55879</v>
      </c>
      <c r="G13" s="81">
        <v>17430</v>
      </c>
      <c r="H13" s="81">
        <v>16093</v>
      </c>
      <c r="I13" s="81">
        <v>591905</v>
      </c>
      <c r="J13" s="81">
        <v>587538</v>
      </c>
      <c r="K13" s="81">
        <v>0</v>
      </c>
      <c r="L13" s="81">
        <v>101661</v>
      </c>
      <c r="M13" s="81">
        <v>309051</v>
      </c>
      <c r="N13" s="81">
        <v>141820</v>
      </c>
      <c r="O13" s="81">
        <v>936801</v>
      </c>
      <c r="P13" s="81">
        <v>14277</v>
      </c>
      <c r="Q13" s="157">
        <v>2826923</v>
      </c>
      <c r="R13" s="169"/>
    </row>
    <row r="14" spans="2:18" ht="21" customHeight="1" x14ac:dyDescent="0.3">
      <c r="B14" s="153" t="s">
        <v>22</v>
      </c>
      <c r="C14" s="81">
        <v>0</v>
      </c>
      <c r="D14" s="81">
        <v>6137</v>
      </c>
      <c r="E14" s="81">
        <v>-2457</v>
      </c>
      <c r="F14" s="81">
        <v>27522</v>
      </c>
      <c r="G14" s="81">
        <v>-845</v>
      </c>
      <c r="H14" s="81">
        <v>21730</v>
      </c>
      <c r="I14" s="81">
        <v>35818</v>
      </c>
      <c r="J14" s="81">
        <v>20683</v>
      </c>
      <c r="K14" s="81">
        <v>0</v>
      </c>
      <c r="L14" s="81">
        <v>1827</v>
      </c>
      <c r="M14" s="81">
        <v>3340</v>
      </c>
      <c r="N14" s="81">
        <v>9952</v>
      </c>
      <c r="O14" s="81">
        <v>0</v>
      </c>
      <c r="P14" s="81">
        <v>1651</v>
      </c>
      <c r="Q14" s="157">
        <v>125358</v>
      </c>
      <c r="R14" s="169"/>
    </row>
    <row r="15" spans="2:18" ht="21" customHeight="1" x14ac:dyDescent="0.3">
      <c r="B15" s="153" t="s">
        <v>23</v>
      </c>
      <c r="C15" s="81">
        <v>0</v>
      </c>
      <c r="D15" s="81">
        <v>0</v>
      </c>
      <c r="E15" s="81">
        <v>0</v>
      </c>
      <c r="F15" s="81">
        <v>0</v>
      </c>
      <c r="G15" s="81">
        <v>0</v>
      </c>
      <c r="H15" s="81">
        <v>0</v>
      </c>
      <c r="I15" s="81">
        <v>50594</v>
      </c>
      <c r="J15" s="81">
        <v>18085</v>
      </c>
      <c r="K15" s="81">
        <v>672169</v>
      </c>
      <c r="L15" s="81">
        <v>0</v>
      </c>
      <c r="M15" s="81">
        <v>0</v>
      </c>
      <c r="N15" s="81">
        <v>0</v>
      </c>
      <c r="O15" s="81">
        <v>0</v>
      </c>
      <c r="P15" s="81">
        <v>0</v>
      </c>
      <c r="Q15" s="157">
        <v>740849</v>
      </c>
      <c r="R15" s="169"/>
    </row>
    <row r="16" spans="2:18" ht="21" customHeight="1" x14ac:dyDescent="0.3">
      <c r="B16" s="153" t="s">
        <v>24</v>
      </c>
      <c r="C16" s="81">
        <v>0</v>
      </c>
      <c r="D16" s="81">
        <v>1670</v>
      </c>
      <c r="E16" s="81">
        <v>4313</v>
      </c>
      <c r="F16" s="81">
        <v>11331</v>
      </c>
      <c r="G16" s="81">
        <v>5532</v>
      </c>
      <c r="H16" s="81">
        <v>17056</v>
      </c>
      <c r="I16" s="81">
        <v>195938</v>
      </c>
      <c r="J16" s="81">
        <v>163533</v>
      </c>
      <c r="K16" s="81">
        <v>15247</v>
      </c>
      <c r="L16" s="81">
        <v>4387</v>
      </c>
      <c r="M16" s="81">
        <v>13373</v>
      </c>
      <c r="N16" s="81">
        <v>53741</v>
      </c>
      <c r="O16" s="81">
        <v>0</v>
      </c>
      <c r="P16" s="81">
        <v>3000</v>
      </c>
      <c r="Q16" s="157">
        <v>489122</v>
      </c>
      <c r="R16" s="169"/>
    </row>
    <row r="17" spans="2:18" ht="21" customHeight="1" x14ac:dyDescent="0.3">
      <c r="B17" s="153" t="s">
        <v>25</v>
      </c>
      <c r="C17" s="81">
        <v>0</v>
      </c>
      <c r="D17" s="81">
        <v>7930</v>
      </c>
      <c r="E17" s="81">
        <v>6175</v>
      </c>
      <c r="F17" s="81">
        <v>28984</v>
      </c>
      <c r="G17" s="81">
        <v>8425</v>
      </c>
      <c r="H17" s="81">
        <v>23233</v>
      </c>
      <c r="I17" s="81">
        <v>194556</v>
      </c>
      <c r="J17" s="81">
        <v>206293</v>
      </c>
      <c r="K17" s="81">
        <v>0</v>
      </c>
      <c r="L17" s="81">
        <v>20809</v>
      </c>
      <c r="M17" s="81">
        <v>17012</v>
      </c>
      <c r="N17" s="81">
        <v>43624</v>
      </c>
      <c r="O17" s="81">
        <v>315019</v>
      </c>
      <c r="P17" s="81">
        <v>6952</v>
      </c>
      <c r="Q17" s="157">
        <v>879013</v>
      </c>
      <c r="R17" s="169"/>
    </row>
    <row r="18" spans="2:18" ht="21" customHeight="1" x14ac:dyDescent="0.3">
      <c r="B18" s="153" t="s">
        <v>26</v>
      </c>
      <c r="C18" s="81">
        <v>55</v>
      </c>
      <c r="D18" s="81">
        <v>23810</v>
      </c>
      <c r="E18" s="81">
        <v>39806</v>
      </c>
      <c r="F18" s="81">
        <v>222938</v>
      </c>
      <c r="G18" s="81">
        <v>-152870</v>
      </c>
      <c r="H18" s="81">
        <v>45681</v>
      </c>
      <c r="I18" s="81">
        <v>251682</v>
      </c>
      <c r="J18" s="81">
        <v>292874</v>
      </c>
      <c r="K18" s="81">
        <v>59867</v>
      </c>
      <c r="L18" s="81">
        <v>42071</v>
      </c>
      <c r="M18" s="81">
        <v>161392</v>
      </c>
      <c r="N18" s="81">
        <v>225574</v>
      </c>
      <c r="O18" s="81">
        <v>168759</v>
      </c>
      <c r="P18" s="81">
        <v>19208</v>
      </c>
      <c r="Q18" s="157">
        <v>1400845</v>
      </c>
      <c r="R18" s="169"/>
    </row>
    <row r="19" spans="2:18" ht="21" customHeight="1" x14ac:dyDescent="0.3">
      <c r="B19" s="153" t="s">
        <v>27</v>
      </c>
      <c r="C19" s="81">
        <v>0</v>
      </c>
      <c r="D19" s="81">
        <v>17551</v>
      </c>
      <c r="E19" s="81">
        <v>14565</v>
      </c>
      <c r="F19" s="81">
        <v>110021</v>
      </c>
      <c r="G19" s="81">
        <v>37811</v>
      </c>
      <c r="H19" s="81">
        <v>44803</v>
      </c>
      <c r="I19" s="81">
        <v>227360</v>
      </c>
      <c r="J19" s="81">
        <v>413661</v>
      </c>
      <c r="K19" s="81">
        <v>-1168</v>
      </c>
      <c r="L19" s="81">
        <v>3341</v>
      </c>
      <c r="M19" s="81">
        <v>105205</v>
      </c>
      <c r="N19" s="81">
        <v>403146</v>
      </c>
      <c r="O19" s="81">
        <v>0</v>
      </c>
      <c r="P19" s="81">
        <v>8100</v>
      </c>
      <c r="Q19" s="157">
        <v>1384395</v>
      </c>
      <c r="R19" s="169"/>
    </row>
    <row r="20" spans="2:18" ht="21" customHeight="1" x14ac:dyDescent="0.3">
      <c r="B20" s="153" t="s">
        <v>28</v>
      </c>
      <c r="C20" s="81">
        <v>158</v>
      </c>
      <c r="D20" s="81">
        <v>20463</v>
      </c>
      <c r="E20" s="81">
        <v>54759</v>
      </c>
      <c r="F20" s="81">
        <v>47225</v>
      </c>
      <c r="G20" s="81">
        <v>60316</v>
      </c>
      <c r="H20" s="81">
        <v>16741</v>
      </c>
      <c r="I20" s="81">
        <v>248814</v>
      </c>
      <c r="J20" s="81">
        <v>162847</v>
      </c>
      <c r="K20" s="81">
        <v>18206</v>
      </c>
      <c r="L20" s="81">
        <v>63871</v>
      </c>
      <c r="M20" s="81">
        <v>51092</v>
      </c>
      <c r="N20" s="81">
        <v>125214</v>
      </c>
      <c r="O20" s="81">
        <v>217356</v>
      </c>
      <c r="P20" s="81">
        <v>29603</v>
      </c>
      <c r="Q20" s="157">
        <v>1116664</v>
      </c>
      <c r="R20" s="169"/>
    </row>
    <row r="21" spans="2:18" ht="21" customHeight="1" x14ac:dyDescent="0.3">
      <c r="B21" s="153" t="s">
        <v>29</v>
      </c>
      <c r="C21" s="81">
        <v>2663</v>
      </c>
      <c r="D21" s="81">
        <v>22435</v>
      </c>
      <c r="E21" s="81">
        <v>31571</v>
      </c>
      <c r="F21" s="81">
        <v>77567</v>
      </c>
      <c r="G21" s="81">
        <v>21891</v>
      </c>
      <c r="H21" s="81">
        <v>27611</v>
      </c>
      <c r="I21" s="81">
        <v>397890</v>
      </c>
      <c r="J21" s="81">
        <v>183907</v>
      </c>
      <c r="K21" s="81">
        <v>0</v>
      </c>
      <c r="L21" s="81">
        <v>40842</v>
      </c>
      <c r="M21" s="81">
        <v>81153</v>
      </c>
      <c r="N21" s="81">
        <v>178701</v>
      </c>
      <c r="O21" s="81">
        <v>27202</v>
      </c>
      <c r="P21" s="81">
        <v>4569</v>
      </c>
      <c r="Q21" s="157">
        <v>1098002</v>
      </c>
      <c r="R21" s="169"/>
    </row>
    <row r="22" spans="2:18" ht="21" customHeight="1" x14ac:dyDescent="0.3">
      <c r="B22" s="153" t="s">
        <v>30</v>
      </c>
      <c r="C22" s="81">
        <v>0</v>
      </c>
      <c r="D22" s="81">
        <v>12453</v>
      </c>
      <c r="E22" s="81">
        <v>10205</v>
      </c>
      <c r="F22" s="81">
        <v>40181</v>
      </c>
      <c r="G22" s="81">
        <v>4128</v>
      </c>
      <c r="H22" s="81">
        <v>19083</v>
      </c>
      <c r="I22" s="81">
        <v>101974</v>
      </c>
      <c r="J22" s="81">
        <v>98976</v>
      </c>
      <c r="K22" s="81">
        <v>0</v>
      </c>
      <c r="L22" s="81">
        <v>6891</v>
      </c>
      <c r="M22" s="81">
        <v>23419</v>
      </c>
      <c r="N22" s="81">
        <v>63668</v>
      </c>
      <c r="O22" s="81">
        <v>-8232</v>
      </c>
      <c r="P22" s="81">
        <v>17711</v>
      </c>
      <c r="Q22" s="157">
        <v>390458</v>
      </c>
      <c r="R22" s="169"/>
    </row>
    <row r="23" spans="2:18" ht="21" customHeight="1" x14ac:dyDescent="0.3">
      <c r="B23" s="153" t="s">
        <v>31</v>
      </c>
      <c r="C23" s="81">
        <v>0</v>
      </c>
      <c r="D23" s="81">
        <v>0</v>
      </c>
      <c r="E23" s="81">
        <v>50</v>
      </c>
      <c r="F23" s="81">
        <v>-541</v>
      </c>
      <c r="G23" s="81">
        <v>82</v>
      </c>
      <c r="H23" s="81">
        <v>83</v>
      </c>
      <c r="I23" s="81">
        <v>33876</v>
      </c>
      <c r="J23" s="81">
        <v>14562</v>
      </c>
      <c r="K23" s="81">
        <v>270588</v>
      </c>
      <c r="L23" s="81">
        <v>56</v>
      </c>
      <c r="M23" s="81">
        <v>59</v>
      </c>
      <c r="N23" s="81">
        <v>241</v>
      </c>
      <c r="O23" s="81">
        <v>0</v>
      </c>
      <c r="P23" s="81">
        <v>4</v>
      </c>
      <c r="Q23" s="157">
        <v>319059</v>
      </c>
      <c r="R23" s="169"/>
    </row>
    <row r="24" spans="2:18" ht="21" customHeight="1" x14ac:dyDescent="0.3">
      <c r="B24" s="153" t="s">
        <v>32</v>
      </c>
      <c r="C24" s="81">
        <v>0</v>
      </c>
      <c r="D24" s="81">
        <v>5896</v>
      </c>
      <c r="E24" s="81">
        <v>5708</v>
      </c>
      <c r="F24" s="81">
        <v>95308</v>
      </c>
      <c r="G24" s="81">
        <v>23918</v>
      </c>
      <c r="H24" s="81">
        <v>21417</v>
      </c>
      <c r="I24" s="81">
        <v>329659</v>
      </c>
      <c r="J24" s="81">
        <v>193762</v>
      </c>
      <c r="K24" s="81">
        <v>0</v>
      </c>
      <c r="L24" s="81">
        <v>158677</v>
      </c>
      <c r="M24" s="81">
        <v>21697</v>
      </c>
      <c r="N24" s="81">
        <v>80951</v>
      </c>
      <c r="O24" s="81">
        <v>2029308</v>
      </c>
      <c r="P24" s="81">
        <v>23431</v>
      </c>
      <c r="Q24" s="157">
        <v>2989731</v>
      </c>
      <c r="R24" s="169"/>
    </row>
    <row r="25" spans="2:18" ht="21" customHeight="1" x14ac:dyDescent="0.3">
      <c r="B25" s="153" t="s">
        <v>33</v>
      </c>
      <c r="C25" s="81">
        <v>-1306</v>
      </c>
      <c r="D25" s="81">
        <v>12428</v>
      </c>
      <c r="E25" s="81">
        <v>19872</v>
      </c>
      <c r="F25" s="81">
        <v>41344</v>
      </c>
      <c r="G25" s="81">
        <v>11253</v>
      </c>
      <c r="H25" s="81">
        <v>71223</v>
      </c>
      <c r="I25" s="81">
        <v>124276</v>
      </c>
      <c r="J25" s="81">
        <v>266100</v>
      </c>
      <c r="K25" s="81">
        <v>0</v>
      </c>
      <c r="L25" s="81">
        <v>5639</v>
      </c>
      <c r="M25" s="81">
        <v>44661</v>
      </c>
      <c r="N25" s="81">
        <v>179028</v>
      </c>
      <c r="O25" s="81">
        <v>29052</v>
      </c>
      <c r="P25" s="81">
        <v>3139</v>
      </c>
      <c r="Q25" s="157">
        <v>806709</v>
      </c>
      <c r="R25" s="169"/>
    </row>
    <row r="26" spans="2:18" ht="21" customHeight="1" x14ac:dyDescent="0.3">
      <c r="B26" s="153" t="s">
        <v>34</v>
      </c>
      <c r="C26" s="81">
        <v>0</v>
      </c>
      <c r="D26" s="81">
        <v>6913</v>
      </c>
      <c r="E26" s="81">
        <v>848</v>
      </c>
      <c r="F26" s="81">
        <v>1914</v>
      </c>
      <c r="G26" s="81">
        <v>5647</v>
      </c>
      <c r="H26" s="81">
        <v>741</v>
      </c>
      <c r="I26" s="81">
        <v>151746</v>
      </c>
      <c r="J26" s="81">
        <v>107973</v>
      </c>
      <c r="K26" s="81">
        <v>0</v>
      </c>
      <c r="L26" s="81">
        <v>1022</v>
      </c>
      <c r="M26" s="81">
        <v>6712</v>
      </c>
      <c r="N26" s="81">
        <v>21030</v>
      </c>
      <c r="O26" s="81">
        <v>0</v>
      </c>
      <c r="P26" s="81">
        <v>47912</v>
      </c>
      <c r="Q26" s="157">
        <v>352458</v>
      </c>
      <c r="R26" s="169"/>
    </row>
    <row r="27" spans="2:18" ht="21" customHeight="1" x14ac:dyDescent="0.3">
      <c r="B27" s="153" t="s">
        <v>35</v>
      </c>
      <c r="C27" s="81">
        <v>0</v>
      </c>
      <c r="D27" s="81">
        <v>6184</v>
      </c>
      <c r="E27" s="81">
        <v>5435</v>
      </c>
      <c r="F27" s="81">
        <v>17831</v>
      </c>
      <c r="G27" s="81">
        <v>30837</v>
      </c>
      <c r="H27" s="81">
        <v>764</v>
      </c>
      <c r="I27" s="81">
        <v>155466</v>
      </c>
      <c r="J27" s="81">
        <v>241909</v>
      </c>
      <c r="K27" s="81">
        <v>0</v>
      </c>
      <c r="L27" s="81">
        <v>8328</v>
      </c>
      <c r="M27" s="81">
        <v>6362</v>
      </c>
      <c r="N27" s="81">
        <v>24455</v>
      </c>
      <c r="O27" s="81">
        <v>720682</v>
      </c>
      <c r="P27" s="81">
        <v>25289</v>
      </c>
      <c r="Q27" s="157">
        <v>1243542</v>
      </c>
      <c r="R27" s="169"/>
    </row>
    <row r="28" spans="2:18" ht="21" customHeight="1" x14ac:dyDescent="0.3">
      <c r="B28" s="153" t="s">
        <v>36</v>
      </c>
      <c r="C28" s="81">
        <v>0</v>
      </c>
      <c r="D28" s="81">
        <v>26977</v>
      </c>
      <c r="E28" s="81">
        <v>13424</v>
      </c>
      <c r="F28" s="81">
        <v>53963</v>
      </c>
      <c r="G28" s="81">
        <v>15838</v>
      </c>
      <c r="H28" s="81">
        <v>38145</v>
      </c>
      <c r="I28" s="81">
        <v>147683</v>
      </c>
      <c r="J28" s="81">
        <v>162832</v>
      </c>
      <c r="K28" s="81">
        <v>0</v>
      </c>
      <c r="L28" s="81">
        <v>5215</v>
      </c>
      <c r="M28" s="81">
        <v>4521</v>
      </c>
      <c r="N28" s="81">
        <v>166886</v>
      </c>
      <c r="O28" s="81">
        <v>0</v>
      </c>
      <c r="P28" s="81">
        <v>8286</v>
      </c>
      <c r="Q28" s="157">
        <v>643769</v>
      </c>
      <c r="R28" s="169"/>
    </row>
    <row r="29" spans="2:18" ht="21" customHeight="1" x14ac:dyDescent="0.3">
      <c r="B29" s="153" t="s">
        <v>199</v>
      </c>
      <c r="C29" s="81">
        <v>0</v>
      </c>
      <c r="D29" s="81">
        <v>4414</v>
      </c>
      <c r="E29" s="81">
        <v>4190</v>
      </c>
      <c r="F29" s="81">
        <v>5684</v>
      </c>
      <c r="G29" s="81">
        <v>3684</v>
      </c>
      <c r="H29" s="81">
        <v>4745</v>
      </c>
      <c r="I29" s="81">
        <v>116766</v>
      </c>
      <c r="J29" s="81">
        <v>65471</v>
      </c>
      <c r="K29" s="81">
        <v>0</v>
      </c>
      <c r="L29" s="81">
        <v>2823</v>
      </c>
      <c r="M29" s="81">
        <v>7842</v>
      </c>
      <c r="N29" s="81">
        <v>33400</v>
      </c>
      <c r="O29" s="81">
        <v>0</v>
      </c>
      <c r="P29" s="81">
        <v>3823</v>
      </c>
      <c r="Q29" s="157">
        <v>252842</v>
      </c>
      <c r="R29" s="169"/>
    </row>
    <row r="30" spans="2:18" ht="21" customHeight="1" x14ac:dyDescent="0.3">
      <c r="B30" s="153" t="s">
        <v>200</v>
      </c>
      <c r="C30" s="81">
        <v>963</v>
      </c>
      <c r="D30" s="81">
        <v>10862</v>
      </c>
      <c r="E30" s="81">
        <v>1810</v>
      </c>
      <c r="F30" s="81">
        <v>10916</v>
      </c>
      <c r="G30" s="81">
        <v>4622</v>
      </c>
      <c r="H30" s="81">
        <v>1304</v>
      </c>
      <c r="I30" s="81">
        <v>42996</v>
      </c>
      <c r="J30" s="81">
        <v>26668</v>
      </c>
      <c r="K30" s="81">
        <v>0</v>
      </c>
      <c r="L30" s="81">
        <v>2817</v>
      </c>
      <c r="M30" s="81">
        <v>3364</v>
      </c>
      <c r="N30" s="81">
        <v>6753</v>
      </c>
      <c r="O30" s="81">
        <v>0</v>
      </c>
      <c r="P30" s="81">
        <v>1074</v>
      </c>
      <c r="Q30" s="157">
        <v>114151</v>
      </c>
      <c r="R30" s="169"/>
    </row>
    <row r="31" spans="2:18" ht="21" customHeight="1" x14ac:dyDescent="0.3">
      <c r="B31" s="153" t="s">
        <v>37</v>
      </c>
      <c r="C31" s="81">
        <v>0</v>
      </c>
      <c r="D31" s="81">
        <v>7519</v>
      </c>
      <c r="E31" s="81">
        <v>18800</v>
      </c>
      <c r="F31" s="81">
        <v>58342</v>
      </c>
      <c r="G31" s="81">
        <v>2498</v>
      </c>
      <c r="H31" s="81">
        <v>17228</v>
      </c>
      <c r="I31" s="81">
        <v>268371</v>
      </c>
      <c r="J31" s="81">
        <v>325509</v>
      </c>
      <c r="K31" s="81">
        <v>0</v>
      </c>
      <c r="L31" s="81">
        <v>8886</v>
      </c>
      <c r="M31" s="81">
        <v>27331</v>
      </c>
      <c r="N31" s="81">
        <v>124729</v>
      </c>
      <c r="O31" s="81">
        <v>0</v>
      </c>
      <c r="P31" s="81">
        <v>5932</v>
      </c>
      <c r="Q31" s="157">
        <v>865146</v>
      </c>
      <c r="R31" s="169"/>
    </row>
    <row r="32" spans="2:18" ht="21" customHeight="1" x14ac:dyDescent="0.3">
      <c r="B32" s="153" t="s">
        <v>141</v>
      </c>
      <c r="C32" s="81">
        <v>0</v>
      </c>
      <c r="D32" s="81">
        <v>2141</v>
      </c>
      <c r="E32" s="81">
        <v>2810</v>
      </c>
      <c r="F32" s="81">
        <v>20325</v>
      </c>
      <c r="G32" s="81">
        <v>5292</v>
      </c>
      <c r="H32" s="81">
        <v>-186</v>
      </c>
      <c r="I32" s="81">
        <v>77253</v>
      </c>
      <c r="J32" s="81">
        <v>93138</v>
      </c>
      <c r="K32" s="81">
        <v>0</v>
      </c>
      <c r="L32" s="81">
        <v>18965</v>
      </c>
      <c r="M32" s="81">
        <v>13397</v>
      </c>
      <c r="N32" s="81">
        <v>25342</v>
      </c>
      <c r="O32" s="81">
        <v>71847</v>
      </c>
      <c r="P32" s="81">
        <v>212</v>
      </c>
      <c r="Q32" s="157">
        <v>330536</v>
      </c>
      <c r="R32" s="169"/>
    </row>
    <row r="33" spans="2:18" ht="21" customHeight="1" x14ac:dyDescent="0.3">
      <c r="B33" s="153" t="s">
        <v>218</v>
      </c>
      <c r="C33" s="81">
        <v>0</v>
      </c>
      <c r="D33" s="81">
        <v>3184</v>
      </c>
      <c r="E33" s="81">
        <v>1617</v>
      </c>
      <c r="F33" s="81">
        <v>3706</v>
      </c>
      <c r="G33" s="81">
        <v>17517</v>
      </c>
      <c r="H33" s="81">
        <v>2520</v>
      </c>
      <c r="I33" s="81">
        <v>94241</v>
      </c>
      <c r="J33" s="81">
        <v>40849</v>
      </c>
      <c r="K33" s="81">
        <v>0</v>
      </c>
      <c r="L33" s="81">
        <v>17822</v>
      </c>
      <c r="M33" s="81">
        <v>9278</v>
      </c>
      <c r="N33" s="81">
        <v>17421</v>
      </c>
      <c r="O33" s="81">
        <v>0</v>
      </c>
      <c r="P33" s="81">
        <v>1504</v>
      </c>
      <c r="Q33" s="157">
        <v>209660</v>
      </c>
      <c r="R33" s="169"/>
    </row>
    <row r="34" spans="2:18" ht="21" customHeight="1" x14ac:dyDescent="0.3">
      <c r="B34" s="153" t="s">
        <v>142</v>
      </c>
      <c r="C34" s="81">
        <v>0</v>
      </c>
      <c r="D34" s="81">
        <v>1347</v>
      </c>
      <c r="E34" s="81">
        <v>900</v>
      </c>
      <c r="F34" s="81">
        <v>2913</v>
      </c>
      <c r="G34" s="81">
        <v>14308</v>
      </c>
      <c r="H34" s="81">
        <v>11288</v>
      </c>
      <c r="I34" s="81">
        <v>100412</v>
      </c>
      <c r="J34" s="81">
        <v>120134</v>
      </c>
      <c r="K34" s="81">
        <v>0</v>
      </c>
      <c r="L34" s="81">
        <v>28221</v>
      </c>
      <c r="M34" s="81">
        <v>4696</v>
      </c>
      <c r="N34" s="81">
        <v>20482</v>
      </c>
      <c r="O34" s="81">
        <v>373598</v>
      </c>
      <c r="P34" s="81">
        <v>2748</v>
      </c>
      <c r="Q34" s="157">
        <v>681047</v>
      </c>
      <c r="R34" s="169"/>
    </row>
    <row r="35" spans="2:18" ht="21" customHeight="1" x14ac:dyDescent="0.3">
      <c r="B35" s="153" t="s">
        <v>143</v>
      </c>
      <c r="C35" s="81">
        <v>0</v>
      </c>
      <c r="D35" s="81">
        <v>455</v>
      </c>
      <c r="E35" s="81">
        <v>4992</v>
      </c>
      <c r="F35" s="81">
        <v>4171</v>
      </c>
      <c r="G35" s="81">
        <v>1287</v>
      </c>
      <c r="H35" s="81">
        <v>709</v>
      </c>
      <c r="I35" s="81">
        <v>128526</v>
      </c>
      <c r="J35" s="81">
        <v>53998</v>
      </c>
      <c r="K35" s="81">
        <v>0</v>
      </c>
      <c r="L35" s="81">
        <v>1376</v>
      </c>
      <c r="M35" s="81">
        <v>12643</v>
      </c>
      <c r="N35" s="81">
        <v>23560</v>
      </c>
      <c r="O35" s="81">
        <v>75082</v>
      </c>
      <c r="P35" s="81">
        <v>11718</v>
      </c>
      <c r="Q35" s="157">
        <v>318516</v>
      </c>
      <c r="R35" s="169"/>
    </row>
    <row r="36" spans="2:18" ht="21" customHeight="1" x14ac:dyDescent="0.3">
      <c r="B36" s="153" t="s">
        <v>219</v>
      </c>
      <c r="C36" s="81">
        <v>0</v>
      </c>
      <c r="D36" s="81">
        <v>4022</v>
      </c>
      <c r="E36" s="81">
        <v>-5334</v>
      </c>
      <c r="F36" s="81">
        <v>13561</v>
      </c>
      <c r="G36" s="81">
        <v>-3050</v>
      </c>
      <c r="H36" s="81">
        <v>5089</v>
      </c>
      <c r="I36" s="81">
        <v>123330</v>
      </c>
      <c r="J36" s="81">
        <v>96738</v>
      </c>
      <c r="K36" s="81">
        <v>51149</v>
      </c>
      <c r="L36" s="81">
        <v>1144</v>
      </c>
      <c r="M36" s="81">
        <v>8060</v>
      </c>
      <c r="N36" s="81">
        <v>22883</v>
      </c>
      <c r="O36" s="81">
        <v>181061</v>
      </c>
      <c r="P36" s="81">
        <v>22063</v>
      </c>
      <c r="Q36" s="157">
        <v>520717</v>
      </c>
      <c r="R36" s="169"/>
    </row>
    <row r="37" spans="2:18" ht="21" customHeight="1" x14ac:dyDescent="0.3">
      <c r="B37" s="153" t="s">
        <v>38</v>
      </c>
      <c r="C37" s="81">
        <v>0</v>
      </c>
      <c r="D37" s="81">
        <v>955</v>
      </c>
      <c r="E37" s="81">
        <v>1271</v>
      </c>
      <c r="F37" s="81">
        <v>2378</v>
      </c>
      <c r="G37" s="81">
        <v>3763</v>
      </c>
      <c r="H37" s="81">
        <v>-3643</v>
      </c>
      <c r="I37" s="81">
        <v>68526</v>
      </c>
      <c r="J37" s="81">
        <v>55881</v>
      </c>
      <c r="K37" s="81">
        <v>0</v>
      </c>
      <c r="L37" s="81">
        <v>512</v>
      </c>
      <c r="M37" s="81">
        <v>23893</v>
      </c>
      <c r="N37" s="81">
        <v>9053</v>
      </c>
      <c r="O37" s="81">
        <v>201815</v>
      </c>
      <c r="P37" s="81">
        <v>-142977</v>
      </c>
      <c r="Q37" s="157">
        <v>221429</v>
      </c>
      <c r="R37" s="169"/>
    </row>
    <row r="38" spans="2:18" ht="21" customHeight="1" x14ac:dyDescent="0.3">
      <c r="B38" s="153" t="s">
        <v>39</v>
      </c>
      <c r="C38" s="81">
        <v>0</v>
      </c>
      <c r="D38" s="81">
        <v>7847</v>
      </c>
      <c r="E38" s="81">
        <v>15290</v>
      </c>
      <c r="F38" s="81">
        <v>35651</v>
      </c>
      <c r="G38" s="81">
        <v>10045</v>
      </c>
      <c r="H38" s="81">
        <v>28719</v>
      </c>
      <c r="I38" s="81">
        <v>69658</v>
      </c>
      <c r="J38" s="81">
        <v>61635</v>
      </c>
      <c r="K38" s="81">
        <v>0</v>
      </c>
      <c r="L38" s="81">
        <v>6613</v>
      </c>
      <c r="M38" s="81">
        <v>54917</v>
      </c>
      <c r="N38" s="81">
        <v>91576</v>
      </c>
      <c r="O38" s="81">
        <v>11760</v>
      </c>
      <c r="P38" s="81">
        <v>1795</v>
      </c>
      <c r="Q38" s="157">
        <v>395505</v>
      </c>
      <c r="R38" s="169"/>
    </row>
    <row r="39" spans="2:18" ht="21" customHeight="1" x14ac:dyDescent="0.3">
      <c r="B39" s="153" t="s">
        <v>40</v>
      </c>
      <c r="C39" s="81">
        <v>0</v>
      </c>
      <c r="D39" s="81">
        <v>1053</v>
      </c>
      <c r="E39" s="81">
        <v>3774</v>
      </c>
      <c r="F39" s="81">
        <v>13217</v>
      </c>
      <c r="G39" s="81">
        <v>4125</v>
      </c>
      <c r="H39" s="81">
        <v>-1145</v>
      </c>
      <c r="I39" s="81">
        <v>135097</v>
      </c>
      <c r="J39" s="81">
        <v>103737</v>
      </c>
      <c r="K39" s="81">
        <v>0</v>
      </c>
      <c r="L39" s="81">
        <v>7459</v>
      </c>
      <c r="M39" s="81">
        <v>3181</v>
      </c>
      <c r="N39" s="81">
        <v>59688</v>
      </c>
      <c r="O39" s="81">
        <v>4552</v>
      </c>
      <c r="P39" s="81">
        <v>827</v>
      </c>
      <c r="Q39" s="157">
        <v>335564</v>
      </c>
      <c r="R39" s="169"/>
    </row>
    <row r="40" spans="2:18" ht="21" customHeight="1" x14ac:dyDescent="0.3">
      <c r="B40" s="153" t="s">
        <v>41</v>
      </c>
      <c r="C40" s="81">
        <v>0</v>
      </c>
      <c r="D40" s="81">
        <v>1265</v>
      </c>
      <c r="E40" s="81">
        <v>666</v>
      </c>
      <c r="F40" s="81">
        <v>1337</v>
      </c>
      <c r="G40" s="81">
        <v>2420</v>
      </c>
      <c r="H40" s="81">
        <v>625</v>
      </c>
      <c r="I40" s="81">
        <v>140569</v>
      </c>
      <c r="J40" s="81">
        <v>135768</v>
      </c>
      <c r="K40" s="81">
        <v>0</v>
      </c>
      <c r="L40" s="81">
        <v>677</v>
      </c>
      <c r="M40" s="81">
        <v>2515</v>
      </c>
      <c r="N40" s="81">
        <v>3463</v>
      </c>
      <c r="O40" s="81">
        <v>0</v>
      </c>
      <c r="P40" s="81">
        <v>7532</v>
      </c>
      <c r="Q40" s="157">
        <v>296837</v>
      </c>
      <c r="R40" s="169"/>
    </row>
    <row r="41" spans="2:18" ht="21" customHeight="1" x14ac:dyDescent="0.3">
      <c r="B41" s="153" t="s">
        <v>42</v>
      </c>
      <c r="C41" s="81">
        <v>0</v>
      </c>
      <c r="D41" s="81">
        <v>-412</v>
      </c>
      <c r="E41" s="81">
        <v>-1774</v>
      </c>
      <c r="F41" s="81">
        <v>2323</v>
      </c>
      <c r="G41" s="81">
        <v>378</v>
      </c>
      <c r="H41" s="81">
        <v>324</v>
      </c>
      <c r="I41" s="81">
        <v>72169</v>
      </c>
      <c r="J41" s="81">
        <v>26071</v>
      </c>
      <c r="K41" s="81">
        <v>6172</v>
      </c>
      <c r="L41" s="81">
        <v>149</v>
      </c>
      <c r="M41" s="81">
        <v>108</v>
      </c>
      <c r="N41" s="81">
        <v>447</v>
      </c>
      <c r="O41" s="81">
        <v>-8288</v>
      </c>
      <c r="P41" s="81">
        <v>978</v>
      </c>
      <c r="Q41" s="157">
        <v>98645</v>
      </c>
      <c r="R41" s="169"/>
    </row>
    <row r="42" spans="2:18" ht="21" customHeight="1" x14ac:dyDescent="0.3">
      <c r="B42" s="153" t="s">
        <v>43</v>
      </c>
      <c r="C42" s="81">
        <v>38</v>
      </c>
      <c r="D42" s="81">
        <v>13744</v>
      </c>
      <c r="E42" s="81">
        <v>22138</v>
      </c>
      <c r="F42" s="81">
        <v>61008</v>
      </c>
      <c r="G42" s="81">
        <v>22926</v>
      </c>
      <c r="H42" s="81">
        <v>10960</v>
      </c>
      <c r="I42" s="81">
        <v>285528</v>
      </c>
      <c r="J42" s="81">
        <v>230818</v>
      </c>
      <c r="K42" s="81">
        <v>0</v>
      </c>
      <c r="L42" s="81">
        <v>24742</v>
      </c>
      <c r="M42" s="81">
        <v>45371</v>
      </c>
      <c r="N42" s="81">
        <v>74737</v>
      </c>
      <c r="O42" s="81">
        <v>1760706</v>
      </c>
      <c r="P42" s="81">
        <v>2322</v>
      </c>
      <c r="Q42" s="157">
        <v>2555038</v>
      </c>
      <c r="R42" s="169"/>
    </row>
    <row r="43" spans="2:18" ht="21" customHeight="1" x14ac:dyDescent="0.3">
      <c r="B43" s="153" t="s">
        <v>44</v>
      </c>
      <c r="C43" s="81">
        <v>0</v>
      </c>
      <c r="D43" s="81">
        <v>0</v>
      </c>
      <c r="E43" s="81">
        <v>0</v>
      </c>
      <c r="F43" s="81">
        <v>0</v>
      </c>
      <c r="G43" s="81">
        <v>0</v>
      </c>
      <c r="H43" s="81">
        <v>0</v>
      </c>
      <c r="I43" s="81">
        <v>0</v>
      </c>
      <c r="J43" s="81">
        <v>0</v>
      </c>
      <c r="K43" s="81">
        <v>0</v>
      </c>
      <c r="L43" s="81">
        <v>0</v>
      </c>
      <c r="M43" s="81">
        <v>0</v>
      </c>
      <c r="N43" s="81">
        <v>0</v>
      </c>
      <c r="O43" s="81">
        <v>0</v>
      </c>
      <c r="P43" s="81">
        <v>0</v>
      </c>
      <c r="Q43" s="157">
        <v>0</v>
      </c>
      <c r="R43" s="169"/>
    </row>
    <row r="44" spans="2:18" ht="21" customHeight="1" x14ac:dyDescent="0.3">
      <c r="B44" s="155" t="s">
        <v>45</v>
      </c>
      <c r="C44" s="156">
        <f>SUM(C7:C43)</f>
        <v>7326</v>
      </c>
      <c r="D44" s="156">
        <f t="shared" ref="D44:Q44" si="0">SUM(D7:D43)</f>
        <v>317988</v>
      </c>
      <c r="E44" s="156">
        <f t="shared" si="0"/>
        <v>365361</v>
      </c>
      <c r="F44" s="156">
        <f t="shared" si="0"/>
        <v>1289717</v>
      </c>
      <c r="G44" s="156">
        <f t="shared" si="0"/>
        <v>329213</v>
      </c>
      <c r="H44" s="156">
        <f t="shared" si="0"/>
        <v>542805</v>
      </c>
      <c r="I44" s="156">
        <f t="shared" si="0"/>
        <v>6110689</v>
      </c>
      <c r="J44" s="156">
        <f t="shared" si="0"/>
        <v>5563976</v>
      </c>
      <c r="K44" s="156">
        <f t="shared" si="0"/>
        <v>1092113</v>
      </c>
      <c r="L44" s="156">
        <f t="shared" si="0"/>
        <v>882669</v>
      </c>
      <c r="M44" s="156">
        <f t="shared" si="0"/>
        <v>1307022</v>
      </c>
      <c r="N44" s="156">
        <f t="shared" si="0"/>
        <v>2603983</v>
      </c>
      <c r="O44" s="156">
        <f t="shared" si="0"/>
        <v>10367689</v>
      </c>
      <c r="P44" s="156">
        <f t="shared" si="0"/>
        <v>401718</v>
      </c>
      <c r="Q44" s="156">
        <f t="shared" si="0"/>
        <v>31182272</v>
      </c>
      <c r="R44" s="169"/>
    </row>
    <row r="45" spans="2:18" ht="21" customHeight="1" x14ac:dyDescent="0.3">
      <c r="B45" s="264" t="s">
        <v>46</v>
      </c>
      <c r="C45" s="264"/>
      <c r="D45" s="264"/>
      <c r="E45" s="264"/>
      <c r="F45" s="264"/>
      <c r="G45" s="264"/>
      <c r="H45" s="264"/>
      <c r="I45" s="264"/>
      <c r="J45" s="264"/>
      <c r="K45" s="264"/>
      <c r="L45" s="264"/>
      <c r="M45" s="264"/>
      <c r="N45" s="264"/>
      <c r="O45" s="264"/>
      <c r="P45" s="264"/>
      <c r="Q45" s="264"/>
      <c r="R45" s="170"/>
    </row>
    <row r="46" spans="2:18" ht="21" customHeight="1" x14ac:dyDescent="0.3">
      <c r="B46" s="153" t="s">
        <v>47</v>
      </c>
      <c r="C46" s="81">
        <v>1375</v>
      </c>
      <c r="D46" s="81">
        <v>37272</v>
      </c>
      <c r="E46" s="81">
        <v>0</v>
      </c>
      <c r="F46" s="81">
        <v>196607</v>
      </c>
      <c r="G46" s="81">
        <v>19053</v>
      </c>
      <c r="H46" s="81">
        <v>7934</v>
      </c>
      <c r="I46" s="81">
        <v>1693</v>
      </c>
      <c r="J46" s="81">
        <v>19991</v>
      </c>
      <c r="K46" s="81">
        <v>0</v>
      </c>
      <c r="L46" s="81">
        <v>3439</v>
      </c>
      <c r="M46" s="81">
        <v>0</v>
      </c>
      <c r="N46" s="81">
        <v>7520</v>
      </c>
      <c r="O46" s="81">
        <v>45156</v>
      </c>
      <c r="P46" s="81">
        <v>53095</v>
      </c>
      <c r="Q46" s="157">
        <v>393134</v>
      </c>
      <c r="R46" s="169"/>
    </row>
    <row r="47" spans="2:18" ht="21" customHeight="1" x14ac:dyDescent="0.3">
      <c r="B47" s="153" t="s">
        <v>65</v>
      </c>
      <c r="C47" s="81">
        <v>343</v>
      </c>
      <c r="D47" s="81">
        <v>90160</v>
      </c>
      <c r="E47" s="81">
        <v>0</v>
      </c>
      <c r="F47" s="81">
        <v>472929</v>
      </c>
      <c r="G47" s="81">
        <v>8328</v>
      </c>
      <c r="H47" s="81">
        <v>55140</v>
      </c>
      <c r="I47" s="81">
        <v>0</v>
      </c>
      <c r="J47" s="81">
        <v>90786</v>
      </c>
      <c r="K47" s="81">
        <v>0</v>
      </c>
      <c r="L47" s="81">
        <v>6295</v>
      </c>
      <c r="M47" s="81">
        <v>0</v>
      </c>
      <c r="N47" s="81">
        <v>0</v>
      </c>
      <c r="O47" s="81">
        <v>262923</v>
      </c>
      <c r="P47" s="81">
        <v>126920</v>
      </c>
      <c r="Q47" s="157">
        <v>1113824</v>
      </c>
      <c r="R47" s="169"/>
    </row>
    <row r="48" spans="2:18" ht="21" customHeight="1" x14ac:dyDescent="0.3">
      <c r="B48" s="9" t="s">
        <v>258</v>
      </c>
      <c r="C48" s="81">
        <v>0</v>
      </c>
      <c r="D48" s="81">
        <v>9586</v>
      </c>
      <c r="E48" s="81">
        <v>3291</v>
      </c>
      <c r="F48" s="81">
        <v>24137</v>
      </c>
      <c r="G48" s="81">
        <v>2146</v>
      </c>
      <c r="H48" s="81">
        <v>13315</v>
      </c>
      <c r="I48" s="81">
        <v>9884</v>
      </c>
      <c r="J48" s="81">
        <v>10708</v>
      </c>
      <c r="K48" s="81">
        <v>0</v>
      </c>
      <c r="L48" s="81">
        <v>0</v>
      </c>
      <c r="M48" s="81">
        <v>10355</v>
      </c>
      <c r="N48" s="81">
        <v>248</v>
      </c>
      <c r="O48" s="81">
        <v>3987</v>
      </c>
      <c r="P48" s="81">
        <v>2373</v>
      </c>
      <c r="Q48" s="157">
        <v>90031</v>
      </c>
      <c r="R48" s="169"/>
    </row>
    <row r="49" spans="2:19" ht="21" customHeight="1" x14ac:dyDescent="0.3">
      <c r="B49" s="153" t="s">
        <v>48</v>
      </c>
      <c r="C49" s="81">
        <v>8998</v>
      </c>
      <c r="D49" s="81">
        <v>37682</v>
      </c>
      <c r="E49" s="81">
        <v>783248</v>
      </c>
      <c r="F49" s="81">
        <v>88221</v>
      </c>
      <c r="G49" s="81">
        <v>26706</v>
      </c>
      <c r="H49" s="81">
        <v>107272</v>
      </c>
      <c r="I49" s="81">
        <v>10763</v>
      </c>
      <c r="J49" s="81">
        <v>184035</v>
      </c>
      <c r="K49" s="81">
        <v>0</v>
      </c>
      <c r="L49" s="81">
        <v>58795</v>
      </c>
      <c r="M49" s="81">
        <v>400</v>
      </c>
      <c r="N49" s="81">
        <v>1285</v>
      </c>
      <c r="O49" s="81">
        <v>448821</v>
      </c>
      <c r="P49" s="81">
        <v>867680</v>
      </c>
      <c r="Q49" s="157">
        <v>2623905</v>
      </c>
      <c r="R49" s="169"/>
    </row>
    <row r="50" spans="2:19" ht="21" customHeight="1" x14ac:dyDescent="0.3">
      <c r="B50" s="153" t="s">
        <v>260</v>
      </c>
      <c r="C50" s="81">
        <v>903</v>
      </c>
      <c r="D50" s="81">
        <v>6921</v>
      </c>
      <c r="E50" s="81">
        <v>0</v>
      </c>
      <c r="F50" s="81">
        <v>10935</v>
      </c>
      <c r="G50" s="81">
        <v>15212</v>
      </c>
      <c r="H50" s="81">
        <v>6258</v>
      </c>
      <c r="I50" s="81">
        <v>897</v>
      </c>
      <c r="J50" s="81">
        <v>9437</v>
      </c>
      <c r="K50" s="81">
        <v>0</v>
      </c>
      <c r="L50" s="81">
        <v>15</v>
      </c>
      <c r="M50" s="81">
        <v>193</v>
      </c>
      <c r="N50" s="81">
        <v>0</v>
      </c>
      <c r="O50" s="81">
        <v>0</v>
      </c>
      <c r="P50" s="81">
        <v>9030</v>
      </c>
      <c r="Q50" s="157">
        <v>59802</v>
      </c>
      <c r="R50" s="169"/>
    </row>
    <row r="51" spans="2:19" ht="21" customHeight="1" x14ac:dyDescent="0.3">
      <c r="B51" s="155" t="s">
        <v>45</v>
      </c>
      <c r="C51" s="156">
        <f>SUM(C46:C50)</f>
        <v>11619</v>
      </c>
      <c r="D51" s="156">
        <f t="shared" ref="D51:Q51" si="1">SUM(D46:D50)</f>
        <v>181621</v>
      </c>
      <c r="E51" s="156">
        <f t="shared" si="1"/>
        <v>786539</v>
      </c>
      <c r="F51" s="156">
        <f t="shared" si="1"/>
        <v>792829</v>
      </c>
      <c r="G51" s="156">
        <f t="shared" si="1"/>
        <v>71445</v>
      </c>
      <c r="H51" s="156">
        <f t="shared" si="1"/>
        <v>189919</v>
      </c>
      <c r="I51" s="156">
        <f t="shared" si="1"/>
        <v>23237</v>
      </c>
      <c r="J51" s="156">
        <f t="shared" si="1"/>
        <v>314957</v>
      </c>
      <c r="K51" s="156">
        <f t="shared" si="1"/>
        <v>0</v>
      </c>
      <c r="L51" s="156">
        <f t="shared" si="1"/>
        <v>68544</v>
      </c>
      <c r="M51" s="156">
        <f t="shared" si="1"/>
        <v>10948</v>
      </c>
      <c r="N51" s="156">
        <f t="shared" si="1"/>
        <v>9053</v>
      </c>
      <c r="O51" s="156">
        <f t="shared" si="1"/>
        <v>760887</v>
      </c>
      <c r="P51" s="156">
        <f t="shared" si="1"/>
        <v>1059098</v>
      </c>
      <c r="Q51" s="156">
        <f t="shared" si="1"/>
        <v>4280696</v>
      </c>
      <c r="R51" s="169"/>
    </row>
    <row r="52" spans="2:19" ht="20.25" customHeight="1" x14ac:dyDescent="0.3">
      <c r="B52" s="265" t="s">
        <v>50</v>
      </c>
      <c r="C52" s="265"/>
      <c r="D52" s="265"/>
      <c r="E52" s="265"/>
      <c r="F52" s="265"/>
      <c r="G52" s="265"/>
      <c r="H52" s="265"/>
      <c r="I52" s="265"/>
      <c r="J52" s="265"/>
      <c r="K52" s="265"/>
      <c r="L52" s="265"/>
      <c r="M52" s="265"/>
      <c r="N52" s="265"/>
      <c r="O52" s="265"/>
      <c r="P52" s="265"/>
      <c r="Q52" s="265"/>
      <c r="R52" s="171"/>
      <c r="S52" s="7"/>
    </row>
    <row r="53" spans="2:19" x14ac:dyDescent="0.3">
      <c r="C53" s="7"/>
      <c r="D53" s="7"/>
      <c r="E53" s="7"/>
      <c r="F53" s="7"/>
      <c r="G53" s="7"/>
      <c r="H53" s="7"/>
      <c r="I53" s="7"/>
      <c r="J53" s="7"/>
      <c r="K53" s="7"/>
      <c r="L53" s="7"/>
      <c r="M53" s="7"/>
      <c r="N53" s="7"/>
      <c r="O53" s="7"/>
      <c r="P53" s="7"/>
      <c r="Q53" s="7"/>
    </row>
    <row r="54" spans="2:19" x14ac:dyDescent="0.3">
      <c r="C54" s="196"/>
      <c r="D54" s="196"/>
      <c r="E54" s="196"/>
      <c r="F54" s="196"/>
      <c r="G54" s="196"/>
      <c r="H54" s="196"/>
      <c r="I54" s="196"/>
      <c r="J54" s="196"/>
      <c r="K54" s="196"/>
      <c r="L54" s="196"/>
      <c r="M54" s="196"/>
      <c r="N54" s="196"/>
      <c r="O54" s="196"/>
      <c r="P54" s="196"/>
      <c r="Q54" s="196"/>
    </row>
  </sheetData>
  <sheetProtection password="E931" sheet="1" objects="1" scenarios="1"/>
  <mergeCells count="4">
    <mergeCell ref="B4:Q4"/>
    <mergeCell ref="B6:Q6"/>
    <mergeCell ref="B45:Q45"/>
    <mergeCell ref="B52:Q5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rgb="FF92D050"/>
  </sheetPr>
  <dimension ref="B3:S54"/>
  <sheetViews>
    <sheetView topLeftCell="B2" workbookViewId="0">
      <pane xSplit="1" ySplit="5" topLeftCell="L29" activePane="bottomRight" state="frozen"/>
      <selection activeCell="B2" sqref="B2"/>
      <selection pane="topRight" activeCell="C2" sqref="C2"/>
      <selection pane="bottomLeft" activeCell="B7" sqref="B7"/>
      <selection pane="bottomRight" activeCell="Q44" sqref="Q44"/>
    </sheetView>
  </sheetViews>
  <sheetFormatPr defaultColWidth="9.1796875" defaultRowHeight="14" x14ac:dyDescent="0.3"/>
  <cols>
    <col min="1" max="1" width="12.453125" style="6" customWidth="1"/>
    <col min="2" max="2" width="51.26953125" style="6" customWidth="1"/>
    <col min="3" max="17" width="21.54296875" style="6" customWidth="1"/>
    <col min="18" max="19" width="6.1796875" style="6" bestFit="1" customWidth="1"/>
    <col min="20" max="20" width="13.54296875" style="6" customWidth="1"/>
    <col min="21" max="16384" width="9.1796875" style="6"/>
  </cols>
  <sheetData>
    <row r="3" spans="2:18" ht="5.25" customHeight="1" x14ac:dyDescent="0.3"/>
    <row r="4" spans="2:18" ht="16.5" customHeight="1" x14ac:dyDescent="0.3">
      <c r="B4" s="262" t="s">
        <v>304</v>
      </c>
      <c r="C4" s="262"/>
      <c r="D4" s="262"/>
      <c r="E4" s="262"/>
      <c r="F4" s="262"/>
      <c r="G4" s="262"/>
      <c r="H4" s="262"/>
      <c r="I4" s="262"/>
      <c r="J4" s="262"/>
      <c r="K4" s="262"/>
      <c r="L4" s="262"/>
      <c r="M4" s="262"/>
      <c r="N4" s="262"/>
      <c r="O4" s="262"/>
      <c r="P4" s="262"/>
      <c r="Q4" s="262"/>
      <c r="R4" s="158"/>
    </row>
    <row r="5" spans="2:18" ht="16.5" customHeight="1" x14ac:dyDescent="0.3">
      <c r="B5" s="74" t="s">
        <v>0</v>
      </c>
      <c r="C5" s="77" t="s">
        <v>201</v>
      </c>
      <c r="D5" s="77" t="s">
        <v>202</v>
      </c>
      <c r="E5" s="77" t="s">
        <v>203</v>
      </c>
      <c r="F5" s="77" t="s">
        <v>204</v>
      </c>
      <c r="G5" s="77" t="s">
        <v>205</v>
      </c>
      <c r="H5" s="77" t="s">
        <v>206</v>
      </c>
      <c r="I5" s="77" t="s">
        <v>207</v>
      </c>
      <c r="J5" s="77" t="s">
        <v>208</v>
      </c>
      <c r="K5" s="77" t="s">
        <v>209</v>
      </c>
      <c r="L5" s="77" t="s">
        <v>210</v>
      </c>
      <c r="M5" s="77" t="s">
        <v>211</v>
      </c>
      <c r="N5" s="77" t="s">
        <v>212</v>
      </c>
      <c r="O5" s="77" t="s">
        <v>213</v>
      </c>
      <c r="P5" s="77" t="s">
        <v>214</v>
      </c>
      <c r="Q5" s="77" t="s">
        <v>215</v>
      </c>
      <c r="R5" s="168"/>
    </row>
    <row r="6" spans="2:18" ht="16.5" customHeight="1" x14ac:dyDescent="0.3">
      <c r="B6" s="263" t="s">
        <v>16</v>
      </c>
      <c r="C6" s="263"/>
      <c r="D6" s="263"/>
      <c r="E6" s="263"/>
      <c r="F6" s="263"/>
      <c r="G6" s="263"/>
      <c r="H6" s="263"/>
      <c r="I6" s="263"/>
      <c r="J6" s="263"/>
      <c r="K6" s="263"/>
      <c r="L6" s="263"/>
      <c r="M6" s="263"/>
      <c r="N6" s="263"/>
      <c r="O6" s="263"/>
      <c r="P6" s="263"/>
      <c r="Q6" s="263"/>
      <c r="R6" s="168"/>
    </row>
    <row r="7" spans="2:18" ht="16.5" customHeight="1" x14ac:dyDescent="0.3">
      <c r="B7" s="153" t="s">
        <v>17</v>
      </c>
      <c r="C7" s="81">
        <v>0</v>
      </c>
      <c r="D7" s="81">
        <v>7</v>
      </c>
      <c r="E7" s="81">
        <v>58</v>
      </c>
      <c r="F7" s="81">
        <v>156</v>
      </c>
      <c r="G7" s="81">
        <v>299</v>
      </c>
      <c r="H7" s="81">
        <v>7</v>
      </c>
      <c r="I7" s="81">
        <v>0</v>
      </c>
      <c r="J7" s="81">
        <v>0</v>
      </c>
      <c r="K7" s="81">
        <v>0</v>
      </c>
      <c r="L7" s="81">
        <v>2491</v>
      </c>
      <c r="M7" s="81">
        <v>149</v>
      </c>
      <c r="N7" s="81">
        <v>3366</v>
      </c>
      <c r="O7" s="81">
        <v>-442183</v>
      </c>
      <c r="P7" s="81">
        <v>544</v>
      </c>
      <c r="Q7" s="157">
        <v>-435106</v>
      </c>
      <c r="R7" s="169"/>
    </row>
    <row r="8" spans="2:18" ht="16.5" customHeight="1" x14ac:dyDescent="0.3">
      <c r="B8" s="153" t="s">
        <v>18</v>
      </c>
      <c r="C8" s="81">
        <v>0</v>
      </c>
      <c r="D8" s="81">
        <v>940</v>
      </c>
      <c r="E8" s="81">
        <v>209</v>
      </c>
      <c r="F8" s="81">
        <v>-4426</v>
      </c>
      <c r="G8" s="81">
        <v>781</v>
      </c>
      <c r="H8" s="81">
        <v>56</v>
      </c>
      <c r="I8" s="81">
        <v>15188</v>
      </c>
      <c r="J8" s="81">
        <v>11345</v>
      </c>
      <c r="K8" s="81">
        <v>0</v>
      </c>
      <c r="L8" s="81">
        <v>678</v>
      </c>
      <c r="M8" s="81">
        <v>722</v>
      </c>
      <c r="N8" s="81">
        <v>766</v>
      </c>
      <c r="O8" s="81">
        <v>0</v>
      </c>
      <c r="P8" s="81">
        <v>1859</v>
      </c>
      <c r="Q8" s="157">
        <v>28118</v>
      </c>
      <c r="R8" s="169"/>
    </row>
    <row r="9" spans="2:18" ht="16.5" customHeight="1" x14ac:dyDescent="0.3">
      <c r="B9" s="153" t="s">
        <v>19</v>
      </c>
      <c r="C9" s="81">
        <v>7538</v>
      </c>
      <c r="D9" s="81">
        <v>6371</v>
      </c>
      <c r="E9" s="81">
        <v>-2614</v>
      </c>
      <c r="F9" s="81">
        <v>-23731</v>
      </c>
      <c r="G9" s="81">
        <v>-14300</v>
      </c>
      <c r="H9" s="81">
        <v>-1441</v>
      </c>
      <c r="I9" s="81">
        <v>-54129</v>
      </c>
      <c r="J9" s="81">
        <v>-8062</v>
      </c>
      <c r="K9" s="81">
        <v>0</v>
      </c>
      <c r="L9" s="81">
        <v>-10552</v>
      </c>
      <c r="M9" s="81">
        <v>-16518</v>
      </c>
      <c r="N9" s="81">
        <v>-7687</v>
      </c>
      <c r="O9" s="81">
        <v>0</v>
      </c>
      <c r="P9" s="81">
        <v>0</v>
      </c>
      <c r="Q9" s="157">
        <v>-125123</v>
      </c>
      <c r="R9" s="169"/>
    </row>
    <row r="10" spans="2:18" ht="16.5" customHeight="1" x14ac:dyDescent="0.3">
      <c r="B10" s="153" t="s">
        <v>145</v>
      </c>
      <c r="C10" s="81">
        <v>-457</v>
      </c>
      <c r="D10" s="81">
        <v>-598</v>
      </c>
      <c r="E10" s="81">
        <v>258</v>
      </c>
      <c r="F10" s="81">
        <v>1499</v>
      </c>
      <c r="G10" s="81">
        <v>115</v>
      </c>
      <c r="H10" s="81">
        <v>1897</v>
      </c>
      <c r="I10" s="81">
        <v>4309</v>
      </c>
      <c r="J10" s="81">
        <v>2865</v>
      </c>
      <c r="K10" s="81">
        <v>0</v>
      </c>
      <c r="L10" s="81">
        <v>205</v>
      </c>
      <c r="M10" s="81">
        <v>-102</v>
      </c>
      <c r="N10" s="81">
        <v>3238</v>
      </c>
      <c r="O10" s="81">
        <v>-1381</v>
      </c>
      <c r="P10" s="81">
        <v>-196</v>
      </c>
      <c r="Q10" s="157">
        <v>11653</v>
      </c>
      <c r="R10" s="169"/>
    </row>
    <row r="11" spans="2:18" ht="16.5" customHeight="1" x14ac:dyDescent="0.3">
      <c r="B11" s="153" t="s">
        <v>20</v>
      </c>
      <c r="C11" s="81">
        <v>-2809</v>
      </c>
      <c r="D11" s="81">
        <v>-300</v>
      </c>
      <c r="E11" s="81">
        <v>2421</v>
      </c>
      <c r="F11" s="81">
        <v>3582</v>
      </c>
      <c r="G11" s="81">
        <v>2815</v>
      </c>
      <c r="H11" s="81">
        <v>2678</v>
      </c>
      <c r="I11" s="81">
        <v>32239</v>
      </c>
      <c r="J11" s="81">
        <v>32845</v>
      </c>
      <c r="K11" s="81">
        <v>0</v>
      </c>
      <c r="L11" s="81">
        <v>9557</v>
      </c>
      <c r="M11" s="81">
        <v>4736</v>
      </c>
      <c r="N11" s="81">
        <v>23592</v>
      </c>
      <c r="O11" s="81">
        <v>5720</v>
      </c>
      <c r="P11" s="81">
        <v>1778</v>
      </c>
      <c r="Q11" s="157">
        <v>118856</v>
      </c>
      <c r="R11" s="169"/>
    </row>
    <row r="12" spans="2:18" ht="16.5" customHeight="1" x14ac:dyDescent="0.3">
      <c r="B12" s="153" t="s">
        <v>139</v>
      </c>
      <c r="C12" s="81">
        <v>0</v>
      </c>
      <c r="D12" s="81">
        <v>2622</v>
      </c>
      <c r="E12" s="81">
        <v>2822</v>
      </c>
      <c r="F12" s="81">
        <v>4898</v>
      </c>
      <c r="G12" s="81">
        <v>384</v>
      </c>
      <c r="H12" s="81">
        <v>115</v>
      </c>
      <c r="I12" s="81">
        <v>33006</v>
      </c>
      <c r="J12" s="81">
        <v>30522</v>
      </c>
      <c r="K12" s="81">
        <v>0</v>
      </c>
      <c r="L12" s="81">
        <v>8293</v>
      </c>
      <c r="M12" s="81">
        <v>1393</v>
      </c>
      <c r="N12" s="81">
        <v>10860</v>
      </c>
      <c r="O12" s="81">
        <v>38872</v>
      </c>
      <c r="P12" s="81">
        <v>20529</v>
      </c>
      <c r="Q12" s="157">
        <v>154316</v>
      </c>
      <c r="R12" s="169"/>
    </row>
    <row r="13" spans="2:18" ht="16.5" customHeight="1" x14ac:dyDescent="0.3">
      <c r="B13" s="153" t="s">
        <v>21</v>
      </c>
      <c r="C13" s="81">
        <v>0</v>
      </c>
      <c r="D13" s="81">
        <v>-5523</v>
      </c>
      <c r="E13" s="81">
        <v>3995</v>
      </c>
      <c r="F13" s="81">
        <v>32461</v>
      </c>
      <c r="G13" s="81">
        <v>14610</v>
      </c>
      <c r="H13" s="81">
        <v>4000</v>
      </c>
      <c r="I13" s="81">
        <v>47932</v>
      </c>
      <c r="J13" s="81">
        <v>50444</v>
      </c>
      <c r="K13" s="81">
        <v>0</v>
      </c>
      <c r="L13" s="81">
        <v>1420</v>
      </c>
      <c r="M13" s="81">
        <v>20052</v>
      </c>
      <c r="N13" s="81">
        <v>14393</v>
      </c>
      <c r="O13" s="81">
        <v>69067</v>
      </c>
      <c r="P13" s="81">
        <v>-2275</v>
      </c>
      <c r="Q13" s="157">
        <v>250577</v>
      </c>
      <c r="R13" s="169"/>
    </row>
    <row r="14" spans="2:18" ht="16.5" customHeight="1" x14ac:dyDescent="0.3">
      <c r="B14" s="153" t="s">
        <v>22</v>
      </c>
      <c r="C14" s="81">
        <v>0</v>
      </c>
      <c r="D14" s="81">
        <v>-31</v>
      </c>
      <c r="E14" s="81">
        <v>301</v>
      </c>
      <c r="F14" s="81">
        <v>3813</v>
      </c>
      <c r="G14" s="81">
        <v>547</v>
      </c>
      <c r="H14" s="81">
        <v>22</v>
      </c>
      <c r="I14" s="81">
        <v>4334</v>
      </c>
      <c r="J14" s="81">
        <v>1405</v>
      </c>
      <c r="K14" s="81">
        <v>0</v>
      </c>
      <c r="L14" s="81">
        <v>119</v>
      </c>
      <c r="M14" s="81">
        <v>2594</v>
      </c>
      <c r="N14" s="81">
        <v>1881</v>
      </c>
      <c r="O14" s="81">
        <v>0</v>
      </c>
      <c r="P14" s="81">
        <v>143</v>
      </c>
      <c r="Q14" s="157">
        <v>15128</v>
      </c>
      <c r="R14" s="169"/>
    </row>
    <row r="15" spans="2:18" ht="16.5" customHeight="1" x14ac:dyDescent="0.3">
      <c r="B15" s="153" t="s">
        <v>23</v>
      </c>
      <c r="C15" s="81">
        <v>0</v>
      </c>
      <c r="D15" s="81">
        <v>0</v>
      </c>
      <c r="E15" s="81">
        <v>0</v>
      </c>
      <c r="F15" s="81">
        <v>0</v>
      </c>
      <c r="G15" s="81">
        <v>0</v>
      </c>
      <c r="H15" s="81">
        <v>0</v>
      </c>
      <c r="I15" s="81">
        <v>5401</v>
      </c>
      <c r="J15" s="81">
        <v>4700</v>
      </c>
      <c r="K15" s="81">
        <v>71831</v>
      </c>
      <c r="L15" s="81">
        <v>0</v>
      </c>
      <c r="M15" s="81">
        <v>0</v>
      </c>
      <c r="N15" s="81">
        <v>0</v>
      </c>
      <c r="O15" s="81">
        <v>0</v>
      </c>
      <c r="P15" s="81">
        <v>0</v>
      </c>
      <c r="Q15" s="157">
        <v>81932</v>
      </c>
      <c r="R15" s="169"/>
    </row>
    <row r="16" spans="2:18" ht="16.5" customHeight="1" x14ac:dyDescent="0.3">
      <c r="B16" s="153" t="s">
        <v>24</v>
      </c>
      <c r="C16" s="81">
        <v>-977</v>
      </c>
      <c r="D16" s="81">
        <v>-1410</v>
      </c>
      <c r="E16" s="81">
        <v>390</v>
      </c>
      <c r="F16" s="81">
        <v>-2274</v>
      </c>
      <c r="G16" s="81">
        <v>1305</v>
      </c>
      <c r="H16" s="81">
        <v>-29</v>
      </c>
      <c r="I16" s="81">
        <v>15855</v>
      </c>
      <c r="J16" s="81">
        <v>11734</v>
      </c>
      <c r="K16" s="81">
        <v>1842</v>
      </c>
      <c r="L16" s="81">
        <v>415</v>
      </c>
      <c r="M16" s="81">
        <v>-453</v>
      </c>
      <c r="N16" s="81">
        <v>9083</v>
      </c>
      <c r="O16" s="81">
        <v>0</v>
      </c>
      <c r="P16" s="81">
        <v>3405</v>
      </c>
      <c r="Q16" s="157">
        <v>38888</v>
      </c>
      <c r="R16" s="169"/>
    </row>
    <row r="17" spans="2:18" ht="16.5" customHeight="1" x14ac:dyDescent="0.3">
      <c r="B17" s="153" t="s">
        <v>25</v>
      </c>
      <c r="C17" s="81">
        <v>0</v>
      </c>
      <c r="D17" s="81">
        <v>-2122</v>
      </c>
      <c r="E17" s="81">
        <v>1287</v>
      </c>
      <c r="F17" s="81">
        <v>5812</v>
      </c>
      <c r="G17" s="81">
        <v>1528</v>
      </c>
      <c r="H17" s="81">
        <v>4104</v>
      </c>
      <c r="I17" s="81">
        <v>17182</v>
      </c>
      <c r="J17" s="81">
        <v>19772</v>
      </c>
      <c r="K17" s="81">
        <v>0</v>
      </c>
      <c r="L17" s="81">
        <v>5757</v>
      </c>
      <c r="M17" s="81">
        <v>1072</v>
      </c>
      <c r="N17" s="81">
        <v>7065</v>
      </c>
      <c r="O17" s="81">
        <v>6184</v>
      </c>
      <c r="P17" s="81">
        <v>-1868</v>
      </c>
      <c r="Q17" s="157">
        <v>65775</v>
      </c>
      <c r="R17" s="169"/>
    </row>
    <row r="18" spans="2:18" ht="16.5" customHeight="1" x14ac:dyDescent="0.3">
      <c r="B18" s="153" t="s">
        <v>26</v>
      </c>
      <c r="C18" s="81">
        <v>-1440</v>
      </c>
      <c r="D18" s="81">
        <v>-21762</v>
      </c>
      <c r="E18" s="81">
        <v>1510</v>
      </c>
      <c r="F18" s="81">
        <v>-76660</v>
      </c>
      <c r="G18" s="81">
        <v>2595</v>
      </c>
      <c r="H18" s="81">
        <v>2315</v>
      </c>
      <c r="I18" s="81">
        <v>14581</v>
      </c>
      <c r="J18" s="81">
        <v>12677</v>
      </c>
      <c r="K18" s="81">
        <v>5434</v>
      </c>
      <c r="L18" s="81">
        <v>2245</v>
      </c>
      <c r="M18" s="81">
        <v>11479</v>
      </c>
      <c r="N18" s="81">
        <v>20698</v>
      </c>
      <c r="O18" s="81">
        <v>-71084</v>
      </c>
      <c r="P18" s="81">
        <v>-7011</v>
      </c>
      <c r="Q18" s="157">
        <v>-104422</v>
      </c>
      <c r="R18" s="169"/>
    </row>
    <row r="19" spans="2:18" ht="16.5" customHeight="1" x14ac:dyDescent="0.3">
      <c r="B19" s="153" t="s">
        <v>27</v>
      </c>
      <c r="C19" s="81">
        <v>0</v>
      </c>
      <c r="D19" s="81">
        <v>5052</v>
      </c>
      <c r="E19" s="81">
        <v>3352</v>
      </c>
      <c r="F19" s="81">
        <v>28195</v>
      </c>
      <c r="G19" s="81">
        <v>2108</v>
      </c>
      <c r="H19" s="81">
        <v>8131</v>
      </c>
      <c r="I19" s="81">
        <v>23068</v>
      </c>
      <c r="J19" s="81">
        <v>41970</v>
      </c>
      <c r="K19" s="81">
        <v>0</v>
      </c>
      <c r="L19" s="81">
        <v>334</v>
      </c>
      <c r="M19" s="81">
        <v>9713</v>
      </c>
      <c r="N19" s="81">
        <v>59634</v>
      </c>
      <c r="O19" s="81">
        <v>0</v>
      </c>
      <c r="P19" s="81">
        <v>1041</v>
      </c>
      <c r="Q19" s="157">
        <v>182599</v>
      </c>
      <c r="R19" s="169"/>
    </row>
    <row r="20" spans="2:18" ht="16.5" customHeight="1" x14ac:dyDescent="0.3">
      <c r="B20" s="153" t="s">
        <v>28</v>
      </c>
      <c r="C20" s="81">
        <v>-884</v>
      </c>
      <c r="D20" s="81">
        <v>-1376</v>
      </c>
      <c r="E20" s="81">
        <v>4630</v>
      </c>
      <c r="F20" s="81">
        <v>-866</v>
      </c>
      <c r="G20" s="81">
        <v>4765</v>
      </c>
      <c r="H20" s="81">
        <v>2943</v>
      </c>
      <c r="I20" s="81">
        <v>17960</v>
      </c>
      <c r="J20" s="81">
        <v>14750</v>
      </c>
      <c r="K20" s="81">
        <v>0</v>
      </c>
      <c r="L20" s="81">
        <v>7135</v>
      </c>
      <c r="M20" s="81">
        <v>4463</v>
      </c>
      <c r="N20" s="81">
        <v>14946</v>
      </c>
      <c r="O20" s="81">
        <v>-35822</v>
      </c>
      <c r="P20" s="81">
        <v>149</v>
      </c>
      <c r="Q20" s="157">
        <v>32794</v>
      </c>
      <c r="R20" s="169"/>
    </row>
    <row r="21" spans="2:18" ht="16.5" customHeight="1" x14ac:dyDescent="0.3">
      <c r="B21" s="153" t="s">
        <v>29</v>
      </c>
      <c r="C21" s="81">
        <v>-8305</v>
      </c>
      <c r="D21" s="81">
        <v>945</v>
      </c>
      <c r="E21" s="81">
        <v>3410</v>
      </c>
      <c r="F21" s="81">
        <v>-7226</v>
      </c>
      <c r="G21" s="81">
        <v>393</v>
      </c>
      <c r="H21" s="81">
        <v>1433</v>
      </c>
      <c r="I21" s="81">
        <v>23245</v>
      </c>
      <c r="J21" s="81">
        <v>10938</v>
      </c>
      <c r="K21" s="81">
        <v>0</v>
      </c>
      <c r="L21" s="81">
        <v>663</v>
      </c>
      <c r="M21" s="81">
        <v>6191</v>
      </c>
      <c r="N21" s="81">
        <v>19194</v>
      </c>
      <c r="O21" s="81">
        <v>4884</v>
      </c>
      <c r="P21" s="81">
        <v>-2377</v>
      </c>
      <c r="Q21" s="157">
        <v>53389</v>
      </c>
      <c r="R21" s="169"/>
    </row>
    <row r="22" spans="2:18" ht="16.5" customHeight="1" x14ac:dyDescent="0.3">
      <c r="B22" s="153" t="s">
        <v>30</v>
      </c>
      <c r="C22" s="81">
        <v>0</v>
      </c>
      <c r="D22" s="81">
        <v>933</v>
      </c>
      <c r="E22" s="81">
        <v>598</v>
      </c>
      <c r="F22" s="81">
        <v>2904</v>
      </c>
      <c r="G22" s="81">
        <v>619</v>
      </c>
      <c r="H22" s="81">
        <v>3831</v>
      </c>
      <c r="I22" s="81">
        <v>8977</v>
      </c>
      <c r="J22" s="81">
        <v>5250</v>
      </c>
      <c r="K22" s="81">
        <v>0</v>
      </c>
      <c r="L22" s="81">
        <v>502</v>
      </c>
      <c r="M22" s="81">
        <v>2517</v>
      </c>
      <c r="N22" s="81">
        <v>6044</v>
      </c>
      <c r="O22" s="81">
        <v>0</v>
      </c>
      <c r="P22" s="81">
        <v>-695</v>
      </c>
      <c r="Q22" s="157">
        <v>31479</v>
      </c>
      <c r="R22" s="169"/>
    </row>
    <row r="23" spans="2:18" ht="16.5" customHeight="1" x14ac:dyDescent="0.3">
      <c r="B23" s="153" t="s">
        <v>31</v>
      </c>
      <c r="C23" s="81">
        <v>0</v>
      </c>
      <c r="D23" s="81">
        <v>0</v>
      </c>
      <c r="E23" s="81">
        <v>9</v>
      </c>
      <c r="F23" s="81">
        <v>17</v>
      </c>
      <c r="G23" s="81">
        <v>-1</v>
      </c>
      <c r="H23" s="81">
        <v>29</v>
      </c>
      <c r="I23" s="81">
        <v>7785</v>
      </c>
      <c r="J23" s="81">
        <v>-3789</v>
      </c>
      <c r="K23" s="81">
        <v>29870</v>
      </c>
      <c r="L23" s="81">
        <v>17</v>
      </c>
      <c r="M23" s="81">
        <v>5</v>
      </c>
      <c r="N23" s="81">
        <v>42</v>
      </c>
      <c r="O23" s="81">
        <v>0</v>
      </c>
      <c r="P23" s="81">
        <v>0</v>
      </c>
      <c r="Q23" s="157">
        <v>33985</v>
      </c>
      <c r="R23" s="169"/>
    </row>
    <row r="24" spans="2:18" ht="16.5" customHeight="1" x14ac:dyDescent="0.3">
      <c r="B24" s="153" t="s">
        <v>32</v>
      </c>
      <c r="C24" s="81">
        <v>-828</v>
      </c>
      <c r="D24" s="81">
        <v>-2937</v>
      </c>
      <c r="E24" s="81">
        <v>1468</v>
      </c>
      <c r="F24" s="81">
        <v>1710</v>
      </c>
      <c r="G24" s="81">
        <v>1475</v>
      </c>
      <c r="H24" s="81">
        <v>331</v>
      </c>
      <c r="I24" s="81">
        <v>26236</v>
      </c>
      <c r="J24" s="81">
        <v>13761</v>
      </c>
      <c r="K24" s="81">
        <v>0</v>
      </c>
      <c r="L24" s="81">
        <v>3977</v>
      </c>
      <c r="M24" s="81">
        <v>1681</v>
      </c>
      <c r="N24" s="81">
        <v>8964</v>
      </c>
      <c r="O24" s="81">
        <v>38434</v>
      </c>
      <c r="P24" s="81">
        <v>-1871</v>
      </c>
      <c r="Q24" s="157">
        <v>92399</v>
      </c>
      <c r="R24" s="169"/>
    </row>
    <row r="25" spans="2:18" ht="16.5" customHeight="1" x14ac:dyDescent="0.3">
      <c r="B25" s="153" t="s">
        <v>33</v>
      </c>
      <c r="C25" s="81">
        <v>0</v>
      </c>
      <c r="D25" s="81">
        <v>-3400</v>
      </c>
      <c r="E25" s="81">
        <v>3167</v>
      </c>
      <c r="F25" s="81">
        <v>-15246</v>
      </c>
      <c r="G25" s="81">
        <v>-66</v>
      </c>
      <c r="H25" s="81">
        <v>10786</v>
      </c>
      <c r="I25" s="81">
        <v>11927</v>
      </c>
      <c r="J25" s="81">
        <v>26467</v>
      </c>
      <c r="K25" s="81">
        <v>0</v>
      </c>
      <c r="L25" s="81">
        <v>-1555</v>
      </c>
      <c r="M25" s="81">
        <v>-14262</v>
      </c>
      <c r="N25" s="81">
        <v>34558</v>
      </c>
      <c r="O25" s="81">
        <v>3256</v>
      </c>
      <c r="P25" s="81">
        <v>240</v>
      </c>
      <c r="Q25" s="157">
        <v>55872</v>
      </c>
      <c r="R25" s="169"/>
    </row>
    <row r="26" spans="2:18" ht="16.5" customHeight="1" x14ac:dyDescent="0.3">
      <c r="B26" s="153" t="s">
        <v>34</v>
      </c>
      <c r="C26" s="81">
        <v>0</v>
      </c>
      <c r="D26" s="81">
        <v>-1066</v>
      </c>
      <c r="E26" s="81">
        <v>986</v>
      </c>
      <c r="F26" s="81">
        <v>233</v>
      </c>
      <c r="G26" s="81">
        <v>709</v>
      </c>
      <c r="H26" s="81">
        <v>18</v>
      </c>
      <c r="I26" s="81">
        <v>11720</v>
      </c>
      <c r="J26" s="81">
        <v>9838</v>
      </c>
      <c r="K26" s="81">
        <v>0</v>
      </c>
      <c r="L26" s="81">
        <v>914</v>
      </c>
      <c r="M26" s="81">
        <v>-1690</v>
      </c>
      <c r="N26" s="81">
        <v>2104</v>
      </c>
      <c r="O26" s="81">
        <v>0</v>
      </c>
      <c r="P26" s="81">
        <v>1329</v>
      </c>
      <c r="Q26" s="157">
        <v>25096</v>
      </c>
      <c r="R26" s="169"/>
    </row>
    <row r="27" spans="2:18" ht="16.5" customHeight="1" x14ac:dyDescent="0.3">
      <c r="B27" s="153" t="s">
        <v>35</v>
      </c>
      <c r="C27" s="81">
        <v>0</v>
      </c>
      <c r="D27" s="81">
        <v>415</v>
      </c>
      <c r="E27" s="81">
        <v>1155</v>
      </c>
      <c r="F27" s="81">
        <v>2384</v>
      </c>
      <c r="G27" s="81">
        <v>4054</v>
      </c>
      <c r="H27" s="81">
        <v>138</v>
      </c>
      <c r="I27" s="81">
        <v>15392</v>
      </c>
      <c r="J27" s="81">
        <v>23443</v>
      </c>
      <c r="K27" s="81">
        <v>0</v>
      </c>
      <c r="L27" s="81">
        <v>1456</v>
      </c>
      <c r="M27" s="81">
        <v>707</v>
      </c>
      <c r="N27" s="81">
        <v>2707</v>
      </c>
      <c r="O27" s="81">
        <v>33502</v>
      </c>
      <c r="P27" s="81">
        <v>3155</v>
      </c>
      <c r="Q27" s="157">
        <v>88508</v>
      </c>
      <c r="R27" s="169"/>
    </row>
    <row r="28" spans="2:18" ht="16.5" customHeight="1" x14ac:dyDescent="0.3">
      <c r="B28" s="153" t="s">
        <v>36</v>
      </c>
      <c r="C28" s="81">
        <v>-287</v>
      </c>
      <c r="D28" s="81">
        <v>191</v>
      </c>
      <c r="E28" s="81">
        <v>619</v>
      </c>
      <c r="F28" s="81">
        <v>-16151</v>
      </c>
      <c r="G28" s="81">
        <v>1368</v>
      </c>
      <c r="H28" s="81">
        <v>6273</v>
      </c>
      <c r="I28" s="81">
        <v>8359</v>
      </c>
      <c r="J28" s="81">
        <v>8484</v>
      </c>
      <c r="K28" s="81">
        <v>0</v>
      </c>
      <c r="L28" s="81">
        <v>679</v>
      </c>
      <c r="M28" s="81">
        <v>-1161</v>
      </c>
      <c r="N28" s="81">
        <v>10899</v>
      </c>
      <c r="O28" s="81">
        <v>0</v>
      </c>
      <c r="P28" s="81">
        <v>-4526</v>
      </c>
      <c r="Q28" s="157">
        <v>14747</v>
      </c>
      <c r="R28" s="169"/>
    </row>
    <row r="29" spans="2:18" ht="16.5" customHeight="1" x14ac:dyDescent="0.3">
      <c r="B29" s="153" t="s">
        <v>199</v>
      </c>
      <c r="C29" s="81">
        <v>0</v>
      </c>
      <c r="D29" s="81">
        <v>39</v>
      </c>
      <c r="E29" s="81">
        <v>-267</v>
      </c>
      <c r="F29" s="81">
        <v>-1399</v>
      </c>
      <c r="G29" s="81">
        <v>2400</v>
      </c>
      <c r="H29" s="81">
        <v>611</v>
      </c>
      <c r="I29" s="81">
        <v>7631</v>
      </c>
      <c r="J29" s="81">
        <v>4817</v>
      </c>
      <c r="K29" s="81">
        <v>0</v>
      </c>
      <c r="L29" s="81">
        <v>-1965</v>
      </c>
      <c r="M29" s="81">
        <v>506</v>
      </c>
      <c r="N29" s="81">
        <v>4758</v>
      </c>
      <c r="O29" s="81">
        <v>0</v>
      </c>
      <c r="P29" s="81">
        <v>-3875</v>
      </c>
      <c r="Q29" s="157">
        <v>13256</v>
      </c>
      <c r="R29" s="169"/>
    </row>
    <row r="30" spans="2:18" ht="16.5" customHeight="1" x14ac:dyDescent="0.3">
      <c r="B30" s="153" t="s">
        <v>200</v>
      </c>
      <c r="C30" s="81">
        <v>-1593</v>
      </c>
      <c r="D30" s="81">
        <v>-177</v>
      </c>
      <c r="E30" s="81">
        <v>279</v>
      </c>
      <c r="F30" s="81">
        <v>905</v>
      </c>
      <c r="G30" s="81">
        <v>2153</v>
      </c>
      <c r="H30" s="81">
        <v>-58</v>
      </c>
      <c r="I30" s="81">
        <v>3766</v>
      </c>
      <c r="J30" s="81">
        <v>2041</v>
      </c>
      <c r="K30" s="81">
        <v>0</v>
      </c>
      <c r="L30" s="81">
        <v>406</v>
      </c>
      <c r="M30" s="81">
        <v>516</v>
      </c>
      <c r="N30" s="81">
        <v>750</v>
      </c>
      <c r="O30" s="81">
        <v>0</v>
      </c>
      <c r="P30" s="81">
        <v>111</v>
      </c>
      <c r="Q30" s="157">
        <v>9100</v>
      </c>
      <c r="R30" s="169"/>
    </row>
    <row r="31" spans="2:18" ht="16.5" customHeight="1" x14ac:dyDescent="0.3">
      <c r="B31" s="153" t="s">
        <v>37</v>
      </c>
      <c r="C31" s="81">
        <v>0</v>
      </c>
      <c r="D31" s="81">
        <v>-1558</v>
      </c>
      <c r="E31" s="81">
        <v>2039</v>
      </c>
      <c r="F31" s="81">
        <v>-1803</v>
      </c>
      <c r="G31" s="81">
        <v>96</v>
      </c>
      <c r="H31" s="81">
        <v>-458</v>
      </c>
      <c r="I31" s="81">
        <v>20813</v>
      </c>
      <c r="J31" s="81">
        <v>18109</v>
      </c>
      <c r="K31" s="81">
        <v>0</v>
      </c>
      <c r="L31" s="81">
        <v>-610</v>
      </c>
      <c r="M31" s="81">
        <v>-2925</v>
      </c>
      <c r="N31" s="81">
        <v>13030</v>
      </c>
      <c r="O31" s="81">
        <v>0</v>
      </c>
      <c r="P31" s="81">
        <v>-1496</v>
      </c>
      <c r="Q31" s="157">
        <v>45236</v>
      </c>
      <c r="R31" s="169"/>
    </row>
    <row r="32" spans="2:18" ht="16.5" customHeight="1" x14ac:dyDescent="0.3">
      <c r="B32" s="153" t="s">
        <v>141</v>
      </c>
      <c r="C32" s="81">
        <v>0</v>
      </c>
      <c r="D32" s="81">
        <v>270</v>
      </c>
      <c r="E32" s="81">
        <v>401</v>
      </c>
      <c r="F32" s="81">
        <v>1237</v>
      </c>
      <c r="G32" s="81">
        <v>862</v>
      </c>
      <c r="H32" s="81">
        <v>29</v>
      </c>
      <c r="I32" s="81">
        <v>9216</v>
      </c>
      <c r="J32" s="81">
        <v>8025</v>
      </c>
      <c r="K32" s="81">
        <v>0</v>
      </c>
      <c r="L32" s="81">
        <v>3105</v>
      </c>
      <c r="M32" s="81">
        <v>1650</v>
      </c>
      <c r="N32" s="81">
        <v>3571</v>
      </c>
      <c r="O32" s="81">
        <v>1197</v>
      </c>
      <c r="P32" s="81">
        <v>-57</v>
      </c>
      <c r="Q32" s="157">
        <v>29506</v>
      </c>
      <c r="R32" s="169"/>
    </row>
    <row r="33" spans="2:18" ht="16.5" customHeight="1" x14ac:dyDescent="0.3">
      <c r="B33" s="153" t="s">
        <v>218</v>
      </c>
      <c r="C33" s="81">
        <v>0</v>
      </c>
      <c r="D33" s="81">
        <v>-853</v>
      </c>
      <c r="E33" s="81">
        <v>-161</v>
      </c>
      <c r="F33" s="81">
        <v>-2714</v>
      </c>
      <c r="G33" s="81">
        <v>1012</v>
      </c>
      <c r="H33" s="81">
        <v>-461</v>
      </c>
      <c r="I33" s="81">
        <v>7106</v>
      </c>
      <c r="J33" s="81">
        <v>3316</v>
      </c>
      <c r="K33" s="81">
        <v>0</v>
      </c>
      <c r="L33" s="81">
        <v>667</v>
      </c>
      <c r="M33" s="81">
        <v>1686</v>
      </c>
      <c r="N33" s="81">
        <v>1884</v>
      </c>
      <c r="O33" s="81">
        <v>0</v>
      </c>
      <c r="P33" s="81">
        <v>-6500</v>
      </c>
      <c r="Q33" s="157">
        <v>4980</v>
      </c>
      <c r="R33" s="169"/>
    </row>
    <row r="34" spans="2:18" ht="16.5" customHeight="1" x14ac:dyDescent="0.3">
      <c r="B34" s="153" t="s">
        <v>142</v>
      </c>
      <c r="C34" s="81">
        <v>0</v>
      </c>
      <c r="D34" s="81">
        <v>-40</v>
      </c>
      <c r="E34" s="81">
        <v>181</v>
      </c>
      <c r="F34" s="81">
        <v>-840</v>
      </c>
      <c r="G34" s="81">
        <v>1773</v>
      </c>
      <c r="H34" s="81">
        <v>1059</v>
      </c>
      <c r="I34" s="81">
        <v>10800</v>
      </c>
      <c r="J34" s="81">
        <v>11737</v>
      </c>
      <c r="K34" s="81">
        <v>0</v>
      </c>
      <c r="L34" s="81">
        <v>5467</v>
      </c>
      <c r="M34" s="81">
        <v>-242</v>
      </c>
      <c r="N34" s="81">
        <v>2606</v>
      </c>
      <c r="O34" s="81">
        <v>-4874</v>
      </c>
      <c r="P34" s="81">
        <v>-1246</v>
      </c>
      <c r="Q34" s="157">
        <v>26381</v>
      </c>
      <c r="R34" s="169"/>
    </row>
    <row r="35" spans="2:18" ht="16.5" customHeight="1" x14ac:dyDescent="0.3">
      <c r="B35" s="153" t="s">
        <v>143</v>
      </c>
      <c r="C35" s="81">
        <v>0</v>
      </c>
      <c r="D35" s="81">
        <v>-952</v>
      </c>
      <c r="E35" s="81">
        <v>772</v>
      </c>
      <c r="F35" s="81">
        <v>3481</v>
      </c>
      <c r="G35" s="81">
        <v>-3015</v>
      </c>
      <c r="H35" s="81">
        <v>-81</v>
      </c>
      <c r="I35" s="81">
        <v>12762</v>
      </c>
      <c r="J35" s="81">
        <v>4677</v>
      </c>
      <c r="K35" s="81">
        <v>0</v>
      </c>
      <c r="L35" s="81">
        <v>800</v>
      </c>
      <c r="M35" s="81">
        <v>489</v>
      </c>
      <c r="N35" s="81">
        <v>4507</v>
      </c>
      <c r="O35" s="81">
        <v>-22102</v>
      </c>
      <c r="P35" s="81">
        <v>-691</v>
      </c>
      <c r="Q35" s="157">
        <v>645</v>
      </c>
      <c r="R35" s="169"/>
    </row>
    <row r="36" spans="2:18" ht="16.5" customHeight="1" x14ac:dyDescent="0.3">
      <c r="B36" s="153" t="s">
        <v>219</v>
      </c>
      <c r="C36" s="81">
        <v>0</v>
      </c>
      <c r="D36" s="81">
        <v>242</v>
      </c>
      <c r="E36" s="81">
        <v>-1720</v>
      </c>
      <c r="F36" s="81">
        <v>-6154</v>
      </c>
      <c r="G36" s="81">
        <v>59</v>
      </c>
      <c r="H36" s="81">
        <v>-131</v>
      </c>
      <c r="I36" s="81">
        <v>11656</v>
      </c>
      <c r="J36" s="81">
        <v>10815</v>
      </c>
      <c r="K36" s="81">
        <v>2361</v>
      </c>
      <c r="L36" s="81">
        <v>-115</v>
      </c>
      <c r="M36" s="81">
        <v>634</v>
      </c>
      <c r="N36" s="81">
        <v>6303</v>
      </c>
      <c r="O36" s="81">
        <v>-2672</v>
      </c>
      <c r="P36" s="81">
        <v>6219</v>
      </c>
      <c r="Q36" s="157">
        <v>27497</v>
      </c>
      <c r="R36" s="169"/>
    </row>
    <row r="37" spans="2:18" ht="16.5" customHeight="1" x14ac:dyDescent="0.3">
      <c r="B37" s="153" t="s">
        <v>38</v>
      </c>
      <c r="C37" s="81">
        <v>0</v>
      </c>
      <c r="D37" s="81">
        <v>-721</v>
      </c>
      <c r="E37" s="81">
        <v>-240</v>
      </c>
      <c r="F37" s="81">
        <v>-484</v>
      </c>
      <c r="G37" s="81">
        <v>-275</v>
      </c>
      <c r="H37" s="81">
        <v>-325</v>
      </c>
      <c r="I37" s="81">
        <v>-368</v>
      </c>
      <c r="J37" s="81">
        <v>-1079</v>
      </c>
      <c r="K37" s="81">
        <v>0</v>
      </c>
      <c r="L37" s="81">
        <v>220</v>
      </c>
      <c r="M37" s="81">
        <v>69</v>
      </c>
      <c r="N37" s="81">
        <v>123</v>
      </c>
      <c r="O37" s="81">
        <v>7203</v>
      </c>
      <c r="P37" s="81">
        <v>-392</v>
      </c>
      <c r="Q37" s="157">
        <v>3733</v>
      </c>
      <c r="R37" s="169"/>
    </row>
    <row r="38" spans="2:18" ht="16.5" customHeight="1" x14ac:dyDescent="0.3">
      <c r="B38" s="153" t="s">
        <v>39</v>
      </c>
      <c r="C38" s="81">
        <v>0</v>
      </c>
      <c r="D38" s="81">
        <v>-2515</v>
      </c>
      <c r="E38" s="81">
        <v>986</v>
      </c>
      <c r="F38" s="81">
        <v>-7969</v>
      </c>
      <c r="G38" s="81">
        <v>1041</v>
      </c>
      <c r="H38" s="81">
        <v>2858</v>
      </c>
      <c r="I38" s="81">
        <v>4021</v>
      </c>
      <c r="J38" s="81">
        <v>2848</v>
      </c>
      <c r="K38" s="81">
        <v>0</v>
      </c>
      <c r="L38" s="81">
        <v>475</v>
      </c>
      <c r="M38" s="81">
        <v>4764</v>
      </c>
      <c r="N38" s="81">
        <v>8614</v>
      </c>
      <c r="O38" s="81">
        <v>287</v>
      </c>
      <c r="P38" s="81">
        <v>-208</v>
      </c>
      <c r="Q38" s="157">
        <v>15203</v>
      </c>
      <c r="R38" s="169"/>
    </row>
    <row r="39" spans="2:18" ht="16.5" customHeight="1" x14ac:dyDescent="0.3">
      <c r="B39" s="153" t="s">
        <v>40</v>
      </c>
      <c r="C39" s="81">
        <v>0</v>
      </c>
      <c r="D39" s="81">
        <v>1189</v>
      </c>
      <c r="E39" s="81">
        <v>1286</v>
      </c>
      <c r="F39" s="81">
        <v>909</v>
      </c>
      <c r="G39" s="81">
        <v>1337</v>
      </c>
      <c r="H39" s="81">
        <v>-8</v>
      </c>
      <c r="I39" s="81">
        <v>11248</v>
      </c>
      <c r="J39" s="81">
        <v>7606</v>
      </c>
      <c r="K39" s="81">
        <v>0</v>
      </c>
      <c r="L39" s="81">
        <v>959</v>
      </c>
      <c r="M39" s="81">
        <v>1058</v>
      </c>
      <c r="N39" s="81">
        <v>4014</v>
      </c>
      <c r="O39" s="81">
        <v>-319</v>
      </c>
      <c r="P39" s="81">
        <v>49</v>
      </c>
      <c r="Q39" s="157">
        <v>29329</v>
      </c>
      <c r="R39" s="169"/>
    </row>
    <row r="40" spans="2:18" ht="16.5" customHeight="1" x14ac:dyDescent="0.3">
      <c r="B40" s="153" t="s">
        <v>41</v>
      </c>
      <c r="C40" s="81">
        <v>0</v>
      </c>
      <c r="D40" s="81">
        <v>-46</v>
      </c>
      <c r="E40" s="81">
        <v>-960</v>
      </c>
      <c r="F40" s="81">
        <v>848</v>
      </c>
      <c r="G40" s="81">
        <v>443</v>
      </c>
      <c r="H40" s="81">
        <v>-29</v>
      </c>
      <c r="I40" s="81">
        <v>12421</v>
      </c>
      <c r="J40" s="81">
        <v>7128</v>
      </c>
      <c r="K40" s="81">
        <v>0</v>
      </c>
      <c r="L40" s="81">
        <v>1388</v>
      </c>
      <c r="M40" s="81">
        <v>3204</v>
      </c>
      <c r="N40" s="81">
        <v>1710</v>
      </c>
      <c r="O40" s="81">
        <v>0</v>
      </c>
      <c r="P40" s="81">
        <v>170</v>
      </c>
      <c r="Q40" s="157">
        <v>26275</v>
      </c>
      <c r="R40" s="169"/>
    </row>
    <row r="41" spans="2:18" ht="16.5" customHeight="1" x14ac:dyDescent="0.3">
      <c r="B41" s="153" t="s">
        <v>42</v>
      </c>
      <c r="C41" s="81">
        <v>0</v>
      </c>
      <c r="D41" s="81">
        <v>9066</v>
      </c>
      <c r="E41" s="81">
        <v>49</v>
      </c>
      <c r="F41" s="81">
        <v>2465</v>
      </c>
      <c r="G41" s="81">
        <v>84</v>
      </c>
      <c r="H41" s="81">
        <v>53</v>
      </c>
      <c r="I41" s="81">
        <v>6210</v>
      </c>
      <c r="J41" s="81">
        <v>2008</v>
      </c>
      <c r="K41" s="81">
        <v>800</v>
      </c>
      <c r="L41" s="81">
        <v>-46</v>
      </c>
      <c r="M41" s="81">
        <v>189</v>
      </c>
      <c r="N41" s="81">
        <v>196</v>
      </c>
      <c r="O41" s="81">
        <v>16185</v>
      </c>
      <c r="P41" s="81">
        <v>289</v>
      </c>
      <c r="Q41" s="157">
        <v>37548</v>
      </c>
      <c r="R41" s="169"/>
    </row>
    <row r="42" spans="2:18" ht="16.5" customHeight="1" x14ac:dyDescent="0.3">
      <c r="B42" s="153" t="s">
        <v>43</v>
      </c>
      <c r="C42" s="81">
        <v>-1177</v>
      </c>
      <c r="D42" s="81">
        <v>-1213</v>
      </c>
      <c r="E42" s="81">
        <v>4173</v>
      </c>
      <c r="F42" s="81">
        <v>2010</v>
      </c>
      <c r="G42" s="81">
        <v>2087</v>
      </c>
      <c r="H42" s="81">
        <v>-3065</v>
      </c>
      <c r="I42" s="81">
        <v>26467</v>
      </c>
      <c r="J42" s="81">
        <v>21584</v>
      </c>
      <c r="K42" s="81">
        <v>0</v>
      </c>
      <c r="L42" s="81">
        <v>2763</v>
      </c>
      <c r="M42" s="81">
        <v>473</v>
      </c>
      <c r="N42" s="81">
        <v>10239</v>
      </c>
      <c r="O42" s="81">
        <v>105840</v>
      </c>
      <c r="P42" s="81">
        <v>-3019</v>
      </c>
      <c r="Q42" s="157">
        <v>167164</v>
      </c>
      <c r="R42" s="169"/>
    </row>
    <row r="43" spans="2:18" ht="16.5" customHeight="1" x14ac:dyDescent="0.3">
      <c r="B43" s="153" t="s">
        <v>44</v>
      </c>
      <c r="C43" s="81">
        <v>0</v>
      </c>
      <c r="D43" s="81">
        <v>0</v>
      </c>
      <c r="E43" s="81">
        <v>0</v>
      </c>
      <c r="F43" s="81">
        <v>0</v>
      </c>
      <c r="G43" s="81">
        <v>0</v>
      </c>
      <c r="H43" s="81">
        <v>0</v>
      </c>
      <c r="I43" s="81">
        <v>0</v>
      </c>
      <c r="J43" s="81">
        <v>0</v>
      </c>
      <c r="K43" s="81">
        <v>0</v>
      </c>
      <c r="L43" s="81">
        <v>0</v>
      </c>
      <c r="M43" s="81">
        <v>0</v>
      </c>
      <c r="N43" s="81">
        <v>0</v>
      </c>
      <c r="O43" s="81">
        <v>0</v>
      </c>
      <c r="P43" s="81">
        <v>0</v>
      </c>
      <c r="Q43" s="157">
        <v>0</v>
      </c>
      <c r="R43" s="169"/>
    </row>
    <row r="44" spans="2:18" ht="16.5" customHeight="1" x14ac:dyDescent="0.3">
      <c r="B44" s="155" t="s">
        <v>45</v>
      </c>
      <c r="C44" s="156">
        <f>SUM(C7:C43)</f>
        <v>-11219</v>
      </c>
      <c r="D44" s="156">
        <f t="shared" ref="D44:Q44" si="0">SUM(D7:D43)</f>
        <v>-20318</v>
      </c>
      <c r="E44" s="156">
        <f t="shared" si="0"/>
        <v>36849</v>
      </c>
      <c r="F44" s="156">
        <f t="shared" si="0"/>
        <v>-68424</v>
      </c>
      <c r="G44" s="156">
        <f t="shared" si="0"/>
        <v>36160</v>
      </c>
      <c r="H44" s="156">
        <f t="shared" si="0"/>
        <v>47631</v>
      </c>
      <c r="I44" s="156">
        <f t="shared" si="0"/>
        <v>434316</v>
      </c>
      <c r="J44" s="156">
        <f t="shared" si="0"/>
        <v>424991</v>
      </c>
      <c r="K44" s="156">
        <f t="shared" si="0"/>
        <v>112138</v>
      </c>
      <c r="L44" s="156">
        <f t="shared" si="0"/>
        <v>48264</v>
      </c>
      <c r="M44" s="156">
        <f t="shared" si="0"/>
        <v>45359</v>
      </c>
      <c r="N44" s="156">
        <f t="shared" si="0"/>
        <v>308652</v>
      </c>
      <c r="O44" s="156">
        <f t="shared" si="0"/>
        <v>-249806</v>
      </c>
      <c r="P44" s="156">
        <f t="shared" si="0"/>
        <v>2707</v>
      </c>
      <c r="Q44" s="156">
        <f t="shared" si="0"/>
        <v>1147313</v>
      </c>
      <c r="R44" s="169"/>
    </row>
    <row r="45" spans="2:18" ht="16.5" customHeight="1" x14ac:dyDescent="0.3">
      <c r="B45" s="264" t="s">
        <v>46</v>
      </c>
      <c r="C45" s="264"/>
      <c r="D45" s="264"/>
      <c r="E45" s="264"/>
      <c r="F45" s="264"/>
      <c r="G45" s="264"/>
      <c r="H45" s="264"/>
      <c r="I45" s="264"/>
      <c r="J45" s="264"/>
      <c r="K45" s="264"/>
      <c r="L45" s="264"/>
      <c r="M45" s="264"/>
      <c r="N45" s="264"/>
      <c r="O45" s="264"/>
      <c r="P45" s="264"/>
      <c r="Q45" s="264"/>
      <c r="R45" s="170"/>
    </row>
    <row r="46" spans="2:18" ht="16.5" customHeight="1" x14ac:dyDescent="0.3">
      <c r="B46" s="153" t="s">
        <v>47</v>
      </c>
      <c r="C46" s="81">
        <v>397</v>
      </c>
      <c r="D46" s="81">
        <v>14535</v>
      </c>
      <c r="E46" s="81">
        <v>0</v>
      </c>
      <c r="F46" s="81">
        <v>65622</v>
      </c>
      <c r="G46" s="81">
        <v>4105</v>
      </c>
      <c r="H46" s="81">
        <v>2888</v>
      </c>
      <c r="I46" s="81">
        <v>319</v>
      </c>
      <c r="J46" s="81">
        <v>2157</v>
      </c>
      <c r="K46" s="81">
        <v>0</v>
      </c>
      <c r="L46" s="81">
        <v>1960</v>
      </c>
      <c r="M46" s="81">
        <v>6</v>
      </c>
      <c r="N46" s="81">
        <v>2027</v>
      </c>
      <c r="O46" s="81">
        <v>13979</v>
      </c>
      <c r="P46" s="81">
        <v>16133</v>
      </c>
      <c r="Q46" s="157">
        <v>124128</v>
      </c>
      <c r="R46" s="169"/>
    </row>
    <row r="47" spans="2:18" ht="16.5" customHeight="1" x14ac:dyDescent="0.3">
      <c r="B47" s="153" t="s">
        <v>65</v>
      </c>
      <c r="C47" s="81">
        <v>116</v>
      </c>
      <c r="D47" s="81">
        <v>37985</v>
      </c>
      <c r="E47" s="81">
        <v>0</v>
      </c>
      <c r="F47" s="81">
        <v>152426</v>
      </c>
      <c r="G47" s="81">
        <v>1849</v>
      </c>
      <c r="H47" s="81">
        <v>21780</v>
      </c>
      <c r="I47" s="81">
        <v>0</v>
      </c>
      <c r="J47" s="81">
        <v>24925</v>
      </c>
      <c r="K47" s="81">
        <v>0</v>
      </c>
      <c r="L47" s="81">
        <v>1711</v>
      </c>
      <c r="M47" s="81">
        <v>0</v>
      </c>
      <c r="N47" s="81">
        <v>0</v>
      </c>
      <c r="O47" s="81">
        <v>47204</v>
      </c>
      <c r="P47" s="81">
        <v>52132</v>
      </c>
      <c r="Q47" s="157">
        <v>340128</v>
      </c>
      <c r="R47" s="169"/>
    </row>
    <row r="48" spans="2:18" ht="16.5" customHeight="1" x14ac:dyDescent="0.3">
      <c r="B48" s="9" t="s">
        <v>258</v>
      </c>
      <c r="C48" s="81">
        <v>0</v>
      </c>
      <c r="D48" s="81">
        <v>2605</v>
      </c>
      <c r="E48" s="81">
        <v>1693</v>
      </c>
      <c r="F48" s="81">
        <v>12414</v>
      </c>
      <c r="G48" s="81">
        <v>540</v>
      </c>
      <c r="H48" s="81">
        <v>4005</v>
      </c>
      <c r="I48" s="81">
        <v>1235</v>
      </c>
      <c r="J48" s="81">
        <v>1338</v>
      </c>
      <c r="K48" s="81">
        <v>0</v>
      </c>
      <c r="L48" s="81">
        <v>0</v>
      </c>
      <c r="M48" s="81">
        <v>2745</v>
      </c>
      <c r="N48" s="81">
        <v>74</v>
      </c>
      <c r="O48" s="81">
        <v>440</v>
      </c>
      <c r="P48" s="81">
        <v>732</v>
      </c>
      <c r="Q48" s="157">
        <v>27824</v>
      </c>
      <c r="R48" s="169"/>
    </row>
    <row r="49" spans="2:19" ht="16.5" customHeight="1" x14ac:dyDescent="0.3">
      <c r="B49" s="153" t="s">
        <v>48</v>
      </c>
      <c r="C49" s="81">
        <v>146</v>
      </c>
      <c r="D49" s="81">
        <v>43969</v>
      </c>
      <c r="E49" s="81">
        <v>183230</v>
      </c>
      <c r="F49" s="81">
        <v>23476</v>
      </c>
      <c r="G49" s="81">
        <v>10118</v>
      </c>
      <c r="H49" s="81">
        <v>53063</v>
      </c>
      <c r="I49" s="81">
        <v>1392</v>
      </c>
      <c r="J49" s="81">
        <v>41353</v>
      </c>
      <c r="K49" s="81">
        <v>0</v>
      </c>
      <c r="L49" s="81">
        <v>26098</v>
      </c>
      <c r="M49" s="81">
        <v>99</v>
      </c>
      <c r="N49" s="81">
        <v>328</v>
      </c>
      <c r="O49" s="81">
        <v>120227</v>
      </c>
      <c r="P49" s="81">
        <v>143631</v>
      </c>
      <c r="Q49" s="157">
        <v>647131</v>
      </c>
      <c r="R49" s="169"/>
    </row>
    <row r="50" spans="2:19" ht="16.5" customHeight="1" x14ac:dyDescent="0.3">
      <c r="B50" s="153" t="s">
        <v>260</v>
      </c>
      <c r="C50" s="81">
        <v>28</v>
      </c>
      <c r="D50" s="81">
        <v>680</v>
      </c>
      <c r="E50" s="81">
        <v>0</v>
      </c>
      <c r="F50" s="81">
        <v>1313</v>
      </c>
      <c r="G50" s="81">
        <v>1358</v>
      </c>
      <c r="H50" s="81">
        <v>594</v>
      </c>
      <c r="I50" s="81">
        <v>49</v>
      </c>
      <c r="J50" s="81">
        <v>335</v>
      </c>
      <c r="K50" s="81">
        <v>0</v>
      </c>
      <c r="L50" s="81">
        <v>0</v>
      </c>
      <c r="M50" s="81">
        <v>19</v>
      </c>
      <c r="N50" s="81">
        <v>0</v>
      </c>
      <c r="O50" s="81">
        <v>0</v>
      </c>
      <c r="P50" s="81">
        <v>92</v>
      </c>
      <c r="Q50" s="157">
        <v>4467</v>
      </c>
      <c r="R50" s="169"/>
    </row>
    <row r="51" spans="2:19" ht="16.5" customHeight="1" x14ac:dyDescent="0.3">
      <c r="B51" s="155" t="s">
        <v>45</v>
      </c>
      <c r="C51" s="156">
        <f>SUM(C46:C50)</f>
        <v>687</v>
      </c>
      <c r="D51" s="156">
        <f t="shared" ref="D51:Q51" si="1">SUM(D46:D50)</f>
        <v>99774</v>
      </c>
      <c r="E51" s="156">
        <f t="shared" si="1"/>
        <v>184923</v>
      </c>
      <c r="F51" s="156">
        <f t="shared" si="1"/>
        <v>255251</v>
      </c>
      <c r="G51" s="156">
        <f t="shared" si="1"/>
        <v>17970</v>
      </c>
      <c r="H51" s="156">
        <f t="shared" si="1"/>
        <v>82330</v>
      </c>
      <c r="I51" s="156">
        <f t="shared" si="1"/>
        <v>2995</v>
      </c>
      <c r="J51" s="156">
        <f t="shared" si="1"/>
        <v>70108</v>
      </c>
      <c r="K51" s="156">
        <f t="shared" si="1"/>
        <v>0</v>
      </c>
      <c r="L51" s="156">
        <f t="shared" si="1"/>
        <v>29769</v>
      </c>
      <c r="M51" s="156">
        <f t="shared" si="1"/>
        <v>2869</v>
      </c>
      <c r="N51" s="156">
        <f t="shared" si="1"/>
        <v>2429</v>
      </c>
      <c r="O51" s="156">
        <f t="shared" si="1"/>
        <v>181850</v>
      </c>
      <c r="P51" s="156">
        <f t="shared" si="1"/>
        <v>212720</v>
      </c>
      <c r="Q51" s="156">
        <f t="shared" si="1"/>
        <v>1143678</v>
      </c>
      <c r="R51" s="169"/>
    </row>
    <row r="52" spans="2:19" ht="20.25" customHeight="1" x14ac:dyDescent="0.3">
      <c r="B52" s="265" t="s">
        <v>50</v>
      </c>
      <c r="C52" s="265"/>
      <c r="D52" s="265"/>
      <c r="E52" s="265"/>
      <c r="F52" s="265"/>
      <c r="G52" s="265"/>
      <c r="H52" s="265"/>
      <c r="I52" s="265"/>
      <c r="J52" s="265"/>
      <c r="K52" s="265"/>
      <c r="L52" s="265"/>
      <c r="M52" s="265"/>
      <c r="N52" s="265"/>
      <c r="O52" s="265"/>
      <c r="P52" s="265"/>
      <c r="Q52" s="265"/>
      <c r="R52" s="171"/>
      <c r="S52" s="7"/>
    </row>
    <row r="53" spans="2:19" x14ac:dyDescent="0.3">
      <c r="C53" s="7"/>
      <c r="D53" s="7"/>
      <c r="E53" s="7"/>
      <c r="F53" s="7"/>
      <c r="G53" s="7"/>
      <c r="H53" s="7"/>
      <c r="I53" s="7"/>
      <c r="J53" s="7"/>
      <c r="K53" s="7"/>
      <c r="L53" s="7"/>
      <c r="M53" s="7"/>
      <c r="N53" s="7"/>
      <c r="O53" s="7"/>
      <c r="P53" s="7"/>
      <c r="Q53" s="7"/>
    </row>
    <row r="54" spans="2:19" x14ac:dyDescent="0.3">
      <c r="Q54" s="7"/>
    </row>
  </sheetData>
  <sheetProtection password="E931" sheet="1" objects="1" scenarios="1"/>
  <mergeCells count="4">
    <mergeCell ref="B4:Q4"/>
    <mergeCell ref="B6:Q6"/>
    <mergeCell ref="B45:Q45"/>
    <mergeCell ref="B52:Q5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rgb="FF92D050"/>
  </sheetPr>
  <dimension ref="B3:R55"/>
  <sheetViews>
    <sheetView topLeftCell="B1" workbookViewId="0">
      <pane xSplit="1" ySplit="6" topLeftCell="L30" activePane="bottomRight" state="frozen"/>
      <selection activeCell="B1" sqref="B1"/>
      <selection pane="topRight" activeCell="C1" sqref="C1"/>
      <selection pane="bottomLeft" activeCell="B7" sqref="B7"/>
      <selection pane="bottomRight" activeCell="Q44" sqref="Q44"/>
    </sheetView>
  </sheetViews>
  <sheetFormatPr defaultColWidth="9.1796875" defaultRowHeight="14" x14ac:dyDescent="0.3"/>
  <cols>
    <col min="1" max="1" width="12.453125" style="6" customWidth="1"/>
    <col min="2" max="2" width="51.26953125" style="6" customWidth="1"/>
    <col min="3" max="17" width="21.54296875" style="6" customWidth="1"/>
    <col min="18" max="18" width="6.1796875" style="6" bestFit="1" customWidth="1"/>
    <col min="19" max="16384" width="9.1796875" style="6"/>
  </cols>
  <sheetData>
    <row r="3" spans="2:18" ht="5.25" customHeight="1" x14ac:dyDescent="0.3"/>
    <row r="4" spans="2:18" ht="17.25" customHeight="1" x14ac:dyDescent="0.3">
      <c r="B4" s="262" t="s">
        <v>305</v>
      </c>
      <c r="C4" s="262"/>
      <c r="D4" s="262"/>
      <c r="E4" s="262"/>
      <c r="F4" s="262"/>
      <c r="G4" s="262"/>
      <c r="H4" s="262"/>
      <c r="I4" s="262"/>
      <c r="J4" s="262"/>
      <c r="K4" s="262"/>
      <c r="L4" s="262"/>
      <c r="M4" s="262"/>
      <c r="N4" s="262"/>
      <c r="O4" s="262"/>
      <c r="P4" s="262"/>
      <c r="Q4" s="262"/>
      <c r="R4" s="158"/>
    </row>
    <row r="5" spans="2:18" ht="17.25" customHeight="1" x14ac:dyDescent="0.3">
      <c r="B5" s="74" t="s">
        <v>0</v>
      </c>
      <c r="C5" s="77" t="s">
        <v>201</v>
      </c>
      <c r="D5" s="77" t="s">
        <v>202</v>
      </c>
      <c r="E5" s="77" t="s">
        <v>203</v>
      </c>
      <c r="F5" s="77" t="s">
        <v>204</v>
      </c>
      <c r="G5" s="77" t="s">
        <v>205</v>
      </c>
      <c r="H5" s="77" t="s">
        <v>206</v>
      </c>
      <c r="I5" s="77" t="s">
        <v>207</v>
      </c>
      <c r="J5" s="77" t="s">
        <v>208</v>
      </c>
      <c r="K5" s="77" t="s">
        <v>209</v>
      </c>
      <c r="L5" s="77" t="s">
        <v>210</v>
      </c>
      <c r="M5" s="77" t="s">
        <v>211</v>
      </c>
      <c r="N5" s="77" t="s">
        <v>212</v>
      </c>
      <c r="O5" s="77" t="s">
        <v>213</v>
      </c>
      <c r="P5" s="77" t="s">
        <v>214</v>
      </c>
      <c r="Q5" s="77" t="s">
        <v>215</v>
      </c>
      <c r="R5" s="168"/>
    </row>
    <row r="6" spans="2:18" ht="17.25" customHeight="1" x14ac:dyDescent="0.3">
      <c r="B6" s="263" t="s">
        <v>16</v>
      </c>
      <c r="C6" s="263"/>
      <c r="D6" s="263"/>
      <c r="E6" s="263"/>
      <c r="F6" s="263"/>
      <c r="G6" s="263"/>
      <c r="H6" s="263"/>
      <c r="I6" s="263"/>
      <c r="J6" s="263"/>
      <c r="K6" s="263"/>
      <c r="L6" s="263"/>
      <c r="M6" s="263"/>
      <c r="N6" s="263"/>
      <c r="O6" s="263"/>
      <c r="P6" s="263"/>
      <c r="Q6" s="263"/>
      <c r="R6" s="168"/>
    </row>
    <row r="7" spans="2:18" ht="17.25" customHeight="1" x14ac:dyDescent="0.3">
      <c r="B7" s="153" t="s">
        <v>17</v>
      </c>
      <c r="C7" s="81">
        <v>0</v>
      </c>
      <c r="D7" s="81">
        <v>34</v>
      </c>
      <c r="E7" s="81">
        <v>226</v>
      </c>
      <c r="F7" s="81">
        <v>626</v>
      </c>
      <c r="G7" s="81">
        <v>1493</v>
      </c>
      <c r="H7" s="81">
        <v>75</v>
      </c>
      <c r="I7" s="81">
        <v>0</v>
      </c>
      <c r="J7" s="81">
        <v>0</v>
      </c>
      <c r="K7" s="81">
        <v>0</v>
      </c>
      <c r="L7" s="81">
        <v>8165</v>
      </c>
      <c r="M7" s="81">
        <v>747</v>
      </c>
      <c r="N7" s="81">
        <v>10299</v>
      </c>
      <c r="O7" s="81">
        <v>849655</v>
      </c>
      <c r="P7" s="81">
        <v>4521</v>
      </c>
      <c r="Q7" s="157">
        <v>875840</v>
      </c>
      <c r="R7" s="169"/>
    </row>
    <row r="8" spans="2:18" ht="17.25" customHeight="1" x14ac:dyDescent="0.3">
      <c r="B8" s="153" t="s">
        <v>18</v>
      </c>
      <c r="C8" s="81">
        <v>0</v>
      </c>
      <c r="D8" s="81">
        <v>12258</v>
      </c>
      <c r="E8" s="81">
        <v>230831</v>
      </c>
      <c r="F8" s="81">
        <v>-695366</v>
      </c>
      <c r="G8" s="81">
        <v>15223</v>
      </c>
      <c r="H8" s="81">
        <v>675</v>
      </c>
      <c r="I8" s="81">
        <v>416218</v>
      </c>
      <c r="J8" s="81">
        <v>336187</v>
      </c>
      <c r="K8" s="81">
        <v>-1516</v>
      </c>
      <c r="L8" s="81">
        <v>11171</v>
      </c>
      <c r="M8" s="81">
        <v>-234</v>
      </c>
      <c r="N8" s="81">
        <v>47045</v>
      </c>
      <c r="O8" s="81">
        <v>0</v>
      </c>
      <c r="P8" s="81">
        <v>9332</v>
      </c>
      <c r="Q8" s="157">
        <v>381825</v>
      </c>
      <c r="R8" s="169"/>
    </row>
    <row r="9" spans="2:18" ht="17.25" customHeight="1" x14ac:dyDescent="0.3">
      <c r="B9" s="153" t="s">
        <v>19</v>
      </c>
      <c r="C9" s="81">
        <v>4731</v>
      </c>
      <c r="D9" s="81">
        <v>32707</v>
      </c>
      <c r="E9" s="81">
        <v>7539</v>
      </c>
      <c r="F9" s="81">
        <v>15703</v>
      </c>
      <c r="G9" s="81">
        <v>64875</v>
      </c>
      <c r="H9" s="81">
        <v>-3109</v>
      </c>
      <c r="I9" s="81">
        <v>48736</v>
      </c>
      <c r="J9" s="81">
        <v>12208</v>
      </c>
      <c r="K9" s="81">
        <v>0</v>
      </c>
      <c r="L9" s="81">
        <v>9759</v>
      </c>
      <c r="M9" s="81">
        <v>14589</v>
      </c>
      <c r="N9" s="81">
        <v>16939</v>
      </c>
      <c r="O9" s="81">
        <v>0</v>
      </c>
      <c r="P9" s="81">
        <v>0</v>
      </c>
      <c r="Q9" s="157">
        <v>224680</v>
      </c>
      <c r="R9" s="169"/>
    </row>
    <row r="10" spans="2:18" ht="17.25" customHeight="1" x14ac:dyDescent="0.3">
      <c r="B10" s="153" t="s">
        <v>145</v>
      </c>
      <c r="C10" s="81">
        <v>62</v>
      </c>
      <c r="D10" s="81">
        <v>-324</v>
      </c>
      <c r="E10" s="81">
        <v>-1758</v>
      </c>
      <c r="F10" s="81">
        <v>4011</v>
      </c>
      <c r="G10" s="81">
        <v>3351</v>
      </c>
      <c r="H10" s="81">
        <v>8557</v>
      </c>
      <c r="I10" s="81">
        <v>27073</v>
      </c>
      <c r="J10" s="81">
        <v>24389</v>
      </c>
      <c r="K10" s="81">
        <v>0</v>
      </c>
      <c r="L10" s="81">
        <v>667</v>
      </c>
      <c r="M10" s="81">
        <v>554</v>
      </c>
      <c r="N10" s="81">
        <v>11133</v>
      </c>
      <c r="O10" s="81">
        <v>167</v>
      </c>
      <c r="P10" s="81">
        <v>484</v>
      </c>
      <c r="Q10" s="157">
        <v>78366</v>
      </c>
      <c r="R10" s="169"/>
    </row>
    <row r="11" spans="2:18" ht="17.25" customHeight="1" x14ac:dyDescent="0.3">
      <c r="B11" s="153" t="s">
        <v>20</v>
      </c>
      <c r="C11" s="81">
        <v>-329</v>
      </c>
      <c r="D11" s="81">
        <v>13311</v>
      </c>
      <c r="E11" s="81">
        <v>13584</v>
      </c>
      <c r="F11" s="81">
        <v>52938</v>
      </c>
      <c r="G11" s="81">
        <v>21698</v>
      </c>
      <c r="H11" s="81">
        <v>66437</v>
      </c>
      <c r="I11" s="81">
        <v>360010</v>
      </c>
      <c r="J11" s="81">
        <v>357940</v>
      </c>
      <c r="K11" s="81">
        <v>0</v>
      </c>
      <c r="L11" s="81">
        <v>45118</v>
      </c>
      <c r="M11" s="81">
        <v>48473</v>
      </c>
      <c r="N11" s="81">
        <v>126101</v>
      </c>
      <c r="O11" s="81">
        <v>579239</v>
      </c>
      <c r="P11" s="81">
        <v>46364</v>
      </c>
      <c r="Q11" s="157">
        <v>1730882</v>
      </c>
      <c r="R11" s="169"/>
    </row>
    <row r="12" spans="2:18" ht="17.25" customHeight="1" x14ac:dyDescent="0.3">
      <c r="B12" s="153" t="s">
        <v>139</v>
      </c>
      <c r="C12" s="81">
        <v>0</v>
      </c>
      <c r="D12" s="81">
        <v>3402</v>
      </c>
      <c r="E12" s="81">
        <v>17947</v>
      </c>
      <c r="F12" s="81">
        <v>37447</v>
      </c>
      <c r="G12" s="81">
        <v>17163</v>
      </c>
      <c r="H12" s="81">
        <v>34331</v>
      </c>
      <c r="I12" s="81">
        <v>306833</v>
      </c>
      <c r="J12" s="81">
        <v>278781</v>
      </c>
      <c r="K12" s="81">
        <v>0</v>
      </c>
      <c r="L12" s="81">
        <v>67602</v>
      </c>
      <c r="M12" s="81">
        <v>49363</v>
      </c>
      <c r="N12" s="81">
        <v>48508</v>
      </c>
      <c r="O12" s="81">
        <v>477013</v>
      </c>
      <c r="P12" s="81">
        <v>173282</v>
      </c>
      <c r="Q12" s="157">
        <v>1511672</v>
      </c>
      <c r="R12" s="169"/>
    </row>
    <row r="13" spans="2:18" ht="17.25" customHeight="1" x14ac:dyDescent="0.3">
      <c r="B13" s="153" t="s">
        <v>21</v>
      </c>
      <c r="C13" s="81">
        <v>0</v>
      </c>
      <c r="D13" s="81">
        <v>14403</v>
      </c>
      <c r="E13" s="81">
        <v>20753</v>
      </c>
      <c r="F13" s="81">
        <v>68506</v>
      </c>
      <c r="G13" s="81">
        <v>17908</v>
      </c>
      <c r="H13" s="81">
        <v>16793</v>
      </c>
      <c r="I13" s="81">
        <v>551552</v>
      </c>
      <c r="J13" s="81">
        <v>563827</v>
      </c>
      <c r="K13" s="81">
        <v>0</v>
      </c>
      <c r="L13" s="81">
        <v>52251</v>
      </c>
      <c r="M13" s="81">
        <v>193944</v>
      </c>
      <c r="N13" s="81">
        <v>87537</v>
      </c>
      <c r="O13" s="81">
        <v>769792</v>
      </c>
      <c r="P13" s="81">
        <v>11628</v>
      </c>
      <c r="Q13" s="157">
        <v>2368894</v>
      </c>
      <c r="R13" s="169"/>
    </row>
    <row r="14" spans="2:18" ht="17.25" customHeight="1" x14ac:dyDescent="0.3">
      <c r="B14" s="153" t="s">
        <v>22</v>
      </c>
      <c r="C14" s="81">
        <v>0</v>
      </c>
      <c r="D14" s="81">
        <v>6451</v>
      </c>
      <c r="E14" s="81">
        <v>-3140</v>
      </c>
      <c r="F14" s="81">
        <v>17954</v>
      </c>
      <c r="G14" s="81">
        <v>-196</v>
      </c>
      <c r="H14" s="81">
        <v>19889</v>
      </c>
      <c r="I14" s="81">
        <v>21361</v>
      </c>
      <c r="J14" s="81">
        <v>11748</v>
      </c>
      <c r="K14" s="81">
        <v>0</v>
      </c>
      <c r="L14" s="81">
        <v>4790</v>
      </c>
      <c r="M14" s="81">
        <v>2422</v>
      </c>
      <c r="N14" s="81">
        <v>6279</v>
      </c>
      <c r="O14" s="81">
        <v>0</v>
      </c>
      <c r="P14" s="81">
        <v>3595</v>
      </c>
      <c r="Q14" s="157">
        <v>91154</v>
      </c>
      <c r="R14" s="169"/>
    </row>
    <row r="15" spans="2:18" ht="17.25" customHeight="1" x14ac:dyDescent="0.3">
      <c r="B15" s="153" t="s">
        <v>23</v>
      </c>
      <c r="C15" s="81">
        <v>0</v>
      </c>
      <c r="D15" s="81">
        <v>0</v>
      </c>
      <c r="E15" s="81">
        <v>0</v>
      </c>
      <c r="F15" s="81">
        <v>0</v>
      </c>
      <c r="G15" s="81">
        <v>0</v>
      </c>
      <c r="H15" s="81">
        <v>0</v>
      </c>
      <c r="I15" s="81">
        <v>52546</v>
      </c>
      <c r="J15" s="81">
        <v>16665</v>
      </c>
      <c r="K15" s="81">
        <v>709838</v>
      </c>
      <c r="L15" s="81">
        <v>0</v>
      </c>
      <c r="M15" s="81">
        <v>0</v>
      </c>
      <c r="N15" s="81">
        <v>0</v>
      </c>
      <c r="O15" s="81">
        <v>0</v>
      </c>
      <c r="P15" s="81">
        <v>0</v>
      </c>
      <c r="Q15" s="157">
        <v>779048</v>
      </c>
      <c r="R15" s="169"/>
    </row>
    <row r="16" spans="2:18" ht="17.25" customHeight="1" x14ac:dyDescent="0.3">
      <c r="B16" s="153" t="s">
        <v>24</v>
      </c>
      <c r="C16" s="81">
        <v>5</v>
      </c>
      <c r="D16" s="81">
        <v>2007</v>
      </c>
      <c r="E16" s="81">
        <v>4000</v>
      </c>
      <c r="F16" s="81">
        <v>9604</v>
      </c>
      <c r="G16" s="81">
        <v>-1387</v>
      </c>
      <c r="H16" s="81">
        <v>15667</v>
      </c>
      <c r="I16" s="81">
        <v>169775</v>
      </c>
      <c r="J16" s="81">
        <v>125617</v>
      </c>
      <c r="K16" s="81">
        <v>19751</v>
      </c>
      <c r="L16" s="81">
        <v>2349</v>
      </c>
      <c r="M16" s="81">
        <v>10259</v>
      </c>
      <c r="N16" s="81">
        <v>43834</v>
      </c>
      <c r="O16" s="81">
        <v>0</v>
      </c>
      <c r="P16" s="81">
        <v>2372</v>
      </c>
      <c r="Q16" s="157">
        <v>403854</v>
      </c>
      <c r="R16" s="169"/>
    </row>
    <row r="17" spans="2:18" ht="17.25" customHeight="1" x14ac:dyDescent="0.3">
      <c r="B17" s="153" t="s">
        <v>25</v>
      </c>
      <c r="C17" s="81">
        <v>0</v>
      </c>
      <c r="D17" s="81">
        <v>-1807</v>
      </c>
      <c r="E17" s="81">
        <v>5353</v>
      </c>
      <c r="F17" s="81">
        <v>23669</v>
      </c>
      <c r="G17" s="81">
        <v>7296</v>
      </c>
      <c r="H17" s="81">
        <v>23662</v>
      </c>
      <c r="I17" s="81">
        <v>143608</v>
      </c>
      <c r="J17" s="81">
        <v>127887</v>
      </c>
      <c r="K17" s="81">
        <v>0</v>
      </c>
      <c r="L17" s="81">
        <v>15163</v>
      </c>
      <c r="M17" s="81">
        <v>19868</v>
      </c>
      <c r="N17" s="81">
        <v>41680</v>
      </c>
      <c r="O17" s="81">
        <v>162350</v>
      </c>
      <c r="P17" s="81">
        <v>14757</v>
      </c>
      <c r="Q17" s="157">
        <v>583486</v>
      </c>
      <c r="R17" s="169"/>
    </row>
    <row r="18" spans="2:18" ht="17.25" customHeight="1" x14ac:dyDescent="0.3">
      <c r="B18" s="153" t="s">
        <v>26</v>
      </c>
      <c r="C18" s="81">
        <v>661</v>
      </c>
      <c r="D18" s="81">
        <v>10473</v>
      </c>
      <c r="E18" s="81">
        <v>25453</v>
      </c>
      <c r="F18" s="81">
        <v>183334</v>
      </c>
      <c r="G18" s="81">
        <v>-163325</v>
      </c>
      <c r="H18" s="81">
        <v>49209</v>
      </c>
      <c r="I18" s="81">
        <v>154584</v>
      </c>
      <c r="J18" s="81">
        <v>158559</v>
      </c>
      <c r="K18" s="81">
        <v>26100</v>
      </c>
      <c r="L18" s="81">
        <v>22694</v>
      </c>
      <c r="M18" s="81">
        <v>72450</v>
      </c>
      <c r="N18" s="81">
        <v>129433</v>
      </c>
      <c r="O18" s="81">
        <v>89862</v>
      </c>
      <c r="P18" s="81">
        <v>11216</v>
      </c>
      <c r="Q18" s="157">
        <v>770704</v>
      </c>
      <c r="R18" s="169"/>
    </row>
    <row r="19" spans="2:18" ht="17.25" customHeight="1" x14ac:dyDescent="0.3">
      <c r="B19" s="153" t="s">
        <v>27</v>
      </c>
      <c r="C19" s="81">
        <v>0</v>
      </c>
      <c r="D19" s="81">
        <v>17727</v>
      </c>
      <c r="E19" s="81">
        <v>15357</v>
      </c>
      <c r="F19" s="81">
        <v>108550</v>
      </c>
      <c r="G19" s="81">
        <v>36530</v>
      </c>
      <c r="H19" s="81">
        <v>45609</v>
      </c>
      <c r="I19" s="81">
        <v>244424</v>
      </c>
      <c r="J19" s="81">
        <v>422073</v>
      </c>
      <c r="K19" s="81">
        <v>-1168</v>
      </c>
      <c r="L19" s="81">
        <v>3004</v>
      </c>
      <c r="M19" s="81">
        <v>102847</v>
      </c>
      <c r="N19" s="81">
        <v>352221</v>
      </c>
      <c r="O19" s="81">
        <v>0</v>
      </c>
      <c r="P19" s="81">
        <v>8461</v>
      </c>
      <c r="Q19" s="157">
        <v>1355635</v>
      </c>
      <c r="R19" s="169"/>
    </row>
    <row r="20" spans="2:18" ht="17.25" customHeight="1" x14ac:dyDescent="0.3">
      <c r="B20" s="153" t="s">
        <v>28</v>
      </c>
      <c r="C20" s="81">
        <v>217</v>
      </c>
      <c r="D20" s="81">
        <v>13796</v>
      </c>
      <c r="E20" s="81">
        <v>31356</v>
      </c>
      <c r="F20" s="81">
        <v>27826</v>
      </c>
      <c r="G20" s="81">
        <v>37149</v>
      </c>
      <c r="H20" s="81">
        <v>21378</v>
      </c>
      <c r="I20" s="81">
        <v>183314</v>
      </c>
      <c r="J20" s="81">
        <v>143317</v>
      </c>
      <c r="K20" s="81">
        <v>12933</v>
      </c>
      <c r="L20" s="81">
        <v>36581</v>
      </c>
      <c r="M20" s="81">
        <v>26985</v>
      </c>
      <c r="N20" s="81">
        <v>79171</v>
      </c>
      <c r="O20" s="81">
        <v>165358</v>
      </c>
      <c r="P20" s="81">
        <v>28118</v>
      </c>
      <c r="Q20" s="157">
        <v>807500</v>
      </c>
      <c r="R20" s="169"/>
    </row>
    <row r="21" spans="2:18" ht="17.25" customHeight="1" x14ac:dyDescent="0.3">
      <c r="B21" s="153" t="s">
        <v>29</v>
      </c>
      <c r="C21" s="81">
        <v>3392</v>
      </c>
      <c r="D21" s="81">
        <v>35424</v>
      </c>
      <c r="E21" s="81">
        <v>28432</v>
      </c>
      <c r="F21" s="81">
        <v>53583</v>
      </c>
      <c r="G21" s="81">
        <v>18694</v>
      </c>
      <c r="H21" s="81">
        <v>31460</v>
      </c>
      <c r="I21" s="81">
        <v>254028</v>
      </c>
      <c r="J21" s="81">
        <v>121654</v>
      </c>
      <c r="K21" s="81">
        <v>0</v>
      </c>
      <c r="L21" s="81">
        <v>20573</v>
      </c>
      <c r="M21" s="81">
        <v>56890</v>
      </c>
      <c r="N21" s="81">
        <v>122666</v>
      </c>
      <c r="O21" s="81">
        <v>50526</v>
      </c>
      <c r="P21" s="81">
        <v>5641</v>
      </c>
      <c r="Q21" s="157">
        <v>802963</v>
      </c>
      <c r="R21" s="169"/>
    </row>
    <row r="22" spans="2:18" ht="17.25" customHeight="1" x14ac:dyDescent="0.3">
      <c r="B22" s="153" t="s">
        <v>30</v>
      </c>
      <c r="C22" s="81">
        <v>0</v>
      </c>
      <c r="D22" s="81">
        <v>10099</v>
      </c>
      <c r="E22" s="81">
        <v>10071</v>
      </c>
      <c r="F22" s="81">
        <v>32392</v>
      </c>
      <c r="G22" s="81">
        <v>1956</v>
      </c>
      <c r="H22" s="81">
        <v>28350</v>
      </c>
      <c r="I22" s="81">
        <v>117976</v>
      </c>
      <c r="J22" s="81">
        <v>60862</v>
      </c>
      <c r="K22" s="81">
        <v>0</v>
      </c>
      <c r="L22" s="81">
        <v>5720</v>
      </c>
      <c r="M22" s="81">
        <v>17573</v>
      </c>
      <c r="N22" s="81">
        <v>36408</v>
      </c>
      <c r="O22" s="81">
        <v>-8232</v>
      </c>
      <c r="P22" s="81">
        <v>17104</v>
      </c>
      <c r="Q22" s="157">
        <v>330278</v>
      </c>
      <c r="R22" s="169"/>
    </row>
    <row r="23" spans="2:18" ht="17.25" customHeight="1" x14ac:dyDescent="0.3">
      <c r="B23" s="153" t="s">
        <v>31</v>
      </c>
      <c r="C23" s="81">
        <v>0</v>
      </c>
      <c r="D23" s="81">
        <v>0</v>
      </c>
      <c r="E23" s="81">
        <v>-11</v>
      </c>
      <c r="F23" s="81">
        <v>-487</v>
      </c>
      <c r="G23" s="81">
        <v>81</v>
      </c>
      <c r="H23" s="81">
        <v>224</v>
      </c>
      <c r="I23" s="81">
        <v>34951</v>
      </c>
      <c r="J23" s="81">
        <v>14681</v>
      </c>
      <c r="K23" s="81">
        <v>278218</v>
      </c>
      <c r="L23" s="81">
        <v>119</v>
      </c>
      <c r="M23" s="81">
        <v>105</v>
      </c>
      <c r="N23" s="81">
        <v>369</v>
      </c>
      <c r="O23" s="81">
        <v>0</v>
      </c>
      <c r="P23" s="81">
        <v>6</v>
      </c>
      <c r="Q23" s="157">
        <v>328257</v>
      </c>
      <c r="R23" s="169"/>
    </row>
    <row r="24" spans="2:18" ht="17.25" customHeight="1" x14ac:dyDescent="0.3">
      <c r="B24" s="153" t="s">
        <v>32</v>
      </c>
      <c r="C24" s="81">
        <v>36</v>
      </c>
      <c r="D24" s="81">
        <v>6306</v>
      </c>
      <c r="E24" s="81">
        <v>5747</v>
      </c>
      <c r="F24" s="81">
        <v>43081</v>
      </c>
      <c r="G24" s="81">
        <v>20260</v>
      </c>
      <c r="H24" s="81">
        <v>18787</v>
      </c>
      <c r="I24" s="81">
        <v>291232</v>
      </c>
      <c r="J24" s="81">
        <v>142388</v>
      </c>
      <c r="K24" s="81">
        <v>0</v>
      </c>
      <c r="L24" s="81">
        <v>18994</v>
      </c>
      <c r="M24" s="81">
        <v>18538</v>
      </c>
      <c r="N24" s="81">
        <v>51753</v>
      </c>
      <c r="O24" s="81">
        <v>1184418</v>
      </c>
      <c r="P24" s="81">
        <v>16876</v>
      </c>
      <c r="Q24" s="157">
        <v>1818416</v>
      </c>
      <c r="R24" s="169"/>
    </row>
    <row r="25" spans="2:18" ht="17.25" customHeight="1" x14ac:dyDescent="0.3">
      <c r="B25" s="153" t="s">
        <v>33</v>
      </c>
      <c r="C25" s="81">
        <v>-1306</v>
      </c>
      <c r="D25" s="81">
        <v>7437</v>
      </c>
      <c r="E25" s="81">
        <v>9889</v>
      </c>
      <c r="F25" s="81">
        <v>19771</v>
      </c>
      <c r="G25" s="81">
        <v>6097</v>
      </c>
      <c r="H25" s="81">
        <v>55832</v>
      </c>
      <c r="I25" s="81">
        <v>82813</v>
      </c>
      <c r="J25" s="81">
        <v>131221</v>
      </c>
      <c r="K25" s="81">
        <v>0</v>
      </c>
      <c r="L25" s="81">
        <v>2781</v>
      </c>
      <c r="M25" s="81">
        <v>21166</v>
      </c>
      <c r="N25" s="81">
        <v>95418</v>
      </c>
      <c r="O25" s="81">
        <v>30754</v>
      </c>
      <c r="P25" s="81">
        <v>2070</v>
      </c>
      <c r="Q25" s="157">
        <v>463941</v>
      </c>
      <c r="R25" s="169"/>
    </row>
    <row r="26" spans="2:18" ht="17.25" customHeight="1" x14ac:dyDescent="0.3">
      <c r="B26" s="153" t="s">
        <v>34</v>
      </c>
      <c r="C26" s="81">
        <v>0</v>
      </c>
      <c r="D26" s="81">
        <v>6646</v>
      </c>
      <c r="E26" s="81">
        <v>633</v>
      </c>
      <c r="F26" s="81">
        <v>1555</v>
      </c>
      <c r="G26" s="81">
        <v>5221</v>
      </c>
      <c r="H26" s="81">
        <v>618</v>
      </c>
      <c r="I26" s="81">
        <v>144080</v>
      </c>
      <c r="J26" s="81">
        <v>98981</v>
      </c>
      <c r="K26" s="81">
        <v>0</v>
      </c>
      <c r="L26" s="81">
        <v>888</v>
      </c>
      <c r="M26" s="81">
        <v>6598</v>
      </c>
      <c r="N26" s="81">
        <v>20151</v>
      </c>
      <c r="O26" s="81">
        <v>0</v>
      </c>
      <c r="P26" s="81">
        <v>47471</v>
      </c>
      <c r="Q26" s="157">
        <v>332841</v>
      </c>
      <c r="R26" s="169"/>
    </row>
    <row r="27" spans="2:18" ht="17.25" customHeight="1" x14ac:dyDescent="0.3">
      <c r="B27" s="153" t="s">
        <v>35</v>
      </c>
      <c r="C27" s="81">
        <v>0</v>
      </c>
      <c r="D27" s="81">
        <v>2135</v>
      </c>
      <c r="E27" s="81">
        <v>8446</v>
      </c>
      <c r="F27" s="81">
        <v>9971</v>
      </c>
      <c r="G27" s="81">
        <v>29690</v>
      </c>
      <c r="H27" s="81">
        <v>746</v>
      </c>
      <c r="I27" s="81">
        <v>152728</v>
      </c>
      <c r="J27" s="81">
        <v>235964</v>
      </c>
      <c r="K27" s="81">
        <v>0</v>
      </c>
      <c r="L27" s="81">
        <v>7267</v>
      </c>
      <c r="M27" s="81">
        <v>5118</v>
      </c>
      <c r="N27" s="81">
        <v>14677</v>
      </c>
      <c r="O27" s="81">
        <v>561244</v>
      </c>
      <c r="P27" s="81">
        <v>18534</v>
      </c>
      <c r="Q27" s="157">
        <v>1046520</v>
      </c>
      <c r="R27" s="169"/>
    </row>
    <row r="28" spans="2:18" ht="17.25" customHeight="1" x14ac:dyDescent="0.3">
      <c r="B28" s="153" t="s">
        <v>36</v>
      </c>
      <c r="C28" s="81">
        <v>565</v>
      </c>
      <c r="D28" s="81">
        <v>19408</v>
      </c>
      <c r="E28" s="81">
        <v>9050</v>
      </c>
      <c r="F28" s="81">
        <v>24117</v>
      </c>
      <c r="G28" s="81">
        <v>8551</v>
      </c>
      <c r="H28" s="81">
        <v>44486</v>
      </c>
      <c r="I28" s="81">
        <v>92845</v>
      </c>
      <c r="J28" s="81">
        <v>95725</v>
      </c>
      <c r="K28" s="81">
        <v>0</v>
      </c>
      <c r="L28" s="81">
        <v>6389</v>
      </c>
      <c r="M28" s="81">
        <v>12330</v>
      </c>
      <c r="N28" s="81">
        <v>92874</v>
      </c>
      <c r="O28" s="81">
        <v>0</v>
      </c>
      <c r="P28" s="81">
        <v>7314</v>
      </c>
      <c r="Q28" s="157">
        <v>413655</v>
      </c>
      <c r="R28" s="169"/>
    </row>
    <row r="29" spans="2:18" ht="17.25" customHeight="1" x14ac:dyDescent="0.3">
      <c r="B29" s="153" t="s">
        <v>199</v>
      </c>
      <c r="C29" s="81">
        <v>0</v>
      </c>
      <c r="D29" s="81">
        <v>8409</v>
      </c>
      <c r="E29" s="81">
        <v>2884</v>
      </c>
      <c r="F29" s="81">
        <v>3300</v>
      </c>
      <c r="G29" s="81">
        <v>2358</v>
      </c>
      <c r="H29" s="81">
        <v>8836</v>
      </c>
      <c r="I29" s="81">
        <v>74684</v>
      </c>
      <c r="J29" s="81">
        <v>61901</v>
      </c>
      <c r="K29" s="81">
        <v>-18942</v>
      </c>
      <c r="L29" s="81">
        <v>10429</v>
      </c>
      <c r="M29" s="81">
        <v>-41609</v>
      </c>
      <c r="N29" s="81">
        <v>72620</v>
      </c>
      <c r="O29" s="81">
        <v>0</v>
      </c>
      <c r="P29" s="81">
        <v>10322</v>
      </c>
      <c r="Q29" s="157">
        <v>195192</v>
      </c>
      <c r="R29" s="169"/>
    </row>
    <row r="30" spans="2:18" ht="17.25" customHeight="1" x14ac:dyDescent="0.3">
      <c r="B30" s="153" t="s">
        <v>200</v>
      </c>
      <c r="C30" s="81">
        <v>656</v>
      </c>
      <c r="D30" s="81">
        <v>21555</v>
      </c>
      <c r="E30" s="81">
        <v>712</v>
      </c>
      <c r="F30" s="81">
        <v>8566</v>
      </c>
      <c r="G30" s="81">
        <v>8877</v>
      </c>
      <c r="H30" s="81">
        <v>1330</v>
      </c>
      <c r="I30" s="81">
        <v>40344</v>
      </c>
      <c r="J30" s="81">
        <v>17747</v>
      </c>
      <c r="K30" s="81">
        <v>0</v>
      </c>
      <c r="L30" s="81">
        <v>2276</v>
      </c>
      <c r="M30" s="81">
        <v>2901</v>
      </c>
      <c r="N30" s="81">
        <v>4277</v>
      </c>
      <c r="O30" s="81">
        <v>0</v>
      </c>
      <c r="P30" s="81">
        <v>1795</v>
      </c>
      <c r="Q30" s="157">
        <v>111035</v>
      </c>
      <c r="R30" s="169"/>
    </row>
    <row r="31" spans="2:18" ht="17.25" customHeight="1" x14ac:dyDescent="0.3">
      <c r="B31" s="153" t="s">
        <v>37</v>
      </c>
      <c r="C31" s="81">
        <v>0</v>
      </c>
      <c r="D31" s="81">
        <v>4715</v>
      </c>
      <c r="E31" s="81">
        <v>12631</v>
      </c>
      <c r="F31" s="81">
        <v>34118</v>
      </c>
      <c r="G31" s="81">
        <v>1557</v>
      </c>
      <c r="H31" s="81">
        <v>12179</v>
      </c>
      <c r="I31" s="81">
        <v>206796</v>
      </c>
      <c r="J31" s="81">
        <v>179155</v>
      </c>
      <c r="K31" s="81">
        <v>0</v>
      </c>
      <c r="L31" s="81">
        <v>5119</v>
      </c>
      <c r="M31" s="81">
        <v>13572</v>
      </c>
      <c r="N31" s="81">
        <v>71009</v>
      </c>
      <c r="O31" s="81">
        <v>0</v>
      </c>
      <c r="P31" s="81">
        <v>2618</v>
      </c>
      <c r="Q31" s="157">
        <v>543469</v>
      </c>
      <c r="R31" s="169"/>
    </row>
    <row r="32" spans="2:18" ht="17.25" customHeight="1" x14ac:dyDescent="0.3">
      <c r="B32" s="153" t="s">
        <v>141</v>
      </c>
      <c r="C32" s="81">
        <v>0</v>
      </c>
      <c r="D32" s="81">
        <v>1152</v>
      </c>
      <c r="E32" s="81">
        <v>1498</v>
      </c>
      <c r="F32" s="81">
        <v>4943</v>
      </c>
      <c r="G32" s="81">
        <v>3306</v>
      </c>
      <c r="H32" s="81">
        <v>-129</v>
      </c>
      <c r="I32" s="81">
        <v>64530</v>
      </c>
      <c r="J32" s="81">
        <v>55023</v>
      </c>
      <c r="K32" s="81">
        <v>0</v>
      </c>
      <c r="L32" s="81">
        <v>10146</v>
      </c>
      <c r="M32" s="81">
        <v>5655</v>
      </c>
      <c r="N32" s="81">
        <v>12078</v>
      </c>
      <c r="O32" s="81">
        <v>44056</v>
      </c>
      <c r="P32" s="81">
        <v>45</v>
      </c>
      <c r="Q32" s="157">
        <v>202304</v>
      </c>
      <c r="R32" s="169"/>
    </row>
    <row r="33" spans="2:18" ht="17.25" customHeight="1" x14ac:dyDescent="0.3">
      <c r="B33" s="153" t="s">
        <v>218</v>
      </c>
      <c r="C33" s="81">
        <v>0</v>
      </c>
      <c r="D33" s="81">
        <v>158</v>
      </c>
      <c r="E33" s="81">
        <v>3300</v>
      </c>
      <c r="F33" s="81">
        <v>13250</v>
      </c>
      <c r="G33" s="81">
        <v>6812</v>
      </c>
      <c r="H33" s="81">
        <v>1604</v>
      </c>
      <c r="I33" s="81">
        <v>65897</v>
      </c>
      <c r="J33" s="81">
        <v>34273</v>
      </c>
      <c r="K33" s="81">
        <v>0</v>
      </c>
      <c r="L33" s="81">
        <v>2434</v>
      </c>
      <c r="M33" s="81">
        <v>9219</v>
      </c>
      <c r="N33" s="81">
        <v>9224</v>
      </c>
      <c r="O33" s="81">
        <v>0</v>
      </c>
      <c r="P33" s="81">
        <v>-656</v>
      </c>
      <c r="Q33" s="157">
        <v>145516</v>
      </c>
      <c r="R33" s="169"/>
    </row>
    <row r="34" spans="2:18" ht="17.25" customHeight="1" x14ac:dyDescent="0.3">
      <c r="B34" s="153" t="s">
        <v>142</v>
      </c>
      <c r="C34" s="81">
        <v>0</v>
      </c>
      <c r="D34" s="81">
        <v>800</v>
      </c>
      <c r="E34" s="81">
        <v>781</v>
      </c>
      <c r="F34" s="81">
        <v>2346</v>
      </c>
      <c r="G34" s="81">
        <v>7931</v>
      </c>
      <c r="H34" s="81">
        <v>9878</v>
      </c>
      <c r="I34" s="81">
        <v>94347</v>
      </c>
      <c r="J34" s="81">
        <v>91553</v>
      </c>
      <c r="K34" s="81">
        <v>0</v>
      </c>
      <c r="L34" s="81">
        <v>22116</v>
      </c>
      <c r="M34" s="81">
        <v>2621</v>
      </c>
      <c r="N34" s="81">
        <v>11825</v>
      </c>
      <c r="O34" s="81">
        <v>417897</v>
      </c>
      <c r="P34" s="81">
        <v>2283</v>
      </c>
      <c r="Q34" s="157">
        <v>664378</v>
      </c>
      <c r="R34" s="169"/>
    </row>
    <row r="35" spans="2:18" ht="17.25" customHeight="1" x14ac:dyDescent="0.3">
      <c r="B35" s="153" t="s">
        <v>143</v>
      </c>
      <c r="C35" s="81">
        <v>0</v>
      </c>
      <c r="D35" s="81">
        <v>2171</v>
      </c>
      <c r="E35" s="81">
        <v>3771</v>
      </c>
      <c r="F35" s="81">
        <v>3113</v>
      </c>
      <c r="G35" s="81">
        <v>811</v>
      </c>
      <c r="H35" s="81">
        <v>951</v>
      </c>
      <c r="I35" s="81">
        <v>114854</v>
      </c>
      <c r="J35" s="81">
        <v>40534</v>
      </c>
      <c r="K35" s="81">
        <v>0</v>
      </c>
      <c r="L35" s="81">
        <v>5473</v>
      </c>
      <c r="M35" s="81">
        <v>6345</v>
      </c>
      <c r="N35" s="81">
        <v>21342</v>
      </c>
      <c r="O35" s="81">
        <v>64496</v>
      </c>
      <c r="P35" s="81">
        <v>11976</v>
      </c>
      <c r="Q35" s="157">
        <v>275837</v>
      </c>
      <c r="R35" s="169"/>
    </row>
    <row r="36" spans="2:18" ht="17.25" customHeight="1" x14ac:dyDescent="0.3">
      <c r="B36" s="153" t="s">
        <v>219</v>
      </c>
      <c r="C36" s="81">
        <v>0</v>
      </c>
      <c r="D36" s="81">
        <v>2530</v>
      </c>
      <c r="E36" s="81">
        <v>-3130</v>
      </c>
      <c r="F36" s="81">
        <v>15592</v>
      </c>
      <c r="G36" s="81">
        <v>-9432</v>
      </c>
      <c r="H36" s="81">
        <v>7615</v>
      </c>
      <c r="I36" s="81">
        <v>109431</v>
      </c>
      <c r="J36" s="81">
        <v>76781</v>
      </c>
      <c r="K36" s="81">
        <v>38723</v>
      </c>
      <c r="L36" s="81">
        <v>3059</v>
      </c>
      <c r="M36" s="81">
        <v>6528</v>
      </c>
      <c r="N36" s="81">
        <v>8153</v>
      </c>
      <c r="O36" s="81">
        <v>109771</v>
      </c>
      <c r="P36" s="81">
        <v>21751</v>
      </c>
      <c r="Q36" s="157">
        <v>387372</v>
      </c>
      <c r="R36" s="169"/>
    </row>
    <row r="37" spans="2:18" ht="17.25" customHeight="1" x14ac:dyDescent="0.3">
      <c r="B37" s="153" t="s">
        <v>38</v>
      </c>
      <c r="C37" s="81">
        <v>0</v>
      </c>
      <c r="D37" s="81">
        <v>3951</v>
      </c>
      <c r="E37" s="81">
        <v>884</v>
      </c>
      <c r="F37" s="81">
        <v>-14766</v>
      </c>
      <c r="G37" s="81">
        <v>2747</v>
      </c>
      <c r="H37" s="81">
        <v>-4087</v>
      </c>
      <c r="I37" s="81">
        <v>44112</v>
      </c>
      <c r="J37" s="81">
        <v>50816</v>
      </c>
      <c r="K37" s="81">
        <v>0</v>
      </c>
      <c r="L37" s="81">
        <v>3156</v>
      </c>
      <c r="M37" s="81">
        <v>13874</v>
      </c>
      <c r="N37" s="81">
        <v>9488</v>
      </c>
      <c r="O37" s="81">
        <v>38302</v>
      </c>
      <c r="P37" s="81">
        <v>-81140</v>
      </c>
      <c r="Q37" s="157">
        <v>67337</v>
      </c>
      <c r="R37" s="169"/>
    </row>
    <row r="38" spans="2:18" ht="17.25" customHeight="1" x14ac:dyDescent="0.3">
      <c r="B38" s="153" t="s">
        <v>39</v>
      </c>
      <c r="C38" s="81">
        <v>0</v>
      </c>
      <c r="D38" s="81">
        <v>4048</v>
      </c>
      <c r="E38" s="81">
        <v>6253</v>
      </c>
      <c r="F38" s="81">
        <v>10407</v>
      </c>
      <c r="G38" s="81">
        <v>4318</v>
      </c>
      <c r="H38" s="81">
        <v>22167</v>
      </c>
      <c r="I38" s="81">
        <v>40451</v>
      </c>
      <c r="J38" s="81">
        <v>28057</v>
      </c>
      <c r="K38" s="81">
        <v>0</v>
      </c>
      <c r="L38" s="81">
        <v>1926</v>
      </c>
      <c r="M38" s="81">
        <v>20433</v>
      </c>
      <c r="N38" s="81">
        <v>40578</v>
      </c>
      <c r="O38" s="81">
        <v>2870</v>
      </c>
      <c r="P38" s="81">
        <v>163</v>
      </c>
      <c r="Q38" s="157">
        <v>181671</v>
      </c>
      <c r="R38" s="169"/>
    </row>
    <row r="39" spans="2:18" ht="17.25" customHeight="1" x14ac:dyDescent="0.3">
      <c r="B39" s="153" t="s">
        <v>40</v>
      </c>
      <c r="C39" s="81">
        <v>0</v>
      </c>
      <c r="D39" s="81">
        <v>28001</v>
      </c>
      <c r="E39" s="81">
        <v>7559</v>
      </c>
      <c r="F39" s="81">
        <v>28124</v>
      </c>
      <c r="G39" s="81">
        <v>3986</v>
      </c>
      <c r="H39" s="81">
        <v>-18135</v>
      </c>
      <c r="I39" s="81">
        <v>130939</v>
      </c>
      <c r="J39" s="81">
        <v>85335</v>
      </c>
      <c r="K39" s="81">
        <v>0</v>
      </c>
      <c r="L39" s="81">
        <v>7738</v>
      </c>
      <c r="M39" s="81">
        <v>14988</v>
      </c>
      <c r="N39" s="81">
        <v>50770</v>
      </c>
      <c r="O39" s="81">
        <v>-20819</v>
      </c>
      <c r="P39" s="81">
        <v>-6225</v>
      </c>
      <c r="Q39" s="157">
        <v>312259</v>
      </c>
      <c r="R39" s="169"/>
    </row>
    <row r="40" spans="2:18" ht="17.25" customHeight="1" x14ac:dyDescent="0.3">
      <c r="B40" s="153" t="s">
        <v>41</v>
      </c>
      <c r="C40" s="81">
        <v>0</v>
      </c>
      <c r="D40" s="81">
        <v>2964</v>
      </c>
      <c r="E40" s="81">
        <v>523</v>
      </c>
      <c r="F40" s="81">
        <v>2134</v>
      </c>
      <c r="G40" s="81">
        <v>1237</v>
      </c>
      <c r="H40" s="81">
        <v>321</v>
      </c>
      <c r="I40" s="81">
        <v>159418</v>
      </c>
      <c r="J40" s="81">
        <v>114507</v>
      </c>
      <c r="K40" s="81">
        <v>0</v>
      </c>
      <c r="L40" s="81">
        <v>7676</v>
      </c>
      <c r="M40" s="81">
        <v>428</v>
      </c>
      <c r="N40" s="81">
        <v>5312</v>
      </c>
      <c r="O40" s="81">
        <v>0</v>
      </c>
      <c r="P40" s="81">
        <v>11450</v>
      </c>
      <c r="Q40" s="157">
        <v>305970</v>
      </c>
      <c r="R40" s="169"/>
    </row>
    <row r="41" spans="2:18" ht="17.25" customHeight="1" x14ac:dyDescent="0.3">
      <c r="B41" s="153" t="s">
        <v>42</v>
      </c>
      <c r="C41" s="81">
        <v>0</v>
      </c>
      <c r="D41" s="81">
        <v>93</v>
      </c>
      <c r="E41" s="81">
        <v>-1812</v>
      </c>
      <c r="F41" s="81">
        <v>2704</v>
      </c>
      <c r="G41" s="81">
        <v>413</v>
      </c>
      <c r="H41" s="81">
        <v>473</v>
      </c>
      <c r="I41" s="81">
        <v>50212</v>
      </c>
      <c r="J41" s="81">
        <v>19753</v>
      </c>
      <c r="K41" s="81">
        <v>5093</v>
      </c>
      <c r="L41" s="81">
        <v>-249</v>
      </c>
      <c r="M41" s="81">
        <v>344</v>
      </c>
      <c r="N41" s="81">
        <v>960</v>
      </c>
      <c r="O41" s="81">
        <v>18598</v>
      </c>
      <c r="P41" s="81">
        <v>1017</v>
      </c>
      <c r="Q41" s="157">
        <v>97598</v>
      </c>
      <c r="R41" s="169"/>
    </row>
    <row r="42" spans="2:18" ht="17.25" customHeight="1" x14ac:dyDescent="0.3">
      <c r="B42" s="153" t="s">
        <v>43</v>
      </c>
      <c r="C42" s="81">
        <v>106</v>
      </c>
      <c r="D42" s="81">
        <v>9668</v>
      </c>
      <c r="E42" s="81">
        <v>19963</v>
      </c>
      <c r="F42" s="81">
        <v>48983</v>
      </c>
      <c r="G42" s="81">
        <v>15006</v>
      </c>
      <c r="H42" s="81">
        <v>7494</v>
      </c>
      <c r="I42" s="81">
        <v>270279</v>
      </c>
      <c r="J42" s="81">
        <v>214088</v>
      </c>
      <c r="K42" s="81">
        <v>0</v>
      </c>
      <c r="L42" s="81">
        <v>15755</v>
      </c>
      <c r="M42" s="81">
        <v>31450</v>
      </c>
      <c r="N42" s="81">
        <v>51795</v>
      </c>
      <c r="O42" s="81">
        <v>1124427</v>
      </c>
      <c r="P42" s="81">
        <v>7013</v>
      </c>
      <c r="Q42" s="157">
        <v>1816027</v>
      </c>
      <c r="R42" s="169"/>
    </row>
    <row r="43" spans="2:18" ht="17.25" customHeight="1" x14ac:dyDescent="0.3">
      <c r="B43" s="153" t="s">
        <v>44</v>
      </c>
      <c r="C43" s="81">
        <v>0</v>
      </c>
      <c r="D43" s="81">
        <v>0</v>
      </c>
      <c r="E43" s="81">
        <v>0</v>
      </c>
      <c r="F43" s="81">
        <v>0</v>
      </c>
      <c r="G43" s="81">
        <v>0</v>
      </c>
      <c r="H43" s="81">
        <v>0</v>
      </c>
      <c r="I43" s="81">
        <v>0</v>
      </c>
      <c r="J43" s="81">
        <v>0</v>
      </c>
      <c r="K43" s="81">
        <v>0</v>
      </c>
      <c r="L43" s="81">
        <v>0</v>
      </c>
      <c r="M43" s="81">
        <v>0</v>
      </c>
      <c r="N43" s="81">
        <v>0</v>
      </c>
      <c r="O43" s="81">
        <v>0</v>
      </c>
      <c r="P43" s="81">
        <v>0</v>
      </c>
      <c r="Q43" s="157">
        <v>0</v>
      </c>
      <c r="R43" s="169"/>
    </row>
    <row r="44" spans="2:18" ht="17.25" customHeight="1" x14ac:dyDescent="0.3">
      <c r="B44" s="155" t="s">
        <v>45</v>
      </c>
      <c r="C44" s="156">
        <f>SUM(C7:C43)</f>
        <v>8796</v>
      </c>
      <c r="D44" s="156">
        <f t="shared" ref="D44:Q44" si="0">SUM(D7:D43)</f>
        <v>302108</v>
      </c>
      <c r="E44" s="156">
        <f t="shared" si="0"/>
        <v>495575</v>
      </c>
      <c r="F44" s="156">
        <f t="shared" si="0"/>
        <v>201599</v>
      </c>
      <c r="G44" s="156">
        <f t="shared" si="0"/>
        <v>198255</v>
      </c>
      <c r="H44" s="156">
        <f t="shared" si="0"/>
        <v>530173</v>
      </c>
      <c r="I44" s="156">
        <f t="shared" si="0"/>
        <v>5316981</v>
      </c>
      <c r="J44" s="156">
        <f t="shared" si="0"/>
        <v>4550197</v>
      </c>
      <c r="K44" s="156">
        <f t="shared" si="0"/>
        <v>1069030</v>
      </c>
      <c r="L44" s="156">
        <f t="shared" si="0"/>
        <v>439099</v>
      </c>
      <c r="M44" s="156">
        <f t="shared" si="0"/>
        <v>767334</v>
      </c>
      <c r="N44" s="156">
        <f t="shared" si="0"/>
        <v>1803927</v>
      </c>
      <c r="O44" s="156">
        <f t="shared" si="0"/>
        <v>6711744</v>
      </c>
      <c r="P44" s="156">
        <f t="shared" si="0"/>
        <v>411558</v>
      </c>
      <c r="Q44" s="156">
        <f t="shared" si="0"/>
        <v>22806376</v>
      </c>
      <c r="R44" s="169"/>
    </row>
    <row r="45" spans="2:18" ht="17.25" customHeight="1" x14ac:dyDescent="0.3">
      <c r="B45" s="264" t="s">
        <v>46</v>
      </c>
      <c r="C45" s="264"/>
      <c r="D45" s="264"/>
      <c r="E45" s="264"/>
      <c r="F45" s="264"/>
      <c r="G45" s="264"/>
      <c r="H45" s="264"/>
      <c r="I45" s="264"/>
      <c r="J45" s="264"/>
      <c r="K45" s="264"/>
      <c r="L45" s="264"/>
      <c r="M45" s="264"/>
      <c r="N45" s="264"/>
      <c r="O45" s="264"/>
      <c r="P45" s="264"/>
      <c r="Q45" s="264"/>
      <c r="R45" s="170"/>
    </row>
    <row r="46" spans="2:18" ht="17.25" customHeight="1" x14ac:dyDescent="0.3">
      <c r="B46" s="153" t="s">
        <v>47</v>
      </c>
      <c r="C46" s="81">
        <v>4527</v>
      </c>
      <c r="D46" s="81">
        <v>88111</v>
      </c>
      <c r="E46" s="81">
        <v>0</v>
      </c>
      <c r="F46" s="81">
        <v>141361</v>
      </c>
      <c r="G46" s="81">
        <v>8298</v>
      </c>
      <c r="H46" s="81">
        <v>14476</v>
      </c>
      <c r="I46" s="81">
        <v>1693</v>
      </c>
      <c r="J46" s="81">
        <v>16751</v>
      </c>
      <c r="K46" s="81">
        <v>0</v>
      </c>
      <c r="L46" s="81">
        <v>2439</v>
      </c>
      <c r="M46" s="81">
        <v>0</v>
      </c>
      <c r="N46" s="81">
        <v>1274</v>
      </c>
      <c r="O46" s="81">
        <v>115748</v>
      </c>
      <c r="P46" s="81">
        <v>47817</v>
      </c>
      <c r="Q46" s="157">
        <v>442495</v>
      </c>
      <c r="R46" s="169"/>
    </row>
    <row r="47" spans="2:18" ht="17.25" customHeight="1" x14ac:dyDescent="0.3">
      <c r="B47" s="153" t="s">
        <v>65</v>
      </c>
      <c r="C47" s="81">
        <v>509</v>
      </c>
      <c r="D47" s="81">
        <v>92698</v>
      </c>
      <c r="E47" s="81">
        <v>0</v>
      </c>
      <c r="F47" s="81">
        <v>445416</v>
      </c>
      <c r="G47" s="81">
        <v>5120</v>
      </c>
      <c r="H47" s="81">
        <v>56133</v>
      </c>
      <c r="I47" s="81">
        <v>0</v>
      </c>
      <c r="J47" s="81">
        <v>37377</v>
      </c>
      <c r="K47" s="81">
        <v>0</v>
      </c>
      <c r="L47" s="81">
        <v>7883</v>
      </c>
      <c r="M47" s="81">
        <v>0</v>
      </c>
      <c r="N47" s="81">
        <v>0</v>
      </c>
      <c r="O47" s="81">
        <v>254556</v>
      </c>
      <c r="P47" s="81">
        <v>146090</v>
      </c>
      <c r="Q47" s="157">
        <v>1045781</v>
      </c>
      <c r="R47" s="169"/>
    </row>
    <row r="48" spans="2:18" ht="17.25" customHeight="1" x14ac:dyDescent="0.3">
      <c r="B48" s="9" t="s">
        <v>258</v>
      </c>
      <c r="C48" s="81">
        <v>-369</v>
      </c>
      <c r="D48" s="81">
        <v>7740</v>
      </c>
      <c r="E48" s="81">
        <v>2599</v>
      </c>
      <c r="F48" s="81">
        <v>19232</v>
      </c>
      <c r="G48" s="81">
        <v>2209</v>
      </c>
      <c r="H48" s="81">
        <v>8947</v>
      </c>
      <c r="I48" s="81">
        <v>4563</v>
      </c>
      <c r="J48" s="81">
        <v>4955</v>
      </c>
      <c r="K48" s="81">
        <v>0</v>
      </c>
      <c r="L48" s="81">
        <v>78</v>
      </c>
      <c r="M48" s="81">
        <v>10440</v>
      </c>
      <c r="N48" s="81">
        <v>374</v>
      </c>
      <c r="O48" s="81">
        <v>862</v>
      </c>
      <c r="P48" s="81">
        <v>2457</v>
      </c>
      <c r="Q48" s="157">
        <v>64087</v>
      </c>
      <c r="R48" s="169"/>
    </row>
    <row r="49" spans="2:18" ht="17.25" customHeight="1" x14ac:dyDescent="0.3">
      <c r="B49" s="153" t="s">
        <v>48</v>
      </c>
      <c r="C49" s="81">
        <v>7574</v>
      </c>
      <c r="D49" s="81">
        <v>-14092</v>
      </c>
      <c r="E49" s="81">
        <v>782554</v>
      </c>
      <c r="F49" s="81">
        <v>-73706</v>
      </c>
      <c r="G49" s="81">
        <v>12493</v>
      </c>
      <c r="H49" s="81">
        <v>79226</v>
      </c>
      <c r="I49" s="81">
        <v>9267</v>
      </c>
      <c r="J49" s="81">
        <v>155873</v>
      </c>
      <c r="K49" s="81">
        <v>0</v>
      </c>
      <c r="L49" s="81">
        <v>57302</v>
      </c>
      <c r="M49" s="81">
        <v>-29966</v>
      </c>
      <c r="N49" s="81">
        <v>832</v>
      </c>
      <c r="O49" s="81">
        <v>310297</v>
      </c>
      <c r="P49" s="81">
        <v>781557</v>
      </c>
      <c r="Q49" s="157">
        <v>2079210</v>
      </c>
      <c r="R49" s="169"/>
    </row>
    <row r="50" spans="2:18" ht="17.25" customHeight="1" x14ac:dyDescent="0.3">
      <c r="B50" s="153" t="s">
        <v>260</v>
      </c>
      <c r="C50" s="81">
        <v>133</v>
      </c>
      <c r="D50" s="81">
        <v>6172</v>
      </c>
      <c r="E50" s="81">
        <v>0</v>
      </c>
      <c r="F50" s="81">
        <v>2147</v>
      </c>
      <c r="G50" s="81">
        <v>81</v>
      </c>
      <c r="H50" s="81">
        <v>793</v>
      </c>
      <c r="I50" s="81">
        <v>897</v>
      </c>
      <c r="J50" s="81">
        <v>2734</v>
      </c>
      <c r="K50" s="81">
        <v>0</v>
      </c>
      <c r="L50" s="81">
        <v>15</v>
      </c>
      <c r="M50" s="81">
        <v>4699</v>
      </c>
      <c r="N50" s="81">
        <v>0</v>
      </c>
      <c r="O50" s="81">
        <v>0</v>
      </c>
      <c r="P50" s="81">
        <v>-728</v>
      </c>
      <c r="Q50" s="157">
        <v>16945</v>
      </c>
      <c r="R50" s="169"/>
    </row>
    <row r="51" spans="2:18" ht="17.25" customHeight="1" x14ac:dyDescent="0.3">
      <c r="B51" s="155" t="s">
        <v>45</v>
      </c>
      <c r="C51" s="156">
        <f>SUM(C46:C50)</f>
        <v>12374</v>
      </c>
      <c r="D51" s="156">
        <f>SUM(D46:D50)</f>
        <v>180629</v>
      </c>
      <c r="E51" s="156">
        <f t="shared" ref="E51:Q51" si="1">SUM(E46:E50)</f>
        <v>785153</v>
      </c>
      <c r="F51" s="156">
        <f t="shared" si="1"/>
        <v>534450</v>
      </c>
      <c r="G51" s="156">
        <f t="shared" si="1"/>
        <v>28201</v>
      </c>
      <c r="H51" s="156">
        <f t="shared" si="1"/>
        <v>159575</v>
      </c>
      <c r="I51" s="156">
        <f t="shared" si="1"/>
        <v>16420</v>
      </c>
      <c r="J51" s="156">
        <f t="shared" si="1"/>
        <v>217690</v>
      </c>
      <c r="K51" s="156">
        <f t="shared" si="1"/>
        <v>0</v>
      </c>
      <c r="L51" s="156">
        <f t="shared" si="1"/>
        <v>67717</v>
      </c>
      <c r="M51" s="156">
        <f t="shared" si="1"/>
        <v>-14827</v>
      </c>
      <c r="N51" s="156">
        <f t="shared" si="1"/>
        <v>2480</v>
      </c>
      <c r="O51" s="156">
        <f t="shared" si="1"/>
        <v>681463</v>
      </c>
      <c r="P51" s="156">
        <f t="shared" si="1"/>
        <v>977193</v>
      </c>
      <c r="Q51" s="156">
        <f t="shared" si="1"/>
        <v>3648518</v>
      </c>
      <c r="R51" s="169"/>
    </row>
    <row r="52" spans="2:18" ht="20.25" customHeight="1" x14ac:dyDescent="0.3">
      <c r="B52" s="265" t="s">
        <v>50</v>
      </c>
      <c r="C52" s="265"/>
      <c r="D52" s="265"/>
      <c r="E52" s="265"/>
      <c r="F52" s="265"/>
      <c r="G52" s="265"/>
      <c r="H52" s="265"/>
      <c r="I52" s="265"/>
      <c r="J52" s="265"/>
      <c r="K52" s="265"/>
      <c r="L52" s="265"/>
      <c r="M52" s="265"/>
      <c r="N52" s="265"/>
      <c r="O52" s="265"/>
      <c r="P52" s="265"/>
      <c r="Q52" s="265"/>
      <c r="R52" s="171"/>
    </row>
    <row r="53" spans="2:18" x14ac:dyDescent="0.3">
      <c r="C53" s="7"/>
      <c r="D53" s="7"/>
      <c r="E53" s="7"/>
      <c r="F53" s="7"/>
      <c r="G53" s="7"/>
      <c r="H53" s="7"/>
      <c r="I53" s="7"/>
      <c r="J53" s="7"/>
      <c r="K53" s="7"/>
      <c r="L53" s="7"/>
      <c r="M53" s="7"/>
      <c r="N53" s="7"/>
      <c r="O53" s="7"/>
      <c r="P53" s="7"/>
      <c r="Q53" s="7"/>
    </row>
    <row r="55" spans="2:18" x14ac:dyDescent="0.3">
      <c r="Q55" s="7"/>
    </row>
  </sheetData>
  <sheetProtection password="E931" sheet="1" objects="1" scenarios="1"/>
  <mergeCells count="4">
    <mergeCell ref="B4:Q4"/>
    <mergeCell ref="B6:Q6"/>
    <mergeCell ref="B45:Q45"/>
    <mergeCell ref="B52:Q5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rgb="FF92D050"/>
    <pageSetUpPr fitToPage="1"/>
  </sheetPr>
  <dimension ref="B1:T55"/>
  <sheetViews>
    <sheetView showGridLines="0" zoomScale="80" zoomScaleNormal="80" workbookViewId="0"/>
  </sheetViews>
  <sheetFormatPr defaultColWidth="12" defaultRowHeight="21" customHeight="1" x14ac:dyDescent="0.3"/>
  <cols>
    <col min="1" max="1" width="20.26953125" style="6" customWidth="1"/>
    <col min="2" max="2" width="47.81640625" style="6" bestFit="1" customWidth="1"/>
    <col min="3" max="17" width="22.7265625" style="6" customWidth="1"/>
    <col min="18" max="19" width="16.7265625" style="6" bestFit="1" customWidth="1"/>
    <col min="20" max="16384" width="12" style="6"/>
  </cols>
  <sheetData>
    <row r="1" spans="2:20" ht="24.75" customHeight="1" x14ac:dyDescent="0.3"/>
    <row r="2" spans="2:20" ht="14" x14ac:dyDescent="0.3"/>
    <row r="3" spans="2:20" ht="24.75" customHeight="1" x14ac:dyDescent="0.3">
      <c r="B3" s="262" t="s">
        <v>306</v>
      </c>
      <c r="C3" s="262"/>
      <c r="D3" s="262"/>
      <c r="E3" s="262"/>
      <c r="F3" s="262"/>
      <c r="G3" s="262"/>
      <c r="H3" s="262"/>
      <c r="I3" s="262"/>
      <c r="J3" s="262"/>
      <c r="K3" s="262"/>
      <c r="L3" s="262"/>
      <c r="M3" s="262"/>
      <c r="N3" s="262"/>
      <c r="O3" s="262"/>
      <c r="P3" s="262"/>
      <c r="Q3" s="262"/>
      <c r="R3" s="158"/>
    </row>
    <row r="4" spans="2:20" ht="28" x14ac:dyDescent="0.3">
      <c r="B4" s="74" t="s">
        <v>0</v>
      </c>
      <c r="C4" s="77" t="s">
        <v>221</v>
      </c>
      <c r="D4" s="77" t="s">
        <v>222</v>
      </c>
      <c r="E4" s="77" t="s">
        <v>223</v>
      </c>
      <c r="F4" s="77" t="s">
        <v>224</v>
      </c>
      <c r="G4" s="77" t="s">
        <v>225</v>
      </c>
      <c r="H4" s="77" t="s">
        <v>226</v>
      </c>
      <c r="I4" s="77" t="s">
        <v>227</v>
      </c>
      <c r="J4" s="77" t="s">
        <v>226</v>
      </c>
      <c r="K4" s="77" t="s">
        <v>228</v>
      </c>
      <c r="L4" s="77" t="s">
        <v>229</v>
      </c>
      <c r="M4" s="77" t="s">
        <v>74</v>
      </c>
      <c r="N4" s="77" t="s">
        <v>75</v>
      </c>
      <c r="O4" s="77" t="s">
        <v>230</v>
      </c>
      <c r="P4" s="77" t="s">
        <v>2</v>
      </c>
      <c r="Q4" s="77" t="s">
        <v>231</v>
      </c>
      <c r="R4" s="168"/>
    </row>
    <row r="5" spans="2:20" ht="28.5" customHeight="1" x14ac:dyDescent="0.3">
      <c r="B5" s="264" t="s">
        <v>16</v>
      </c>
      <c r="C5" s="264"/>
      <c r="D5" s="264"/>
      <c r="E5" s="264"/>
      <c r="F5" s="264"/>
      <c r="G5" s="264"/>
      <c r="H5" s="264"/>
      <c r="I5" s="264"/>
      <c r="J5" s="264"/>
      <c r="K5" s="264"/>
      <c r="L5" s="264"/>
      <c r="M5" s="264"/>
      <c r="N5" s="264"/>
      <c r="O5" s="264"/>
      <c r="P5" s="264"/>
      <c r="Q5" s="264"/>
      <c r="R5" s="168"/>
    </row>
    <row r="6" spans="2:20" ht="28.5" customHeight="1" x14ac:dyDescent="0.3">
      <c r="B6" s="153" t="s">
        <v>17</v>
      </c>
      <c r="C6" s="81">
        <v>2400212</v>
      </c>
      <c r="D6" s="81">
        <v>0</v>
      </c>
      <c r="E6" s="81">
        <v>1155119</v>
      </c>
      <c r="F6" s="81">
        <v>1245093</v>
      </c>
      <c r="G6" s="81">
        <v>1708428</v>
      </c>
      <c r="H6" s="81">
        <v>0</v>
      </c>
      <c r="I6" s="81">
        <v>2077680</v>
      </c>
      <c r="J6" s="81">
        <v>0</v>
      </c>
      <c r="K6" s="81">
        <v>875840</v>
      </c>
      <c r="L6" s="81">
        <v>289534</v>
      </c>
      <c r="M6" s="81">
        <v>-435106</v>
      </c>
      <c r="N6" s="81">
        <v>260594</v>
      </c>
      <c r="O6" s="81">
        <v>760818</v>
      </c>
      <c r="P6" s="81">
        <v>54348</v>
      </c>
      <c r="Q6" s="157">
        <v>815167</v>
      </c>
      <c r="R6" s="169"/>
      <c r="S6" s="169"/>
      <c r="T6" s="7"/>
    </row>
    <row r="7" spans="2:20" ht="28.5" customHeight="1" x14ac:dyDescent="0.3">
      <c r="B7" s="153" t="s">
        <v>18</v>
      </c>
      <c r="C7" s="81">
        <v>430059</v>
      </c>
      <c r="D7" s="81">
        <v>0</v>
      </c>
      <c r="E7" s="81">
        <v>90558</v>
      </c>
      <c r="F7" s="81">
        <v>339502</v>
      </c>
      <c r="G7" s="81">
        <v>544621</v>
      </c>
      <c r="H7" s="81">
        <v>0</v>
      </c>
      <c r="I7" s="81">
        <v>502297</v>
      </c>
      <c r="J7" s="81">
        <v>0</v>
      </c>
      <c r="K7" s="81">
        <v>381825</v>
      </c>
      <c r="L7" s="81">
        <v>272196</v>
      </c>
      <c r="M7" s="81">
        <v>28118</v>
      </c>
      <c r="N7" s="81">
        <v>156987</v>
      </c>
      <c r="O7" s="81">
        <v>-75476</v>
      </c>
      <c r="P7" s="81">
        <v>32143</v>
      </c>
      <c r="Q7" s="157">
        <v>-43333</v>
      </c>
      <c r="R7" s="169"/>
      <c r="S7" s="169"/>
      <c r="T7" s="7"/>
    </row>
    <row r="8" spans="2:20" ht="28.5" customHeight="1" x14ac:dyDescent="0.3">
      <c r="B8" s="153" t="s">
        <v>19</v>
      </c>
      <c r="C8" s="81">
        <v>1358731</v>
      </c>
      <c r="D8" s="81">
        <v>29538</v>
      </c>
      <c r="E8" s="81">
        <v>1062342</v>
      </c>
      <c r="F8" s="81">
        <v>325926</v>
      </c>
      <c r="G8" s="81">
        <v>300424</v>
      </c>
      <c r="H8" s="81">
        <v>0</v>
      </c>
      <c r="I8" s="81">
        <v>401671</v>
      </c>
      <c r="J8" s="81">
        <v>0</v>
      </c>
      <c r="K8" s="81">
        <v>224680</v>
      </c>
      <c r="L8" s="81">
        <v>98726</v>
      </c>
      <c r="M8" s="81">
        <v>-125123</v>
      </c>
      <c r="N8" s="81">
        <v>179015</v>
      </c>
      <c r="O8" s="81">
        <v>72062</v>
      </c>
      <c r="P8" s="81">
        <v>0</v>
      </c>
      <c r="Q8" s="157">
        <v>72062</v>
      </c>
      <c r="R8" s="169"/>
      <c r="S8" s="169"/>
      <c r="T8" s="7"/>
    </row>
    <row r="9" spans="2:20" ht="28.5" customHeight="1" x14ac:dyDescent="0.3">
      <c r="B9" s="153" t="s">
        <v>145</v>
      </c>
      <c r="C9" s="81">
        <v>224263</v>
      </c>
      <c r="D9" s="81">
        <v>0</v>
      </c>
      <c r="E9" s="81">
        <v>99157</v>
      </c>
      <c r="F9" s="81">
        <v>125106</v>
      </c>
      <c r="G9" s="81">
        <v>115285</v>
      </c>
      <c r="H9" s="81">
        <v>0</v>
      </c>
      <c r="I9" s="81">
        <v>162025</v>
      </c>
      <c r="J9" s="81">
        <v>0</v>
      </c>
      <c r="K9" s="81">
        <v>78366</v>
      </c>
      <c r="L9" s="81">
        <v>55452</v>
      </c>
      <c r="M9" s="81">
        <v>11653</v>
      </c>
      <c r="N9" s="81">
        <v>58340</v>
      </c>
      <c r="O9" s="81">
        <v>-47079</v>
      </c>
      <c r="P9" s="81">
        <v>6091</v>
      </c>
      <c r="Q9" s="157">
        <v>-40987</v>
      </c>
      <c r="R9" s="169"/>
      <c r="S9" s="169"/>
      <c r="T9" s="7"/>
    </row>
    <row r="10" spans="2:20" ht="28.5" customHeight="1" x14ac:dyDescent="0.3">
      <c r="B10" s="153" t="s">
        <v>20</v>
      </c>
      <c r="C10" s="81">
        <v>3689880</v>
      </c>
      <c r="D10" s="81">
        <v>0</v>
      </c>
      <c r="E10" s="81">
        <v>1160371</v>
      </c>
      <c r="F10" s="81">
        <v>2529509</v>
      </c>
      <c r="G10" s="81">
        <v>2480032</v>
      </c>
      <c r="H10" s="81">
        <v>54795</v>
      </c>
      <c r="I10" s="81">
        <v>3333454</v>
      </c>
      <c r="J10" s="81">
        <v>0</v>
      </c>
      <c r="K10" s="81">
        <v>1730882</v>
      </c>
      <c r="L10" s="81">
        <v>1144219</v>
      </c>
      <c r="M10" s="81">
        <v>118856</v>
      </c>
      <c r="N10" s="81">
        <v>533120</v>
      </c>
      <c r="O10" s="81">
        <v>-65312</v>
      </c>
      <c r="P10" s="81">
        <v>0</v>
      </c>
      <c r="Q10" s="157">
        <v>-65312</v>
      </c>
      <c r="R10" s="169"/>
      <c r="S10" s="169"/>
      <c r="T10" s="7"/>
    </row>
    <row r="11" spans="2:20" ht="28.5" customHeight="1" x14ac:dyDescent="0.3">
      <c r="B11" s="153" t="s">
        <v>139</v>
      </c>
      <c r="C11" s="81">
        <v>3193807</v>
      </c>
      <c r="D11" s="81">
        <v>0</v>
      </c>
      <c r="E11" s="81">
        <v>579200</v>
      </c>
      <c r="F11" s="81">
        <v>2614606</v>
      </c>
      <c r="G11" s="81">
        <v>2207159</v>
      </c>
      <c r="H11" s="81">
        <v>77413</v>
      </c>
      <c r="I11" s="81">
        <v>3292037</v>
      </c>
      <c r="J11" s="81">
        <v>95470</v>
      </c>
      <c r="K11" s="81">
        <v>1511672</v>
      </c>
      <c r="L11" s="81">
        <v>1051522</v>
      </c>
      <c r="M11" s="81">
        <v>154316</v>
      </c>
      <c r="N11" s="81">
        <v>592699</v>
      </c>
      <c r="O11" s="81">
        <v>-286865</v>
      </c>
      <c r="P11" s="81">
        <v>268793</v>
      </c>
      <c r="Q11" s="157">
        <v>-18072</v>
      </c>
      <c r="R11" s="169"/>
      <c r="S11" s="169"/>
      <c r="T11" s="7"/>
    </row>
    <row r="12" spans="2:20" ht="28.5" customHeight="1" x14ac:dyDescent="0.3">
      <c r="B12" s="153" t="s">
        <v>21</v>
      </c>
      <c r="C12" s="81">
        <v>3106791</v>
      </c>
      <c r="D12" s="81">
        <v>48343</v>
      </c>
      <c r="E12" s="81">
        <v>328211</v>
      </c>
      <c r="F12" s="81">
        <v>2826923</v>
      </c>
      <c r="G12" s="81">
        <v>3526159</v>
      </c>
      <c r="H12" s="81">
        <v>0</v>
      </c>
      <c r="I12" s="81">
        <v>3984188</v>
      </c>
      <c r="J12" s="81">
        <v>0</v>
      </c>
      <c r="K12" s="81">
        <v>2368894</v>
      </c>
      <c r="L12" s="81">
        <v>1589125</v>
      </c>
      <c r="M12" s="81">
        <v>250577</v>
      </c>
      <c r="N12" s="81">
        <v>514772</v>
      </c>
      <c r="O12" s="81">
        <v>14420</v>
      </c>
      <c r="P12" s="81">
        <v>214614</v>
      </c>
      <c r="Q12" s="157">
        <v>229034</v>
      </c>
      <c r="R12" s="169"/>
      <c r="S12" s="169"/>
      <c r="T12" s="7"/>
    </row>
    <row r="13" spans="2:20" ht="28.5" customHeight="1" x14ac:dyDescent="0.3">
      <c r="B13" s="153" t="s">
        <v>22</v>
      </c>
      <c r="C13" s="81">
        <v>101130</v>
      </c>
      <c r="D13" s="81">
        <v>36147</v>
      </c>
      <c r="E13" s="81">
        <v>11920</v>
      </c>
      <c r="F13" s="81">
        <v>125358</v>
      </c>
      <c r="G13" s="81">
        <v>114641</v>
      </c>
      <c r="H13" s="81">
        <v>0</v>
      </c>
      <c r="I13" s="81">
        <v>148845</v>
      </c>
      <c r="J13" s="81">
        <v>0</v>
      </c>
      <c r="K13" s="81">
        <v>91154</v>
      </c>
      <c r="L13" s="81">
        <v>35848</v>
      </c>
      <c r="M13" s="81">
        <v>15128</v>
      </c>
      <c r="N13" s="81">
        <v>36172</v>
      </c>
      <c r="O13" s="81">
        <v>4005</v>
      </c>
      <c r="P13" s="81">
        <v>2783</v>
      </c>
      <c r="Q13" s="157">
        <v>6788</v>
      </c>
      <c r="R13" s="169"/>
      <c r="S13" s="169"/>
      <c r="T13" s="7"/>
    </row>
    <row r="14" spans="2:20" ht="28.5" customHeight="1" x14ac:dyDescent="0.3">
      <c r="B14" s="153" t="s">
        <v>23</v>
      </c>
      <c r="C14" s="81">
        <v>765949</v>
      </c>
      <c r="D14" s="81">
        <v>0</v>
      </c>
      <c r="E14" s="81">
        <v>25100</v>
      </c>
      <c r="F14" s="81">
        <v>740849</v>
      </c>
      <c r="G14" s="81">
        <v>591651</v>
      </c>
      <c r="H14" s="81">
        <v>0</v>
      </c>
      <c r="I14" s="81">
        <v>553452</v>
      </c>
      <c r="J14" s="81">
        <v>0</v>
      </c>
      <c r="K14" s="81">
        <v>779048</v>
      </c>
      <c r="L14" s="81">
        <v>508153</v>
      </c>
      <c r="M14" s="81">
        <v>81932</v>
      </c>
      <c r="N14" s="81">
        <v>202790</v>
      </c>
      <c r="O14" s="81">
        <v>-13826</v>
      </c>
      <c r="P14" s="81">
        <v>0</v>
      </c>
      <c r="Q14" s="157">
        <v>-13826</v>
      </c>
      <c r="R14" s="169"/>
      <c r="S14" s="169"/>
      <c r="T14" s="7"/>
    </row>
    <row r="15" spans="2:20" ht="28.5" customHeight="1" x14ac:dyDescent="0.3">
      <c r="B15" s="153" t="s">
        <v>24</v>
      </c>
      <c r="C15" s="81">
        <v>649468</v>
      </c>
      <c r="D15" s="81">
        <v>-813</v>
      </c>
      <c r="E15" s="81">
        <v>159533</v>
      </c>
      <c r="F15" s="81">
        <v>489122</v>
      </c>
      <c r="G15" s="81">
        <v>666914</v>
      </c>
      <c r="H15" s="81">
        <v>0</v>
      </c>
      <c r="I15" s="81">
        <v>752183</v>
      </c>
      <c r="J15" s="81">
        <v>0</v>
      </c>
      <c r="K15" s="81">
        <v>403854</v>
      </c>
      <c r="L15" s="81">
        <v>295533</v>
      </c>
      <c r="M15" s="81">
        <v>38888</v>
      </c>
      <c r="N15" s="81">
        <v>95511</v>
      </c>
      <c r="O15" s="81">
        <v>-26079</v>
      </c>
      <c r="P15" s="81">
        <v>0</v>
      </c>
      <c r="Q15" s="157">
        <v>-26079</v>
      </c>
      <c r="R15" s="169"/>
      <c r="S15" s="169"/>
      <c r="T15" s="7"/>
    </row>
    <row r="16" spans="2:20" ht="28.5" customHeight="1" x14ac:dyDescent="0.3">
      <c r="B16" s="153" t="s">
        <v>25</v>
      </c>
      <c r="C16" s="81">
        <v>1455848</v>
      </c>
      <c r="D16" s="81">
        <v>35924</v>
      </c>
      <c r="E16" s="81">
        <v>612759</v>
      </c>
      <c r="F16" s="81">
        <v>879013</v>
      </c>
      <c r="G16" s="81">
        <v>785598</v>
      </c>
      <c r="H16" s="81">
        <v>53819</v>
      </c>
      <c r="I16" s="81">
        <v>1074773</v>
      </c>
      <c r="J16" s="81">
        <v>60171</v>
      </c>
      <c r="K16" s="81">
        <v>583486</v>
      </c>
      <c r="L16" s="81">
        <v>327639</v>
      </c>
      <c r="M16" s="81">
        <v>65775</v>
      </c>
      <c r="N16" s="81">
        <v>231905</v>
      </c>
      <c r="O16" s="81">
        <v>-41833</v>
      </c>
      <c r="P16" s="81">
        <v>0</v>
      </c>
      <c r="Q16" s="157">
        <v>-41833</v>
      </c>
      <c r="R16" s="169"/>
      <c r="S16" s="169"/>
      <c r="T16" s="7"/>
    </row>
    <row r="17" spans="2:20" ht="28.5" customHeight="1" x14ac:dyDescent="0.3">
      <c r="B17" s="153" t="s">
        <v>26</v>
      </c>
      <c r="C17" s="81">
        <v>2647442</v>
      </c>
      <c r="D17" s="81">
        <v>26770</v>
      </c>
      <c r="E17" s="81">
        <v>1273367</v>
      </c>
      <c r="F17" s="81">
        <v>1400845</v>
      </c>
      <c r="G17" s="81">
        <v>1242800</v>
      </c>
      <c r="H17" s="81">
        <v>0</v>
      </c>
      <c r="I17" s="81">
        <v>1872942</v>
      </c>
      <c r="J17" s="81">
        <v>0</v>
      </c>
      <c r="K17" s="81">
        <v>770704</v>
      </c>
      <c r="L17" s="81">
        <v>495670</v>
      </c>
      <c r="M17" s="81">
        <v>-104422</v>
      </c>
      <c r="N17" s="81">
        <v>237476</v>
      </c>
      <c r="O17" s="81">
        <v>141980</v>
      </c>
      <c r="P17" s="81">
        <v>222557</v>
      </c>
      <c r="Q17" s="157">
        <v>364536</v>
      </c>
      <c r="R17" s="169"/>
      <c r="S17" s="169"/>
      <c r="T17" s="7"/>
    </row>
    <row r="18" spans="2:20" ht="28.5" customHeight="1" x14ac:dyDescent="0.3">
      <c r="B18" s="153" t="s">
        <v>27</v>
      </c>
      <c r="C18" s="81">
        <v>1425526</v>
      </c>
      <c r="D18" s="81">
        <v>54376</v>
      </c>
      <c r="E18" s="81">
        <v>95508</v>
      </c>
      <c r="F18" s="81">
        <v>1384395</v>
      </c>
      <c r="G18" s="81">
        <v>1786374</v>
      </c>
      <c r="H18" s="81">
        <v>0</v>
      </c>
      <c r="I18" s="81">
        <v>1815133</v>
      </c>
      <c r="J18" s="81">
        <v>0</v>
      </c>
      <c r="K18" s="81">
        <v>1355635</v>
      </c>
      <c r="L18" s="81">
        <v>938917</v>
      </c>
      <c r="M18" s="81">
        <v>182599</v>
      </c>
      <c r="N18" s="81">
        <v>161566</v>
      </c>
      <c r="O18" s="81">
        <v>72553</v>
      </c>
      <c r="P18" s="81">
        <v>57014</v>
      </c>
      <c r="Q18" s="157">
        <v>129568</v>
      </c>
      <c r="R18" s="169"/>
      <c r="S18" s="169"/>
      <c r="T18" s="7"/>
    </row>
    <row r="19" spans="2:20" ht="28.5" customHeight="1" x14ac:dyDescent="0.3">
      <c r="B19" s="153" t="s">
        <v>28</v>
      </c>
      <c r="C19" s="81">
        <v>1678130</v>
      </c>
      <c r="D19" s="81">
        <v>21337</v>
      </c>
      <c r="E19" s="81">
        <v>582803</v>
      </c>
      <c r="F19" s="81">
        <v>1116664</v>
      </c>
      <c r="G19" s="81">
        <v>1305962</v>
      </c>
      <c r="H19" s="81">
        <v>0</v>
      </c>
      <c r="I19" s="81">
        <v>1615127</v>
      </c>
      <c r="J19" s="81">
        <v>0</v>
      </c>
      <c r="K19" s="81">
        <v>807500</v>
      </c>
      <c r="L19" s="81">
        <v>326035</v>
      </c>
      <c r="M19" s="81">
        <v>32794</v>
      </c>
      <c r="N19" s="81">
        <v>374886</v>
      </c>
      <c r="O19" s="81">
        <v>73785</v>
      </c>
      <c r="P19" s="81">
        <v>157408</v>
      </c>
      <c r="Q19" s="157">
        <v>231193</v>
      </c>
      <c r="R19" s="169"/>
      <c r="S19" s="169"/>
      <c r="T19" s="7"/>
    </row>
    <row r="20" spans="2:20" ht="28.5" customHeight="1" x14ac:dyDescent="0.3">
      <c r="B20" s="153" t="s">
        <v>29</v>
      </c>
      <c r="C20" s="81">
        <v>1775744</v>
      </c>
      <c r="D20" s="81">
        <v>22662</v>
      </c>
      <c r="E20" s="81">
        <v>700403</v>
      </c>
      <c r="F20" s="81">
        <v>1098002</v>
      </c>
      <c r="G20" s="81">
        <v>1027437</v>
      </c>
      <c r="H20" s="81">
        <v>0</v>
      </c>
      <c r="I20" s="81">
        <v>1322476</v>
      </c>
      <c r="J20" s="81">
        <v>0</v>
      </c>
      <c r="K20" s="81">
        <v>802963</v>
      </c>
      <c r="L20" s="81">
        <v>449252</v>
      </c>
      <c r="M20" s="81">
        <v>53389</v>
      </c>
      <c r="N20" s="81">
        <v>276273</v>
      </c>
      <c r="O20" s="81">
        <v>24049</v>
      </c>
      <c r="P20" s="81">
        <v>0</v>
      </c>
      <c r="Q20" s="157">
        <v>24049</v>
      </c>
      <c r="R20" s="169"/>
      <c r="S20" s="169"/>
      <c r="T20" s="7"/>
    </row>
    <row r="21" spans="2:20" ht="28.5" customHeight="1" x14ac:dyDescent="0.3">
      <c r="B21" s="153" t="s">
        <v>30</v>
      </c>
      <c r="C21" s="81">
        <v>430277</v>
      </c>
      <c r="D21" s="81">
        <v>6103</v>
      </c>
      <c r="E21" s="81">
        <v>45923</v>
      </c>
      <c r="F21" s="81">
        <v>390458</v>
      </c>
      <c r="G21" s="81">
        <v>431995</v>
      </c>
      <c r="H21" s="81">
        <v>0</v>
      </c>
      <c r="I21" s="81">
        <v>492175</v>
      </c>
      <c r="J21" s="81">
        <v>0</v>
      </c>
      <c r="K21" s="81">
        <v>330278</v>
      </c>
      <c r="L21" s="81">
        <v>202087</v>
      </c>
      <c r="M21" s="81">
        <v>31479</v>
      </c>
      <c r="N21" s="81">
        <v>89451</v>
      </c>
      <c r="O21" s="81">
        <v>7260</v>
      </c>
      <c r="P21" s="81">
        <v>3106</v>
      </c>
      <c r="Q21" s="157">
        <v>10366</v>
      </c>
      <c r="R21" s="169"/>
      <c r="S21" s="169"/>
      <c r="T21" s="7"/>
    </row>
    <row r="22" spans="2:20" ht="28.5" customHeight="1" x14ac:dyDescent="0.3">
      <c r="B22" s="153" t="s">
        <v>31</v>
      </c>
      <c r="C22" s="81">
        <v>330552</v>
      </c>
      <c r="D22" s="81">
        <v>0</v>
      </c>
      <c r="E22" s="81">
        <v>11494</v>
      </c>
      <c r="F22" s="81">
        <v>319059</v>
      </c>
      <c r="G22" s="81">
        <v>150861</v>
      </c>
      <c r="H22" s="81">
        <v>0</v>
      </c>
      <c r="I22" s="81">
        <v>141662</v>
      </c>
      <c r="J22" s="81">
        <v>0</v>
      </c>
      <c r="K22" s="81">
        <v>328257</v>
      </c>
      <c r="L22" s="81">
        <v>183030</v>
      </c>
      <c r="M22" s="81">
        <v>33985</v>
      </c>
      <c r="N22" s="81">
        <v>137164</v>
      </c>
      <c r="O22" s="81">
        <v>-25922</v>
      </c>
      <c r="P22" s="81">
        <v>0</v>
      </c>
      <c r="Q22" s="157">
        <v>-25922</v>
      </c>
      <c r="R22" s="169"/>
      <c r="S22" s="169"/>
      <c r="T22" s="7"/>
    </row>
    <row r="23" spans="2:20" ht="28.5" customHeight="1" x14ac:dyDescent="0.3">
      <c r="B23" s="153" t="s">
        <v>32</v>
      </c>
      <c r="C23" s="81">
        <v>4360054</v>
      </c>
      <c r="D23" s="81">
        <v>7911</v>
      </c>
      <c r="E23" s="81">
        <v>1378233</v>
      </c>
      <c r="F23" s="81">
        <v>2989731</v>
      </c>
      <c r="G23" s="81">
        <v>2909123</v>
      </c>
      <c r="H23" s="81">
        <v>0</v>
      </c>
      <c r="I23" s="81">
        <v>4080438</v>
      </c>
      <c r="J23" s="81">
        <v>0</v>
      </c>
      <c r="K23" s="81">
        <v>1818416</v>
      </c>
      <c r="L23" s="81">
        <v>1313530</v>
      </c>
      <c r="M23" s="81">
        <v>92399</v>
      </c>
      <c r="N23" s="81">
        <v>436297</v>
      </c>
      <c r="O23" s="81">
        <v>-23811</v>
      </c>
      <c r="P23" s="81">
        <v>199558</v>
      </c>
      <c r="Q23" s="157">
        <v>175747</v>
      </c>
      <c r="R23" s="169"/>
      <c r="S23" s="169"/>
      <c r="T23" s="7"/>
    </row>
    <row r="24" spans="2:20" ht="28.5" customHeight="1" x14ac:dyDescent="0.3">
      <c r="B24" s="153" t="s">
        <v>33</v>
      </c>
      <c r="C24" s="81">
        <v>1242474</v>
      </c>
      <c r="D24" s="81">
        <v>16510</v>
      </c>
      <c r="E24" s="81">
        <v>452275</v>
      </c>
      <c r="F24" s="81">
        <v>806709</v>
      </c>
      <c r="G24" s="81">
        <v>661831</v>
      </c>
      <c r="H24" s="81">
        <v>0</v>
      </c>
      <c r="I24" s="81">
        <v>1004599</v>
      </c>
      <c r="J24" s="81">
        <v>0</v>
      </c>
      <c r="K24" s="81">
        <v>463941</v>
      </c>
      <c r="L24" s="81">
        <v>362935</v>
      </c>
      <c r="M24" s="81">
        <v>55872</v>
      </c>
      <c r="N24" s="81">
        <v>148381</v>
      </c>
      <c r="O24" s="81">
        <v>-103246</v>
      </c>
      <c r="P24" s="81">
        <v>99782</v>
      </c>
      <c r="Q24" s="157">
        <v>-3464</v>
      </c>
      <c r="R24" s="169"/>
      <c r="S24" s="169"/>
      <c r="T24" s="7"/>
    </row>
    <row r="25" spans="2:20" ht="28.5" customHeight="1" x14ac:dyDescent="0.3">
      <c r="B25" s="153" t="s">
        <v>34</v>
      </c>
      <c r="C25" s="81">
        <v>431429</v>
      </c>
      <c r="D25" s="81">
        <v>2199</v>
      </c>
      <c r="E25" s="81">
        <v>81170</v>
      </c>
      <c r="F25" s="81">
        <v>352458</v>
      </c>
      <c r="G25" s="81">
        <v>430359</v>
      </c>
      <c r="H25" s="81">
        <v>0</v>
      </c>
      <c r="I25" s="81">
        <v>449977</v>
      </c>
      <c r="J25" s="81">
        <v>0</v>
      </c>
      <c r="K25" s="81">
        <v>332841</v>
      </c>
      <c r="L25" s="81">
        <v>122764</v>
      </c>
      <c r="M25" s="81">
        <v>25096</v>
      </c>
      <c r="N25" s="81">
        <v>132985</v>
      </c>
      <c r="O25" s="81">
        <v>51995</v>
      </c>
      <c r="P25" s="81">
        <v>0</v>
      </c>
      <c r="Q25" s="157">
        <v>51995</v>
      </c>
      <c r="R25" s="169"/>
      <c r="S25" s="169"/>
      <c r="T25" s="7"/>
    </row>
    <row r="26" spans="2:20" ht="28.5" customHeight="1" x14ac:dyDescent="0.3">
      <c r="B26" s="153" t="s">
        <v>35</v>
      </c>
      <c r="C26" s="81">
        <v>1316113</v>
      </c>
      <c r="D26" s="81">
        <v>0</v>
      </c>
      <c r="E26" s="81">
        <v>72571</v>
      </c>
      <c r="F26" s="81">
        <v>1243542</v>
      </c>
      <c r="G26" s="81">
        <v>1939328</v>
      </c>
      <c r="H26" s="81">
        <v>0</v>
      </c>
      <c r="I26" s="81">
        <v>2136350</v>
      </c>
      <c r="J26" s="81">
        <v>0</v>
      </c>
      <c r="K26" s="81">
        <v>1046520</v>
      </c>
      <c r="L26" s="81">
        <v>920130</v>
      </c>
      <c r="M26" s="81">
        <v>88508</v>
      </c>
      <c r="N26" s="81">
        <v>204920</v>
      </c>
      <c r="O26" s="81">
        <v>-167037</v>
      </c>
      <c r="P26" s="81">
        <v>38142</v>
      </c>
      <c r="Q26" s="157">
        <v>-128895</v>
      </c>
      <c r="R26" s="169"/>
      <c r="S26" s="169"/>
      <c r="T26" s="7"/>
    </row>
    <row r="27" spans="2:20" ht="28.5" customHeight="1" x14ac:dyDescent="0.3">
      <c r="B27" s="153" t="s">
        <v>36</v>
      </c>
      <c r="C27" s="81">
        <v>1016969</v>
      </c>
      <c r="D27" s="81">
        <v>38895</v>
      </c>
      <c r="E27" s="81">
        <v>412094</v>
      </c>
      <c r="F27" s="81">
        <v>643769</v>
      </c>
      <c r="G27" s="81">
        <v>635705</v>
      </c>
      <c r="H27" s="81">
        <v>1646</v>
      </c>
      <c r="I27" s="81">
        <v>867466</v>
      </c>
      <c r="J27" s="81">
        <v>0</v>
      </c>
      <c r="K27" s="81">
        <v>413655</v>
      </c>
      <c r="L27" s="81">
        <v>195339</v>
      </c>
      <c r="M27" s="81">
        <v>14747</v>
      </c>
      <c r="N27" s="81">
        <v>111069</v>
      </c>
      <c r="O27" s="81">
        <v>92500</v>
      </c>
      <c r="P27" s="81">
        <v>0</v>
      </c>
      <c r="Q27" s="157">
        <v>92500</v>
      </c>
      <c r="R27" s="169"/>
      <c r="S27" s="169"/>
      <c r="T27" s="7"/>
    </row>
    <row r="28" spans="2:20" ht="28.5" customHeight="1" x14ac:dyDescent="0.3">
      <c r="B28" s="153" t="s">
        <v>199</v>
      </c>
      <c r="C28" s="81">
        <v>294108</v>
      </c>
      <c r="D28" s="81">
        <v>0</v>
      </c>
      <c r="E28" s="81">
        <v>41267</v>
      </c>
      <c r="F28" s="81">
        <v>252842</v>
      </c>
      <c r="G28" s="81">
        <v>345863</v>
      </c>
      <c r="H28" s="81">
        <v>48612</v>
      </c>
      <c r="I28" s="81">
        <v>395440</v>
      </c>
      <c r="J28" s="81">
        <v>56685</v>
      </c>
      <c r="K28" s="81">
        <v>195192</v>
      </c>
      <c r="L28" s="81">
        <v>156284</v>
      </c>
      <c r="M28" s="81">
        <v>13256</v>
      </c>
      <c r="N28" s="81">
        <v>67297</v>
      </c>
      <c r="O28" s="81">
        <v>-41645</v>
      </c>
      <c r="P28" s="81">
        <v>0</v>
      </c>
      <c r="Q28" s="157">
        <v>-41645</v>
      </c>
      <c r="R28" s="169"/>
      <c r="S28" s="169"/>
      <c r="T28" s="7"/>
    </row>
    <row r="29" spans="2:20" ht="28.5" customHeight="1" x14ac:dyDescent="0.3">
      <c r="B29" s="153" t="s">
        <v>200</v>
      </c>
      <c r="C29" s="81">
        <v>165193</v>
      </c>
      <c r="D29" s="81">
        <v>25894</v>
      </c>
      <c r="E29" s="81">
        <v>76937</v>
      </c>
      <c r="F29" s="81">
        <v>114151</v>
      </c>
      <c r="G29" s="81">
        <v>196786</v>
      </c>
      <c r="H29" s="81">
        <v>0</v>
      </c>
      <c r="I29" s="81">
        <v>199901</v>
      </c>
      <c r="J29" s="81">
        <v>0</v>
      </c>
      <c r="K29" s="81">
        <v>111035</v>
      </c>
      <c r="L29" s="81">
        <v>46392</v>
      </c>
      <c r="M29" s="81">
        <v>9100</v>
      </c>
      <c r="N29" s="81">
        <v>67313</v>
      </c>
      <c r="O29" s="81">
        <v>-11769</v>
      </c>
      <c r="P29" s="81">
        <v>17795</v>
      </c>
      <c r="Q29" s="157">
        <v>6026</v>
      </c>
      <c r="R29" s="169"/>
      <c r="S29" s="169"/>
      <c r="T29" s="7"/>
    </row>
    <row r="30" spans="2:20" ht="28.5" customHeight="1" x14ac:dyDescent="0.3">
      <c r="B30" s="153" t="s">
        <v>37</v>
      </c>
      <c r="C30" s="81">
        <v>1118300</v>
      </c>
      <c r="D30" s="81">
        <v>0</v>
      </c>
      <c r="E30" s="81">
        <v>253154</v>
      </c>
      <c r="F30" s="81">
        <v>865146</v>
      </c>
      <c r="G30" s="81">
        <v>727140</v>
      </c>
      <c r="H30" s="81">
        <v>0</v>
      </c>
      <c r="I30" s="81">
        <v>1048817</v>
      </c>
      <c r="J30" s="81">
        <v>0</v>
      </c>
      <c r="K30" s="81">
        <v>543469</v>
      </c>
      <c r="L30" s="81">
        <v>418046</v>
      </c>
      <c r="M30" s="81">
        <v>45236</v>
      </c>
      <c r="N30" s="81">
        <v>138282</v>
      </c>
      <c r="O30" s="81">
        <v>-58096</v>
      </c>
      <c r="P30" s="81">
        <v>60565</v>
      </c>
      <c r="Q30" s="157">
        <v>2469</v>
      </c>
      <c r="R30" s="169"/>
      <c r="S30" s="169"/>
      <c r="T30" s="7"/>
    </row>
    <row r="31" spans="2:20" ht="28.5" customHeight="1" x14ac:dyDescent="0.3">
      <c r="B31" s="153" t="s">
        <v>141</v>
      </c>
      <c r="C31" s="81">
        <v>486474</v>
      </c>
      <c r="D31" s="81">
        <v>0</v>
      </c>
      <c r="E31" s="81">
        <v>155937</v>
      </c>
      <c r="F31" s="81">
        <v>330536</v>
      </c>
      <c r="G31" s="81">
        <v>408583</v>
      </c>
      <c r="H31" s="81">
        <v>0</v>
      </c>
      <c r="I31" s="81">
        <v>536815</v>
      </c>
      <c r="J31" s="81">
        <v>0</v>
      </c>
      <c r="K31" s="81">
        <v>202304</v>
      </c>
      <c r="L31" s="81">
        <v>148670</v>
      </c>
      <c r="M31" s="81">
        <v>29506</v>
      </c>
      <c r="N31" s="81">
        <v>127611</v>
      </c>
      <c r="O31" s="81">
        <v>-103483</v>
      </c>
      <c r="P31" s="81">
        <v>25307</v>
      </c>
      <c r="Q31" s="157">
        <v>-78176</v>
      </c>
      <c r="R31" s="169"/>
      <c r="S31" s="169"/>
      <c r="T31" s="7"/>
    </row>
    <row r="32" spans="2:20" ht="28.5" customHeight="1" x14ac:dyDescent="0.3">
      <c r="B32" s="153" t="s">
        <v>218</v>
      </c>
      <c r="C32" s="81">
        <v>280623</v>
      </c>
      <c r="D32" s="81">
        <v>2590</v>
      </c>
      <c r="E32" s="81">
        <v>73552</v>
      </c>
      <c r="F32" s="81">
        <v>209660</v>
      </c>
      <c r="G32" s="81">
        <v>232320</v>
      </c>
      <c r="H32" s="81">
        <v>0</v>
      </c>
      <c r="I32" s="81">
        <v>296465</v>
      </c>
      <c r="J32" s="81">
        <v>0</v>
      </c>
      <c r="K32" s="81">
        <v>145516</v>
      </c>
      <c r="L32" s="81">
        <v>102668</v>
      </c>
      <c r="M32" s="81">
        <v>4980</v>
      </c>
      <c r="N32" s="81">
        <v>46335</v>
      </c>
      <c r="O32" s="81">
        <v>-8467</v>
      </c>
      <c r="P32" s="81">
        <v>0</v>
      </c>
      <c r="Q32" s="157">
        <v>-8467</v>
      </c>
      <c r="R32" s="169"/>
      <c r="S32" s="169"/>
      <c r="T32" s="7"/>
    </row>
    <row r="33" spans="2:20" ht="28.5" customHeight="1" x14ac:dyDescent="0.3">
      <c r="B33" s="153" t="s">
        <v>142</v>
      </c>
      <c r="C33" s="81">
        <v>1608698</v>
      </c>
      <c r="D33" s="81">
        <v>0</v>
      </c>
      <c r="E33" s="81">
        <v>927652</v>
      </c>
      <c r="F33" s="81">
        <v>681047</v>
      </c>
      <c r="G33" s="81">
        <v>1315803</v>
      </c>
      <c r="H33" s="81">
        <v>92245</v>
      </c>
      <c r="I33" s="81">
        <v>1332627</v>
      </c>
      <c r="J33" s="81">
        <v>92089</v>
      </c>
      <c r="K33" s="81">
        <v>664378</v>
      </c>
      <c r="L33" s="81">
        <v>482687</v>
      </c>
      <c r="M33" s="81">
        <v>26381</v>
      </c>
      <c r="N33" s="81">
        <v>262065</v>
      </c>
      <c r="O33" s="81">
        <v>-106755</v>
      </c>
      <c r="P33" s="81">
        <v>15700</v>
      </c>
      <c r="Q33" s="157">
        <v>-91055</v>
      </c>
      <c r="R33" s="169"/>
      <c r="S33" s="169"/>
      <c r="T33" s="7"/>
    </row>
    <row r="34" spans="2:20" ht="28.5" customHeight="1" x14ac:dyDescent="0.3">
      <c r="B34" s="153" t="s">
        <v>143</v>
      </c>
      <c r="C34" s="81">
        <v>673063</v>
      </c>
      <c r="D34" s="81">
        <v>1995</v>
      </c>
      <c r="E34" s="81">
        <v>356541</v>
      </c>
      <c r="F34" s="81">
        <v>318516</v>
      </c>
      <c r="G34" s="81">
        <v>503749</v>
      </c>
      <c r="H34" s="81">
        <v>73358</v>
      </c>
      <c r="I34" s="81">
        <v>535100</v>
      </c>
      <c r="J34" s="81">
        <v>84686</v>
      </c>
      <c r="K34" s="81">
        <v>275837</v>
      </c>
      <c r="L34" s="81">
        <v>191939</v>
      </c>
      <c r="M34" s="81">
        <v>645</v>
      </c>
      <c r="N34" s="81">
        <v>113372</v>
      </c>
      <c r="O34" s="81">
        <v>-30119</v>
      </c>
      <c r="P34" s="81">
        <v>33240</v>
      </c>
      <c r="Q34" s="157">
        <v>3121</v>
      </c>
      <c r="R34" s="169"/>
      <c r="S34" s="169"/>
      <c r="T34" s="7"/>
    </row>
    <row r="35" spans="2:20" ht="28.5" customHeight="1" x14ac:dyDescent="0.3">
      <c r="B35" s="153" t="s">
        <v>219</v>
      </c>
      <c r="C35" s="81">
        <v>792745</v>
      </c>
      <c r="D35" s="81">
        <v>2500</v>
      </c>
      <c r="E35" s="81">
        <v>274528</v>
      </c>
      <c r="F35" s="81">
        <v>520717</v>
      </c>
      <c r="G35" s="81">
        <v>660832</v>
      </c>
      <c r="H35" s="81">
        <v>0</v>
      </c>
      <c r="I35" s="81">
        <v>794177</v>
      </c>
      <c r="J35" s="81">
        <v>0</v>
      </c>
      <c r="K35" s="81">
        <v>387372</v>
      </c>
      <c r="L35" s="81">
        <v>214880</v>
      </c>
      <c r="M35" s="81">
        <v>27497</v>
      </c>
      <c r="N35" s="81">
        <v>160154</v>
      </c>
      <c r="O35" s="81">
        <v>-15160</v>
      </c>
      <c r="P35" s="81">
        <v>18532</v>
      </c>
      <c r="Q35" s="157">
        <v>3372</v>
      </c>
      <c r="R35" s="169"/>
      <c r="S35" s="169"/>
      <c r="T35" s="7"/>
    </row>
    <row r="36" spans="2:20" ht="28.5" customHeight="1" x14ac:dyDescent="0.3">
      <c r="B36" s="153" t="s">
        <v>38</v>
      </c>
      <c r="C36" s="81">
        <v>391090</v>
      </c>
      <c r="D36" s="81">
        <v>0</v>
      </c>
      <c r="E36" s="81">
        <v>169661</v>
      </c>
      <c r="F36" s="81">
        <v>221429</v>
      </c>
      <c r="G36" s="81">
        <v>517700</v>
      </c>
      <c r="H36" s="81">
        <v>0</v>
      </c>
      <c r="I36" s="81">
        <v>671793</v>
      </c>
      <c r="J36" s="81">
        <v>0</v>
      </c>
      <c r="K36" s="81">
        <v>67337</v>
      </c>
      <c r="L36" s="81">
        <v>19346</v>
      </c>
      <c r="M36" s="81">
        <v>3733</v>
      </c>
      <c r="N36" s="81">
        <v>102208</v>
      </c>
      <c r="O36" s="81">
        <v>-57950</v>
      </c>
      <c r="P36" s="81">
        <v>10621</v>
      </c>
      <c r="Q36" s="157">
        <v>-47329</v>
      </c>
      <c r="R36" s="169"/>
      <c r="S36" s="169"/>
      <c r="T36" s="7"/>
    </row>
    <row r="37" spans="2:20" ht="28.5" customHeight="1" x14ac:dyDescent="0.3">
      <c r="B37" s="153" t="s">
        <v>39</v>
      </c>
      <c r="C37" s="81">
        <v>589732</v>
      </c>
      <c r="D37" s="81">
        <v>6099</v>
      </c>
      <c r="E37" s="81">
        <v>200325</v>
      </c>
      <c r="F37" s="81">
        <v>395505</v>
      </c>
      <c r="G37" s="81">
        <v>235509</v>
      </c>
      <c r="H37" s="81">
        <v>0</v>
      </c>
      <c r="I37" s="81">
        <v>449343</v>
      </c>
      <c r="J37" s="81">
        <v>0</v>
      </c>
      <c r="K37" s="81">
        <v>181671</v>
      </c>
      <c r="L37" s="81">
        <v>115131</v>
      </c>
      <c r="M37" s="81">
        <v>15203</v>
      </c>
      <c r="N37" s="81">
        <v>173904</v>
      </c>
      <c r="O37" s="81">
        <v>-122567</v>
      </c>
      <c r="P37" s="81">
        <v>0</v>
      </c>
      <c r="Q37" s="157">
        <v>-122567</v>
      </c>
      <c r="R37" s="169"/>
      <c r="S37" s="169"/>
      <c r="T37" s="7"/>
    </row>
    <row r="38" spans="2:20" ht="28.5" customHeight="1" x14ac:dyDescent="0.3">
      <c r="B38" s="153" t="s">
        <v>40</v>
      </c>
      <c r="C38" s="81">
        <v>381040</v>
      </c>
      <c r="D38" s="81">
        <v>0</v>
      </c>
      <c r="E38" s="81">
        <v>45476</v>
      </c>
      <c r="F38" s="81">
        <v>335564</v>
      </c>
      <c r="G38" s="81">
        <v>630464</v>
      </c>
      <c r="H38" s="81">
        <v>0</v>
      </c>
      <c r="I38" s="81">
        <v>653769</v>
      </c>
      <c r="J38" s="81">
        <v>0</v>
      </c>
      <c r="K38" s="81">
        <v>312259</v>
      </c>
      <c r="L38" s="81">
        <v>141956</v>
      </c>
      <c r="M38" s="81">
        <v>29329</v>
      </c>
      <c r="N38" s="81">
        <v>154007</v>
      </c>
      <c r="O38" s="81">
        <v>-13032</v>
      </c>
      <c r="P38" s="81">
        <v>28050</v>
      </c>
      <c r="Q38" s="157">
        <v>15018</v>
      </c>
      <c r="R38" s="169"/>
      <c r="S38" s="169"/>
      <c r="T38" s="7"/>
    </row>
    <row r="39" spans="2:20" ht="28.5" customHeight="1" x14ac:dyDescent="0.3">
      <c r="B39" s="153" t="s">
        <v>41</v>
      </c>
      <c r="C39" s="81">
        <v>302287</v>
      </c>
      <c r="D39" s="81">
        <v>3268</v>
      </c>
      <c r="E39" s="81">
        <v>8718</v>
      </c>
      <c r="F39" s="81">
        <v>296837</v>
      </c>
      <c r="G39" s="81">
        <v>553284</v>
      </c>
      <c r="H39" s="81">
        <v>0</v>
      </c>
      <c r="I39" s="81">
        <v>544151</v>
      </c>
      <c r="J39" s="81">
        <v>0</v>
      </c>
      <c r="K39" s="81">
        <v>305970</v>
      </c>
      <c r="L39" s="81">
        <v>171380</v>
      </c>
      <c r="M39" s="81">
        <v>26275</v>
      </c>
      <c r="N39" s="81">
        <v>118262</v>
      </c>
      <c r="O39" s="81">
        <v>-9947</v>
      </c>
      <c r="P39" s="81">
        <v>0</v>
      </c>
      <c r="Q39" s="157">
        <v>-9947</v>
      </c>
      <c r="R39" s="169"/>
      <c r="S39" s="169"/>
      <c r="T39" s="7"/>
    </row>
    <row r="40" spans="2:20" ht="28.5" customHeight="1" x14ac:dyDescent="0.3">
      <c r="B40" s="153" t="s">
        <v>42</v>
      </c>
      <c r="C40" s="81">
        <v>137120</v>
      </c>
      <c r="D40" s="81">
        <v>96</v>
      </c>
      <c r="E40" s="81">
        <v>38571</v>
      </c>
      <c r="F40" s="81">
        <v>98645</v>
      </c>
      <c r="G40" s="81">
        <v>238919</v>
      </c>
      <c r="H40" s="81">
        <v>0</v>
      </c>
      <c r="I40" s="81">
        <v>239966</v>
      </c>
      <c r="J40" s="81">
        <v>0</v>
      </c>
      <c r="K40" s="81">
        <v>97598</v>
      </c>
      <c r="L40" s="81">
        <v>88811</v>
      </c>
      <c r="M40" s="81">
        <v>37548</v>
      </c>
      <c r="N40" s="81">
        <v>52285</v>
      </c>
      <c r="O40" s="81">
        <v>-81046</v>
      </c>
      <c r="P40" s="81">
        <v>0</v>
      </c>
      <c r="Q40" s="157">
        <v>-81046</v>
      </c>
      <c r="R40" s="169"/>
      <c r="S40" s="169"/>
      <c r="T40" s="7"/>
    </row>
    <row r="41" spans="2:20" ht="28.5" customHeight="1" x14ac:dyDescent="0.3">
      <c r="B41" s="153" t="s">
        <v>43</v>
      </c>
      <c r="C41" s="81">
        <v>2914844</v>
      </c>
      <c r="D41" s="81">
        <v>26339</v>
      </c>
      <c r="E41" s="81">
        <v>386144</v>
      </c>
      <c r="F41" s="81">
        <v>2555038</v>
      </c>
      <c r="G41" s="81">
        <v>3139386</v>
      </c>
      <c r="H41" s="81">
        <v>113713</v>
      </c>
      <c r="I41" s="81">
        <v>3878397</v>
      </c>
      <c r="J41" s="81">
        <v>113713</v>
      </c>
      <c r="K41" s="81">
        <v>1816027</v>
      </c>
      <c r="L41" s="81">
        <v>1321145</v>
      </c>
      <c r="M41" s="81">
        <v>167164</v>
      </c>
      <c r="N41" s="81">
        <v>484919</v>
      </c>
      <c r="O41" s="81">
        <v>-157201</v>
      </c>
      <c r="P41" s="81">
        <v>0</v>
      </c>
      <c r="Q41" s="157">
        <v>-157201</v>
      </c>
      <c r="R41" s="169"/>
      <c r="S41" s="169"/>
      <c r="T41" s="7"/>
    </row>
    <row r="42" spans="2:20" ht="28.5" customHeight="1" x14ac:dyDescent="0.3">
      <c r="B42" s="153" t="s">
        <v>44</v>
      </c>
      <c r="C42" s="81">
        <v>0</v>
      </c>
      <c r="D42" s="81">
        <v>0</v>
      </c>
      <c r="E42" s="81">
        <v>0</v>
      </c>
      <c r="F42" s="81">
        <v>0</v>
      </c>
      <c r="G42" s="81">
        <v>0</v>
      </c>
      <c r="H42" s="81">
        <v>0</v>
      </c>
      <c r="I42" s="81">
        <v>0</v>
      </c>
      <c r="J42" s="81">
        <v>0</v>
      </c>
      <c r="K42" s="81">
        <v>0</v>
      </c>
      <c r="L42" s="81">
        <v>0</v>
      </c>
      <c r="M42" s="81">
        <v>0</v>
      </c>
      <c r="N42" s="81">
        <v>0</v>
      </c>
      <c r="O42" s="81">
        <v>0</v>
      </c>
      <c r="P42" s="81">
        <v>0</v>
      </c>
      <c r="Q42" s="157">
        <v>0</v>
      </c>
      <c r="R42" s="169"/>
      <c r="S42" s="169"/>
      <c r="T42" s="7"/>
    </row>
    <row r="43" spans="2:20" ht="28.5" customHeight="1" x14ac:dyDescent="0.3">
      <c r="B43" s="155" t="s">
        <v>45</v>
      </c>
      <c r="C43" s="156">
        <f>SUM(C6:C42)</f>
        <v>44166165</v>
      </c>
      <c r="D43" s="156">
        <f t="shared" ref="D43:Q43" si="0">SUM(D6:D42)</f>
        <v>414683</v>
      </c>
      <c r="E43" s="156">
        <f t="shared" si="0"/>
        <v>13398574</v>
      </c>
      <c r="F43" s="156">
        <f t="shared" si="0"/>
        <v>31182272</v>
      </c>
      <c r="G43" s="156">
        <f t="shared" si="0"/>
        <v>35269025</v>
      </c>
      <c r="H43" s="156">
        <f t="shared" si="0"/>
        <v>515601</v>
      </c>
      <c r="I43" s="156">
        <f t="shared" si="0"/>
        <v>43657711</v>
      </c>
      <c r="J43" s="156">
        <f t="shared" si="0"/>
        <v>502814</v>
      </c>
      <c r="K43" s="156">
        <f t="shared" si="0"/>
        <v>22806376</v>
      </c>
      <c r="L43" s="156">
        <f t="shared" si="0"/>
        <v>14796971</v>
      </c>
      <c r="M43" s="156">
        <f t="shared" si="0"/>
        <v>1147313</v>
      </c>
      <c r="N43" s="156">
        <f t="shared" si="0"/>
        <v>7240387</v>
      </c>
      <c r="O43" s="156">
        <f t="shared" si="0"/>
        <v>-378296</v>
      </c>
      <c r="P43" s="156">
        <f t="shared" si="0"/>
        <v>1566149</v>
      </c>
      <c r="Q43" s="156">
        <f t="shared" si="0"/>
        <v>1187855</v>
      </c>
      <c r="R43" s="169"/>
      <c r="S43" s="169"/>
      <c r="T43" s="7"/>
    </row>
    <row r="44" spans="2:20" ht="28.5" customHeight="1" x14ac:dyDescent="0.3">
      <c r="B44" s="264" t="s">
        <v>46</v>
      </c>
      <c r="C44" s="264"/>
      <c r="D44" s="264"/>
      <c r="E44" s="264"/>
      <c r="F44" s="264"/>
      <c r="G44" s="264"/>
      <c r="H44" s="264"/>
      <c r="I44" s="264"/>
      <c r="J44" s="264"/>
      <c r="K44" s="264"/>
      <c r="L44" s="264"/>
      <c r="M44" s="264"/>
      <c r="N44" s="264"/>
      <c r="O44" s="264"/>
      <c r="P44" s="264"/>
      <c r="Q44" s="264"/>
      <c r="R44" s="169"/>
      <c r="S44" s="169"/>
      <c r="T44" s="7"/>
    </row>
    <row r="45" spans="2:20" ht="28.5" customHeight="1" x14ac:dyDescent="0.3">
      <c r="B45" s="153" t="s">
        <v>47</v>
      </c>
      <c r="C45" s="12">
        <v>439353</v>
      </c>
      <c r="D45" s="12">
        <v>0</v>
      </c>
      <c r="E45" s="12">
        <v>46220</v>
      </c>
      <c r="F45" s="12">
        <v>393134</v>
      </c>
      <c r="G45" s="12">
        <v>489823</v>
      </c>
      <c r="H45" s="12">
        <v>0</v>
      </c>
      <c r="I45" s="12">
        <v>440461</v>
      </c>
      <c r="J45" s="12">
        <v>0</v>
      </c>
      <c r="K45" s="12">
        <v>442495</v>
      </c>
      <c r="L45" s="12">
        <v>244814</v>
      </c>
      <c r="M45" s="12">
        <v>124128</v>
      </c>
      <c r="N45" s="12">
        <v>60784</v>
      </c>
      <c r="O45" s="12">
        <v>12769</v>
      </c>
      <c r="P45" s="12">
        <v>14021</v>
      </c>
      <c r="Q45" s="13">
        <v>26789</v>
      </c>
      <c r="R45" s="169"/>
      <c r="S45" s="169"/>
      <c r="T45" s="7"/>
    </row>
    <row r="46" spans="2:20" ht="28.5" customHeight="1" x14ac:dyDescent="0.3">
      <c r="B46" s="153" t="s">
        <v>65</v>
      </c>
      <c r="C46" s="12">
        <v>0</v>
      </c>
      <c r="D46" s="12">
        <v>1183194</v>
      </c>
      <c r="E46" s="12">
        <v>69371</v>
      </c>
      <c r="F46" s="12">
        <v>1113824</v>
      </c>
      <c r="G46" s="12">
        <v>776062</v>
      </c>
      <c r="H46" s="12">
        <v>0</v>
      </c>
      <c r="I46" s="12">
        <v>844104</v>
      </c>
      <c r="J46" s="12">
        <v>0</v>
      </c>
      <c r="K46" s="12">
        <v>1045781</v>
      </c>
      <c r="L46" s="12">
        <v>564622</v>
      </c>
      <c r="M46" s="12">
        <v>340128</v>
      </c>
      <c r="N46" s="12">
        <v>84898</v>
      </c>
      <c r="O46" s="12">
        <v>56133</v>
      </c>
      <c r="P46" s="12">
        <v>0</v>
      </c>
      <c r="Q46" s="13">
        <v>56133</v>
      </c>
      <c r="R46" s="169"/>
      <c r="S46" s="169"/>
      <c r="T46" s="7"/>
    </row>
    <row r="47" spans="2:20" ht="28.5" customHeight="1" x14ac:dyDescent="0.3">
      <c r="B47" s="9" t="s">
        <v>258</v>
      </c>
      <c r="C47" s="12">
        <v>0</v>
      </c>
      <c r="D47" s="12">
        <v>120343</v>
      </c>
      <c r="E47" s="12">
        <v>30312</v>
      </c>
      <c r="F47" s="12">
        <v>90031</v>
      </c>
      <c r="G47" s="12">
        <v>61706</v>
      </c>
      <c r="H47" s="12">
        <v>0</v>
      </c>
      <c r="I47" s="12">
        <v>87650</v>
      </c>
      <c r="J47" s="12">
        <v>0</v>
      </c>
      <c r="K47" s="12">
        <v>64087</v>
      </c>
      <c r="L47" s="12">
        <v>8468</v>
      </c>
      <c r="M47" s="12">
        <v>27824</v>
      </c>
      <c r="N47" s="12">
        <v>14730</v>
      </c>
      <c r="O47" s="12">
        <v>13065</v>
      </c>
      <c r="P47" s="12">
        <v>12309</v>
      </c>
      <c r="Q47" s="13">
        <v>25375</v>
      </c>
      <c r="R47" s="169"/>
      <c r="S47" s="169"/>
      <c r="T47" s="7"/>
    </row>
    <row r="48" spans="2:20" ht="28.5" customHeight="1" x14ac:dyDescent="0.3">
      <c r="B48" s="153" t="s">
        <v>48</v>
      </c>
      <c r="C48" s="12">
        <v>0</v>
      </c>
      <c r="D48" s="12">
        <v>2800110</v>
      </c>
      <c r="E48" s="12">
        <v>176205</v>
      </c>
      <c r="F48" s="12">
        <v>2623905</v>
      </c>
      <c r="G48" s="12">
        <v>4572660</v>
      </c>
      <c r="H48" s="12">
        <v>0</v>
      </c>
      <c r="I48" s="12">
        <v>5117354</v>
      </c>
      <c r="J48" s="12">
        <v>0</v>
      </c>
      <c r="K48" s="12">
        <v>2079210</v>
      </c>
      <c r="L48" s="12">
        <v>2272839</v>
      </c>
      <c r="M48" s="12">
        <v>647131</v>
      </c>
      <c r="N48" s="12">
        <v>613797</v>
      </c>
      <c r="O48" s="12">
        <v>-1454558</v>
      </c>
      <c r="P48" s="12">
        <v>687151</v>
      </c>
      <c r="Q48" s="13">
        <v>-767407</v>
      </c>
      <c r="R48" s="169"/>
      <c r="S48" s="169"/>
      <c r="T48" s="7"/>
    </row>
    <row r="49" spans="2:20" ht="28.5" customHeight="1" x14ac:dyDescent="0.3">
      <c r="B49" s="153" t="s">
        <v>260</v>
      </c>
      <c r="C49" s="12">
        <v>0</v>
      </c>
      <c r="D49" s="12">
        <v>84892</v>
      </c>
      <c r="E49" s="12">
        <v>25090</v>
      </c>
      <c r="F49" s="12">
        <v>59802</v>
      </c>
      <c r="G49" s="12">
        <v>9667</v>
      </c>
      <c r="H49" s="12">
        <v>0</v>
      </c>
      <c r="I49" s="12">
        <v>52524</v>
      </c>
      <c r="J49" s="12">
        <v>0</v>
      </c>
      <c r="K49" s="12">
        <v>16945</v>
      </c>
      <c r="L49" s="12">
        <v>3698</v>
      </c>
      <c r="M49" s="12">
        <v>4467</v>
      </c>
      <c r="N49" s="12">
        <v>30851</v>
      </c>
      <c r="O49" s="12">
        <v>-22070</v>
      </c>
      <c r="P49" s="12">
        <v>10854</v>
      </c>
      <c r="Q49" s="13">
        <v>-11217</v>
      </c>
      <c r="R49" s="169"/>
      <c r="S49" s="169"/>
      <c r="T49" s="7"/>
    </row>
    <row r="50" spans="2:20" s="10" customFormat="1" ht="28.5" customHeight="1" x14ac:dyDescent="0.3">
      <c r="B50" s="155" t="s">
        <v>45</v>
      </c>
      <c r="C50" s="156">
        <f>SUM(C45:C49)</f>
        <v>439353</v>
      </c>
      <c r="D50" s="156">
        <f t="shared" ref="D50:Q50" si="1">SUM(D45:D49)</f>
        <v>4188539</v>
      </c>
      <c r="E50" s="156">
        <f t="shared" si="1"/>
        <v>347198</v>
      </c>
      <c r="F50" s="156">
        <f t="shared" si="1"/>
        <v>4280696</v>
      </c>
      <c r="G50" s="156">
        <f t="shared" si="1"/>
        <v>5909918</v>
      </c>
      <c r="H50" s="156">
        <f t="shared" si="1"/>
        <v>0</v>
      </c>
      <c r="I50" s="156">
        <f t="shared" si="1"/>
        <v>6542093</v>
      </c>
      <c r="J50" s="156">
        <f t="shared" si="1"/>
        <v>0</v>
      </c>
      <c r="K50" s="156">
        <f t="shared" si="1"/>
        <v>3648518</v>
      </c>
      <c r="L50" s="156">
        <f t="shared" si="1"/>
        <v>3094441</v>
      </c>
      <c r="M50" s="156">
        <f t="shared" si="1"/>
        <v>1143678</v>
      </c>
      <c r="N50" s="156">
        <f t="shared" si="1"/>
        <v>805060</v>
      </c>
      <c r="O50" s="156">
        <f t="shared" si="1"/>
        <v>-1394661</v>
      </c>
      <c r="P50" s="156">
        <f t="shared" si="1"/>
        <v>724335</v>
      </c>
      <c r="Q50" s="156">
        <f t="shared" si="1"/>
        <v>-670327</v>
      </c>
      <c r="R50" s="169"/>
      <c r="S50" s="169"/>
      <c r="T50" s="7"/>
    </row>
    <row r="51" spans="2:20" ht="21" customHeight="1" x14ac:dyDescent="0.3">
      <c r="B51" s="267" t="s">
        <v>50</v>
      </c>
      <c r="C51" s="267"/>
      <c r="D51" s="267"/>
      <c r="E51" s="267"/>
      <c r="F51" s="267"/>
      <c r="G51" s="267"/>
      <c r="H51" s="267"/>
      <c r="I51" s="267"/>
      <c r="J51" s="267"/>
      <c r="K51" s="267"/>
      <c r="L51" s="267"/>
      <c r="M51" s="267"/>
      <c r="N51" s="267"/>
      <c r="O51" s="267"/>
      <c r="P51" s="267"/>
      <c r="Q51" s="267"/>
      <c r="R51" s="169"/>
    </row>
    <row r="52" spans="2:20" ht="21" customHeight="1" x14ac:dyDescent="0.3">
      <c r="B52" s="171"/>
      <c r="C52" s="196"/>
      <c r="D52" s="196"/>
      <c r="E52" s="196"/>
      <c r="F52" s="196"/>
      <c r="G52" s="196"/>
      <c r="H52" s="196"/>
      <c r="I52" s="196"/>
      <c r="J52" s="196"/>
      <c r="K52" s="196"/>
      <c r="L52" s="196"/>
      <c r="M52" s="196"/>
      <c r="N52" s="196"/>
      <c r="O52" s="196"/>
      <c r="P52" s="196"/>
      <c r="Q52" s="196"/>
      <c r="R52" s="171"/>
    </row>
    <row r="53" spans="2:20" ht="21" customHeight="1" x14ac:dyDescent="0.3">
      <c r="C53" s="196"/>
      <c r="D53" s="196"/>
    </row>
    <row r="54" spans="2:20" ht="21" customHeight="1" x14ac:dyDescent="0.3">
      <c r="C54" s="196"/>
      <c r="D54" s="196"/>
    </row>
    <row r="55" spans="2:20" ht="21" customHeight="1" x14ac:dyDescent="0.3">
      <c r="C55" s="197"/>
      <c r="D55" s="197"/>
    </row>
  </sheetData>
  <sheetProtection password="E931" sheet="1" objects="1" scenarios="1"/>
  <mergeCells count="4">
    <mergeCell ref="B3:Q3"/>
    <mergeCell ref="B5:Q5"/>
    <mergeCell ref="B44:Q44"/>
    <mergeCell ref="B51:Q51"/>
  </mergeCells>
  <pageMargins left="0.7" right="0.7" top="0.75" bottom="0.75" header="0.3" footer="0.3"/>
  <pageSetup paperSize="9" scale="35"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1">
    <tabColor rgb="FF92D050"/>
    <pageSetUpPr fitToPage="1"/>
  </sheetPr>
  <dimension ref="A1:L39"/>
  <sheetViews>
    <sheetView showGridLines="0" zoomScale="80" zoomScaleNormal="80" workbookViewId="0">
      <selection activeCell="A5" sqref="A5"/>
    </sheetView>
  </sheetViews>
  <sheetFormatPr defaultColWidth="21.26953125" defaultRowHeight="14" x14ac:dyDescent="0.3"/>
  <cols>
    <col min="1" max="1" width="16.26953125" style="6" customWidth="1"/>
    <col min="2" max="2" width="39.1796875" style="6" bestFit="1" customWidth="1"/>
    <col min="3" max="11" width="26.26953125" style="6" customWidth="1"/>
    <col min="12" max="16384" width="21.26953125" style="6"/>
  </cols>
  <sheetData>
    <row r="1" spans="1:12" ht="22.5" customHeight="1" x14ac:dyDescent="0.3"/>
    <row r="2" spans="1:12" x14ac:dyDescent="0.3">
      <c r="A2" s="83"/>
    </row>
    <row r="3" spans="1:12" ht="22.5" customHeight="1" x14ac:dyDescent="0.3">
      <c r="B3" s="269" t="s">
        <v>307</v>
      </c>
      <c r="C3" s="270"/>
      <c r="D3" s="270"/>
      <c r="E3" s="270"/>
      <c r="F3" s="270"/>
      <c r="G3" s="270"/>
      <c r="H3" s="270"/>
      <c r="I3" s="270"/>
      <c r="J3" s="270"/>
      <c r="K3" s="270"/>
      <c r="L3" s="271"/>
    </row>
    <row r="4" spans="1:12" ht="51.75" customHeight="1" x14ac:dyDescent="0.3">
      <c r="B4" s="84" t="s">
        <v>0</v>
      </c>
      <c r="C4" s="85" t="s">
        <v>88</v>
      </c>
      <c r="D4" s="85" t="s">
        <v>144</v>
      </c>
      <c r="E4" s="85" t="s">
        <v>153</v>
      </c>
      <c r="F4" s="85" t="s">
        <v>89</v>
      </c>
      <c r="G4" s="85" t="s">
        <v>53</v>
      </c>
      <c r="H4" s="86" t="s">
        <v>47</v>
      </c>
      <c r="I4" s="85" t="s">
        <v>90</v>
      </c>
      <c r="J4" s="86" t="s">
        <v>65</v>
      </c>
      <c r="K4" s="85" t="s">
        <v>54</v>
      </c>
      <c r="L4" s="131" t="s">
        <v>126</v>
      </c>
    </row>
    <row r="5" spans="1:12" ht="30" customHeight="1" x14ac:dyDescent="0.3">
      <c r="B5" s="87" t="s">
        <v>91</v>
      </c>
      <c r="C5" s="81">
        <v>700000</v>
      </c>
      <c r="D5" s="81">
        <v>699000</v>
      </c>
      <c r="E5" s="81">
        <v>180000</v>
      </c>
      <c r="F5" s="81">
        <v>150000</v>
      </c>
      <c r="G5" s="81">
        <v>800000</v>
      </c>
      <c r="H5" s="81">
        <v>300000</v>
      </c>
      <c r="I5" s="81">
        <v>150000</v>
      </c>
      <c r="J5" s="81">
        <v>500000</v>
      </c>
      <c r="K5" s="81">
        <v>150000</v>
      </c>
      <c r="L5" s="97">
        <v>200000</v>
      </c>
    </row>
    <row r="6" spans="1:12" ht="30" customHeight="1" x14ac:dyDescent="0.3">
      <c r="B6" s="87" t="s">
        <v>92</v>
      </c>
      <c r="C6" s="81">
        <v>0</v>
      </c>
      <c r="D6" s="81">
        <v>0</v>
      </c>
      <c r="E6" s="81">
        <v>0</v>
      </c>
      <c r="F6" s="81">
        <v>0</v>
      </c>
      <c r="G6" s="81">
        <v>0</v>
      </c>
      <c r="H6" s="81">
        <v>0</v>
      </c>
      <c r="I6" s="81">
        <v>0</v>
      </c>
      <c r="J6" s="81">
        <v>0</v>
      </c>
      <c r="K6" s="81">
        <v>0</v>
      </c>
      <c r="L6" s="97">
        <v>0</v>
      </c>
    </row>
    <row r="7" spans="1:12" ht="30" customHeight="1" x14ac:dyDescent="0.3">
      <c r="B7" s="87" t="s">
        <v>93</v>
      </c>
      <c r="C7" s="81">
        <v>0</v>
      </c>
      <c r="D7" s="81">
        <v>0</v>
      </c>
      <c r="E7" s="81">
        <v>0</v>
      </c>
      <c r="F7" s="81">
        <v>1608</v>
      </c>
      <c r="G7" s="81">
        <v>0</v>
      </c>
      <c r="H7" s="81">
        <v>24</v>
      </c>
      <c r="I7" s="81">
        <v>0</v>
      </c>
      <c r="J7" s="81">
        <v>0</v>
      </c>
      <c r="K7" s="81">
        <v>0</v>
      </c>
      <c r="L7" s="97">
        <v>0</v>
      </c>
    </row>
    <row r="8" spans="1:12" ht="30" customHeight="1" x14ac:dyDescent="0.3">
      <c r="B8" s="87" t="s">
        <v>94</v>
      </c>
      <c r="C8" s="81">
        <v>38552</v>
      </c>
      <c r="D8" s="81">
        <v>-628531</v>
      </c>
      <c r="E8" s="81">
        <v>0</v>
      </c>
      <c r="F8" s="81">
        <v>9822</v>
      </c>
      <c r="G8" s="81">
        <v>907815</v>
      </c>
      <c r="H8" s="81">
        <v>21057</v>
      </c>
      <c r="I8" s="81">
        <v>58727</v>
      </c>
      <c r="J8" s="81">
        <v>0</v>
      </c>
      <c r="K8" s="81">
        <v>195793</v>
      </c>
      <c r="L8" s="97">
        <v>317241</v>
      </c>
    </row>
    <row r="9" spans="1:12" ht="30" customHeight="1" x14ac:dyDescent="0.3">
      <c r="B9" s="87" t="s">
        <v>95</v>
      </c>
      <c r="C9" s="81">
        <v>-144439</v>
      </c>
      <c r="D9" s="81">
        <v>472440</v>
      </c>
      <c r="E9" s="81">
        <v>0</v>
      </c>
      <c r="F9" s="81">
        <v>0</v>
      </c>
      <c r="G9" s="81">
        <v>216678</v>
      </c>
      <c r="H9" s="81">
        <v>0</v>
      </c>
      <c r="I9" s="81">
        <v>0</v>
      </c>
      <c r="J9" s="81">
        <v>0</v>
      </c>
      <c r="K9" s="81">
        <v>0</v>
      </c>
      <c r="L9" s="97">
        <v>47196</v>
      </c>
    </row>
    <row r="10" spans="1:12" ht="30" customHeight="1" x14ac:dyDescent="0.3">
      <c r="B10" s="87" t="s">
        <v>96</v>
      </c>
      <c r="C10" s="81">
        <v>0</v>
      </c>
      <c r="D10" s="81">
        <v>0</v>
      </c>
      <c r="E10" s="81">
        <v>7819082</v>
      </c>
      <c r="F10" s="81">
        <v>195823</v>
      </c>
      <c r="G10" s="81">
        <v>-27252</v>
      </c>
      <c r="H10" s="81">
        <v>170240</v>
      </c>
      <c r="I10" s="81">
        <v>0</v>
      </c>
      <c r="J10" s="81">
        <v>408672</v>
      </c>
      <c r="K10" s="81">
        <v>0</v>
      </c>
      <c r="L10" s="97">
        <v>0</v>
      </c>
    </row>
    <row r="11" spans="1:12" ht="30" customHeight="1" x14ac:dyDescent="0.3">
      <c r="B11" s="88" t="s">
        <v>97</v>
      </c>
      <c r="C11" s="89">
        <v>594112</v>
      </c>
      <c r="D11" s="89">
        <v>542908</v>
      </c>
      <c r="E11" s="89">
        <v>7999082</v>
      </c>
      <c r="F11" s="89">
        <v>357253</v>
      </c>
      <c r="G11" s="89">
        <v>1897241</v>
      </c>
      <c r="H11" s="89">
        <v>491322</v>
      </c>
      <c r="I11" s="89">
        <v>208727</v>
      </c>
      <c r="J11" s="89">
        <v>908672</v>
      </c>
      <c r="K11" s="89">
        <v>345793</v>
      </c>
      <c r="L11" s="99">
        <v>564437</v>
      </c>
    </row>
    <row r="12" spans="1:12" ht="30" customHeight="1" x14ac:dyDescent="0.3">
      <c r="B12" s="87" t="s">
        <v>98</v>
      </c>
      <c r="C12" s="81">
        <v>140412</v>
      </c>
      <c r="D12" s="81">
        <v>0</v>
      </c>
      <c r="E12" s="81">
        <v>764114</v>
      </c>
      <c r="F12" s="81">
        <v>618</v>
      </c>
      <c r="G12" s="81">
        <v>486622</v>
      </c>
      <c r="H12" s="81">
        <v>94335</v>
      </c>
      <c r="I12" s="81">
        <v>50544</v>
      </c>
      <c r="J12" s="81">
        <v>544533</v>
      </c>
      <c r="K12" s="81">
        <v>12671</v>
      </c>
      <c r="L12" s="97">
        <v>0</v>
      </c>
    </row>
    <row r="13" spans="1:12" ht="30" customHeight="1" x14ac:dyDescent="0.3">
      <c r="B13" s="90" t="s">
        <v>99</v>
      </c>
      <c r="C13" s="81">
        <v>4614815</v>
      </c>
      <c r="D13" s="81">
        <v>2440171</v>
      </c>
      <c r="E13" s="81">
        <v>62635321</v>
      </c>
      <c r="F13" s="81">
        <v>436452</v>
      </c>
      <c r="G13" s="81">
        <v>9854553</v>
      </c>
      <c r="H13" s="81">
        <v>0</v>
      </c>
      <c r="I13" s="81">
        <v>560190</v>
      </c>
      <c r="J13" s="81">
        <v>79278</v>
      </c>
      <c r="K13" s="81">
        <v>9602</v>
      </c>
      <c r="L13" s="97">
        <v>7623434</v>
      </c>
    </row>
    <row r="14" spans="1:12" ht="30" customHeight="1" x14ac:dyDescent="0.3">
      <c r="B14" s="90" t="s">
        <v>100</v>
      </c>
      <c r="C14" s="81">
        <v>18289</v>
      </c>
      <c r="D14" s="81">
        <v>400000</v>
      </c>
      <c r="E14" s="81">
        <v>3108037</v>
      </c>
      <c r="F14" s="81">
        <v>0</v>
      </c>
      <c r="G14" s="81">
        <v>495824</v>
      </c>
      <c r="H14" s="81">
        <v>37516</v>
      </c>
      <c r="I14" s="81">
        <v>0</v>
      </c>
      <c r="J14" s="81">
        <v>176762</v>
      </c>
      <c r="K14" s="81">
        <v>99027</v>
      </c>
      <c r="L14" s="97">
        <v>25247</v>
      </c>
    </row>
    <row r="15" spans="1:12" ht="30" customHeight="1" x14ac:dyDescent="0.3">
      <c r="B15" s="90" t="s">
        <v>101</v>
      </c>
      <c r="C15" s="81">
        <v>175659</v>
      </c>
      <c r="D15" s="81">
        <v>487006</v>
      </c>
      <c r="E15" s="81">
        <v>1474582</v>
      </c>
      <c r="F15" s="81">
        <v>23945</v>
      </c>
      <c r="G15" s="81">
        <v>548435</v>
      </c>
      <c r="H15" s="81">
        <v>88617</v>
      </c>
      <c r="I15" s="81">
        <v>149365</v>
      </c>
      <c r="J15" s="81">
        <v>488218</v>
      </c>
      <c r="K15" s="81">
        <v>41784</v>
      </c>
      <c r="L15" s="97">
        <v>54407</v>
      </c>
    </row>
    <row r="16" spans="1:12" ht="30" customHeight="1" thickBot="1" x14ac:dyDescent="0.35">
      <c r="B16" s="91" t="s">
        <v>102</v>
      </c>
      <c r="C16" s="92">
        <v>5543287</v>
      </c>
      <c r="D16" s="92">
        <v>3870085</v>
      </c>
      <c r="E16" s="92">
        <v>75981136</v>
      </c>
      <c r="F16" s="92">
        <v>818268</v>
      </c>
      <c r="G16" s="92">
        <v>13282676</v>
      </c>
      <c r="H16" s="92">
        <v>711790</v>
      </c>
      <c r="I16" s="92">
        <v>968826</v>
      </c>
      <c r="J16" s="92">
        <v>2197462</v>
      </c>
      <c r="K16" s="92">
        <v>508877</v>
      </c>
      <c r="L16" s="102">
        <v>8267525</v>
      </c>
    </row>
    <row r="17" spans="2:12" ht="30" customHeight="1" thickTop="1" x14ac:dyDescent="0.3">
      <c r="B17" s="93" t="s">
        <v>103</v>
      </c>
      <c r="C17" s="80">
        <v>0</v>
      </c>
      <c r="D17" s="80">
        <v>0</v>
      </c>
      <c r="E17" s="80">
        <v>114502</v>
      </c>
      <c r="F17" s="80">
        <v>0</v>
      </c>
      <c r="G17" s="80">
        <v>0</v>
      </c>
      <c r="H17" s="80">
        <v>0</v>
      </c>
      <c r="I17" s="80">
        <v>0</v>
      </c>
      <c r="J17" s="80">
        <v>0</v>
      </c>
      <c r="K17" s="80">
        <v>0</v>
      </c>
      <c r="L17" s="104">
        <v>0</v>
      </c>
    </row>
    <row r="18" spans="2:12" ht="30" customHeight="1" x14ac:dyDescent="0.3">
      <c r="B18" s="90" t="s">
        <v>104</v>
      </c>
      <c r="C18" s="81">
        <v>155000</v>
      </c>
      <c r="D18" s="81">
        <v>0</v>
      </c>
      <c r="E18" s="81">
        <v>6543012</v>
      </c>
      <c r="F18" s="81">
        <v>567000</v>
      </c>
      <c r="G18" s="81">
        <v>2181875</v>
      </c>
      <c r="H18" s="81">
        <v>0</v>
      </c>
      <c r="I18" s="81">
        <v>385000</v>
      </c>
      <c r="J18" s="81">
        <v>0</v>
      </c>
      <c r="K18" s="81">
        <v>82000</v>
      </c>
      <c r="L18" s="97">
        <v>1351565</v>
      </c>
    </row>
    <row r="19" spans="2:12" ht="30" customHeight="1" x14ac:dyDescent="0.3">
      <c r="B19" s="90" t="s">
        <v>105</v>
      </c>
      <c r="C19" s="81">
        <v>16250</v>
      </c>
      <c r="D19" s="81">
        <v>37854</v>
      </c>
      <c r="E19" s="81">
        <v>233773</v>
      </c>
      <c r="F19" s="81">
        <v>9227</v>
      </c>
      <c r="G19" s="81">
        <v>100041</v>
      </c>
      <c r="H19" s="81">
        <v>0</v>
      </c>
      <c r="I19" s="81">
        <v>598</v>
      </c>
      <c r="J19" s="81">
        <v>0</v>
      </c>
      <c r="K19" s="81">
        <v>0</v>
      </c>
      <c r="L19" s="97">
        <v>5600</v>
      </c>
    </row>
    <row r="20" spans="2:12" ht="30" customHeight="1" x14ac:dyDescent="0.3">
      <c r="B20" s="90" t="s">
        <v>106</v>
      </c>
      <c r="C20" s="81">
        <v>3556693</v>
      </c>
      <c r="D20" s="81">
        <v>2246217</v>
      </c>
      <c r="E20" s="81">
        <v>38063626</v>
      </c>
      <c r="F20" s="81">
        <v>155600</v>
      </c>
      <c r="G20" s="81">
        <v>5581005</v>
      </c>
      <c r="H20" s="81">
        <v>453521</v>
      </c>
      <c r="I20" s="81">
        <v>153237</v>
      </c>
      <c r="J20" s="81">
        <v>1179339</v>
      </c>
      <c r="K20" s="81">
        <v>271349</v>
      </c>
      <c r="L20" s="97">
        <v>5891426</v>
      </c>
    </row>
    <row r="21" spans="2:12" ht="30" customHeight="1" x14ac:dyDescent="0.3">
      <c r="B21" s="90" t="s">
        <v>107</v>
      </c>
      <c r="C21" s="81">
        <v>39559</v>
      </c>
      <c r="D21" s="81">
        <v>0</v>
      </c>
      <c r="E21" s="81">
        <v>0</v>
      </c>
      <c r="F21" s="81">
        <v>0</v>
      </c>
      <c r="G21" s="81">
        <v>521065</v>
      </c>
      <c r="H21" s="81">
        <v>0</v>
      </c>
      <c r="I21" s="81">
        <v>0</v>
      </c>
      <c r="J21" s="81">
        <v>0</v>
      </c>
      <c r="K21" s="81">
        <v>0</v>
      </c>
      <c r="L21" s="97">
        <v>0</v>
      </c>
    </row>
    <row r="22" spans="2:12" ht="30" customHeight="1" x14ac:dyDescent="0.3">
      <c r="B22" s="90" t="s">
        <v>108</v>
      </c>
      <c r="C22" s="81">
        <v>0</v>
      </c>
      <c r="D22" s="81">
        <v>0</v>
      </c>
      <c r="E22" s="81">
        <v>1700881</v>
      </c>
      <c r="F22" s="81">
        <v>0</v>
      </c>
      <c r="G22" s="81">
        <v>0</v>
      </c>
      <c r="H22" s="81">
        <v>0</v>
      </c>
      <c r="I22" s="81">
        <v>0</v>
      </c>
      <c r="J22" s="81">
        <v>0</v>
      </c>
      <c r="K22" s="81">
        <v>0</v>
      </c>
      <c r="L22" s="97">
        <v>0</v>
      </c>
    </row>
    <row r="23" spans="2:12" ht="30" customHeight="1" x14ac:dyDescent="0.3">
      <c r="B23" s="90" t="s">
        <v>109</v>
      </c>
      <c r="C23" s="81">
        <v>20729</v>
      </c>
      <c r="D23" s="81">
        <v>0</v>
      </c>
      <c r="E23" s="81">
        <v>579390</v>
      </c>
      <c r="F23" s="81">
        <v>0</v>
      </c>
      <c r="G23" s="81">
        <v>306128</v>
      </c>
      <c r="H23" s="81">
        <v>6035</v>
      </c>
      <c r="I23" s="81">
        <v>0</v>
      </c>
      <c r="J23" s="81">
        <v>86214</v>
      </c>
      <c r="K23" s="81">
        <v>0</v>
      </c>
      <c r="L23" s="97">
        <v>109260</v>
      </c>
    </row>
    <row r="24" spans="2:12" ht="30" customHeight="1" x14ac:dyDescent="0.3">
      <c r="B24" s="90" t="s">
        <v>110</v>
      </c>
      <c r="C24" s="81">
        <v>114005</v>
      </c>
      <c r="D24" s="81">
        <v>0</v>
      </c>
      <c r="E24" s="81">
        <v>0</v>
      </c>
      <c r="F24" s="81">
        <v>0</v>
      </c>
      <c r="G24" s="81">
        <v>0</v>
      </c>
      <c r="H24" s="81">
        <v>0</v>
      </c>
      <c r="I24" s="81">
        <v>0</v>
      </c>
      <c r="J24" s="81">
        <v>0</v>
      </c>
      <c r="K24" s="81">
        <v>0</v>
      </c>
      <c r="L24" s="97">
        <v>0</v>
      </c>
    </row>
    <row r="25" spans="2:12" ht="30" customHeight="1" x14ac:dyDescent="0.3">
      <c r="B25" s="90" t="s">
        <v>111</v>
      </c>
      <c r="C25" s="81">
        <v>0</v>
      </c>
      <c r="D25" s="81">
        <v>0</v>
      </c>
      <c r="E25" s="81">
        <v>0</v>
      </c>
      <c r="F25" s="81">
        <v>0</v>
      </c>
      <c r="G25" s="81">
        <v>0</v>
      </c>
      <c r="H25" s="81">
        <v>0</v>
      </c>
      <c r="I25" s="81">
        <v>0</v>
      </c>
      <c r="J25" s="81">
        <v>0</v>
      </c>
      <c r="K25" s="81">
        <v>0</v>
      </c>
      <c r="L25" s="97">
        <v>0</v>
      </c>
    </row>
    <row r="26" spans="2:12" ht="30" customHeight="1" x14ac:dyDescent="0.3">
      <c r="B26" s="90" t="s">
        <v>112</v>
      </c>
      <c r="C26" s="81">
        <v>280725</v>
      </c>
      <c r="D26" s="81">
        <v>0</v>
      </c>
      <c r="E26" s="81">
        <v>8721463</v>
      </c>
      <c r="F26" s="81">
        <v>2</v>
      </c>
      <c r="G26" s="81">
        <v>899615</v>
      </c>
      <c r="H26" s="81">
        <v>0</v>
      </c>
      <c r="I26" s="81">
        <v>0</v>
      </c>
      <c r="J26" s="81">
        <v>15993</v>
      </c>
      <c r="K26" s="81">
        <v>0</v>
      </c>
      <c r="L26" s="97">
        <v>189174</v>
      </c>
    </row>
    <row r="27" spans="2:12" ht="30" customHeight="1" x14ac:dyDescent="0.3">
      <c r="B27" s="90" t="s">
        <v>113</v>
      </c>
      <c r="C27" s="81">
        <v>8060</v>
      </c>
      <c r="D27" s="81">
        <v>0</v>
      </c>
      <c r="E27" s="81">
        <v>43310</v>
      </c>
      <c r="F27" s="81">
        <v>0</v>
      </c>
      <c r="G27" s="81">
        <v>16897</v>
      </c>
      <c r="H27" s="81">
        <v>0</v>
      </c>
      <c r="I27" s="81">
        <v>932</v>
      </c>
      <c r="J27" s="81">
        <v>0</v>
      </c>
      <c r="K27" s="81">
        <v>0</v>
      </c>
      <c r="L27" s="97">
        <v>0</v>
      </c>
    </row>
    <row r="28" spans="2:12" ht="30" customHeight="1" x14ac:dyDescent="0.3">
      <c r="B28" s="90" t="s">
        <v>114</v>
      </c>
      <c r="C28" s="81">
        <v>0</v>
      </c>
      <c r="D28" s="81">
        <v>0</v>
      </c>
      <c r="E28" s="81">
        <v>0</v>
      </c>
      <c r="F28" s="81">
        <v>0</v>
      </c>
      <c r="G28" s="81">
        <v>0</v>
      </c>
      <c r="H28" s="81">
        <v>0</v>
      </c>
      <c r="I28" s="81">
        <v>0</v>
      </c>
      <c r="J28" s="81">
        <v>0</v>
      </c>
      <c r="K28" s="81">
        <v>0</v>
      </c>
      <c r="L28" s="97">
        <v>0</v>
      </c>
    </row>
    <row r="29" spans="2:12" ht="30" customHeight="1" x14ac:dyDescent="0.3">
      <c r="B29" s="90" t="s">
        <v>115</v>
      </c>
      <c r="C29" s="81">
        <v>0</v>
      </c>
      <c r="D29" s="81">
        <v>0</v>
      </c>
      <c r="E29" s="81">
        <v>0</v>
      </c>
      <c r="F29" s="81">
        <v>0</v>
      </c>
      <c r="G29" s="81">
        <v>0</v>
      </c>
      <c r="H29" s="81">
        <v>0</v>
      </c>
      <c r="I29" s="81">
        <v>0</v>
      </c>
      <c r="J29" s="81">
        <v>0</v>
      </c>
      <c r="K29" s="81">
        <v>0</v>
      </c>
      <c r="L29" s="97">
        <v>0</v>
      </c>
    </row>
    <row r="30" spans="2:12" ht="30" customHeight="1" x14ac:dyDescent="0.3">
      <c r="B30" s="90" t="s">
        <v>116</v>
      </c>
      <c r="C30" s="81">
        <v>35666</v>
      </c>
      <c r="D30" s="81">
        <v>0</v>
      </c>
      <c r="E30" s="81">
        <v>1651479</v>
      </c>
      <c r="F30" s="81">
        <v>0</v>
      </c>
      <c r="G30" s="81">
        <v>372036</v>
      </c>
      <c r="H30" s="81">
        <v>632</v>
      </c>
      <c r="I30" s="81">
        <v>67893</v>
      </c>
      <c r="J30" s="81">
        <v>0</v>
      </c>
      <c r="K30" s="81">
        <v>0</v>
      </c>
      <c r="L30" s="97">
        <v>4000</v>
      </c>
    </row>
    <row r="31" spans="2:12" ht="30" customHeight="1" x14ac:dyDescent="0.3">
      <c r="B31" s="90" t="s">
        <v>117</v>
      </c>
      <c r="C31" s="81">
        <v>0</v>
      </c>
      <c r="D31" s="81">
        <v>0</v>
      </c>
      <c r="E31" s="81">
        <v>1164874</v>
      </c>
      <c r="F31" s="81">
        <v>0</v>
      </c>
      <c r="G31" s="81">
        <v>89956</v>
      </c>
      <c r="H31" s="81">
        <v>0</v>
      </c>
      <c r="I31" s="81">
        <v>0</v>
      </c>
      <c r="J31" s="81">
        <v>0</v>
      </c>
      <c r="K31" s="81">
        <v>0</v>
      </c>
      <c r="L31" s="97">
        <v>0</v>
      </c>
    </row>
    <row r="32" spans="2:12" ht="30" customHeight="1" x14ac:dyDescent="0.3">
      <c r="B32" s="90" t="s">
        <v>118</v>
      </c>
      <c r="C32" s="81">
        <v>641442</v>
      </c>
      <c r="D32" s="81">
        <v>258175</v>
      </c>
      <c r="E32" s="81">
        <v>1734016</v>
      </c>
      <c r="F32" s="81">
        <v>28000</v>
      </c>
      <c r="G32" s="81">
        <v>1139391</v>
      </c>
      <c r="H32" s="81">
        <v>74675</v>
      </c>
      <c r="I32" s="81">
        <v>311921</v>
      </c>
      <c r="J32" s="81">
        <v>234319</v>
      </c>
      <c r="K32" s="81">
        <v>129055</v>
      </c>
      <c r="L32" s="97">
        <v>615918</v>
      </c>
    </row>
    <row r="33" spans="2:12" ht="30" customHeight="1" x14ac:dyDescent="0.3">
      <c r="B33" s="90" t="s">
        <v>119</v>
      </c>
      <c r="C33" s="81">
        <v>417692</v>
      </c>
      <c r="D33" s="81">
        <v>67724</v>
      </c>
      <c r="E33" s="81">
        <v>413176</v>
      </c>
      <c r="F33" s="81">
        <v>6432</v>
      </c>
      <c r="G33" s="81">
        <v>98742</v>
      </c>
      <c r="H33" s="81">
        <v>9584</v>
      </c>
      <c r="I33" s="81">
        <v>1022</v>
      </c>
      <c r="J33" s="81">
        <v>38584</v>
      </c>
      <c r="K33" s="81">
        <v>634</v>
      </c>
      <c r="L33" s="97">
        <v>31167</v>
      </c>
    </row>
    <row r="34" spans="2:12" ht="30" customHeight="1" x14ac:dyDescent="0.3">
      <c r="B34" s="90" t="s">
        <v>120</v>
      </c>
      <c r="C34" s="81">
        <v>198214</v>
      </c>
      <c r="D34" s="81">
        <v>135465</v>
      </c>
      <c r="E34" s="81">
        <v>728075</v>
      </c>
      <c r="F34" s="81">
        <v>4024</v>
      </c>
      <c r="G34" s="81">
        <v>914838</v>
      </c>
      <c r="H34" s="81">
        <v>135230</v>
      </c>
      <c r="I34" s="81">
        <v>0</v>
      </c>
      <c r="J34" s="81">
        <v>499401</v>
      </c>
      <c r="K34" s="81">
        <v>25839</v>
      </c>
      <c r="L34" s="97">
        <v>0</v>
      </c>
    </row>
    <row r="35" spans="2:12" ht="30" customHeight="1" x14ac:dyDescent="0.3">
      <c r="B35" s="90" t="s">
        <v>121</v>
      </c>
      <c r="C35" s="81">
        <v>40993</v>
      </c>
      <c r="D35" s="81">
        <v>5453</v>
      </c>
      <c r="E35" s="81">
        <v>1341258</v>
      </c>
      <c r="F35" s="81">
        <v>0</v>
      </c>
      <c r="G35" s="81">
        <v>274205</v>
      </c>
      <c r="H35" s="81">
        <v>0</v>
      </c>
      <c r="I35" s="81">
        <v>48148</v>
      </c>
      <c r="J35" s="81">
        <v>1627</v>
      </c>
      <c r="K35" s="81">
        <v>0</v>
      </c>
      <c r="L35" s="97">
        <v>0</v>
      </c>
    </row>
    <row r="36" spans="2:12" ht="30" customHeight="1" x14ac:dyDescent="0.3">
      <c r="B36" s="90" t="s">
        <v>122</v>
      </c>
      <c r="C36" s="81">
        <v>14371</v>
      </c>
      <c r="D36" s="81">
        <v>1119198</v>
      </c>
      <c r="E36" s="81">
        <v>11899267</v>
      </c>
      <c r="F36" s="81">
        <v>47983</v>
      </c>
      <c r="G36" s="81">
        <v>782941</v>
      </c>
      <c r="H36" s="81">
        <v>32113</v>
      </c>
      <c r="I36" s="81">
        <v>0</v>
      </c>
      <c r="J36" s="81">
        <v>1940</v>
      </c>
      <c r="K36" s="81">
        <v>0</v>
      </c>
      <c r="L36" s="97">
        <v>60198</v>
      </c>
    </row>
    <row r="37" spans="2:12" ht="30" customHeight="1" x14ac:dyDescent="0.3">
      <c r="B37" s="90" t="s">
        <v>123</v>
      </c>
      <c r="C37" s="81">
        <v>3888</v>
      </c>
      <c r="D37" s="81">
        <v>0</v>
      </c>
      <c r="E37" s="81">
        <v>1049036</v>
      </c>
      <c r="F37" s="81">
        <v>0</v>
      </c>
      <c r="G37" s="81">
        <v>3941</v>
      </c>
      <c r="H37" s="81">
        <v>0</v>
      </c>
      <c r="I37" s="81">
        <v>76</v>
      </c>
      <c r="J37" s="81">
        <v>140045</v>
      </c>
      <c r="K37" s="81">
        <v>0</v>
      </c>
      <c r="L37" s="97">
        <v>9215</v>
      </c>
    </row>
    <row r="38" spans="2:12" ht="30" customHeight="1" thickBot="1" x14ac:dyDescent="0.35">
      <c r="B38" s="91" t="s">
        <v>124</v>
      </c>
      <c r="C38" s="92">
        <v>5543287</v>
      </c>
      <c r="D38" s="92">
        <v>3870085</v>
      </c>
      <c r="E38" s="92">
        <v>75981136</v>
      </c>
      <c r="F38" s="92">
        <v>818268</v>
      </c>
      <c r="G38" s="92">
        <v>13282676</v>
      </c>
      <c r="H38" s="92">
        <v>711790</v>
      </c>
      <c r="I38" s="92">
        <v>968826</v>
      </c>
      <c r="J38" s="92">
        <v>2197462</v>
      </c>
      <c r="K38" s="92">
        <v>508877</v>
      </c>
      <c r="L38" s="102">
        <v>8267525</v>
      </c>
    </row>
    <row r="39" spans="2:12" ht="14.5" thickTop="1" x14ac:dyDescent="0.3">
      <c r="B39" s="237" t="s">
        <v>50</v>
      </c>
      <c r="C39" s="237"/>
      <c r="D39" s="237"/>
      <c r="E39" s="237"/>
      <c r="F39" s="237"/>
      <c r="G39" s="237"/>
      <c r="H39" s="237"/>
      <c r="I39" s="268" t="s">
        <v>134</v>
      </c>
      <c r="J39" s="268"/>
      <c r="K39" s="268"/>
    </row>
  </sheetData>
  <sheetProtection password="E931" sheet="1" objects="1" scenarios="1"/>
  <mergeCells count="3">
    <mergeCell ref="B39:H39"/>
    <mergeCell ref="I39:K39"/>
    <mergeCell ref="B3:L3"/>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4"/>
  <sheetViews>
    <sheetView showGridLines="0" topLeftCell="A19" zoomScale="80" zoomScaleNormal="80" workbookViewId="0">
      <selection activeCell="A10" sqref="A10:XFD10"/>
    </sheetView>
  </sheetViews>
  <sheetFormatPr defaultColWidth="9.1796875" defaultRowHeight="21.75" customHeight="1" x14ac:dyDescent="0.3"/>
  <cols>
    <col min="1" max="1" width="11.54296875" style="6" customWidth="1"/>
    <col min="2" max="2" width="38" style="6" customWidth="1"/>
    <col min="3" max="3" width="175.26953125" style="6" customWidth="1"/>
    <col min="4" max="4" width="20.1796875" style="6" customWidth="1"/>
    <col min="5" max="16384" width="9.1796875" style="6"/>
  </cols>
  <sheetData>
    <row r="1" spans="1:3" ht="21.75" customHeight="1" thickBot="1" x14ac:dyDescent="0.35"/>
    <row r="2" spans="1:3" ht="21.75" customHeight="1" thickTop="1" x14ac:dyDescent="0.3">
      <c r="A2" s="120"/>
      <c r="B2" s="121"/>
      <c r="C2" s="122"/>
    </row>
    <row r="3" spans="1:3" ht="21.75" customHeight="1" x14ac:dyDescent="0.3">
      <c r="A3" s="120"/>
      <c r="B3" s="214" t="s">
        <v>149</v>
      </c>
      <c r="C3" s="215"/>
    </row>
    <row r="4" spans="1:3" ht="21.75" customHeight="1" x14ac:dyDescent="0.3">
      <c r="A4" s="120"/>
      <c r="B4" s="214"/>
      <c r="C4" s="215"/>
    </row>
    <row r="5" spans="1:3" ht="26.25" customHeight="1" x14ac:dyDescent="0.35">
      <c r="A5" s="120"/>
      <c r="B5" s="216" t="s">
        <v>316</v>
      </c>
      <c r="C5" s="217"/>
    </row>
    <row r="6" spans="1:3" ht="21.75" customHeight="1" thickBot="1" x14ac:dyDescent="0.5">
      <c r="A6" s="120"/>
      <c r="B6" s="212" t="s">
        <v>146</v>
      </c>
      <c r="C6" s="213"/>
    </row>
    <row r="7" spans="1:3" s="10" customFormat="1" ht="21.75" customHeight="1" thickTop="1" thickBot="1" x14ac:dyDescent="0.35">
      <c r="A7" s="120"/>
      <c r="B7" s="45" t="s">
        <v>147</v>
      </c>
      <c r="C7" s="46" t="s">
        <v>148</v>
      </c>
    </row>
    <row r="8" spans="1:3" ht="29.25" customHeight="1" thickTop="1" x14ac:dyDescent="0.3">
      <c r="A8" s="120"/>
      <c r="B8" s="123" t="s">
        <v>166</v>
      </c>
      <c r="C8" s="113" t="s">
        <v>261</v>
      </c>
    </row>
    <row r="9" spans="1:3" ht="29.25" customHeight="1" x14ac:dyDescent="0.3">
      <c r="A9" s="120"/>
      <c r="B9" s="124" t="s">
        <v>167</v>
      </c>
      <c r="C9" s="114" t="s">
        <v>262</v>
      </c>
    </row>
    <row r="10" spans="1:3" ht="29.25" customHeight="1" x14ac:dyDescent="0.3">
      <c r="A10" s="120"/>
      <c r="B10" s="124" t="s">
        <v>168</v>
      </c>
      <c r="C10" s="114" t="s">
        <v>263</v>
      </c>
    </row>
    <row r="11" spans="1:3" ht="29.25" customHeight="1" x14ac:dyDescent="0.3">
      <c r="A11" s="120"/>
      <c r="B11" s="124" t="s">
        <v>169</v>
      </c>
      <c r="C11" s="114" t="s">
        <v>264</v>
      </c>
    </row>
    <row r="12" spans="1:3" ht="29.25" customHeight="1" x14ac:dyDescent="0.3">
      <c r="A12" s="120"/>
      <c r="B12" s="124" t="s">
        <v>170</v>
      </c>
      <c r="C12" s="114" t="s">
        <v>265</v>
      </c>
    </row>
    <row r="13" spans="1:3" ht="29.25" customHeight="1" x14ac:dyDescent="0.3">
      <c r="A13" s="120"/>
      <c r="B13" s="124" t="s">
        <v>171</v>
      </c>
      <c r="C13" s="114" t="s">
        <v>266</v>
      </c>
    </row>
    <row r="14" spans="1:3" ht="29.25" customHeight="1" x14ac:dyDescent="0.3">
      <c r="A14" s="120"/>
      <c r="B14" s="124" t="s">
        <v>172</v>
      </c>
      <c r="C14" s="114" t="s">
        <v>267</v>
      </c>
    </row>
    <row r="15" spans="1:3" ht="29.25" customHeight="1" x14ac:dyDescent="0.3">
      <c r="A15" s="120"/>
      <c r="B15" s="124" t="s">
        <v>173</v>
      </c>
      <c r="C15" s="114" t="s">
        <v>268</v>
      </c>
    </row>
    <row r="16" spans="1:3" ht="29.25" customHeight="1" x14ac:dyDescent="0.3">
      <c r="A16" s="120"/>
      <c r="B16" s="124" t="s">
        <v>174</v>
      </c>
      <c r="C16" s="114" t="s">
        <v>269</v>
      </c>
    </row>
    <row r="17" spans="1:4" ht="29.25" customHeight="1" x14ac:dyDescent="0.3">
      <c r="A17" s="120"/>
      <c r="B17" s="124" t="s">
        <v>175</v>
      </c>
      <c r="C17" s="114" t="s">
        <v>270</v>
      </c>
    </row>
    <row r="18" spans="1:4" ht="29.25" customHeight="1" x14ac:dyDescent="0.3">
      <c r="A18" s="120"/>
      <c r="B18" s="124" t="s">
        <v>176</v>
      </c>
      <c r="C18" s="114" t="s">
        <v>271</v>
      </c>
    </row>
    <row r="19" spans="1:4" ht="29.25" customHeight="1" x14ac:dyDescent="0.3">
      <c r="A19" s="120"/>
      <c r="B19" s="124" t="s">
        <v>177</v>
      </c>
      <c r="C19" s="114" t="s">
        <v>272</v>
      </c>
      <c r="D19" s="125"/>
    </row>
    <row r="20" spans="1:4" ht="29.25" customHeight="1" x14ac:dyDescent="0.3">
      <c r="A20" s="120"/>
      <c r="B20" s="124" t="s">
        <v>178</v>
      </c>
      <c r="C20" s="114" t="s">
        <v>273</v>
      </c>
    </row>
    <row r="21" spans="1:4" ht="29.25" customHeight="1" x14ac:dyDescent="0.3">
      <c r="A21" s="120"/>
      <c r="B21" s="124" t="s">
        <v>179</v>
      </c>
      <c r="C21" s="114" t="s">
        <v>274</v>
      </c>
    </row>
    <row r="22" spans="1:4" ht="29.25" customHeight="1" x14ac:dyDescent="0.3">
      <c r="A22" s="120"/>
      <c r="B22" s="124" t="s">
        <v>180</v>
      </c>
      <c r="C22" s="114" t="s">
        <v>275</v>
      </c>
    </row>
    <row r="23" spans="1:4" ht="29.25" customHeight="1" x14ac:dyDescent="0.3">
      <c r="A23" s="120"/>
      <c r="B23" s="124" t="s">
        <v>181</v>
      </c>
      <c r="C23" s="114" t="s">
        <v>276</v>
      </c>
    </row>
    <row r="24" spans="1:4" ht="29.25" customHeight="1" x14ac:dyDescent="0.3">
      <c r="A24" s="120"/>
      <c r="B24" s="124" t="s">
        <v>182</v>
      </c>
      <c r="C24" s="114" t="s">
        <v>277</v>
      </c>
    </row>
    <row r="25" spans="1:4" ht="29.25" customHeight="1" x14ac:dyDescent="0.3">
      <c r="A25" s="120"/>
      <c r="B25" s="124" t="s">
        <v>183</v>
      </c>
      <c r="C25" s="114" t="s">
        <v>278</v>
      </c>
    </row>
    <row r="26" spans="1:4" ht="29.25" customHeight="1" x14ac:dyDescent="0.3">
      <c r="A26" s="120"/>
      <c r="B26" s="124" t="s">
        <v>184</v>
      </c>
      <c r="C26" s="114" t="s">
        <v>279</v>
      </c>
    </row>
    <row r="27" spans="1:4" ht="29.25" customHeight="1" x14ac:dyDescent="0.3">
      <c r="A27" s="120"/>
      <c r="B27" s="124" t="s">
        <v>185</v>
      </c>
      <c r="C27" s="114" t="s">
        <v>280</v>
      </c>
    </row>
    <row r="28" spans="1:4" ht="29.25" customHeight="1" x14ac:dyDescent="0.3">
      <c r="A28" s="120"/>
      <c r="B28" s="124" t="s">
        <v>186</v>
      </c>
      <c r="C28" s="114" t="s">
        <v>280</v>
      </c>
    </row>
    <row r="29" spans="1:4" ht="29.25" customHeight="1" x14ac:dyDescent="0.3">
      <c r="A29" s="120"/>
      <c r="B29" s="124" t="s">
        <v>187</v>
      </c>
      <c r="C29" s="114" t="s">
        <v>280</v>
      </c>
    </row>
    <row r="30" spans="1:4" ht="29.25" customHeight="1" x14ac:dyDescent="0.3">
      <c r="B30" s="124" t="s">
        <v>188</v>
      </c>
      <c r="C30" s="114" t="s">
        <v>281</v>
      </c>
    </row>
    <row r="31" spans="1:4" ht="29.25" customHeight="1" x14ac:dyDescent="0.3">
      <c r="B31" s="124" t="s">
        <v>189</v>
      </c>
      <c r="C31" s="114" t="s">
        <v>281</v>
      </c>
    </row>
    <row r="32" spans="1:4" ht="29.25" customHeight="1" x14ac:dyDescent="0.3">
      <c r="B32" s="124" t="s">
        <v>190</v>
      </c>
      <c r="C32" s="114" t="s">
        <v>281</v>
      </c>
    </row>
    <row r="33" spans="2:3" ht="29.25" customHeight="1" thickBot="1" x14ac:dyDescent="0.35">
      <c r="B33" s="126" t="s">
        <v>191</v>
      </c>
      <c r="C33" s="115" t="s">
        <v>281</v>
      </c>
    </row>
    <row r="34" spans="2:3" ht="21.75" customHeight="1" thickTop="1" x14ac:dyDescent="0.3">
      <c r="B34" s="127"/>
    </row>
  </sheetData>
  <sheetProtection password="E931" sheet="1" objects="1" scenarios="1"/>
  <mergeCells count="3">
    <mergeCell ref="B6:C6"/>
    <mergeCell ref="B3:C4"/>
    <mergeCell ref="B5:C5"/>
  </mergeCells>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19" location="'APPENDIX 12'!A1" display="'APPENDIX 12'" xr:uid="{00000000-0004-0000-0200-00000B000000}"/>
    <hyperlink ref="B20" location="'APPENDIX 13'!A1" display="'APPENDIX 13'" xr:uid="{00000000-0004-0000-0200-00000C000000}"/>
    <hyperlink ref="B21" location="'APPENDIX 14'!A1" display="'APPENDIX 14'" xr:uid="{00000000-0004-0000-0200-00000D000000}"/>
    <hyperlink ref="B22" location="'APPENDIX 15'!A1" display="'APPENDIX 15'" xr:uid="{00000000-0004-0000-0200-00000E000000}"/>
    <hyperlink ref="B23" location="'APPENDIX 16'!A1" display="'APPENDIX 16'" xr:uid="{00000000-0004-0000-0200-00000F000000}"/>
    <hyperlink ref="B24" location="'APPENDIX 17'!A1" display="'APPENDIX 17'" xr:uid="{00000000-0004-0000-0200-000010000000}"/>
    <hyperlink ref="B25" location="'APPENDIX 18'!A1" display="'APPENDIX 18'" xr:uid="{00000000-0004-0000-0200-000011000000}"/>
    <hyperlink ref="B26" location="'APPENDIX 19'!A1" display="'APPENDIX 19'" xr:uid="{00000000-0004-0000-0200-000012000000}"/>
    <hyperlink ref="B27" location="'APPENDIX 20 i'!A1" display="'APPENDIX 20 i'" xr:uid="{00000000-0004-0000-0200-000013000000}"/>
    <hyperlink ref="B28" location="'APPENDIX 20 ii'!A1" display="'APPENDIX 20 ii'" xr:uid="{00000000-0004-0000-0200-000014000000}"/>
    <hyperlink ref="B29" location="'APPENDIX 20 iii'!A1" display="'APPENDIX 20 iii'" xr:uid="{00000000-0004-0000-0200-000015000000}"/>
    <hyperlink ref="B30" location="'APPENDIX 21 i'!A1" display="'APPENDIX 21 i'" xr:uid="{00000000-0004-0000-0200-000016000000}"/>
    <hyperlink ref="B31" location="'APPENDIX 21 ii'!A1" display="'APPENDIX 21 ii'" xr:uid="{00000000-0004-0000-0200-000017000000}"/>
    <hyperlink ref="B32" location="'APPENDIX 21 iii'!A1" display="'APPENDIX 21 iii'" xr:uid="{00000000-0004-0000-0200-000018000000}"/>
    <hyperlink ref="B33" location="'APPENDIX  21 iv'!A1" display="'APPENDIX  21 iv'" xr:uid="{00000000-0004-0000-0200-000019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2">
    <tabColor rgb="FF92D050"/>
    <pageSetUpPr fitToPage="1"/>
  </sheetPr>
  <dimension ref="A1:L40"/>
  <sheetViews>
    <sheetView showGridLines="0" zoomScale="80" zoomScaleNormal="80" workbookViewId="0"/>
  </sheetViews>
  <sheetFormatPr defaultColWidth="19.453125" defaultRowHeight="14" x14ac:dyDescent="0.3"/>
  <cols>
    <col min="1" max="1" width="18.26953125" style="20" customWidth="1"/>
    <col min="2" max="2" width="41" style="20" bestFit="1" customWidth="1"/>
    <col min="3" max="11" width="24.1796875" style="20" customWidth="1"/>
    <col min="12" max="16384" width="19.453125" style="20"/>
  </cols>
  <sheetData>
    <row r="1" spans="1:12" ht="33" customHeight="1" x14ac:dyDescent="0.3"/>
    <row r="2" spans="1:12" ht="18.75" customHeight="1" x14ac:dyDescent="0.3">
      <c r="A2" s="94"/>
      <c r="B2" s="272" t="s">
        <v>125</v>
      </c>
      <c r="C2" s="272"/>
      <c r="D2" s="272"/>
      <c r="E2" s="272"/>
      <c r="F2" s="272"/>
      <c r="G2" s="272"/>
      <c r="H2" s="272"/>
      <c r="I2" s="272"/>
      <c r="J2" s="272"/>
      <c r="K2" s="272"/>
    </row>
    <row r="3" spans="1:12" ht="26.25" customHeight="1" x14ac:dyDescent="0.3">
      <c r="B3" s="273" t="s">
        <v>308</v>
      </c>
      <c r="C3" s="274"/>
      <c r="D3" s="274"/>
      <c r="E3" s="274"/>
      <c r="F3" s="274"/>
      <c r="G3" s="274"/>
      <c r="H3" s="274"/>
      <c r="I3" s="274"/>
      <c r="J3" s="274"/>
      <c r="K3" s="274"/>
      <c r="L3" s="275"/>
    </row>
    <row r="4" spans="1:12" ht="48.75" customHeight="1" x14ac:dyDescent="0.3">
      <c r="B4" s="95" t="s">
        <v>0</v>
      </c>
      <c r="C4" s="131" t="s">
        <v>56</v>
      </c>
      <c r="D4" s="131" t="s">
        <v>127</v>
      </c>
      <c r="E4" s="131" t="s">
        <v>32</v>
      </c>
      <c r="F4" s="131" t="s">
        <v>33</v>
      </c>
      <c r="G4" s="131" t="s">
        <v>133</v>
      </c>
      <c r="H4" s="131" t="s">
        <v>48</v>
      </c>
      <c r="I4" s="131" t="s">
        <v>135</v>
      </c>
      <c r="J4" s="131" t="s">
        <v>128</v>
      </c>
      <c r="K4" s="131" t="s">
        <v>199</v>
      </c>
      <c r="L4" s="132" t="s">
        <v>129</v>
      </c>
    </row>
    <row r="5" spans="1:12" ht="28.5" customHeight="1" x14ac:dyDescent="0.3">
      <c r="B5" s="96" t="s">
        <v>91</v>
      </c>
      <c r="C5" s="97">
        <v>255000</v>
      </c>
      <c r="D5" s="97">
        <v>450000</v>
      </c>
      <c r="E5" s="97">
        <v>500000</v>
      </c>
      <c r="F5" s="97">
        <v>161388</v>
      </c>
      <c r="G5" s="97">
        <v>173000</v>
      </c>
      <c r="H5" s="97">
        <v>500000</v>
      </c>
      <c r="I5" s="97">
        <v>612340</v>
      </c>
      <c r="J5" s="97">
        <v>450000</v>
      </c>
      <c r="K5" s="97">
        <v>416726</v>
      </c>
      <c r="L5" s="97">
        <v>2174871</v>
      </c>
    </row>
    <row r="6" spans="1:12" ht="28.5" customHeight="1" x14ac:dyDescent="0.3">
      <c r="B6" s="96" t="s">
        <v>92</v>
      </c>
      <c r="C6" s="97">
        <v>0</v>
      </c>
      <c r="D6" s="97">
        <v>0</v>
      </c>
      <c r="E6" s="97">
        <v>0</v>
      </c>
      <c r="F6" s="97">
        <v>0</v>
      </c>
      <c r="G6" s="97">
        <v>0</v>
      </c>
      <c r="H6" s="97">
        <v>0</v>
      </c>
      <c r="I6" s="97">
        <v>0</v>
      </c>
      <c r="J6" s="97">
        <v>0</v>
      </c>
      <c r="K6" s="97">
        <v>491067</v>
      </c>
      <c r="L6" s="97">
        <v>1884957</v>
      </c>
    </row>
    <row r="7" spans="1:12" ht="28.5" customHeight="1" x14ac:dyDescent="0.3">
      <c r="B7" s="96" t="s">
        <v>93</v>
      </c>
      <c r="C7" s="97">
        <v>0</v>
      </c>
      <c r="D7" s="97">
        <v>0</v>
      </c>
      <c r="E7" s="97">
        <v>0</v>
      </c>
      <c r="F7" s="97">
        <v>129951</v>
      </c>
      <c r="G7" s="97">
        <v>0</v>
      </c>
      <c r="H7" s="97">
        <v>0</v>
      </c>
      <c r="I7" s="97">
        <v>384883</v>
      </c>
      <c r="J7" s="97">
        <v>0</v>
      </c>
      <c r="K7" s="97">
        <v>2500</v>
      </c>
      <c r="L7" s="97">
        <v>0</v>
      </c>
    </row>
    <row r="8" spans="1:12" ht="28.5" customHeight="1" x14ac:dyDescent="0.3">
      <c r="B8" s="96" t="s">
        <v>94</v>
      </c>
      <c r="C8" s="97">
        <v>148118</v>
      </c>
      <c r="D8" s="97">
        <v>6684198</v>
      </c>
      <c r="E8" s="97">
        <v>2430050</v>
      </c>
      <c r="F8" s="97">
        <v>318516</v>
      </c>
      <c r="G8" s="97">
        <v>49964</v>
      </c>
      <c r="H8" s="97">
        <v>4424036</v>
      </c>
      <c r="I8" s="97">
        <v>2166087</v>
      </c>
      <c r="J8" s="97">
        <v>1033961</v>
      </c>
      <c r="K8" s="97">
        <v>0</v>
      </c>
      <c r="L8" s="97">
        <v>0</v>
      </c>
    </row>
    <row r="9" spans="1:12" ht="28.5" customHeight="1" x14ac:dyDescent="0.3">
      <c r="B9" s="96" t="s">
        <v>95</v>
      </c>
      <c r="C9" s="97">
        <v>0</v>
      </c>
      <c r="D9" s="97">
        <v>2423304</v>
      </c>
      <c r="E9" s="97">
        <v>1710879</v>
      </c>
      <c r="F9" s="97">
        <v>29214</v>
      </c>
      <c r="G9" s="97">
        <v>2183</v>
      </c>
      <c r="H9" s="97">
        <v>0</v>
      </c>
      <c r="I9" s="97">
        <v>-304203</v>
      </c>
      <c r="J9" s="97">
        <v>62000</v>
      </c>
      <c r="K9" s="97">
        <v>-1093146</v>
      </c>
      <c r="L9" s="97">
        <v>-2124379</v>
      </c>
    </row>
    <row r="10" spans="1:12" ht="28.5" customHeight="1" x14ac:dyDescent="0.3">
      <c r="B10" s="96" t="s">
        <v>96</v>
      </c>
      <c r="C10" s="97">
        <v>0</v>
      </c>
      <c r="D10" s="97">
        <v>250000</v>
      </c>
      <c r="E10" s="97">
        <v>0</v>
      </c>
      <c r="F10" s="97">
        <v>1703423</v>
      </c>
      <c r="G10" s="97">
        <v>0</v>
      </c>
      <c r="H10" s="97">
        <v>-1000</v>
      </c>
      <c r="I10" s="97">
        <v>0</v>
      </c>
      <c r="J10" s="97">
        <v>0</v>
      </c>
      <c r="K10" s="97">
        <v>590379</v>
      </c>
      <c r="L10" s="97">
        <v>0</v>
      </c>
    </row>
    <row r="11" spans="1:12" ht="28.5" customHeight="1" x14ac:dyDescent="0.3">
      <c r="B11" s="98" t="s">
        <v>97</v>
      </c>
      <c r="C11" s="99">
        <v>403118</v>
      </c>
      <c r="D11" s="99">
        <v>9807503</v>
      </c>
      <c r="E11" s="99">
        <v>4640929</v>
      </c>
      <c r="F11" s="99">
        <v>2342492</v>
      </c>
      <c r="G11" s="99">
        <v>225148</v>
      </c>
      <c r="H11" s="99">
        <v>4923036</v>
      </c>
      <c r="I11" s="99">
        <v>2859106</v>
      </c>
      <c r="J11" s="99">
        <v>1545961</v>
      </c>
      <c r="K11" s="99">
        <v>407526</v>
      </c>
      <c r="L11" s="99">
        <v>1935448</v>
      </c>
    </row>
    <row r="12" spans="1:12" ht="28.5" customHeight="1" x14ac:dyDescent="0.3">
      <c r="B12" s="96" t="s">
        <v>98</v>
      </c>
      <c r="C12" s="97">
        <v>116847</v>
      </c>
      <c r="D12" s="97">
        <v>129065</v>
      </c>
      <c r="E12" s="97">
        <v>804680</v>
      </c>
      <c r="F12" s="97">
        <v>146125</v>
      </c>
      <c r="G12" s="97">
        <v>0</v>
      </c>
      <c r="H12" s="97">
        <v>0</v>
      </c>
      <c r="I12" s="97">
        <v>527078</v>
      </c>
      <c r="J12" s="97">
        <v>22825</v>
      </c>
      <c r="K12" s="97">
        <v>262848</v>
      </c>
      <c r="L12" s="97">
        <v>314885</v>
      </c>
    </row>
    <row r="13" spans="1:12" ht="28.5" customHeight="1" x14ac:dyDescent="0.3">
      <c r="B13" s="100" t="s">
        <v>99</v>
      </c>
      <c r="C13" s="97">
        <v>762787</v>
      </c>
      <c r="D13" s="97">
        <v>71812521</v>
      </c>
      <c r="E13" s="97">
        <v>68073728</v>
      </c>
      <c r="F13" s="97">
        <v>32066278</v>
      </c>
      <c r="G13" s="97">
        <v>820642</v>
      </c>
      <c r="H13" s="97">
        <v>2656874</v>
      </c>
      <c r="I13" s="97">
        <v>19356591</v>
      </c>
      <c r="J13" s="97">
        <v>11221254</v>
      </c>
      <c r="K13" s="97">
        <v>1300452</v>
      </c>
      <c r="L13" s="97">
        <v>11606160</v>
      </c>
    </row>
    <row r="14" spans="1:12" ht="28.5" customHeight="1" x14ac:dyDescent="0.3">
      <c r="B14" s="100" t="s">
        <v>100</v>
      </c>
      <c r="C14" s="97">
        <v>0</v>
      </c>
      <c r="D14" s="97">
        <v>1468120</v>
      </c>
      <c r="E14" s="97">
        <v>63508</v>
      </c>
      <c r="F14" s="97">
        <v>13786</v>
      </c>
      <c r="G14" s="97">
        <v>0</v>
      </c>
      <c r="H14" s="97">
        <v>0</v>
      </c>
      <c r="I14" s="97">
        <v>1093280</v>
      </c>
      <c r="J14" s="97">
        <v>306571</v>
      </c>
      <c r="K14" s="97">
        <v>203072</v>
      </c>
      <c r="L14" s="97">
        <v>0</v>
      </c>
    </row>
    <row r="15" spans="1:12" ht="28.5" customHeight="1" x14ac:dyDescent="0.3">
      <c r="B15" s="100" t="s">
        <v>101</v>
      </c>
      <c r="C15" s="97">
        <v>231336</v>
      </c>
      <c r="D15" s="97">
        <v>516743</v>
      </c>
      <c r="E15" s="97">
        <v>1933445</v>
      </c>
      <c r="F15" s="97">
        <v>583786</v>
      </c>
      <c r="G15" s="97">
        <v>9658</v>
      </c>
      <c r="H15" s="97">
        <v>1960611</v>
      </c>
      <c r="I15" s="97">
        <v>729460</v>
      </c>
      <c r="J15" s="97">
        <v>120068</v>
      </c>
      <c r="K15" s="97">
        <v>197207</v>
      </c>
      <c r="L15" s="97">
        <v>750986</v>
      </c>
    </row>
    <row r="16" spans="1:12" ht="28.5" customHeight="1" thickBot="1" x14ac:dyDescent="0.35">
      <c r="B16" s="101" t="s">
        <v>102</v>
      </c>
      <c r="C16" s="102">
        <v>1514088</v>
      </c>
      <c r="D16" s="102">
        <v>83733952</v>
      </c>
      <c r="E16" s="102">
        <v>75516289</v>
      </c>
      <c r="F16" s="102">
        <v>35152467</v>
      </c>
      <c r="G16" s="102">
        <v>1055448</v>
      </c>
      <c r="H16" s="102">
        <v>9540521</v>
      </c>
      <c r="I16" s="102">
        <v>24565515</v>
      </c>
      <c r="J16" s="102">
        <v>13216679</v>
      </c>
      <c r="K16" s="102">
        <v>2371105</v>
      </c>
      <c r="L16" s="102">
        <v>14607478</v>
      </c>
    </row>
    <row r="17" spans="2:12" ht="28.5" customHeight="1" thickTop="1" x14ac:dyDescent="0.3">
      <c r="B17" s="103" t="s">
        <v>103</v>
      </c>
      <c r="C17" s="104">
        <v>0</v>
      </c>
      <c r="D17" s="104">
        <v>0</v>
      </c>
      <c r="E17" s="104">
        <v>0</v>
      </c>
      <c r="F17" s="104">
        <v>1074259</v>
      </c>
      <c r="G17" s="104">
        <v>0</v>
      </c>
      <c r="H17" s="104">
        <v>0</v>
      </c>
      <c r="I17" s="104">
        <v>728445</v>
      </c>
      <c r="J17" s="104">
        <v>0</v>
      </c>
      <c r="K17" s="104">
        <v>92500</v>
      </c>
      <c r="L17" s="104">
        <v>0</v>
      </c>
    </row>
    <row r="18" spans="2:12" ht="28.5" customHeight="1" x14ac:dyDescent="0.3">
      <c r="B18" s="100" t="s">
        <v>104</v>
      </c>
      <c r="C18" s="97">
        <v>0</v>
      </c>
      <c r="D18" s="104">
        <v>10534000</v>
      </c>
      <c r="E18" s="97">
        <v>4459710</v>
      </c>
      <c r="F18" s="97">
        <v>2008654</v>
      </c>
      <c r="G18" s="97">
        <v>175000</v>
      </c>
      <c r="H18" s="97">
        <v>1680614</v>
      </c>
      <c r="I18" s="97">
        <v>1081555</v>
      </c>
      <c r="J18" s="97">
        <v>5414000</v>
      </c>
      <c r="K18" s="97">
        <v>815000</v>
      </c>
      <c r="L18" s="110">
        <v>2271038</v>
      </c>
    </row>
    <row r="19" spans="2:12" ht="28.5" customHeight="1" x14ac:dyDescent="0.3">
      <c r="B19" s="100" t="s">
        <v>105</v>
      </c>
      <c r="C19" s="97">
        <v>0</v>
      </c>
      <c r="D19" s="97">
        <v>86887</v>
      </c>
      <c r="E19" s="97">
        <v>48567</v>
      </c>
      <c r="F19" s="97">
        <v>14318</v>
      </c>
      <c r="G19" s="97">
        <v>16020</v>
      </c>
      <c r="H19" s="97">
        <v>0</v>
      </c>
      <c r="I19" s="97">
        <v>71325</v>
      </c>
      <c r="J19" s="97">
        <v>55693</v>
      </c>
      <c r="K19" s="97">
        <v>12177</v>
      </c>
      <c r="L19" s="110">
        <v>104980</v>
      </c>
    </row>
    <row r="20" spans="2:12" ht="28.5" customHeight="1" x14ac:dyDescent="0.3">
      <c r="B20" s="100" t="s">
        <v>106</v>
      </c>
      <c r="C20" s="97">
        <v>635062</v>
      </c>
      <c r="D20" s="97">
        <v>57462336</v>
      </c>
      <c r="E20" s="97">
        <v>50880160</v>
      </c>
      <c r="F20" s="97">
        <v>31227492</v>
      </c>
      <c r="G20" s="97">
        <v>497550</v>
      </c>
      <c r="H20" s="97">
        <v>2311543</v>
      </c>
      <c r="I20" s="97">
        <v>14923229</v>
      </c>
      <c r="J20" s="97">
        <v>3875047</v>
      </c>
      <c r="K20" s="97">
        <v>990951</v>
      </c>
      <c r="L20" s="97">
        <v>4195598</v>
      </c>
    </row>
    <row r="21" spans="2:12" ht="28.5" customHeight="1" x14ac:dyDescent="0.3">
      <c r="B21" s="100" t="s">
        <v>107</v>
      </c>
      <c r="C21" s="97">
        <v>0</v>
      </c>
      <c r="D21" s="97">
        <v>0</v>
      </c>
      <c r="E21" s="97">
        <v>0</v>
      </c>
      <c r="F21" s="97">
        <v>0</v>
      </c>
      <c r="G21" s="97">
        <v>0</v>
      </c>
      <c r="H21" s="97">
        <v>0</v>
      </c>
      <c r="I21" s="97">
        <v>0</v>
      </c>
      <c r="J21" s="97">
        <v>49503</v>
      </c>
      <c r="K21" s="97">
        <v>0</v>
      </c>
      <c r="L21" s="97">
        <v>22195</v>
      </c>
    </row>
    <row r="22" spans="2:12" ht="28.5" customHeight="1" x14ac:dyDescent="0.3">
      <c r="B22" s="100" t="s">
        <v>108</v>
      </c>
      <c r="C22" s="97">
        <v>0</v>
      </c>
      <c r="D22" s="97">
        <v>1246846</v>
      </c>
      <c r="E22" s="97">
        <v>2028958</v>
      </c>
      <c r="F22" s="97">
        <v>0</v>
      </c>
      <c r="G22" s="97">
        <v>0</v>
      </c>
      <c r="H22" s="97">
        <v>0</v>
      </c>
      <c r="I22" s="97">
        <v>0</v>
      </c>
      <c r="J22" s="97">
        <v>0</v>
      </c>
      <c r="K22" s="97">
        <v>0</v>
      </c>
      <c r="L22" s="97">
        <v>0</v>
      </c>
    </row>
    <row r="23" spans="2:12" ht="28.5" customHeight="1" x14ac:dyDescent="0.3">
      <c r="B23" s="100" t="s">
        <v>109</v>
      </c>
      <c r="C23" s="97">
        <v>750</v>
      </c>
      <c r="D23" s="97">
        <v>1400762</v>
      </c>
      <c r="E23" s="97">
        <v>848923</v>
      </c>
      <c r="F23" s="97">
        <v>51621</v>
      </c>
      <c r="G23" s="97">
        <v>24481</v>
      </c>
      <c r="H23" s="97">
        <v>0</v>
      </c>
      <c r="I23" s="97">
        <v>942965</v>
      </c>
      <c r="J23" s="97">
        <v>97485</v>
      </c>
      <c r="K23" s="97">
        <v>18708</v>
      </c>
      <c r="L23" s="97">
        <v>324823</v>
      </c>
    </row>
    <row r="24" spans="2:12" ht="28.5" customHeight="1" x14ac:dyDescent="0.3">
      <c r="B24" s="100" t="s">
        <v>110</v>
      </c>
      <c r="C24" s="97">
        <v>0</v>
      </c>
      <c r="D24" s="97">
        <v>0</v>
      </c>
      <c r="E24" s="97">
        <v>0</v>
      </c>
      <c r="F24" s="97">
        <v>0</v>
      </c>
      <c r="G24" s="97">
        <v>40413</v>
      </c>
      <c r="H24" s="97">
        <v>0</v>
      </c>
      <c r="I24" s="97">
        <v>0</v>
      </c>
      <c r="J24" s="97">
        <v>0</v>
      </c>
      <c r="K24" s="97">
        <v>0</v>
      </c>
      <c r="L24" s="97">
        <v>0</v>
      </c>
    </row>
    <row r="25" spans="2:12" ht="28.5" customHeight="1" x14ac:dyDescent="0.3">
      <c r="B25" s="100" t="s">
        <v>111</v>
      </c>
      <c r="C25" s="97">
        <v>0</v>
      </c>
      <c r="D25" s="97">
        <v>0</v>
      </c>
      <c r="E25" s="97">
        <v>0</v>
      </c>
      <c r="F25" s="97">
        <v>0</v>
      </c>
      <c r="G25" s="97">
        <v>0</v>
      </c>
      <c r="H25" s="97">
        <v>0</v>
      </c>
      <c r="I25" s="97">
        <v>0</v>
      </c>
      <c r="J25" s="97">
        <v>0</v>
      </c>
      <c r="K25" s="97">
        <v>0</v>
      </c>
      <c r="L25" s="97">
        <v>0</v>
      </c>
    </row>
    <row r="26" spans="2:12" ht="28.5" customHeight="1" x14ac:dyDescent="0.3">
      <c r="B26" s="100" t="s">
        <v>112</v>
      </c>
      <c r="C26" s="97">
        <v>0</v>
      </c>
      <c r="D26" s="97">
        <v>7387893</v>
      </c>
      <c r="E26" s="97">
        <v>4484078</v>
      </c>
      <c r="F26" s="97">
        <v>134204</v>
      </c>
      <c r="G26" s="97">
        <v>0</v>
      </c>
      <c r="H26" s="97">
        <v>317457</v>
      </c>
      <c r="I26" s="97">
        <v>3502431</v>
      </c>
      <c r="J26" s="97">
        <v>5779</v>
      </c>
      <c r="K26" s="97">
        <v>67473</v>
      </c>
      <c r="L26" s="97">
        <v>3649907</v>
      </c>
    </row>
    <row r="27" spans="2:12" ht="28.5" customHeight="1" x14ac:dyDescent="0.3">
      <c r="B27" s="100" t="s">
        <v>113</v>
      </c>
      <c r="C27" s="97">
        <v>0</v>
      </c>
      <c r="D27" s="97">
        <v>0</v>
      </c>
      <c r="E27" s="97">
        <v>3373177</v>
      </c>
      <c r="F27" s="97">
        <v>153</v>
      </c>
      <c r="G27" s="97">
        <v>57929</v>
      </c>
      <c r="H27" s="97">
        <v>0</v>
      </c>
      <c r="I27" s="97">
        <v>0</v>
      </c>
      <c r="J27" s="97">
        <v>2397807</v>
      </c>
      <c r="K27" s="97">
        <v>2963</v>
      </c>
      <c r="L27" s="97">
        <v>406974</v>
      </c>
    </row>
    <row r="28" spans="2:12" ht="28.5" customHeight="1" x14ac:dyDescent="0.3">
      <c r="B28" s="100" t="s">
        <v>114</v>
      </c>
      <c r="C28" s="97">
        <v>0</v>
      </c>
      <c r="D28" s="97">
        <v>1223</v>
      </c>
      <c r="E28" s="97">
        <v>0</v>
      </c>
      <c r="F28" s="97">
        <v>0</v>
      </c>
      <c r="G28" s="97">
        <v>0</v>
      </c>
      <c r="H28" s="97">
        <v>0</v>
      </c>
      <c r="I28" s="97">
        <v>0</v>
      </c>
      <c r="J28" s="97">
        <v>0</v>
      </c>
      <c r="K28" s="97">
        <v>0</v>
      </c>
      <c r="L28" s="97">
        <v>0</v>
      </c>
    </row>
    <row r="29" spans="2:12" ht="28.5" customHeight="1" x14ac:dyDescent="0.3">
      <c r="B29" s="100" t="s">
        <v>115</v>
      </c>
      <c r="C29" s="97">
        <v>0</v>
      </c>
      <c r="D29" s="97">
        <v>832</v>
      </c>
      <c r="E29" s="97">
        <v>0</v>
      </c>
      <c r="F29" s="97">
        <v>0</v>
      </c>
      <c r="G29" s="97">
        <v>0</v>
      </c>
      <c r="H29" s="97">
        <v>0</v>
      </c>
      <c r="I29" s="97">
        <v>0</v>
      </c>
      <c r="J29" s="97">
        <v>0</v>
      </c>
      <c r="K29" s="97">
        <v>0</v>
      </c>
      <c r="L29" s="97">
        <v>0</v>
      </c>
    </row>
    <row r="30" spans="2:12" ht="28.5" customHeight="1" x14ac:dyDescent="0.3">
      <c r="B30" s="100" t="s">
        <v>116</v>
      </c>
      <c r="C30" s="97">
        <v>10202</v>
      </c>
      <c r="D30" s="97">
        <v>536550</v>
      </c>
      <c r="E30" s="97">
        <v>852265</v>
      </c>
      <c r="F30" s="97">
        <v>157524</v>
      </c>
      <c r="G30" s="97">
        <v>9456</v>
      </c>
      <c r="H30" s="97">
        <v>0</v>
      </c>
      <c r="I30" s="97">
        <v>1174024</v>
      </c>
      <c r="J30" s="97">
        <v>67741</v>
      </c>
      <c r="K30" s="97">
        <v>16175</v>
      </c>
      <c r="L30" s="97">
        <v>170825</v>
      </c>
    </row>
    <row r="31" spans="2:12" ht="28.5" customHeight="1" x14ac:dyDescent="0.3">
      <c r="B31" s="100" t="s">
        <v>117</v>
      </c>
      <c r="C31" s="97">
        <v>0</v>
      </c>
      <c r="D31" s="97">
        <v>526043</v>
      </c>
      <c r="E31" s="97">
        <v>0</v>
      </c>
      <c r="F31" s="97">
        <v>4813</v>
      </c>
      <c r="G31" s="97">
        <v>0</v>
      </c>
      <c r="H31" s="97">
        <v>0</v>
      </c>
      <c r="I31" s="97">
        <v>390936</v>
      </c>
      <c r="J31" s="97">
        <v>89766</v>
      </c>
      <c r="K31" s="97">
        <v>29255</v>
      </c>
      <c r="L31" s="97">
        <v>6113</v>
      </c>
    </row>
    <row r="32" spans="2:12" ht="28.5" customHeight="1" x14ac:dyDescent="0.3">
      <c r="B32" s="100" t="s">
        <v>118</v>
      </c>
      <c r="C32" s="97">
        <v>637262</v>
      </c>
      <c r="D32" s="97">
        <v>3969842</v>
      </c>
      <c r="E32" s="97">
        <v>4862402</v>
      </c>
      <c r="F32" s="97">
        <v>324028</v>
      </c>
      <c r="G32" s="97">
        <v>87282</v>
      </c>
      <c r="H32" s="97">
        <v>4449569</v>
      </c>
      <c r="I32" s="97">
        <v>851985</v>
      </c>
      <c r="J32" s="97">
        <v>469564</v>
      </c>
      <c r="K32" s="97">
        <v>165540</v>
      </c>
      <c r="L32" s="97">
        <v>2554603</v>
      </c>
    </row>
    <row r="33" spans="2:12" ht="28.5" customHeight="1" x14ac:dyDescent="0.3">
      <c r="B33" s="100" t="s">
        <v>119</v>
      </c>
      <c r="C33" s="97">
        <v>87459</v>
      </c>
      <c r="D33" s="97">
        <v>258497</v>
      </c>
      <c r="E33" s="97">
        <v>2570224</v>
      </c>
      <c r="F33" s="97">
        <v>42497</v>
      </c>
      <c r="G33" s="97">
        <v>28178</v>
      </c>
      <c r="H33" s="97">
        <v>6761</v>
      </c>
      <c r="I33" s="97">
        <v>59643</v>
      </c>
      <c r="J33" s="97">
        <v>103529</v>
      </c>
      <c r="K33" s="97">
        <v>19108</v>
      </c>
      <c r="L33" s="97">
        <v>382217</v>
      </c>
    </row>
    <row r="34" spans="2:12" ht="28.5" customHeight="1" x14ac:dyDescent="0.3">
      <c r="B34" s="100" t="s">
        <v>120</v>
      </c>
      <c r="C34" s="97">
        <v>5286</v>
      </c>
      <c r="D34" s="97">
        <v>0</v>
      </c>
      <c r="E34" s="97">
        <v>620296</v>
      </c>
      <c r="F34" s="97">
        <v>2684</v>
      </c>
      <c r="G34" s="97">
        <v>67218</v>
      </c>
      <c r="H34" s="97">
        <v>193817</v>
      </c>
      <c r="I34" s="97">
        <v>246425</v>
      </c>
      <c r="J34" s="97">
        <v>193029</v>
      </c>
      <c r="K34" s="97">
        <v>79217</v>
      </c>
      <c r="L34" s="97">
        <v>63917</v>
      </c>
    </row>
    <row r="35" spans="2:12" ht="28.5" customHeight="1" x14ac:dyDescent="0.3">
      <c r="B35" s="100" t="s">
        <v>121</v>
      </c>
      <c r="C35" s="97">
        <v>0</v>
      </c>
      <c r="D35" s="97">
        <v>100426</v>
      </c>
      <c r="E35" s="97">
        <v>436696</v>
      </c>
      <c r="F35" s="97">
        <v>95656</v>
      </c>
      <c r="G35" s="97">
        <v>26078</v>
      </c>
      <c r="H35" s="97">
        <v>0</v>
      </c>
      <c r="I35" s="97">
        <v>70290</v>
      </c>
      <c r="J35" s="97">
        <v>358643</v>
      </c>
      <c r="K35" s="97">
        <v>0</v>
      </c>
      <c r="L35" s="97">
        <v>321756</v>
      </c>
    </row>
    <row r="36" spans="2:12" ht="28.5" customHeight="1" x14ac:dyDescent="0.3">
      <c r="B36" s="100" t="s">
        <v>122</v>
      </c>
      <c r="C36" s="97">
        <v>138068</v>
      </c>
      <c r="D36" s="97">
        <v>199082</v>
      </c>
      <c r="E36" s="97">
        <v>0</v>
      </c>
      <c r="F36" s="97">
        <v>0</v>
      </c>
      <c r="G36" s="97">
        <v>12787</v>
      </c>
      <c r="H36" s="97">
        <v>224675</v>
      </c>
      <c r="I36" s="97">
        <v>359837</v>
      </c>
      <c r="J36" s="97">
        <v>24071</v>
      </c>
      <c r="K36" s="97">
        <v>58602</v>
      </c>
      <c r="L36" s="97">
        <v>118303</v>
      </c>
    </row>
    <row r="37" spans="2:12" ht="28.5" customHeight="1" x14ac:dyDescent="0.3">
      <c r="B37" s="100" t="s">
        <v>123</v>
      </c>
      <c r="C37" s="97">
        <v>0</v>
      </c>
      <c r="D37" s="97">
        <v>22733</v>
      </c>
      <c r="E37" s="97">
        <v>50834</v>
      </c>
      <c r="F37" s="97">
        <v>14563</v>
      </c>
      <c r="G37" s="97">
        <v>13053</v>
      </c>
      <c r="H37" s="97">
        <v>356085</v>
      </c>
      <c r="I37" s="97">
        <v>162424</v>
      </c>
      <c r="J37" s="97">
        <v>15021</v>
      </c>
      <c r="K37" s="97">
        <v>3435</v>
      </c>
      <c r="L37" s="97">
        <v>14228</v>
      </c>
    </row>
    <row r="38" spans="2:12" ht="28.5" customHeight="1" thickBot="1" x14ac:dyDescent="0.35">
      <c r="B38" s="101" t="s">
        <v>124</v>
      </c>
      <c r="C38" s="102">
        <v>1514088</v>
      </c>
      <c r="D38" s="102">
        <v>83733952</v>
      </c>
      <c r="E38" s="102">
        <v>75516289</v>
      </c>
      <c r="F38" s="102">
        <v>35152467</v>
      </c>
      <c r="G38" s="102">
        <v>1055448</v>
      </c>
      <c r="H38" s="102">
        <v>9540521</v>
      </c>
      <c r="I38" s="102">
        <v>24565515</v>
      </c>
      <c r="J38" s="102">
        <v>13216679</v>
      </c>
      <c r="K38" s="102">
        <v>2371105</v>
      </c>
      <c r="L38" s="102">
        <v>14607478</v>
      </c>
    </row>
    <row r="39" spans="2:12" ht="18.75" customHeight="1" thickTop="1" x14ac:dyDescent="0.3">
      <c r="B39" s="272" t="s">
        <v>50</v>
      </c>
      <c r="C39" s="272"/>
      <c r="D39" s="272"/>
      <c r="E39" s="272"/>
      <c r="F39" s="272"/>
      <c r="G39" s="272"/>
      <c r="H39" s="272"/>
      <c r="I39" s="272"/>
      <c r="J39" s="276" t="s">
        <v>134</v>
      </c>
      <c r="K39" s="276"/>
      <c r="L39" s="276"/>
    </row>
    <row r="40" spans="2:12" ht="18.75" customHeight="1" x14ac:dyDescent="0.3"/>
  </sheetData>
  <sheetProtection password="E931" sheet="1" objects="1" scenarios="1"/>
  <mergeCells count="4">
    <mergeCell ref="B2:K2"/>
    <mergeCell ref="B39:I39"/>
    <mergeCell ref="B3:L3"/>
    <mergeCell ref="J39:L39"/>
  </mergeCells>
  <pageMargins left="0.7" right="0.7" top="0.75" bottom="0.75" header="0.3" footer="0.3"/>
  <pageSetup paperSize="9" scale="4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3">
    <tabColor rgb="FF92D050"/>
    <pageSetUpPr fitToPage="1"/>
  </sheetPr>
  <dimension ref="A2:AM48"/>
  <sheetViews>
    <sheetView showGridLines="0" zoomScale="80" zoomScaleNormal="80" zoomScaleSheetLayoutView="55" workbookViewId="0">
      <selection activeCell="A7" sqref="A7"/>
    </sheetView>
  </sheetViews>
  <sheetFormatPr defaultColWidth="9.1796875" defaultRowHeight="19.5" customHeight="1" x14ac:dyDescent="0.35"/>
  <cols>
    <col min="1" max="1" width="12.453125" style="6" customWidth="1"/>
    <col min="2" max="2" width="45.81640625" style="6" customWidth="1"/>
    <col min="3" max="7" width="22.81640625" style="6" customWidth="1"/>
    <col min="8" max="8" width="21.453125" style="6" customWidth="1"/>
    <col min="9" max="10" width="22.81640625" style="6" customWidth="1"/>
    <col min="11" max="11" width="17.7265625" style="6" bestFit="1" customWidth="1"/>
    <col min="12" max="12" width="14.54296875" customWidth="1"/>
    <col min="13" max="13" width="17.7265625" style="117" hidden="1" customWidth="1"/>
    <col min="14" max="14" width="16.26953125" style="117" hidden="1" customWidth="1"/>
    <col min="15" max="15" width="17.7265625" style="117" hidden="1" customWidth="1"/>
    <col min="16" max="16" width="16.1796875" style="117" hidden="1" customWidth="1"/>
    <col min="17" max="17" width="17.7265625" style="117" hidden="1" customWidth="1"/>
    <col min="18" max="18" width="16.1796875" style="117" hidden="1" customWidth="1"/>
    <col min="19" max="19" width="17.7265625" style="117" hidden="1" customWidth="1"/>
    <col min="20" max="20" width="41.26953125" style="10" hidden="1" customWidth="1"/>
    <col min="21" max="21" width="12.1796875" style="6" hidden="1" customWidth="1"/>
    <col min="22" max="22" width="7.54296875" style="6" hidden="1" customWidth="1"/>
    <col min="23" max="23" width="16.26953125" style="6" hidden="1" customWidth="1"/>
    <col min="24" max="24" width="17.7265625" style="6" hidden="1" customWidth="1"/>
    <col min="25" max="25" width="23.81640625" style="6" hidden="1" customWidth="1"/>
    <col min="26" max="35" width="9.1796875" style="6" hidden="1" customWidth="1"/>
    <col min="36" max="36" width="9" style="6" hidden="1" customWidth="1"/>
    <col min="37" max="37" width="6.81640625" style="6" hidden="1" customWidth="1"/>
    <col min="38" max="38" width="4.1796875" style="6" hidden="1" customWidth="1"/>
    <col min="39" max="39" width="7" style="6" hidden="1" customWidth="1"/>
    <col min="40" max="40" width="5" style="6" customWidth="1"/>
    <col min="41" max="41" width="6.1796875" style="6" customWidth="1"/>
    <col min="42" max="42" width="3.453125" style="6" customWidth="1"/>
    <col min="43" max="43" width="12.81640625" style="6" customWidth="1"/>
    <col min="44" max="44" width="8" style="6" customWidth="1"/>
    <col min="45" max="45" width="8.54296875" style="6" customWidth="1"/>
    <col min="46" max="46" width="8.81640625" style="6" customWidth="1"/>
    <col min="47" max="47" width="10.7265625" style="6" customWidth="1"/>
    <col min="48" max="48" width="15.1796875" style="6" customWidth="1"/>
    <col min="49" max="49" width="12" style="6" customWidth="1"/>
    <col min="50" max="50" width="13.81640625" style="6" customWidth="1"/>
    <col min="51" max="51" width="11.1796875" style="6" customWidth="1"/>
    <col min="52" max="16384" width="9.1796875" style="6"/>
  </cols>
  <sheetData>
    <row r="2" spans="1:25" ht="31.5" customHeight="1" x14ac:dyDescent="0.35"/>
    <row r="3" spans="1:25" ht="23.25" customHeight="1" x14ac:dyDescent="0.35">
      <c r="A3" s="83"/>
      <c r="B3" s="112" t="s">
        <v>125</v>
      </c>
      <c r="C3" s="112"/>
      <c r="D3" s="112"/>
      <c r="E3" s="112"/>
      <c r="F3" s="112"/>
      <c r="G3" s="112"/>
      <c r="H3" s="112"/>
      <c r="I3" s="112"/>
      <c r="J3" s="112"/>
      <c r="K3" s="112"/>
    </row>
    <row r="4" spans="1:25" ht="29.25" customHeight="1" x14ac:dyDescent="0.35">
      <c r="B4" s="269" t="s">
        <v>309</v>
      </c>
      <c r="C4" s="270"/>
      <c r="D4" s="270"/>
      <c r="E4" s="270"/>
      <c r="F4" s="270"/>
      <c r="G4" s="270"/>
      <c r="H4" s="270"/>
      <c r="I4" s="270"/>
      <c r="J4" s="270"/>
      <c r="K4" s="271"/>
      <c r="M4" s="117" t="s">
        <v>161</v>
      </c>
      <c r="O4" s="117" t="s">
        <v>162</v>
      </c>
      <c r="Q4" s="117" t="s">
        <v>163</v>
      </c>
    </row>
    <row r="5" spans="1:25" s="82" customFormat="1" ht="42.75" customHeight="1" x14ac:dyDescent="0.35">
      <c r="B5" s="105" t="s">
        <v>0</v>
      </c>
      <c r="C5" s="132" t="s">
        <v>130</v>
      </c>
      <c r="D5" s="132" t="s">
        <v>136</v>
      </c>
      <c r="E5" s="132" t="s">
        <v>86</v>
      </c>
      <c r="F5" s="132" t="s">
        <v>154</v>
      </c>
      <c r="G5" s="132" t="s">
        <v>38</v>
      </c>
      <c r="H5" s="132" t="s">
        <v>40</v>
      </c>
      <c r="I5" s="132" t="s">
        <v>131</v>
      </c>
      <c r="J5" s="132" t="s">
        <v>64</v>
      </c>
      <c r="K5" s="71" t="s">
        <v>132</v>
      </c>
      <c r="L5"/>
      <c r="M5" s="118" t="s">
        <v>164</v>
      </c>
      <c r="N5" s="118" t="s">
        <v>165</v>
      </c>
      <c r="O5" s="118" t="s">
        <v>164</v>
      </c>
      <c r="P5" s="118" t="s">
        <v>165</v>
      </c>
      <c r="Q5" s="118" t="s">
        <v>164</v>
      </c>
      <c r="R5" s="118" t="s">
        <v>165</v>
      </c>
      <c r="S5" s="118" t="s">
        <v>84</v>
      </c>
      <c r="T5" s="119"/>
      <c r="W5" s="119" t="s">
        <v>192</v>
      </c>
      <c r="X5" s="82" t="s">
        <v>164</v>
      </c>
    </row>
    <row r="6" spans="1:25" ht="30.75" customHeight="1" x14ac:dyDescent="0.35">
      <c r="B6" s="87" t="s">
        <v>91</v>
      </c>
      <c r="C6" s="137">
        <v>150000</v>
      </c>
      <c r="D6" s="137">
        <v>409185</v>
      </c>
      <c r="E6" s="137">
        <v>150000</v>
      </c>
      <c r="F6" s="137">
        <v>843138</v>
      </c>
      <c r="G6" s="137">
        <v>150000</v>
      </c>
      <c r="H6" s="137">
        <v>400000</v>
      </c>
      <c r="I6" s="137">
        <v>154976</v>
      </c>
      <c r="J6" s="137">
        <v>1585456</v>
      </c>
      <c r="K6" s="106">
        <f>SUM('APPENDIX 20 i'!C5:L5,'APPENDIX 20 ii'!C5:L5,'APPENDIX 20 iii'!C6:J6)</f>
        <v>13365080</v>
      </c>
      <c r="L6" s="194"/>
      <c r="M6" s="117">
        <f>K6-N6</f>
        <v>12065080</v>
      </c>
      <c r="N6" s="117">
        <f>SUM('APPENDIX 20 ii'!H5,'APPENDIX 20 i'!H5,'APPENDIX 20 i'!J5)</f>
        <v>1300000</v>
      </c>
      <c r="O6" s="117">
        <f>'APPENDIX  21 iv'!P6</f>
        <v>28179627</v>
      </c>
      <c r="P6" s="117">
        <f>'APPENDIX  21 iv'!O6</f>
        <v>5049873</v>
      </c>
      <c r="Q6" s="117">
        <f>M6+O6</f>
        <v>40244707</v>
      </c>
      <c r="R6" s="117">
        <f>N6+P6</f>
        <v>6349873</v>
      </c>
      <c r="S6" s="117">
        <f>Q6+R6</f>
        <v>46594580</v>
      </c>
      <c r="W6" s="117">
        <f>'APPENDIX 20 ii'!H5+'APPENDIX 20 i'!H5+'APPENDIX 20 i'!J5</f>
        <v>1300000</v>
      </c>
      <c r="X6" s="117">
        <f>K6-W6</f>
        <v>12065080</v>
      </c>
      <c r="Y6" s="82"/>
    </row>
    <row r="7" spans="1:25" ht="30.75" customHeight="1" x14ac:dyDescent="0.35">
      <c r="B7" s="87" t="s">
        <v>92</v>
      </c>
      <c r="C7" s="137">
        <v>0</v>
      </c>
      <c r="D7" s="137">
        <v>2424894</v>
      </c>
      <c r="E7" s="137">
        <v>0</v>
      </c>
      <c r="F7" s="137">
        <v>30260</v>
      </c>
      <c r="G7" s="137">
        <v>0</v>
      </c>
      <c r="H7" s="137">
        <v>0</v>
      </c>
      <c r="I7" s="137">
        <v>0</v>
      </c>
      <c r="J7" s="137">
        <v>0</v>
      </c>
      <c r="K7" s="106">
        <f>SUM('APPENDIX 20 i'!C6:L6,'APPENDIX 20 ii'!C6:L6,'APPENDIX 20 iii'!C7:J7)</f>
        <v>4831178</v>
      </c>
      <c r="L7" s="194"/>
      <c r="M7" s="117">
        <f t="shared" ref="M7:M39" si="0">K7-N7</f>
        <v>4831178</v>
      </c>
      <c r="N7" s="117">
        <f>SUM('APPENDIX 20 ii'!H6,'APPENDIX 20 i'!H6,'APPENDIX 20 i'!J6)</f>
        <v>0</v>
      </c>
      <c r="O7" s="117">
        <f>'APPENDIX  21 iv'!P7</f>
        <v>3419574</v>
      </c>
      <c r="P7" s="117">
        <f>'APPENDIX  21 iv'!O7</f>
        <v>10871</v>
      </c>
      <c r="Q7" s="117">
        <f t="shared" ref="Q7:Q39" si="1">M7+O7</f>
        <v>8250752</v>
      </c>
      <c r="R7" s="117">
        <f t="shared" ref="R7:R39" si="2">N7+P7</f>
        <v>10871</v>
      </c>
      <c r="S7" s="117">
        <f t="shared" ref="S7:S39" si="3">Q7+R7</f>
        <v>8261623</v>
      </c>
      <c r="W7" s="117">
        <f>'APPENDIX 20 ii'!H6+'APPENDIX 20 i'!H6+'APPENDIX 20 i'!J6</f>
        <v>0</v>
      </c>
      <c r="X7" s="117">
        <f t="shared" ref="X7:X39" si="4">K7-W7</f>
        <v>4831178</v>
      </c>
      <c r="Y7" s="82"/>
    </row>
    <row r="8" spans="1:25" ht="30.75" customHeight="1" x14ac:dyDescent="0.35">
      <c r="B8" s="87" t="s">
        <v>93</v>
      </c>
      <c r="C8" s="137">
        <v>0</v>
      </c>
      <c r="D8" s="137">
        <v>0</v>
      </c>
      <c r="E8" s="137">
        <v>0</v>
      </c>
      <c r="F8" s="137">
        <v>0</v>
      </c>
      <c r="G8" s="137">
        <v>0</v>
      </c>
      <c r="H8" s="137">
        <v>0</v>
      </c>
      <c r="I8" s="137">
        <v>0</v>
      </c>
      <c r="J8" s="137">
        <v>27534</v>
      </c>
      <c r="K8" s="106">
        <f>SUM('APPENDIX 20 i'!C7:L7,'APPENDIX 20 ii'!C7:L7,'APPENDIX 20 iii'!C8:J8)</f>
        <v>546500</v>
      </c>
      <c r="L8" s="194"/>
      <c r="M8" s="117">
        <f t="shared" si="0"/>
        <v>546476</v>
      </c>
      <c r="N8" s="117">
        <f>SUM('APPENDIX 20 ii'!H7,'APPENDIX 20 i'!H7,'APPENDIX 20 i'!J7)</f>
        <v>24</v>
      </c>
      <c r="O8" s="117">
        <f>'APPENDIX  21 iv'!P8</f>
        <v>3133889</v>
      </c>
      <c r="P8" s="117">
        <f>'APPENDIX  21 iv'!O8</f>
        <v>316448</v>
      </c>
      <c r="Q8" s="117">
        <f t="shared" si="1"/>
        <v>3680365</v>
      </c>
      <c r="R8" s="117">
        <f t="shared" si="2"/>
        <v>316472</v>
      </c>
      <c r="S8" s="117">
        <f t="shared" si="3"/>
        <v>3996837</v>
      </c>
      <c r="W8" s="117">
        <f>'APPENDIX 20 ii'!H7+'APPENDIX 20 i'!H7+'APPENDIX 20 i'!J7</f>
        <v>24</v>
      </c>
      <c r="X8" s="117">
        <f t="shared" si="4"/>
        <v>546476</v>
      </c>
      <c r="Y8" s="82"/>
    </row>
    <row r="9" spans="1:25" ht="30.75" customHeight="1" x14ac:dyDescent="0.35">
      <c r="B9" s="87" t="s">
        <v>94</v>
      </c>
      <c r="C9" s="137">
        <v>506830</v>
      </c>
      <c r="D9" s="137">
        <v>0</v>
      </c>
      <c r="E9" s="137">
        <v>0</v>
      </c>
      <c r="F9" s="137">
        <v>733479</v>
      </c>
      <c r="G9" s="137">
        <v>11203</v>
      </c>
      <c r="H9" s="137">
        <v>-211076</v>
      </c>
      <c r="I9" s="137">
        <v>49815</v>
      </c>
      <c r="J9" s="137">
        <v>311922</v>
      </c>
      <c r="K9" s="106">
        <f>SUM('APPENDIX 20 i'!C8:L8,'APPENDIX 20 ii'!C8:L8,'APPENDIX 20 iii'!C9:J9)</f>
        <v>19577579</v>
      </c>
      <c r="L9" s="194"/>
      <c r="M9" s="117">
        <f t="shared" si="0"/>
        <v>15132486</v>
      </c>
      <c r="N9" s="117">
        <f>SUM('APPENDIX 20 ii'!H8,'APPENDIX 20 i'!H8,'APPENDIX 20 i'!J8)</f>
        <v>4445093</v>
      </c>
      <c r="O9" s="117">
        <f>'APPENDIX  21 iv'!P9</f>
        <v>0</v>
      </c>
      <c r="P9" s="117">
        <f>'APPENDIX  21 iv'!O9</f>
        <v>0</v>
      </c>
      <c r="Q9" s="117">
        <f t="shared" si="1"/>
        <v>15132486</v>
      </c>
      <c r="R9" s="117">
        <f t="shared" si="2"/>
        <v>4445093</v>
      </c>
      <c r="S9" s="117">
        <f t="shared" si="3"/>
        <v>19577579</v>
      </c>
      <c r="W9" s="117">
        <f>'APPENDIX 20 ii'!H8+'APPENDIX 20 i'!H8+'APPENDIX 20 i'!J8</f>
        <v>4445093</v>
      </c>
      <c r="X9" s="117">
        <f t="shared" si="4"/>
        <v>15132486</v>
      </c>
      <c r="Y9" s="82"/>
    </row>
    <row r="10" spans="1:25" ht="30.75" customHeight="1" x14ac:dyDescent="0.35">
      <c r="B10" s="87" t="s">
        <v>95</v>
      </c>
      <c r="C10" s="137">
        <v>241144</v>
      </c>
      <c r="D10" s="137">
        <v>-1844549</v>
      </c>
      <c r="E10" s="137">
        <v>0</v>
      </c>
      <c r="F10" s="137">
        <v>560253</v>
      </c>
      <c r="G10" s="137">
        <v>0</v>
      </c>
      <c r="H10" s="137">
        <v>0</v>
      </c>
      <c r="I10" s="137">
        <v>0</v>
      </c>
      <c r="J10" s="137">
        <v>44493</v>
      </c>
      <c r="K10" s="106">
        <f>SUM('APPENDIX 20 i'!C9:L9,'APPENDIX 20 ii'!C9:L9,'APPENDIX 20 iii'!C10:J10)</f>
        <v>299068</v>
      </c>
      <c r="L10" s="194"/>
      <c r="M10" s="117">
        <f t="shared" si="0"/>
        <v>299068</v>
      </c>
      <c r="N10" s="117">
        <f>SUM('APPENDIX 20 ii'!H9,'APPENDIX 20 i'!H9,'APPENDIX 20 i'!J9)</f>
        <v>0</v>
      </c>
      <c r="O10" s="117">
        <f>'APPENDIX  21 iv'!P10</f>
        <v>34353219</v>
      </c>
      <c r="P10" s="117">
        <f>'APPENDIX  21 iv'!O10</f>
        <v>24383535</v>
      </c>
      <c r="Q10" s="117">
        <f t="shared" si="1"/>
        <v>34652287</v>
      </c>
      <c r="R10" s="117">
        <f t="shared" si="2"/>
        <v>24383535</v>
      </c>
      <c r="S10" s="117">
        <f t="shared" si="3"/>
        <v>59035822</v>
      </c>
      <c r="W10" s="117">
        <f>'APPENDIX 20 ii'!H9+'APPENDIX 20 i'!H9+'APPENDIX 20 i'!J9</f>
        <v>0</v>
      </c>
      <c r="X10" s="117">
        <f t="shared" si="4"/>
        <v>299068</v>
      </c>
      <c r="Y10" s="82"/>
    </row>
    <row r="11" spans="1:25" ht="30.75" customHeight="1" x14ac:dyDescent="0.35">
      <c r="B11" s="87" t="s">
        <v>96</v>
      </c>
      <c r="C11" s="137">
        <v>0</v>
      </c>
      <c r="D11" s="137">
        <v>0</v>
      </c>
      <c r="E11" s="137">
        <v>-11998</v>
      </c>
      <c r="F11" s="137">
        <v>0</v>
      </c>
      <c r="G11" s="137">
        <v>9000</v>
      </c>
      <c r="H11" s="137">
        <v>72117</v>
      </c>
      <c r="I11" s="137">
        <v>151510</v>
      </c>
      <c r="J11" s="137">
        <v>0</v>
      </c>
      <c r="K11" s="106">
        <f>SUM('APPENDIX 20 i'!C10:L10,'APPENDIX 20 ii'!C10:L10,'APPENDIX 20 iii'!C11:J11)</f>
        <v>11329996</v>
      </c>
      <c r="L11" s="194"/>
      <c r="M11" s="117">
        <f t="shared" si="0"/>
        <v>10752084</v>
      </c>
      <c r="N11" s="117">
        <f>SUM('APPENDIX 20 ii'!H10,'APPENDIX 20 i'!H10,'APPENDIX 20 i'!J10)</f>
        <v>577912</v>
      </c>
      <c r="O11" s="117">
        <f>'APPENDIX  21 iv'!P11</f>
        <v>3604946</v>
      </c>
      <c r="P11" s="117">
        <f>'APPENDIX  21 iv'!O11</f>
        <v>278934</v>
      </c>
      <c r="Q11" s="117">
        <f t="shared" si="1"/>
        <v>14357030</v>
      </c>
      <c r="R11" s="117">
        <f t="shared" si="2"/>
        <v>856846</v>
      </c>
      <c r="S11" s="117">
        <f t="shared" si="3"/>
        <v>15213876</v>
      </c>
      <c r="W11" s="117">
        <f>'APPENDIX 20 ii'!H10+'APPENDIX 20 i'!H10+'APPENDIX 20 i'!J10</f>
        <v>577912</v>
      </c>
      <c r="X11" s="117">
        <f t="shared" si="4"/>
        <v>10752084</v>
      </c>
      <c r="Y11" s="82"/>
    </row>
    <row r="12" spans="1:25" ht="30.75" customHeight="1" x14ac:dyDescent="0.35">
      <c r="B12" s="88" t="s">
        <v>97</v>
      </c>
      <c r="C12" s="138">
        <v>897974</v>
      </c>
      <c r="D12" s="138">
        <v>989530</v>
      </c>
      <c r="E12" s="138">
        <v>138002</v>
      </c>
      <c r="F12" s="138">
        <v>2167131</v>
      </c>
      <c r="G12" s="138">
        <v>170203</v>
      </c>
      <c r="H12" s="138">
        <v>261041</v>
      </c>
      <c r="I12" s="138">
        <v>356301</v>
      </c>
      <c r="J12" s="138">
        <v>1969405</v>
      </c>
      <c r="K12" s="107">
        <f>SUM('APPENDIX 20 i'!C11:L11,'APPENDIX 20 ii'!C11:L11,'APPENDIX 20 iii'!C12:J12)</f>
        <v>49949401</v>
      </c>
      <c r="L12" s="194"/>
      <c r="M12" s="117">
        <f t="shared" si="0"/>
        <v>43626371</v>
      </c>
      <c r="N12" s="117">
        <f>SUM('APPENDIX 20 ii'!H11,'APPENDIX 20 i'!H11,'APPENDIX 20 i'!J11)</f>
        <v>6323030</v>
      </c>
      <c r="O12" s="117">
        <f>'APPENDIX  21 iv'!P12</f>
        <v>72691257</v>
      </c>
      <c r="P12" s="117">
        <f>'APPENDIX  21 iv'!O12</f>
        <v>30039662</v>
      </c>
      <c r="Q12" s="117">
        <f t="shared" si="1"/>
        <v>116317628</v>
      </c>
      <c r="R12" s="117">
        <f t="shared" si="2"/>
        <v>36362692</v>
      </c>
      <c r="S12" s="117">
        <f t="shared" si="3"/>
        <v>152680320</v>
      </c>
      <c r="W12" s="117">
        <f>'APPENDIX 20 ii'!H11+'APPENDIX 20 i'!H11+'APPENDIX 20 i'!J11</f>
        <v>6323030</v>
      </c>
      <c r="X12" s="117">
        <f t="shared" si="4"/>
        <v>43626371</v>
      </c>
      <c r="Y12" s="82"/>
    </row>
    <row r="13" spans="1:25" ht="30.75" customHeight="1" x14ac:dyDescent="0.35">
      <c r="B13" s="87" t="s">
        <v>98</v>
      </c>
      <c r="C13" s="137">
        <v>950167</v>
      </c>
      <c r="D13" s="137">
        <v>35952</v>
      </c>
      <c r="E13" s="137">
        <v>12098</v>
      </c>
      <c r="F13" s="137">
        <v>0</v>
      </c>
      <c r="G13" s="137">
        <v>0</v>
      </c>
      <c r="H13" s="137">
        <v>50194</v>
      </c>
      <c r="I13" s="137">
        <v>83489</v>
      </c>
      <c r="J13" s="137">
        <v>864619</v>
      </c>
      <c r="K13" s="106">
        <f>SUM('APPENDIX 20 i'!C12:L12,'APPENDIX 20 ii'!C12:L12,'APPENDIX 20 iii'!C13:J13)</f>
        <v>6414721</v>
      </c>
      <c r="L13" s="194"/>
      <c r="M13" s="117">
        <f t="shared" si="0"/>
        <v>5775853</v>
      </c>
      <c r="N13" s="117">
        <f>SUM('APPENDIX 20 ii'!H12,'APPENDIX 20 i'!H12,'APPENDIX 20 i'!J12)</f>
        <v>638868</v>
      </c>
      <c r="O13" s="117">
        <f>'APPENDIX  21 iv'!P13</f>
        <v>97689368</v>
      </c>
      <c r="P13" s="117">
        <f>'APPENDIX  21 iv'!O13</f>
        <v>15247698</v>
      </c>
      <c r="Q13" s="117">
        <f t="shared" si="1"/>
        <v>103465221</v>
      </c>
      <c r="R13" s="117">
        <f t="shared" si="2"/>
        <v>15886566</v>
      </c>
      <c r="S13" s="117">
        <f t="shared" si="3"/>
        <v>119351787</v>
      </c>
      <c r="W13" s="117">
        <f>'APPENDIX 20 ii'!H12+'APPENDIX 20 i'!H12+'APPENDIX 20 i'!J12</f>
        <v>638868</v>
      </c>
      <c r="X13" s="117">
        <f t="shared" si="4"/>
        <v>5775853</v>
      </c>
      <c r="Y13" s="82"/>
    </row>
    <row r="14" spans="1:25" ht="30.75" customHeight="1" x14ac:dyDescent="0.35">
      <c r="B14" s="90" t="s">
        <v>99</v>
      </c>
      <c r="C14" s="137">
        <v>2703307</v>
      </c>
      <c r="D14" s="137">
        <v>588075</v>
      </c>
      <c r="E14" s="137">
        <v>767369</v>
      </c>
      <c r="F14" s="137">
        <v>20671461</v>
      </c>
      <c r="G14" s="137">
        <v>0</v>
      </c>
      <c r="H14" s="137">
        <v>2888157</v>
      </c>
      <c r="I14" s="137">
        <v>215794</v>
      </c>
      <c r="J14" s="137">
        <v>8815362</v>
      </c>
      <c r="K14" s="106">
        <f>SUM('APPENDIX 20 i'!C13:L13,'APPENDIX 20 ii'!C13:L13,'APPENDIX 20 iii'!C14:J14)</f>
        <v>344580628</v>
      </c>
      <c r="L14" s="194"/>
      <c r="M14" s="117">
        <f t="shared" si="0"/>
        <v>341844476</v>
      </c>
      <c r="N14" s="117">
        <f>SUM('APPENDIX 20 ii'!H13,'APPENDIX 20 i'!H13,'APPENDIX 20 i'!J13)</f>
        <v>2736152</v>
      </c>
      <c r="O14" s="117">
        <f>'APPENDIX  21 iv'!P14</f>
        <v>0</v>
      </c>
      <c r="P14" s="117">
        <f>'APPENDIX  21 iv'!O14</f>
        <v>0</v>
      </c>
      <c r="Q14" s="117">
        <f t="shared" si="1"/>
        <v>341844476</v>
      </c>
      <c r="R14" s="117">
        <f t="shared" si="2"/>
        <v>2736152</v>
      </c>
      <c r="S14" s="117">
        <f t="shared" si="3"/>
        <v>344580628</v>
      </c>
      <c r="W14" s="117">
        <f>'APPENDIX 20 ii'!H13+'APPENDIX 20 i'!H13+'APPENDIX 20 i'!J13</f>
        <v>2736152</v>
      </c>
      <c r="X14" s="117">
        <f t="shared" si="4"/>
        <v>341844476</v>
      </c>
      <c r="Y14" s="82"/>
    </row>
    <row r="15" spans="1:25" ht="30.75" customHeight="1" x14ac:dyDescent="0.35">
      <c r="B15" s="90" t="s">
        <v>100</v>
      </c>
      <c r="C15" s="137">
        <v>238763</v>
      </c>
      <c r="D15" s="137">
        <v>0</v>
      </c>
      <c r="E15" s="137">
        <v>0</v>
      </c>
      <c r="F15" s="137">
        <v>1097610</v>
      </c>
      <c r="G15" s="137">
        <v>0</v>
      </c>
      <c r="H15" s="137">
        <v>0</v>
      </c>
      <c r="I15" s="137">
        <v>0</v>
      </c>
      <c r="J15" s="137">
        <v>130940</v>
      </c>
      <c r="K15" s="106">
        <f>SUM('APPENDIX 20 i'!C14:L14,'APPENDIX 20 ii'!C14:L14,'APPENDIX 20 iii'!C15:J15)</f>
        <v>8976352</v>
      </c>
      <c r="L15" s="194"/>
      <c r="M15" s="117">
        <f t="shared" si="0"/>
        <v>8762074</v>
      </c>
      <c r="N15" s="117">
        <f>SUM('APPENDIX 20 ii'!H14,'APPENDIX 20 i'!H14,'APPENDIX 20 i'!J14)</f>
        <v>214278</v>
      </c>
      <c r="O15" s="117">
        <f>'APPENDIX  21 iv'!P15</f>
        <v>1212778</v>
      </c>
      <c r="P15" s="117">
        <f>'APPENDIX  21 iv'!O15</f>
        <v>119483</v>
      </c>
      <c r="Q15" s="117">
        <f t="shared" si="1"/>
        <v>9974852</v>
      </c>
      <c r="R15" s="117">
        <f t="shared" si="2"/>
        <v>333761</v>
      </c>
      <c r="S15" s="117">
        <f t="shared" si="3"/>
        <v>10308613</v>
      </c>
      <c r="W15" s="117">
        <f>'APPENDIX 20 ii'!H14+'APPENDIX 20 i'!H14+'APPENDIX 20 i'!J14</f>
        <v>214278</v>
      </c>
      <c r="X15" s="117">
        <f t="shared" si="4"/>
        <v>8762074</v>
      </c>
      <c r="Y15" s="82"/>
    </row>
    <row r="16" spans="1:25" ht="30.75" customHeight="1" x14ac:dyDescent="0.35">
      <c r="B16" s="90" t="s">
        <v>101</v>
      </c>
      <c r="C16" s="137">
        <v>1149074</v>
      </c>
      <c r="D16" s="137">
        <v>129659</v>
      </c>
      <c r="E16" s="137">
        <v>41659</v>
      </c>
      <c r="F16" s="137">
        <v>1053796</v>
      </c>
      <c r="G16" s="137">
        <v>117854</v>
      </c>
      <c r="H16" s="137">
        <v>16416</v>
      </c>
      <c r="I16" s="137">
        <v>89439</v>
      </c>
      <c r="J16" s="137">
        <v>347039</v>
      </c>
      <c r="K16" s="106">
        <f>SUM('APPENDIX 20 i'!C15:L15,'APPENDIX 20 ii'!C15:L15,'APPENDIX 20 iii'!C16:J16)</f>
        <v>13510254</v>
      </c>
      <c r="L16" s="194"/>
      <c r="M16" s="117">
        <f t="shared" si="0"/>
        <v>10972808</v>
      </c>
      <c r="N16" s="117">
        <f>SUM('APPENDIX 20 ii'!H15,'APPENDIX 20 i'!H15,'APPENDIX 20 i'!J15)</f>
        <v>2537446</v>
      </c>
      <c r="O16" s="117">
        <f>'APPENDIX  21 iv'!P16</f>
        <v>23920406</v>
      </c>
      <c r="P16" s="117">
        <f>'APPENDIX  21 iv'!O16</f>
        <v>1342521</v>
      </c>
      <c r="Q16" s="117">
        <f t="shared" si="1"/>
        <v>34893214</v>
      </c>
      <c r="R16" s="117">
        <f t="shared" si="2"/>
        <v>3879967</v>
      </c>
      <c r="S16" s="117">
        <f t="shared" si="3"/>
        <v>38773181</v>
      </c>
      <c r="W16" s="117">
        <f>'APPENDIX 20 ii'!H15+'APPENDIX 20 i'!H15+'APPENDIX 20 i'!J15</f>
        <v>2537446</v>
      </c>
      <c r="X16" s="117">
        <f t="shared" si="4"/>
        <v>10972808</v>
      </c>
      <c r="Y16" s="82"/>
    </row>
    <row r="17" spans="2:25" ht="30.75" customHeight="1" thickBot="1" x14ac:dyDescent="0.4">
      <c r="B17" s="91" t="s">
        <v>102</v>
      </c>
      <c r="C17" s="139">
        <v>5939286</v>
      </c>
      <c r="D17" s="139">
        <v>1743216</v>
      </c>
      <c r="E17" s="139">
        <v>959128</v>
      </c>
      <c r="F17" s="139">
        <v>24989999</v>
      </c>
      <c r="G17" s="139">
        <v>288057</v>
      </c>
      <c r="H17" s="139">
        <v>3215807</v>
      </c>
      <c r="I17" s="139">
        <v>745022</v>
      </c>
      <c r="J17" s="139">
        <v>12127365</v>
      </c>
      <c r="K17" s="108">
        <f>SUM('APPENDIX 20 i'!C16:L16,'APPENDIX 20 ii'!C16:L16,'APPENDIX 20 iii'!C17:J17)</f>
        <v>423431354</v>
      </c>
      <c r="L17" s="194"/>
      <c r="M17" s="117">
        <f t="shared" si="0"/>
        <v>410981581</v>
      </c>
      <c r="N17" s="117">
        <f>SUM('APPENDIX 20 ii'!H16,'APPENDIX 20 i'!H16,'APPENDIX 20 i'!J16)</f>
        <v>12449773</v>
      </c>
      <c r="O17" s="117">
        <f>'APPENDIX  21 iv'!P17</f>
        <v>195513813</v>
      </c>
      <c r="P17" s="117">
        <f>'APPENDIX  21 iv'!O17</f>
        <v>46749363</v>
      </c>
      <c r="Q17" s="117">
        <f t="shared" si="1"/>
        <v>606495394</v>
      </c>
      <c r="R17" s="117">
        <f t="shared" si="2"/>
        <v>59199136</v>
      </c>
      <c r="S17" s="117">
        <f t="shared" si="3"/>
        <v>665694530</v>
      </c>
      <c r="W17" s="117">
        <f>'APPENDIX 20 ii'!H16+'APPENDIX 20 i'!H16+'APPENDIX 20 i'!J16</f>
        <v>12449773</v>
      </c>
      <c r="X17" s="117">
        <f t="shared" si="4"/>
        <v>410981581</v>
      </c>
      <c r="Y17" s="82"/>
    </row>
    <row r="18" spans="2:25" ht="30.75" customHeight="1" thickTop="1" x14ac:dyDescent="0.3">
      <c r="B18" s="93" t="s">
        <v>103</v>
      </c>
      <c r="C18" s="140">
        <v>0</v>
      </c>
      <c r="D18" s="140">
        <v>0</v>
      </c>
      <c r="E18" s="140">
        <v>75000</v>
      </c>
      <c r="F18" s="140">
        <v>0</v>
      </c>
      <c r="G18" s="137">
        <v>0</v>
      </c>
      <c r="H18" s="140">
        <v>126485</v>
      </c>
      <c r="I18" s="140">
        <v>0</v>
      </c>
      <c r="J18" s="140">
        <v>0</v>
      </c>
      <c r="K18" s="109">
        <f>SUM('APPENDIX 20 i'!C17:L17,'APPENDIX 20 ii'!C17:L17,'APPENDIX 20 iii'!C18:J18)</f>
        <v>2211191</v>
      </c>
      <c r="L18" s="195"/>
      <c r="M18" s="117">
        <f t="shared" si="0"/>
        <v>2211191</v>
      </c>
      <c r="N18" s="117">
        <f>SUM('APPENDIX 20 ii'!H17,'APPENDIX 20 i'!H17,'APPENDIX 20 i'!J17)</f>
        <v>0</v>
      </c>
      <c r="O18" s="117">
        <f>'APPENDIX  21 iv'!P18</f>
        <v>5628143</v>
      </c>
      <c r="P18" s="117">
        <f>'APPENDIX  21 iv'!O18</f>
        <v>534001</v>
      </c>
      <c r="Q18" s="117">
        <f t="shared" si="1"/>
        <v>7839334</v>
      </c>
      <c r="R18" s="117">
        <f t="shared" si="2"/>
        <v>534001</v>
      </c>
      <c r="S18" s="199">
        <f t="shared" si="3"/>
        <v>8373335</v>
      </c>
      <c r="T18" s="10" t="s">
        <v>103</v>
      </c>
      <c r="W18" s="117">
        <f>'APPENDIX 20 ii'!H17+'APPENDIX 20 i'!H17+'APPENDIX 20 i'!J17</f>
        <v>0</v>
      </c>
      <c r="X18" s="117">
        <f t="shared" si="4"/>
        <v>2211191</v>
      </c>
      <c r="Y18" s="82"/>
    </row>
    <row r="19" spans="2:25" ht="30.75" customHeight="1" x14ac:dyDescent="0.3">
      <c r="B19" s="90" t="s">
        <v>104</v>
      </c>
      <c r="C19" s="137">
        <v>1411500</v>
      </c>
      <c r="D19" s="137">
        <v>0</v>
      </c>
      <c r="E19" s="137">
        <v>0</v>
      </c>
      <c r="F19" s="137">
        <v>3374000</v>
      </c>
      <c r="G19" s="137">
        <v>0</v>
      </c>
      <c r="H19" s="137">
        <v>1241500</v>
      </c>
      <c r="I19" s="137">
        <v>361916</v>
      </c>
      <c r="J19" s="137">
        <v>840000</v>
      </c>
      <c r="K19" s="106">
        <f>SUM('APPENDIX 20 i'!C18:L18,'APPENDIX 20 ii'!C18:L18,'APPENDIX 20 iii'!C19:J19)</f>
        <v>46933939</v>
      </c>
      <c r="L19" s="195"/>
      <c r="M19" s="117">
        <f t="shared" si="0"/>
        <v>45253325</v>
      </c>
      <c r="N19" s="117">
        <f>SUM('APPENDIX 20 ii'!H18,'APPENDIX 20 i'!H18,'APPENDIX 20 i'!J18)</f>
        <v>1680614</v>
      </c>
      <c r="O19" s="117">
        <f>'APPENDIX  21 iv'!P19</f>
        <v>27574629</v>
      </c>
      <c r="P19" s="117">
        <f>'APPENDIX  21 iv'!O19</f>
        <v>9281273</v>
      </c>
      <c r="Q19" s="117">
        <f t="shared" si="1"/>
        <v>72827954</v>
      </c>
      <c r="R19" s="117">
        <f t="shared" si="2"/>
        <v>10961887</v>
      </c>
      <c r="S19" s="117">
        <f t="shared" si="3"/>
        <v>83789841</v>
      </c>
      <c r="T19" s="10" t="s">
        <v>104</v>
      </c>
      <c r="W19" s="117">
        <f>'APPENDIX 20 ii'!H18+'APPENDIX 20 i'!H18+'APPENDIX 20 i'!J18</f>
        <v>1680614</v>
      </c>
      <c r="X19" s="117">
        <f t="shared" si="4"/>
        <v>45253325</v>
      </c>
      <c r="Y19" s="82"/>
    </row>
    <row r="20" spans="2:25" ht="30.75" customHeight="1" x14ac:dyDescent="0.3">
      <c r="B20" s="90" t="s">
        <v>105</v>
      </c>
      <c r="C20" s="137">
        <v>43072</v>
      </c>
      <c r="D20" s="137">
        <v>60226</v>
      </c>
      <c r="E20" s="137">
        <v>1853</v>
      </c>
      <c r="F20" s="137">
        <v>163383</v>
      </c>
      <c r="G20" s="137">
        <v>0</v>
      </c>
      <c r="H20" s="137">
        <v>933</v>
      </c>
      <c r="I20" s="137">
        <v>20559</v>
      </c>
      <c r="J20" s="137">
        <v>31525</v>
      </c>
      <c r="K20" s="106">
        <f>SUM('APPENDIX 20 i'!C19:L19,'APPENDIX 20 ii'!C19:L19,'APPENDIX 20 iii'!C20:J20)</f>
        <v>1134861</v>
      </c>
      <c r="L20" s="195"/>
      <c r="M20" s="117">
        <f t="shared" si="0"/>
        <v>1134861</v>
      </c>
      <c r="N20" s="117">
        <f>SUM('APPENDIX 20 ii'!H19,'APPENDIX 20 i'!H19,'APPENDIX 20 i'!J19)</f>
        <v>0</v>
      </c>
      <c r="O20" s="117">
        <f>'APPENDIX  21 iv'!P20</f>
        <v>2199888</v>
      </c>
      <c r="P20" s="117">
        <f>'APPENDIX  21 iv'!O20</f>
        <v>135353</v>
      </c>
      <c r="Q20" s="117">
        <f t="shared" si="1"/>
        <v>3334749</v>
      </c>
      <c r="R20" s="117">
        <f t="shared" si="2"/>
        <v>135353</v>
      </c>
      <c r="S20" s="199">
        <f t="shared" si="3"/>
        <v>3470102</v>
      </c>
      <c r="T20" s="10" t="s">
        <v>105</v>
      </c>
      <c r="W20" s="117">
        <f>'APPENDIX 20 ii'!H19+'APPENDIX 20 i'!H19+'APPENDIX 20 i'!J19</f>
        <v>0</v>
      </c>
      <c r="X20" s="117">
        <f t="shared" si="4"/>
        <v>1134861</v>
      </c>
      <c r="Y20" s="82"/>
    </row>
    <row r="21" spans="2:25" ht="30.75" customHeight="1" x14ac:dyDescent="0.3">
      <c r="B21" s="90" t="s">
        <v>106</v>
      </c>
      <c r="C21" s="137">
        <v>484961</v>
      </c>
      <c r="D21" s="137">
        <v>1349289</v>
      </c>
      <c r="E21" s="137">
        <v>531420</v>
      </c>
      <c r="F21" s="137">
        <v>14456949</v>
      </c>
      <c r="G21" s="137">
        <v>52532</v>
      </c>
      <c r="H21" s="137">
        <v>281420</v>
      </c>
      <c r="I21" s="137">
        <v>69440</v>
      </c>
      <c r="J21" s="137">
        <v>7055491</v>
      </c>
      <c r="K21" s="106">
        <f>SUM('APPENDIX 20 i'!C20:L20,'APPENDIX 20 ii'!C20:L20,'APPENDIX 20 iii'!C21:J21)</f>
        <v>248832483</v>
      </c>
      <c r="L21" s="195"/>
      <c r="M21" s="117">
        <f t="shared" si="0"/>
        <v>244888080</v>
      </c>
      <c r="N21" s="117">
        <f>SUM('APPENDIX 20 ii'!H20,'APPENDIX 20 i'!H20,'APPENDIX 20 i'!J20)</f>
        <v>3944403</v>
      </c>
      <c r="O21" s="117">
        <f>'APPENDIX  21 iv'!P21</f>
        <v>54407105</v>
      </c>
      <c r="P21" s="117">
        <f>'APPENDIX  21 iv'!O21</f>
        <v>16903791</v>
      </c>
      <c r="Q21" s="117">
        <f t="shared" si="1"/>
        <v>299295185</v>
      </c>
      <c r="R21" s="117">
        <f t="shared" si="2"/>
        <v>20848194</v>
      </c>
      <c r="S21" s="117">
        <f t="shared" si="3"/>
        <v>320143379</v>
      </c>
      <c r="T21" s="10" t="s">
        <v>106</v>
      </c>
      <c r="W21" s="117">
        <f>'APPENDIX 20 ii'!H20+'APPENDIX 20 i'!H20+'APPENDIX 20 i'!J20</f>
        <v>3944403</v>
      </c>
      <c r="X21" s="117">
        <f t="shared" si="4"/>
        <v>244888080</v>
      </c>
      <c r="Y21" s="82"/>
    </row>
    <row r="22" spans="2:25" ht="30.75" customHeight="1" x14ac:dyDescent="0.3">
      <c r="B22" s="90" t="s">
        <v>107</v>
      </c>
      <c r="C22" s="137">
        <v>0</v>
      </c>
      <c r="D22" s="137">
        <v>0</v>
      </c>
      <c r="E22" s="137">
        <v>0</v>
      </c>
      <c r="F22" s="137">
        <v>52038</v>
      </c>
      <c r="G22" s="137">
        <v>0</v>
      </c>
      <c r="H22" s="137">
        <v>0</v>
      </c>
      <c r="I22" s="137">
        <v>0</v>
      </c>
      <c r="J22" s="137">
        <v>0</v>
      </c>
      <c r="K22" s="106">
        <f>SUM('APPENDIX 20 i'!C21:L21,'APPENDIX 20 ii'!C21:L21,'APPENDIX 20 iii'!C22:J22)</f>
        <v>684360</v>
      </c>
      <c r="L22" s="195"/>
      <c r="M22" s="117">
        <f t="shared" si="0"/>
        <v>684360</v>
      </c>
      <c r="N22" s="117">
        <f>SUM('APPENDIX 20 ii'!H21,'APPENDIX 20 i'!H21,'APPENDIX 20 i'!J21)</f>
        <v>0</v>
      </c>
      <c r="O22" s="117">
        <f>'APPENDIX  21 iv'!P22</f>
        <v>491067</v>
      </c>
      <c r="P22" s="117">
        <f>'APPENDIX  21 iv'!O22</f>
        <v>0</v>
      </c>
      <c r="Q22" s="117">
        <f t="shared" si="1"/>
        <v>1175427</v>
      </c>
      <c r="R22" s="117">
        <f t="shared" si="2"/>
        <v>0</v>
      </c>
      <c r="S22" s="117">
        <f t="shared" si="3"/>
        <v>1175427</v>
      </c>
      <c r="T22" s="10" t="s">
        <v>107</v>
      </c>
      <c r="W22" s="117">
        <f>'APPENDIX 20 ii'!H21+'APPENDIX 20 i'!H21+'APPENDIX 20 i'!J21</f>
        <v>0</v>
      </c>
      <c r="X22" s="117">
        <f t="shared" si="4"/>
        <v>684360</v>
      </c>
      <c r="Y22" s="82"/>
    </row>
    <row r="23" spans="2:25" ht="30.75" customHeight="1" x14ac:dyDescent="0.3">
      <c r="B23" s="90" t="s">
        <v>108</v>
      </c>
      <c r="C23" s="137">
        <v>0</v>
      </c>
      <c r="D23" s="137">
        <v>0</v>
      </c>
      <c r="E23" s="137">
        <v>0</v>
      </c>
      <c r="F23" s="137">
        <v>0</v>
      </c>
      <c r="G23" s="137">
        <v>0</v>
      </c>
      <c r="H23" s="137">
        <v>0</v>
      </c>
      <c r="I23" s="137">
        <v>0</v>
      </c>
      <c r="J23" s="137">
        <v>0</v>
      </c>
      <c r="K23" s="106">
        <f>SUM('APPENDIX 20 i'!C22:L22,'APPENDIX 20 ii'!C22:L22,'APPENDIX 20 iii'!C23:J23)</f>
        <v>4976685</v>
      </c>
      <c r="L23" s="195"/>
      <c r="M23" s="117">
        <f t="shared" si="0"/>
        <v>4976685</v>
      </c>
      <c r="N23" s="117">
        <f>SUM('APPENDIX 20 ii'!H22,'APPENDIX 20 i'!H22,'APPENDIX 20 i'!J22)</f>
        <v>0</v>
      </c>
      <c r="O23" s="117">
        <f>'APPENDIX  21 iv'!P23</f>
        <v>5464129</v>
      </c>
      <c r="P23" s="117">
        <f>'APPENDIX  21 iv'!O23</f>
        <v>4661743</v>
      </c>
      <c r="Q23" s="117">
        <f t="shared" si="1"/>
        <v>10440814</v>
      </c>
      <c r="R23" s="117">
        <f t="shared" si="2"/>
        <v>4661743</v>
      </c>
      <c r="S23" s="117">
        <f t="shared" si="3"/>
        <v>15102557</v>
      </c>
      <c r="T23" s="10" t="s">
        <v>108</v>
      </c>
      <c r="W23" s="117">
        <f>'APPENDIX 20 ii'!H22+'APPENDIX 20 i'!H22+'APPENDIX 20 i'!J22</f>
        <v>0</v>
      </c>
      <c r="X23" s="117">
        <f t="shared" si="4"/>
        <v>4976685</v>
      </c>
      <c r="Y23" s="82"/>
    </row>
    <row r="24" spans="2:25" ht="30.75" customHeight="1" x14ac:dyDescent="0.3">
      <c r="B24" s="90" t="s">
        <v>109</v>
      </c>
      <c r="C24" s="137">
        <v>0</v>
      </c>
      <c r="D24" s="137">
        <v>0</v>
      </c>
      <c r="E24" s="137">
        <v>59269</v>
      </c>
      <c r="F24" s="137">
        <v>1296251</v>
      </c>
      <c r="G24" s="137">
        <v>26640</v>
      </c>
      <c r="H24" s="137">
        <v>0</v>
      </c>
      <c r="I24" s="137">
        <v>0</v>
      </c>
      <c r="J24" s="137">
        <v>804113</v>
      </c>
      <c r="K24" s="106">
        <f>SUM('APPENDIX 20 i'!C23:L23,'APPENDIX 20 ii'!C23:L23,'APPENDIX 20 iii'!C24:J24)</f>
        <v>7004547</v>
      </c>
      <c r="L24" s="195"/>
      <c r="M24" s="117">
        <f t="shared" si="0"/>
        <v>6912298</v>
      </c>
      <c r="N24" s="117">
        <f>SUM('APPENDIX 20 ii'!H23,'APPENDIX 20 i'!H23,'APPENDIX 20 i'!J23)</f>
        <v>92249</v>
      </c>
      <c r="O24" s="117">
        <f>'APPENDIX  21 iv'!P24</f>
        <v>2231786</v>
      </c>
      <c r="P24" s="117">
        <f>'APPENDIX  21 iv'!O24</f>
        <v>1000573</v>
      </c>
      <c r="Q24" s="117">
        <f t="shared" si="1"/>
        <v>9144084</v>
      </c>
      <c r="R24" s="117">
        <f t="shared" si="2"/>
        <v>1092822</v>
      </c>
      <c r="S24" s="117">
        <f t="shared" si="3"/>
        <v>10236906</v>
      </c>
      <c r="T24" s="10" t="s">
        <v>109</v>
      </c>
      <c r="W24" s="117">
        <f>'APPENDIX 20 ii'!H23+'APPENDIX 20 i'!H23+'APPENDIX 20 i'!J23</f>
        <v>92249</v>
      </c>
      <c r="X24" s="117">
        <f t="shared" si="4"/>
        <v>6912298</v>
      </c>
      <c r="Y24" s="82"/>
    </row>
    <row r="25" spans="2:25" ht="30.75" customHeight="1" x14ac:dyDescent="0.3">
      <c r="B25" s="90" t="s">
        <v>110</v>
      </c>
      <c r="C25" s="137">
        <v>0</v>
      </c>
      <c r="D25" s="137">
        <v>0</v>
      </c>
      <c r="E25" s="137">
        <v>0</v>
      </c>
      <c r="F25" s="137">
        <v>0</v>
      </c>
      <c r="G25" s="137">
        <v>0</v>
      </c>
      <c r="H25" s="137">
        <v>0</v>
      </c>
      <c r="I25" s="137">
        <v>0</v>
      </c>
      <c r="J25" s="137">
        <v>0</v>
      </c>
      <c r="K25" s="106">
        <f>SUM('APPENDIX 20 i'!C24:L24,'APPENDIX 20 ii'!C24:L24,'APPENDIX 20 iii'!C25:J25)</f>
        <v>154418</v>
      </c>
      <c r="L25" s="195"/>
      <c r="M25" s="117">
        <f t="shared" si="0"/>
        <v>154418</v>
      </c>
      <c r="N25" s="117">
        <f>SUM('APPENDIX 20 ii'!H24,'APPENDIX 20 i'!H24,'APPENDIX 20 i'!J24)</f>
        <v>0</v>
      </c>
      <c r="O25" s="117">
        <f>'APPENDIX  21 iv'!P25</f>
        <v>65815</v>
      </c>
      <c r="P25" s="117">
        <f>'APPENDIX  21 iv'!O25</f>
        <v>0</v>
      </c>
      <c r="Q25" s="117">
        <f t="shared" si="1"/>
        <v>220233</v>
      </c>
      <c r="R25" s="117">
        <f t="shared" si="2"/>
        <v>0</v>
      </c>
      <c r="S25" s="117">
        <f t="shared" si="3"/>
        <v>220233</v>
      </c>
      <c r="T25" s="10" t="s">
        <v>110</v>
      </c>
      <c r="W25" s="117">
        <f>'APPENDIX 20 ii'!H24+'APPENDIX 20 i'!H24+'APPENDIX 20 i'!J24</f>
        <v>0</v>
      </c>
      <c r="X25" s="117">
        <f t="shared" si="4"/>
        <v>154418</v>
      </c>
      <c r="Y25" s="82"/>
    </row>
    <row r="26" spans="2:25" ht="30.75" customHeight="1" x14ac:dyDescent="0.3">
      <c r="B26" s="90" t="s">
        <v>111</v>
      </c>
      <c r="C26" s="137">
        <v>0</v>
      </c>
      <c r="D26" s="137">
        <v>0</v>
      </c>
      <c r="E26" s="137">
        <v>0</v>
      </c>
      <c r="F26" s="137">
        <v>0</v>
      </c>
      <c r="G26" s="137">
        <v>0</v>
      </c>
      <c r="H26" s="137">
        <v>0</v>
      </c>
      <c r="I26" s="137">
        <v>0</v>
      </c>
      <c r="J26" s="137">
        <v>0</v>
      </c>
      <c r="K26" s="106">
        <f>SUM('APPENDIX 20 i'!C25:L25,'APPENDIX 20 ii'!C25:L25,'APPENDIX 20 iii'!C26:J26)</f>
        <v>0</v>
      </c>
      <c r="L26" s="195"/>
      <c r="M26" s="117">
        <f t="shared" si="0"/>
        <v>0</v>
      </c>
      <c r="N26" s="117">
        <f>SUM('APPENDIX 20 ii'!H25,'APPENDIX 20 i'!H25,'APPENDIX 20 i'!J25)</f>
        <v>0</v>
      </c>
      <c r="O26" s="117">
        <f>'APPENDIX  21 iv'!P26</f>
        <v>5350</v>
      </c>
      <c r="P26" s="117">
        <f>'APPENDIX  21 iv'!O26</f>
        <v>0</v>
      </c>
      <c r="Q26" s="117">
        <f t="shared" si="1"/>
        <v>5350</v>
      </c>
      <c r="R26" s="117">
        <f t="shared" si="2"/>
        <v>0</v>
      </c>
      <c r="S26" s="117">
        <f t="shared" si="3"/>
        <v>5350</v>
      </c>
      <c r="T26" s="10" t="s">
        <v>111</v>
      </c>
      <c r="W26" s="117">
        <f>'APPENDIX 20 ii'!H25+'APPENDIX 20 i'!H25+'APPENDIX 20 i'!J25</f>
        <v>0</v>
      </c>
      <c r="X26" s="117">
        <f t="shared" si="4"/>
        <v>0</v>
      </c>
      <c r="Y26" s="82"/>
    </row>
    <row r="27" spans="2:25" ht="30.75" customHeight="1" x14ac:dyDescent="0.3">
      <c r="B27" s="90" t="s">
        <v>112</v>
      </c>
      <c r="C27" s="137">
        <v>21350</v>
      </c>
      <c r="D27" s="137">
        <v>0</v>
      </c>
      <c r="E27" s="137">
        <v>0</v>
      </c>
      <c r="F27" s="137">
        <v>2094435</v>
      </c>
      <c r="G27" s="137">
        <v>0</v>
      </c>
      <c r="H27" s="137">
        <v>0</v>
      </c>
      <c r="I27" s="137">
        <v>0</v>
      </c>
      <c r="J27" s="137">
        <v>1815159</v>
      </c>
      <c r="K27" s="106">
        <f>SUM('APPENDIX 20 i'!C26:L26,'APPENDIX 20 ii'!C26:L26,'APPENDIX 20 iii'!C27:J27)</f>
        <v>33587138</v>
      </c>
      <c r="L27" s="195"/>
      <c r="M27" s="117">
        <f t="shared" si="0"/>
        <v>33253688</v>
      </c>
      <c r="N27" s="117">
        <f>SUM('APPENDIX 20 ii'!H26,'APPENDIX 20 i'!H26,'APPENDIX 20 i'!J26)</f>
        <v>333450</v>
      </c>
      <c r="O27" s="117">
        <f>'APPENDIX  21 iv'!P27</f>
        <v>7237493</v>
      </c>
      <c r="P27" s="117">
        <f>'APPENDIX  21 iv'!O27</f>
        <v>1374518</v>
      </c>
      <c r="Q27" s="117">
        <f t="shared" si="1"/>
        <v>40491181</v>
      </c>
      <c r="R27" s="117">
        <f t="shared" si="2"/>
        <v>1707968</v>
      </c>
      <c r="S27" s="117">
        <f t="shared" si="3"/>
        <v>42199149</v>
      </c>
      <c r="T27" s="10" t="s">
        <v>112</v>
      </c>
      <c r="W27" s="117">
        <f>'APPENDIX 20 ii'!H26+'APPENDIX 20 i'!H26+'APPENDIX 20 i'!J26</f>
        <v>333450</v>
      </c>
      <c r="X27" s="117">
        <f t="shared" si="4"/>
        <v>33253688</v>
      </c>
      <c r="Y27" s="82"/>
    </row>
    <row r="28" spans="2:25" ht="30.75" customHeight="1" x14ac:dyDescent="0.3">
      <c r="B28" s="90" t="s">
        <v>113</v>
      </c>
      <c r="C28" s="137">
        <v>0</v>
      </c>
      <c r="D28" s="137">
        <v>0</v>
      </c>
      <c r="E28" s="137">
        <v>0</v>
      </c>
      <c r="F28" s="137">
        <v>0</v>
      </c>
      <c r="G28" s="137">
        <v>0</v>
      </c>
      <c r="H28" s="137">
        <v>0</v>
      </c>
      <c r="I28" s="137">
        <v>0</v>
      </c>
      <c r="J28" s="137">
        <v>15701</v>
      </c>
      <c r="K28" s="106">
        <f>SUM('APPENDIX 20 i'!C27:L27,'APPENDIX 20 ii'!C27:L27,'APPENDIX 20 iii'!C28:J28)</f>
        <v>6323903</v>
      </c>
      <c r="L28" s="195"/>
      <c r="M28" s="117">
        <f t="shared" si="0"/>
        <v>6323903</v>
      </c>
      <c r="N28" s="117">
        <f>SUM('APPENDIX 20 ii'!H27,'APPENDIX 20 i'!H27,'APPENDIX 20 i'!J27)</f>
        <v>0</v>
      </c>
      <c r="O28" s="117">
        <f>'APPENDIX  21 iv'!P28</f>
        <v>3003301</v>
      </c>
      <c r="P28" s="117">
        <f>'APPENDIX  21 iv'!O28</f>
        <v>202231</v>
      </c>
      <c r="Q28" s="117">
        <f t="shared" si="1"/>
        <v>9327204</v>
      </c>
      <c r="R28" s="117">
        <f t="shared" si="2"/>
        <v>202231</v>
      </c>
      <c r="S28" s="117">
        <f t="shared" si="3"/>
        <v>9529435</v>
      </c>
      <c r="T28" s="10" t="s">
        <v>113</v>
      </c>
      <c r="W28" s="117">
        <f>'APPENDIX 20 ii'!H27+'APPENDIX 20 i'!H27+'APPENDIX 20 i'!J27</f>
        <v>0</v>
      </c>
      <c r="X28" s="117">
        <f t="shared" si="4"/>
        <v>6323903</v>
      </c>
      <c r="Y28" s="82"/>
    </row>
    <row r="29" spans="2:25" ht="30.75" customHeight="1" x14ac:dyDescent="0.3">
      <c r="B29" s="90" t="s">
        <v>114</v>
      </c>
      <c r="C29" s="137">
        <v>0</v>
      </c>
      <c r="D29" s="137">
        <v>0</v>
      </c>
      <c r="E29" s="137">
        <v>0</v>
      </c>
      <c r="F29" s="137">
        <v>0</v>
      </c>
      <c r="G29" s="137">
        <v>0</v>
      </c>
      <c r="H29" s="137">
        <v>0</v>
      </c>
      <c r="I29" s="137">
        <v>0</v>
      </c>
      <c r="J29" s="137">
        <v>0</v>
      </c>
      <c r="K29" s="106">
        <f>SUM('APPENDIX 20 i'!C28:L28,'APPENDIX 20 ii'!C28:L28,'APPENDIX 20 iii'!C29:J29)</f>
        <v>1223</v>
      </c>
      <c r="L29" s="195"/>
      <c r="M29" s="117">
        <f t="shared" si="0"/>
        <v>1223</v>
      </c>
      <c r="N29" s="117">
        <f>SUM('APPENDIX 20 ii'!H28,'APPENDIX 20 i'!H28,'APPENDIX 20 i'!J28)</f>
        <v>0</v>
      </c>
      <c r="O29" s="117">
        <f>'APPENDIX  21 iv'!P29</f>
        <v>970</v>
      </c>
      <c r="P29" s="117">
        <f>'APPENDIX  21 iv'!O29</f>
        <v>81</v>
      </c>
      <c r="Q29" s="117">
        <f t="shared" si="1"/>
        <v>2193</v>
      </c>
      <c r="R29" s="117">
        <f t="shared" si="2"/>
        <v>81</v>
      </c>
      <c r="S29" s="117">
        <f t="shared" si="3"/>
        <v>2274</v>
      </c>
      <c r="T29" s="10" t="s">
        <v>114</v>
      </c>
      <c r="W29" s="117">
        <f>'APPENDIX 20 ii'!H28+'APPENDIX 20 i'!H28+'APPENDIX 20 i'!J28</f>
        <v>0</v>
      </c>
      <c r="X29" s="117">
        <f t="shared" si="4"/>
        <v>1223</v>
      </c>
      <c r="Y29" s="82"/>
    </row>
    <row r="30" spans="2:25" ht="30.75" customHeight="1" x14ac:dyDescent="0.3">
      <c r="B30" s="90" t="s">
        <v>115</v>
      </c>
      <c r="C30" s="137">
        <v>0</v>
      </c>
      <c r="D30" s="137">
        <v>0</v>
      </c>
      <c r="E30" s="137">
        <v>0</v>
      </c>
      <c r="F30" s="137">
        <v>0</v>
      </c>
      <c r="G30" s="137">
        <v>0</v>
      </c>
      <c r="H30" s="137">
        <v>0</v>
      </c>
      <c r="I30" s="137">
        <v>0</v>
      </c>
      <c r="J30" s="137">
        <v>0</v>
      </c>
      <c r="K30" s="106">
        <f>SUM('APPENDIX 20 i'!C29:L29,'APPENDIX 20 ii'!C29:L29,'APPENDIX 20 iii'!C30:J30)</f>
        <v>832</v>
      </c>
      <c r="L30" s="195"/>
      <c r="M30" s="117">
        <f t="shared" si="0"/>
        <v>832</v>
      </c>
      <c r="N30" s="117">
        <f>SUM('APPENDIX 20 ii'!H29,'APPENDIX 20 i'!H29,'APPENDIX 20 i'!J29)</f>
        <v>0</v>
      </c>
      <c r="O30" s="117">
        <f>'APPENDIX  21 iv'!P30</f>
        <v>0</v>
      </c>
      <c r="P30" s="117">
        <f>'APPENDIX  21 iv'!O30</f>
        <v>0</v>
      </c>
      <c r="Q30" s="117">
        <f t="shared" si="1"/>
        <v>832</v>
      </c>
      <c r="R30" s="117">
        <f t="shared" si="2"/>
        <v>0</v>
      </c>
      <c r="S30" s="117">
        <f t="shared" si="3"/>
        <v>832</v>
      </c>
      <c r="T30" s="10" t="s">
        <v>115</v>
      </c>
      <c r="W30" s="117">
        <f>'APPENDIX 20 ii'!H29+'APPENDIX 20 i'!H29+'APPENDIX 20 i'!J29</f>
        <v>0</v>
      </c>
      <c r="X30" s="117">
        <f t="shared" si="4"/>
        <v>832</v>
      </c>
      <c r="Y30" s="82"/>
    </row>
    <row r="31" spans="2:25" ht="30.75" customHeight="1" x14ac:dyDescent="0.3">
      <c r="B31" s="90" t="s">
        <v>116</v>
      </c>
      <c r="C31" s="137">
        <v>128197</v>
      </c>
      <c r="D31" s="137">
        <v>19960</v>
      </c>
      <c r="E31" s="137">
        <v>7834</v>
      </c>
      <c r="F31" s="137">
        <v>285532</v>
      </c>
      <c r="G31" s="137">
        <v>0</v>
      </c>
      <c r="H31" s="137">
        <v>0</v>
      </c>
      <c r="I31" s="137">
        <v>0</v>
      </c>
      <c r="J31" s="137">
        <v>24627</v>
      </c>
      <c r="K31" s="106">
        <f>SUM('APPENDIX 20 i'!C30:L30,'APPENDIX 20 ii'!C30:L30,'APPENDIX 20 iii'!C31:J31)</f>
        <v>5592618</v>
      </c>
      <c r="L31" s="195"/>
      <c r="M31" s="117">
        <f t="shared" si="0"/>
        <v>5591986</v>
      </c>
      <c r="N31" s="117">
        <f>SUM('APPENDIX 20 ii'!H30,'APPENDIX 20 i'!H30,'APPENDIX 20 i'!J30)</f>
        <v>632</v>
      </c>
      <c r="O31" s="117">
        <f>'APPENDIX  21 iv'!P31</f>
        <v>3171207</v>
      </c>
      <c r="P31" s="117">
        <f>'APPENDIX  21 iv'!O31</f>
        <v>18385</v>
      </c>
      <c r="Q31" s="117">
        <f t="shared" si="1"/>
        <v>8763193</v>
      </c>
      <c r="R31" s="117">
        <f t="shared" si="2"/>
        <v>19017</v>
      </c>
      <c r="S31" s="117">
        <f t="shared" si="3"/>
        <v>8782210</v>
      </c>
      <c r="T31" s="10" t="s">
        <v>116</v>
      </c>
      <c r="W31" s="117">
        <f>'APPENDIX 20 ii'!H30+'APPENDIX 20 i'!H30+'APPENDIX 20 i'!J30</f>
        <v>632</v>
      </c>
      <c r="X31" s="117">
        <f t="shared" si="4"/>
        <v>5591986</v>
      </c>
      <c r="Y31" s="82"/>
    </row>
    <row r="32" spans="2:25" ht="30.75" customHeight="1" x14ac:dyDescent="0.3">
      <c r="B32" s="90" t="s">
        <v>117</v>
      </c>
      <c r="C32" s="137">
        <v>0</v>
      </c>
      <c r="D32" s="137">
        <v>0</v>
      </c>
      <c r="E32" s="137">
        <v>0</v>
      </c>
      <c r="F32" s="137">
        <v>98344</v>
      </c>
      <c r="G32" s="137">
        <v>0</v>
      </c>
      <c r="H32" s="137">
        <v>0</v>
      </c>
      <c r="I32" s="137">
        <v>0</v>
      </c>
      <c r="J32" s="137">
        <v>66517</v>
      </c>
      <c r="K32" s="106">
        <f>SUM('APPENDIX 20 i'!C31:L31,'APPENDIX 20 ii'!C31:L31,'APPENDIX 20 iii'!C32:J32)</f>
        <v>2466617</v>
      </c>
      <c r="L32" s="195"/>
      <c r="M32" s="117">
        <f t="shared" si="0"/>
        <v>2466617</v>
      </c>
      <c r="N32" s="117">
        <f>SUM('APPENDIX 20 ii'!H31,'APPENDIX 20 i'!H31,'APPENDIX 20 i'!J31)</f>
        <v>0</v>
      </c>
      <c r="O32" s="117">
        <f>'APPENDIX  21 iv'!P32</f>
        <v>899750</v>
      </c>
      <c r="P32" s="117">
        <f>'APPENDIX  21 iv'!O32</f>
        <v>788170</v>
      </c>
      <c r="Q32" s="117">
        <f t="shared" si="1"/>
        <v>3366367</v>
      </c>
      <c r="R32" s="117">
        <f t="shared" si="2"/>
        <v>788170</v>
      </c>
      <c r="S32" s="117">
        <f t="shared" si="3"/>
        <v>4154537</v>
      </c>
      <c r="T32" s="10" t="s">
        <v>117</v>
      </c>
      <c r="W32" s="117">
        <f>'APPENDIX 20 ii'!H31+'APPENDIX 20 i'!H31+'APPENDIX 20 i'!J31</f>
        <v>0</v>
      </c>
      <c r="X32" s="117">
        <f t="shared" si="4"/>
        <v>2466617</v>
      </c>
      <c r="Y32" s="82"/>
    </row>
    <row r="33" spans="2:25" ht="30.75" customHeight="1" x14ac:dyDescent="0.3">
      <c r="B33" s="90" t="s">
        <v>118</v>
      </c>
      <c r="C33" s="137">
        <v>855812</v>
      </c>
      <c r="D33" s="137">
        <v>161288</v>
      </c>
      <c r="E33" s="137">
        <v>263249</v>
      </c>
      <c r="F33" s="137">
        <v>1812971</v>
      </c>
      <c r="G33" s="137">
        <v>116360</v>
      </c>
      <c r="H33" s="137">
        <v>1273337</v>
      </c>
      <c r="I33" s="137">
        <v>33188</v>
      </c>
      <c r="J33" s="137">
        <v>285444</v>
      </c>
      <c r="K33" s="106">
        <f>SUM('APPENDIX 20 i'!C32:L32,'APPENDIX 20 ii'!C32:L32,'APPENDIX 20 iii'!C33:J33)</f>
        <v>28340638</v>
      </c>
      <c r="L33" s="195"/>
      <c r="M33" s="117">
        <f t="shared" si="0"/>
        <v>23582075</v>
      </c>
      <c r="N33" s="117">
        <f>SUM('APPENDIX 20 ii'!H32,'APPENDIX 20 i'!H32,'APPENDIX 20 i'!J32)</f>
        <v>4758563</v>
      </c>
      <c r="O33" s="117">
        <f>'APPENDIX  21 iv'!P33</f>
        <v>21881492</v>
      </c>
      <c r="P33" s="117">
        <f>'APPENDIX  21 iv'!O33</f>
        <v>2670067</v>
      </c>
      <c r="Q33" s="117">
        <f t="shared" si="1"/>
        <v>45463567</v>
      </c>
      <c r="R33" s="117">
        <f t="shared" si="2"/>
        <v>7428630</v>
      </c>
      <c r="S33" s="117">
        <f t="shared" si="3"/>
        <v>52892197</v>
      </c>
      <c r="T33" s="10" t="s">
        <v>118</v>
      </c>
      <c r="W33" s="117">
        <f>'APPENDIX 20 ii'!H32+'APPENDIX 20 i'!H32+'APPENDIX 20 i'!J32</f>
        <v>4758563</v>
      </c>
      <c r="X33" s="117">
        <f t="shared" si="4"/>
        <v>23582075</v>
      </c>
      <c r="Y33" s="82"/>
    </row>
    <row r="34" spans="2:25" ht="30.75" customHeight="1" x14ac:dyDescent="0.3">
      <c r="B34" s="90" t="s">
        <v>119</v>
      </c>
      <c r="C34" s="137">
        <v>-204530</v>
      </c>
      <c r="D34" s="137">
        <v>34247</v>
      </c>
      <c r="E34" s="137">
        <v>1426</v>
      </c>
      <c r="F34" s="137">
        <v>766120</v>
      </c>
      <c r="G34" s="137">
        <v>14269</v>
      </c>
      <c r="H34" s="137">
        <v>7647</v>
      </c>
      <c r="I34" s="137">
        <v>3228</v>
      </c>
      <c r="J34" s="137">
        <v>665356</v>
      </c>
      <c r="K34" s="106">
        <f>SUM('APPENDIX 20 i'!C33:L33,'APPENDIX 20 ii'!C33:L33,'APPENDIX 20 iii'!C34:J34)</f>
        <v>5930633</v>
      </c>
      <c r="L34" s="195"/>
      <c r="M34" s="117">
        <f t="shared" si="0"/>
        <v>5875704</v>
      </c>
      <c r="N34" s="117">
        <f>SUM('APPENDIX 20 ii'!H33,'APPENDIX 20 i'!H33,'APPENDIX 20 i'!J33)</f>
        <v>54929</v>
      </c>
      <c r="O34" s="117">
        <f>'APPENDIX  21 iv'!P34</f>
        <v>6596995</v>
      </c>
      <c r="P34" s="117">
        <f>'APPENDIX  21 iv'!O34</f>
        <v>542433</v>
      </c>
      <c r="Q34" s="117">
        <f t="shared" si="1"/>
        <v>12472699</v>
      </c>
      <c r="R34" s="117">
        <f t="shared" si="2"/>
        <v>597362</v>
      </c>
      <c r="S34" s="199">
        <f t="shared" si="3"/>
        <v>13070061</v>
      </c>
      <c r="T34" s="10" t="s">
        <v>119</v>
      </c>
      <c r="W34" s="117">
        <f>'APPENDIX 20 ii'!H33+'APPENDIX 20 i'!H33+'APPENDIX 20 i'!J33</f>
        <v>54929</v>
      </c>
      <c r="X34" s="117">
        <f t="shared" si="4"/>
        <v>5875704</v>
      </c>
      <c r="Y34" s="82"/>
    </row>
    <row r="35" spans="2:25" ht="30.75" customHeight="1" x14ac:dyDescent="0.3">
      <c r="B35" s="90" t="s">
        <v>120</v>
      </c>
      <c r="C35" s="137">
        <v>2829390</v>
      </c>
      <c r="D35" s="137">
        <v>17034</v>
      </c>
      <c r="E35" s="137">
        <v>10220</v>
      </c>
      <c r="F35" s="137">
        <v>146161</v>
      </c>
      <c r="G35" s="137">
        <v>63999</v>
      </c>
      <c r="H35" s="137">
        <v>102834</v>
      </c>
      <c r="I35" s="137">
        <v>124891</v>
      </c>
      <c r="J35" s="137">
        <v>492752</v>
      </c>
      <c r="K35" s="106">
        <f>SUM('APPENDIX 20 i'!C34:L34,'APPENDIX 20 ii'!C34:L34,'APPENDIX 20 iii'!C35:J35)</f>
        <v>7900256</v>
      </c>
      <c r="L35" s="195"/>
      <c r="M35" s="117">
        <f t="shared" si="0"/>
        <v>7071808</v>
      </c>
      <c r="N35" s="117">
        <f>SUM('APPENDIX 20 ii'!H34,'APPENDIX 20 i'!H34,'APPENDIX 20 i'!J34)</f>
        <v>828448</v>
      </c>
      <c r="O35" s="117">
        <f>'APPENDIX  21 iv'!P35</f>
        <v>33565311</v>
      </c>
      <c r="P35" s="117">
        <f>'APPENDIX  21 iv'!O35</f>
        <v>5127621</v>
      </c>
      <c r="Q35" s="117">
        <f t="shared" si="1"/>
        <v>40637119</v>
      </c>
      <c r="R35" s="117">
        <f t="shared" si="2"/>
        <v>5956069</v>
      </c>
      <c r="S35" s="199">
        <f>Q35+R35</f>
        <v>46593188</v>
      </c>
      <c r="T35" s="10" t="s">
        <v>120</v>
      </c>
      <c r="W35" s="117">
        <f>'APPENDIX 20 ii'!H34+'APPENDIX 20 i'!H34+'APPENDIX 20 i'!J34</f>
        <v>828448</v>
      </c>
      <c r="X35" s="117">
        <f t="shared" si="4"/>
        <v>7071808</v>
      </c>
      <c r="Y35" s="82"/>
    </row>
    <row r="36" spans="2:25" ht="30.75" customHeight="1" x14ac:dyDescent="0.3">
      <c r="B36" s="90" t="s">
        <v>121</v>
      </c>
      <c r="C36" s="137">
        <v>216698</v>
      </c>
      <c r="D36" s="137">
        <v>1068</v>
      </c>
      <c r="E36" s="137">
        <v>0</v>
      </c>
      <c r="F36" s="137">
        <v>0</v>
      </c>
      <c r="G36" s="137">
        <v>14257</v>
      </c>
      <c r="H36" s="137">
        <v>0</v>
      </c>
      <c r="I36" s="137">
        <v>129018</v>
      </c>
      <c r="J36" s="137">
        <v>17431</v>
      </c>
      <c r="K36" s="106">
        <f>SUM('APPENDIX 20 i'!C35:L35,'APPENDIX 20 ii'!C35:L35,'APPENDIX 20 iii'!C36:J36)</f>
        <v>3499701</v>
      </c>
      <c r="L36" s="195"/>
      <c r="M36" s="117">
        <f t="shared" si="0"/>
        <v>3498074</v>
      </c>
      <c r="N36" s="117">
        <f>SUM('APPENDIX 20 ii'!H35,'APPENDIX 20 i'!H35,'APPENDIX 20 i'!J35)</f>
        <v>1627</v>
      </c>
      <c r="O36" s="117">
        <f>'APPENDIX  21 iv'!P36</f>
        <v>5030605</v>
      </c>
      <c r="P36" s="117">
        <f>'APPENDIX  21 iv'!O36</f>
        <v>571137</v>
      </c>
      <c r="Q36" s="117">
        <f t="shared" si="1"/>
        <v>8528679</v>
      </c>
      <c r="R36" s="117">
        <f t="shared" si="2"/>
        <v>572764</v>
      </c>
      <c r="S36" s="199">
        <f t="shared" si="3"/>
        <v>9101443</v>
      </c>
      <c r="T36" s="10" t="s">
        <v>121</v>
      </c>
      <c r="W36" s="117">
        <f>'APPENDIX 20 ii'!H35+'APPENDIX 20 i'!H35+'APPENDIX 20 i'!J35</f>
        <v>1627</v>
      </c>
      <c r="X36" s="117">
        <f t="shared" si="4"/>
        <v>3498074</v>
      </c>
      <c r="Y36" s="82"/>
    </row>
    <row r="37" spans="2:25" ht="30.75" customHeight="1" x14ac:dyDescent="0.3">
      <c r="B37" s="90" t="s">
        <v>122</v>
      </c>
      <c r="C37" s="137">
        <v>144367</v>
      </c>
      <c r="D37" s="137">
        <v>69593</v>
      </c>
      <c r="E37" s="137">
        <v>8857</v>
      </c>
      <c r="F37" s="137">
        <v>297751</v>
      </c>
      <c r="G37" s="137">
        <v>0</v>
      </c>
      <c r="H37" s="137">
        <v>181652</v>
      </c>
      <c r="I37" s="137">
        <v>892</v>
      </c>
      <c r="J37" s="137">
        <v>13250</v>
      </c>
      <c r="K37" s="106">
        <f>SUM('APPENDIX 20 i'!C36:L36,'APPENDIX 20 ii'!C36:L36,'APPENDIX 20 iii'!C37:J37)</f>
        <v>15809798</v>
      </c>
      <c r="L37" s="195"/>
      <c r="M37" s="117">
        <f t="shared" si="0"/>
        <v>15551070</v>
      </c>
      <c r="N37" s="117">
        <f>SUM('APPENDIX 20 ii'!H36,'APPENDIX 20 i'!H36,'APPENDIX 20 i'!J36)</f>
        <v>258728</v>
      </c>
      <c r="O37" s="117">
        <f>'APPENDIX  21 iv'!P37</f>
        <v>10290732</v>
      </c>
      <c r="P37" s="117">
        <f>'APPENDIX  21 iv'!O37</f>
        <v>922083</v>
      </c>
      <c r="Q37" s="117">
        <f t="shared" si="1"/>
        <v>25841802</v>
      </c>
      <c r="R37" s="117">
        <f t="shared" si="2"/>
        <v>1180811</v>
      </c>
      <c r="S37" s="199">
        <f t="shared" si="3"/>
        <v>27022613</v>
      </c>
      <c r="T37" s="10" t="s">
        <v>122</v>
      </c>
      <c r="W37" s="117">
        <f>'APPENDIX 20 ii'!H36+'APPENDIX 20 i'!H36+'APPENDIX 20 i'!J36</f>
        <v>258728</v>
      </c>
      <c r="X37" s="117">
        <f t="shared" si="4"/>
        <v>15551070</v>
      </c>
      <c r="Y37" s="82"/>
    </row>
    <row r="38" spans="2:25" ht="30.75" customHeight="1" x14ac:dyDescent="0.3">
      <c r="B38" s="90" t="s">
        <v>123</v>
      </c>
      <c r="C38" s="137">
        <v>8469</v>
      </c>
      <c r="D38" s="137">
        <v>30511</v>
      </c>
      <c r="E38" s="137">
        <v>0</v>
      </c>
      <c r="F38" s="137">
        <v>146063</v>
      </c>
      <c r="G38" s="137">
        <v>0</v>
      </c>
      <c r="H38" s="137">
        <v>0</v>
      </c>
      <c r="I38" s="137">
        <v>1890</v>
      </c>
      <c r="J38" s="137">
        <v>0</v>
      </c>
      <c r="K38" s="106">
        <f>SUM('APPENDIX 20 i'!C37:L37,'APPENDIX 20 ii'!C37:L37,'APPENDIX 20 iii'!C38:J38)</f>
        <v>2045510</v>
      </c>
      <c r="L38" s="195"/>
      <c r="M38" s="117">
        <f t="shared" si="0"/>
        <v>1549380</v>
      </c>
      <c r="N38" s="117">
        <f>SUM('APPENDIX 20 ii'!H37,'APPENDIX 20 i'!H37,'APPENDIX 20 i'!J37)</f>
        <v>496130</v>
      </c>
      <c r="O38" s="117">
        <f>'APPENDIX  21 iv'!P38</f>
        <v>5768051</v>
      </c>
      <c r="P38" s="117">
        <f>'APPENDIX  21 iv'!O38</f>
        <v>2015905</v>
      </c>
      <c r="Q38" s="117">
        <f t="shared" si="1"/>
        <v>7317431</v>
      </c>
      <c r="R38" s="117">
        <f t="shared" si="2"/>
        <v>2512035</v>
      </c>
      <c r="S38" s="199">
        <f t="shared" si="3"/>
        <v>9829466</v>
      </c>
      <c r="T38" s="10" t="s">
        <v>123</v>
      </c>
      <c r="W38" s="117">
        <f>'APPENDIX 20 ii'!H37+'APPENDIX 20 i'!H37+'APPENDIX 20 i'!J37</f>
        <v>496130</v>
      </c>
      <c r="X38" s="117">
        <f t="shared" si="4"/>
        <v>1549380</v>
      </c>
      <c r="Y38" s="82"/>
    </row>
    <row r="39" spans="2:25" ht="30.75" customHeight="1" thickBot="1" x14ac:dyDescent="0.4">
      <c r="B39" s="91" t="s">
        <v>124</v>
      </c>
      <c r="C39" s="139">
        <v>5939286</v>
      </c>
      <c r="D39" s="139">
        <v>1743216</v>
      </c>
      <c r="E39" s="139">
        <v>959128</v>
      </c>
      <c r="F39" s="139">
        <v>24989999</v>
      </c>
      <c r="G39" s="139">
        <v>288057</v>
      </c>
      <c r="H39" s="139">
        <v>3215807</v>
      </c>
      <c r="I39" s="139">
        <v>745022</v>
      </c>
      <c r="J39" s="139">
        <v>12127365</v>
      </c>
      <c r="K39" s="108">
        <f>SUM('APPENDIX 20 i'!C38:L38,'APPENDIX 20 ii'!C38:L38,'APPENDIX 20 iii'!C39:J39)</f>
        <v>423431354</v>
      </c>
      <c r="L39" s="194"/>
      <c r="M39" s="117">
        <f t="shared" si="0"/>
        <v>410981581</v>
      </c>
      <c r="N39" s="117">
        <f>SUM('APPENDIX 20 ii'!H38,'APPENDIX 20 i'!H38,'APPENDIX 20 i'!J38)</f>
        <v>12449773</v>
      </c>
      <c r="O39" s="117">
        <f>'APPENDIX  21 iv'!P39</f>
        <v>195513813</v>
      </c>
      <c r="P39" s="117">
        <f>'APPENDIX  21 iv'!O39</f>
        <v>46749363</v>
      </c>
      <c r="Q39" s="117">
        <f t="shared" si="1"/>
        <v>606495394</v>
      </c>
      <c r="R39" s="117">
        <f t="shared" si="2"/>
        <v>59199136</v>
      </c>
      <c r="S39" s="117">
        <f t="shared" si="3"/>
        <v>665694530</v>
      </c>
      <c r="W39" s="117">
        <f>'APPENDIX 20 ii'!H38+'APPENDIX 20 i'!H38+'APPENDIX 20 i'!J38</f>
        <v>12449773</v>
      </c>
      <c r="X39" s="117">
        <f t="shared" si="4"/>
        <v>410981581</v>
      </c>
      <c r="Y39" s="82"/>
    </row>
    <row r="40" spans="2:25" ht="19.5" customHeight="1" thickTop="1" x14ac:dyDescent="0.35">
      <c r="B40" s="111" t="s">
        <v>50</v>
      </c>
      <c r="C40" s="111"/>
      <c r="D40" s="111"/>
      <c r="E40" s="111"/>
      <c r="F40" s="111"/>
      <c r="G40" s="111"/>
      <c r="H40" s="111"/>
      <c r="I40" s="111"/>
      <c r="J40" s="111"/>
      <c r="K40" s="111"/>
      <c r="Y40" s="82"/>
    </row>
    <row r="48" spans="2:25" ht="19.5" customHeight="1" x14ac:dyDescent="0.35">
      <c r="L48" s="136"/>
    </row>
  </sheetData>
  <sheetProtection password="E931" sheet="1" objects="1" scenarios="1"/>
  <mergeCells count="1">
    <mergeCell ref="B4:K4"/>
  </mergeCells>
  <pageMargins left="0.7" right="0.7" top="0.75" bottom="0.75" header="0.3" footer="0.3"/>
  <pageSetup paperSize="9" scale="42" orientation="landscape" r:id="rId1"/>
  <colBreaks count="1" manualBreakCount="1">
    <brk id="11"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92D050"/>
    <pageSetUpPr fitToPage="1"/>
  </sheetPr>
  <dimension ref="B2:L45"/>
  <sheetViews>
    <sheetView showGridLines="0" zoomScale="80" zoomScaleNormal="80" workbookViewId="0">
      <selection activeCell="A7" sqref="A7"/>
    </sheetView>
  </sheetViews>
  <sheetFormatPr defaultColWidth="9.1796875" defaultRowHeight="14" x14ac:dyDescent="0.3"/>
  <cols>
    <col min="1" max="1" width="16.26953125" style="6" customWidth="1"/>
    <col min="2" max="2" width="36.7265625" style="6" customWidth="1"/>
    <col min="3" max="12" width="23.54296875" style="6" customWidth="1"/>
    <col min="13" max="13" width="2.26953125" style="6" customWidth="1"/>
    <col min="14" max="16384" width="9.1796875" style="6"/>
  </cols>
  <sheetData>
    <row r="2" spans="2:12" ht="21" customHeight="1" x14ac:dyDescent="0.3"/>
    <row r="3" spans="2:12" ht="4.5" customHeight="1" x14ac:dyDescent="0.3"/>
    <row r="4" spans="2:12" ht="24" customHeight="1" x14ac:dyDescent="0.3">
      <c r="B4" s="269" t="s">
        <v>310</v>
      </c>
      <c r="C4" s="270"/>
      <c r="D4" s="270"/>
      <c r="E4" s="270"/>
      <c r="F4" s="270"/>
      <c r="G4" s="270"/>
      <c r="H4" s="270"/>
      <c r="I4" s="270"/>
      <c r="J4" s="270"/>
      <c r="K4" s="270"/>
      <c r="L4" s="271"/>
    </row>
    <row r="5" spans="2:12" ht="57.75" customHeight="1" x14ac:dyDescent="0.3">
      <c r="B5" s="172" t="s">
        <v>0</v>
      </c>
      <c r="C5" s="173" t="s">
        <v>232</v>
      </c>
      <c r="D5" s="173" t="s">
        <v>18</v>
      </c>
      <c r="E5" s="173" t="s">
        <v>233</v>
      </c>
      <c r="F5" s="173" t="s">
        <v>145</v>
      </c>
      <c r="G5" s="173" t="s">
        <v>234</v>
      </c>
      <c r="H5" s="173" t="s">
        <v>235</v>
      </c>
      <c r="I5" s="173" t="s">
        <v>21</v>
      </c>
      <c r="J5" s="173" t="s">
        <v>236</v>
      </c>
      <c r="K5" s="173" t="s">
        <v>90</v>
      </c>
      <c r="L5" s="173" t="s">
        <v>23</v>
      </c>
    </row>
    <row r="6" spans="2:12" ht="27" customHeight="1" x14ac:dyDescent="0.3">
      <c r="B6" s="174" t="s">
        <v>91</v>
      </c>
      <c r="C6" s="12">
        <v>500000</v>
      </c>
      <c r="D6" s="12">
        <v>987386</v>
      </c>
      <c r="E6" s="12">
        <v>450000</v>
      </c>
      <c r="F6" s="12">
        <v>1000000</v>
      </c>
      <c r="G6" s="12">
        <v>1250000</v>
      </c>
      <c r="H6" s="12">
        <v>2668000</v>
      </c>
      <c r="I6" s="12">
        <v>1700000</v>
      </c>
      <c r="J6" s="12">
        <v>800000</v>
      </c>
      <c r="K6" s="12">
        <v>400000</v>
      </c>
      <c r="L6" s="12">
        <v>300000</v>
      </c>
    </row>
    <row r="7" spans="2:12" ht="27" customHeight="1" x14ac:dyDescent="0.3">
      <c r="B7" s="174" t="s">
        <v>92</v>
      </c>
      <c r="C7" s="12">
        <v>660523</v>
      </c>
      <c r="D7" s="12">
        <v>0</v>
      </c>
      <c r="E7" s="12">
        <v>0</v>
      </c>
      <c r="F7" s="12">
        <v>0</v>
      </c>
      <c r="G7" s="12">
        <v>0</v>
      </c>
      <c r="H7" s="12">
        <v>0</v>
      </c>
      <c r="I7" s="12">
        <v>0</v>
      </c>
      <c r="J7" s="12">
        <v>0</v>
      </c>
      <c r="K7" s="12">
        <v>0</v>
      </c>
      <c r="L7" s="12">
        <v>0</v>
      </c>
    </row>
    <row r="8" spans="2:12" ht="27" customHeight="1" x14ac:dyDescent="0.3">
      <c r="B8" s="174" t="s">
        <v>93</v>
      </c>
      <c r="C8" s="12">
        <v>0</v>
      </c>
      <c r="D8" s="12">
        <v>16222</v>
      </c>
      <c r="E8" s="12">
        <v>29724</v>
      </c>
      <c r="F8" s="12">
        <v>0</v>
      </c>
      <c r="G8" s="12">
        <v>0</v>
      </c>
      <c r="H8" s="12">
        <v>0</v>
      </c>
      <c r="I8" s="12">
        <v>0</v>
      </c>
      <c r="J8" s="12">
        <v>768</v>
      </c>
      <c r="K8" s="12">
        <v>0</v>
      </c>
      <c r="L8" s="12">
        <v>-87137</v>
      </c>
    </row>
    <row r="9" spans="2:12" ht="27" customHeight="1" x14ac:dyDescent="0.3">
      <c r="B9" s="174" t="s">
        <v>94</v>
      </c>
      <c r="C9" s="12">
        <v>0</v>
      </c>
      <c r="D9" s="12">
        <v>0</v>
      </c>
      <c r="E9" s="12">
        <v>0</v>
      </c>
      <c r="F9" s="12">
        <v>0</v>
      </c>
      <c r="G9" s="12">
        <v>0</v>
      </c>
      <c r="H9" s="12">
        <v>0</v>
      </c>
      <c r="I9" s="12">
        <v>0</v>
      </c>
      <c r="J9" s="12">
        <v>0</v>
      </c>
      <c r="K9" s="12">
        <v>0</v>
      </c>
      <c r="L9" s="12">
        <v>0</v>
      </c>
    </row>
    <row r="10" spans="2:12" ht="27" customHeight="1" x14ac:dyDescent="0.3">
      <c r="B10" s="174" t="s">
        <v>95</v>
      </c>
      <c r="C10" s="12">
        <v>217782</v>
      </c>
      <c r="D10" s="12">
        <v>502501</v>
      </c>
      <c r="E10" s="12">
        <v>1551212</v>
      </c>
      <c r="F10" s="12">
        <v>-331132</v>
      </c>
      <c r="G10" s="12">
        <v>3107580</v>
      </c>
      <c r="H10" s="12">
        <v>314866</v>
      </c>
      <c r="I10" s="12">
        <v>2798697</v>
      </c>
      <c r="J10" s="12">
        <v>364761</v>
      </c>
      <c r="K10" s="12">
        <v>527653</v>
      </c>
      <c r="L10" s="12">
        <v>772825</v>
      </c>
    </row>
    <row r="11" spans="2:12" ht="27" customHeight="1" x14ac:dyDescent="0.3">
      <c r="B11" s="175" t="s">
        <v>96</v>
      </c>
      <c r="C11" s="12">
        <v>0</v>
      </c>
      <c r="D11" s="12">
        <v>0</v>
      </c>
      <c r="E11" s="176">
        <v>300000</v>
      </c>
      <c r="F11" s="176">
        <v>0</v>
      </c>
      <c r="G11" s="176">
        <v>789191</v>
      </c>
      <c r="H11" s="176">
        <v>0</v>
      </c>
      <c r="I11" s="176">
        <v>-84366</v>
      </c>
      <c r="J11" s="176">
        <v>0</v>
      </c>
      <c r="K11" s="176">
        <v>1092</v>
      </c>
      <c r="L11" s="176">
        <v>0</v>
      </c>
    </row>
    <row r="12" spans="2:12" ht="27" customHeight="1" x14ac:dyDescent="0.3">
      <c r="B12" s="177" t="s">
        <v>97</v>
      </c>
      <c r="C12" s="178">
        <v>1378305</v>
      </c>
      <c r="D12" s="178">
        <v>1506109</v>
      </c>
      <c r="E12" s="178">
        <v>2330936</v>
      </c>
      <c r="F12" s="178">
        <v>668868</v>
      </c>
      <c r="G12" s="178">
        <v>5146771</v>
      </c>
      <c r="H12" s="178">
        <v>2982866</v>
      </c>
      <c r="I12" s="178">
        <v>4414331</v>
      </c>
      <c r="J12" s="178">
        <v>1165529</v>
      </c>
      <c r="K12" s="178">
        <v>928745</v>
      </c>
      <c r="L12" s="178">
        <v>985688</v>
      </c>
    </row>
    <row r="13" spans="2:12" ht="27" customHeight="1" x14ac:dyDescent="0.3">
      <c r="B13" s="179" t="s">
        <v>98</v>
      </c>
      <c r="C13" s="180">
        <v>2926382</v>
      </c>
      <c r="D13" s="180">
        <v>1531791</v>
      </c>
      <c r="E13" s="180">
        <v>1070251</v>
      </c>
      <c r="F13" s="180">
        <v>275242</v>
      </c>
      <c r="G13" s="180">
        <v>8586690</v>
      </c>
      <c r="H13" s="180">
        <v>6263260</v>
      </c>
      <c r="I13" s="180">
        <v>7359060</v>
      </c>
      <c r="J13" s="180">
        <v>1094839</v>
      </c>
      <c r="K13" s="180">
        <v>359024</v>
      </c>
      <c r="L13" s="180">
        <v>4246280</v>
      </c>
    </row>
    <row r="14" spans="2:12" ht="27" customHeight="1" x14ac:dyDescent="0.3">
      <c r="B14" s="174" t="s">
        <v>99</v>
      </c>
      <c r="C14" s="180">
        <v>0</v>
      </c>
      <c r="D14" s="180">
        <v>0</v>
      </c>
      <c r="E14" s="12">
        <v>0</v>
      </c>
      <c r="F14" s="12">
        <v>0</v>
      </c>
      <c r="G14" s="12">
        <v>0</v>
      </c>
      <c r="H14" s="12">
        <v>0</v>
      </c>
      <c r="I14" s="12">
        <v>0</v>
      </c>
      <c r="J14" s="12">
        <v>0</v>
      </c>
      <c r="K14" s="12">
        <v>0</v>
      </c>
      <c r="L14" s="12">
        <v>0</v>
      </c>
    </row>
    <row r="15" spans="2:12" ht="27" customHeight="1" x14ac:dyDescent="0.3">
      <c r="B15" s="175" t="s">
        <v>100</v>
      </c>
      <c r="C15" s="180">
        <v>0</v>
      </c>
      <c r="D15" s="180">
        <v>0</v>
      </c>
      <c r="E15" s="176">
        <v>0</v>
      </c>
      <c r="F15" s="176">
        <v>0</v>
      </c>
      <c r="G15" s="176">
        <v>0</v>
      </c>
      <c r="H15" s="176">
        <v>0</v>
      </c>
      <c r="I15" s="176">
        <v>0</v>
      </c>
      <c r="J15" s="176">
        <v>0</v>
      </c>
      <c r="K15" s="176">
        <v>6053</v>
      </c>
      <c r="L15" s="176">
        <v>0</v>
      </c>
    </row>
    <row r="16" spans="2:12" ht="27" customHeight="1" x14ac:dyDescent="0.3">
      <c r="B16" s="174" t="s">
        <v>101</v>
      </c>
      <c r="C16" s="180">
        <v>651755</v>
      </c>
      <c r="D16" s="180">
        <v>168617</v>
      </c>
      <c r="E16" s="12">
        <v>2404295</v>
      </c>
      <c r="F16" s="12">
        <v>375044</v>
      </c>
      <c r="G16" s="12">
        <v>829682</v>
      </c>
      <c r="H16" s="12">
        <v>1659801</v>
      </c>
      <c r="I16" s="12">
        <v>491696</v>
      </c>
      <c r="J16" s="12">
        <v>129471</v>
      </c>
      <c r="K16" s="12">
        <v>126245</v>
      </c>
      <c r="L16" s="12">
        <v>202514</v>
      </c>
    </row>
    <row r="17" spans="2:12" ht="27" customHeight="1" thickBot="1" x14ac:dyDescent="0.35">
      <c r="B17" s="181" t="s">
        <v>102</v>
      </c>
      <c r="C17" s="182">
        <v>4956442</v>
      </c>
      <c r="D17" s="182">
        <v>3206517</v>
      </c>
      <c r="E17" s="182">
        <v>5805482</v>
      </c>
      <c r="F17" s="182">
        <v>1319154</v>
      </c>
      <c r="G17" s="182">
        <v>14563143</v>
      </c>
      <c r="H17" s="182">
        <v>10905927</v>
      </c>
      <c r="I17" s="182">
        <v>12265087</v>
      </c>
      <c r="J17" s="182">
        <v>2389839</v>
      </c>
      <c r="K17" s="182">
        <v>1420067</v>
      </c>
      <c r="L17" s="182">
        <v>5434482</v>
      </c>
    </row>
    <row r="18" spans="2:12" ht="27" customHeight="1" thickTop="1" x14ac:dyDescent="0.3">
      <c r="B18" s="179" t="s">
        <v>103</v>
      </c>
      <c r="C18" s="183">
        <v>0</v>
      </c>
      <c r="D18" s="183">
        <v>731610</v>
      </c>
      <c r="E18" s="183">
        <v>0</v>
      </c>
      <c r="F18" s="183">
        <v>0</v>
      </c>
      <c r="G18" s="183">
        <v>0</v>
      </c>
      <c r="H18" s="183">
        <v>0</v>
      </c>
      <c r="I18" s="183">
        <v>232695</v>
      </c>
      <c r="J18" s="183">
        <v>0</v>
      </c>
      <c r="K18" s="183">
        <v>0</v>
      </c>
      <c r="L18" s="183">
        <v>397000</v>
      </c>
    </row>
    <row r="19" spans="2:12" ht="27" customHeight="1" x14ac:dyDescent="0.3">
      <c r="B19" s="174" t="s">
        <v>104</v>
      </c>
      <c r="C19" s="183">
        <v>0</v>
      </c>
      <c r="D19" s="183">
        <v>535000</v>
      </c>
      <c r="E19" s="184">
        <v>0</v>
      </c>
      <c r="F19" s="184">
        <v>0</v>
      </c>
      <c r="G19" s="184">
        <v>1000000</v>
      </c>
      <c r="H19" s="184">
        <v>0</v>
      </c>
      <c r="I19" s="184">
        <v>1602000</v>
      </c>
      <c r="J19" s="184">
        <v>0</v>
      </c>
      <c r="K19" s="184">
        <v>832500</v>
      </c>
      <c r="L19" s="184">
        <v>1692606</v>
      </c>
    </row>
    <row r="20" spans="2:12" ht="27" customHeight="1" x14ac:dyDescent="0.3">
      <c r="B20" s="174" t="s">
        <v>105</v>
      </c>
      <c r="C20" s="183">
        <v>86521</v>
      </c>
      <c r="D20" s="183">
        <v>123403</v>
      </c>
      <c r="E20" s="184">
        <v>136626</v>
      </c>
      <c r="F20" s="184">
        <v>52165</v>
      </c>
      <c r="G20" s="184">
        <v>83914</v>
      </c>
      <c r="H20" s="184">
        <v>109116</v>
      </c>
      <c r="I20" s="184">
        <v>163221</v>
      </c>
      <c r="J20" s="184">
        <v>18362</v>
      </c>
      <c r="K20" s="184">
        <v>5146</v>
      </c>
      <c r="L20" s="184">
        <v>29489</v>
      </c>
    </row>
    <row r="21" spans="2:12" ht="27" customHeight="1" x14ac:dyDescent="0.3">
      <c r="B21" s="174" t="s">
        <v>106</v>
      </c>
      <c r="C21" s="183">
        <v>1472237</v>
      </c>
      <c r="D21" s="183">
        <v>507375</v>
      </c>
      <c r="E21" s="184">
        <v>3385374</v>
      </c>
      <c r="F21" s="184">
        <v>56923</v>
      </c>
      <c r="G21" s="184">
        <v>6486352</v>
      </c>
      <c r="H21" s="184">
        <v>5825484</v>
      </c>
      <c r="I21" s="184">
        <v>2290945</v>
      </c>
      <c r="J21" s="184">
        <v>947919</v>
      </c>
      <c r="K21" s="184">
        <v>112550</v>
      </c>
      <c r="L21" s="184">
        <v>830237</v>
      </c>
    </row>
    <row r="22" spans="2:12" ht="27" customHeight="1" x14ac:dyDescent="0.3">
      <c r="B22" s="174" t="s">
        <v>107</v>
      </c>
      <c r="C22" s="183">
        <v>0</v>
      </c>
      <c r="D22" s="183">
        <v>0</v>
      </c>
      <c r="E22" s="184">
        <v>0</v>
      </c>
      <c r="F22" s="184">
        <v>0</v>
      </c>
      <c r="G22" s="184">
        <v>0</v>
      </c>
      <c r="H22" s="184">
        <v>0</v>
      </c>
      <c r="I22" s="184">
        <v>422798</v>
      </c>
      <c r="J22" s="184">
        <v>0</v>
      </c>
      <c r="K22" s="184">
        <v>0</v>
      </c>
      <c r="L22" s="184">
        <v>0</v>
      </c>
    </row>
    <row r="23" spans="2:12" ht="27" customHeight="1" x14ac:dyDescent="0.3">
      <c r="B23" s="174" t="s">
        <v>108</v>
      </c>
      <c r="C23" s="183">
        <v>0</v>
      </c>
      <c r="D23" s="183">
        <v>0</v>
      </c>
      <c r="E23" s="184">
        <v>0</v>
      </c>
      <c r="F23" s="184">
        <v>0</v>
      </c>
      <c r="G23" s="184">
        <v>627607</v>
      </c>
      <c r="H23" s="184">
        <v>0</v>
      </c>
      <c r="I23" s="184">
        <v>0</v>
      </c>
      <c r="J23" s="184">
        <v>0</v>
      </c>
      <c r="K23" s="184">
        <v>0</v>
      </c>
      <c r="L23" s="184">
        <v>536006</v>
      </c>
    </row>
    <row r="24" spans="2:12" ht="27" customHeight="1" x14ac:dyDescent="0.3">
      <c r="B24" s="174" t="s">
        <v>109</v>
      </c>
      <c r="C24" s="183">
        <v>111063</v>
      </c>
      <c r="D24" s="183">
        <v>0</v>
      </c>
      <c r="E24" s="184">
        <v>0</v>
      </c>
      <c r="F24" s="184">
        <v>0</v>
      </c>
      <c r="G24" s="184">
        <v>229686</v>
      </c>
      <c r="H24" s="184">
        <v>423422</v>
      </c>
      <c r="I24" s="184">
        <v>165222</v>
      </c>
      <c r="J24" s="184">
        <v>9000</v>
      </c>
      <c r="K24" s="184">
        <v>0</v>
      </c>
      <c r="L24" s="184">
        <v>0</v>
      </c>
    </row>
    <row r="25" spans="2:12" ht="27" customHeight="1" x14ac:dyDescent="0.3">
      <c r="B25" s="174" t="s">
        <v>110</v>
      </c>
      <c r="C25" s="183">
        <v>0</v>
      </c>
      <c r="D25" s="183">
        <v>0</v>
      </c>
      <c r="E25" s="184">
        <v>0</v>
      </c>
      <c r="F25" s="184">
        <v>0</v>
      </c>
      <c r="G25" s="184">
        <v>0</v>
      </c>
      <c r="H25" s="184">
        <v>0</v>
      </c>
      <c r="I25" s="184">
        <v>65815</v>
      </c>
      <c r="J25" s="184">
        <v>0</v>
      </c>
      <c r="K25" s="184">
        <v>0</v>
      </c>
      <c r="L25" s="184">
        <v>0</v>
      </c>
    </row>
    <row r="26" spans="2:12" ht="27" customHeight="1" x14ac:dyDescent="0.3">
      <c r="B26" s="174" t="s">
        <v>111</v>
      </c>
      <c r="C26" s="183">
        <v>0</v>
      </c>
      <c r="D26" s="183">
        <v>5350</v>
      </c>
      <c r="E26" s="184">
        <v>0</v>
      </c>
      <c r="F26" s="184">
        <v>0</v>
      </c>
      <c r="G26" s="184">
        <v>0</v>
      </c>
      <c r="H26" s="184">
        <v>0</v>
      </c>
      <c r="I26" s="184">
        <v>0</v>
      </c>
      <c r="J26" s="184">
        <v>0</v>
      </c>
      <c r="K26" s="184">
        <v>0</v>
      </c>
      <c r="L26" s="184">
        <v>0</v>
      </c>
    </row>
    <row r="27" spans="2:12" ht="27" customHeight="1" x14ac:dyDescent="0.3">
      <c r="B27" s="174" t="s">
        <v>112</v>
      </c>
      <c r="C27" s="183">
        <v>0</v>
      </c>
      <c r="D27" s="183">
        <v>17543</v>
      </c>
      <c r="E27" s="184">
        <v>0</v>
      </c>
      <c r="F27" s="184">
        <v>0</v>
      </c>
      <c r="G27" s="184">
        <v>1216916</v>
      </c>
      <c r="H27" s="184">
        <v>105898</v>
      </c>
      <c r="I27" s="184">
        <v>522225</v>
      </c>
      <c r="J27" s="184">
        <v>0</v>
      </c>
      <c r="K27" s="184">
        <v>0</v>
      </c>
      <c r="L27" s="184">
        <v>127893</v>
      </c>
    </row>
    <row r="28" spans="2:12" ht="27" customHeight="1" x14ac:dyDescent="0.3">
      <c r="B28" s="174" t="s">
        <v>113</v>
      </c>
      <c r="C28" s="183">
        <v>0</v>
      </c>
      <c r="D28" s="183">
        <v>0</v>
      </c>
      <c r="E28" s="184">
        <v>0</v>
      </c>
      <c r="F28" s="184">
        <v>0</v>
      </c>
      <c r="G28" s="184">
        <v>12770</v>
      </c>
      <c r="H28" s="184">
        <v>4514</v>
      </c>
      <c r="I28" s="184">
        <v>18388</v>
      </c>
      <c r="J28" s="184">
        <v>0</v>
      </c>
      <c r="K28" s="184">
        <v>932</v>
      </c>
      <c r="L28" s="184">
        <v>0</v>
      </c>
    </row>
    <row r="29" spans="2:12" ht="27" customHeight="1" x14ac:dyDescent="0.3">
      <c r="B29" s="174" t="s">
        <v>114</v>
      </c>
      <c r="C29" s="183">
        <v>0</v>
      </c>
      <c r="D29" s="183">
        <v>0</v>
      </c>
      <c r="E29" s="184">
        <v>0</v>
      </c>
      <c r="F29" s="184">
        <v>0</v>
      </c>
      <c r="G29" s="184">
        <v>0</v>
      </c>
      <c r="H29" s="184">
        <v>0</v>
      </c>
      <c r="I29" s="184">
        <v>0</v>
      </c>
      <c r="J29" s="184">
        <v>0</v>
      </c>
      <c r="K29" s="184">
        <v>0</v>
      </c>
      <c r="L29" s="184">
        <v>0</v>
      </c>
    </row>
    <row r="30" spans="2:12" ht="27" customHeight="1" x14ac:dyDescent="0.3">
      <c r="B30" s="174" t="s">
        <v>115</v>
      </c>
      <c r="C30" s="183">
        <v>0</v>
      </c>
      <c r="D30" s="183">
        <v>0</v>
      </c>
      <c r="E30" s="184">
        <v>0</v>
      </c>
      <c r="F30" s="184">
        <v>0</v>
      </c>
      <c r="G30" s="184">
        <v>0</v>
      </c>
      <c r="H30" s="184">
        <v>0</v>
      </c>
      <c r="I30" s="184">
        <v>0</v>
      </c>
      <c r="J30" s="184">
        <v>0</v>
      </c>
      <c r="K30" s="184">
        <v>0</v>
      </c>
      <c r="L30" s="184">
        <v>0</v>
      </c>
    </row>
    <row r="31" spans="2:12" ht="27" customHeight="1" x14ac:dyDescent="0.3">
      <c r="B31" s="174" t="s">
        <v>116</v>
      </c>
      <c r="C31" s="183">
        <v>0</v>
      </c>
      <c r="D31" s="183">
        <v>7870</v>
      </c>
      <c r="E31" s="184">
        <v>11937</v>
      </c>
      <c r="F31" s="184">
        <v>0</v>
      </c>
      <c r="G31" s="184">
        <v>40897</v>
      </c>
      <c r="H31" s="184">
        <v>0</v>
      </c>
      <c r="I31" s="184">
        <v>0</v>
      </c>
      <c r="J31" s="184">
        <v>8630</v>
      </c>
      <c r="K31" s="184">
        <v>0</v>
      </c>
      <c r="L31" s="184">
        <v>16436</v>
      </c>
    </row>
    <row r="32" spans="2:12" ht="27" customHeight="1" x14ac:dyDescent="0.3">
      <c r="B32" s="174" t="s">
        <v>117</v>
      </c>
      <c r="C32" s="183">
        <v>0</v>
      </c>
      <c r="D32" s="183">
        <v>0</v>
      </c>
      <c r="E32" s="184">
        <v>0</v>
      </c>
      <c r="F32" s="184">
        <v>0</v>
      </c>
      <c r="G32" s="184">
        <v>76655</v>
      </c>
      <c r="H32" s="184">
        <v>0</v>
      </c>
      <c r="I32" s="184">
        <v>84772</v>
      </c>
      <c r="J32" s="184">
        <v>4170</v>
      </c>
      <c r="K32" s="184">
        <v>0</v>
      </c>
      <c r="L32" s="184">
        <v>0</v>
      </c>
    </row>
    <row r="33" spans="2:12" ht="27" customHeight="1" x14ac:dyDescent="0.3">
      <c r="B33" s="174" t="s">
        <v>118</v>
      </c>
      <c r="C33" s="183">
        <v>1032157</v>
      </c>
      <c r="D33" s="183">
        <v>369720</v>
      </c>
      <c r="E33" s="184">
        <v>112285</v>
      </c>
      <c r="F33" s="184">
        <v>202931</v>
      </c>
      <c r="G33" s="184">
        <v>2103765</v>
      </c>
      <c r="H33" s="184">
        <v>770248</v>
      </c>
      <c r="I33" s="184">
        <v>2537677</v>
      </c>
      <c r="J33" s="184">
        <v>95233</v>
      </c>
      <c r="K33" s="184">
        <v>10170</v>
      </c>
      <c r="L33" s="184">
        <v>461677</v>
      </c>
    </row>
    <row r="34" spans="2:12" ht="27" customHeight="1" x14ac:dyDescent="0.3">
      <c r="B34" s="174" t="s">
        <v>119</v>
      </c>
      <c r="C34" s="183">
        <v>398970</v>
      </c>
      <c r="D34" s="183">
        <v>34997</v>
      </c>
      <c r="E34" s="184">
        <v>748671</v>
      </c>
      <c r="F34" s="184">
        <v>490910</v>
      </c>
      <c r="G34" s="184">
        <v>145805</v>
      </c>
      <c r="H34" s="184">
        <v>296307</v>
      </c>
      <c r="I34" s="184">
        <v>124714</v>
      </c>
      <c r="J34" s="184">
        <v>14252</v>
      </c>
      <c r="K34" s="184">
        <v>1673</v>
      </c>
      <c r="L34" s="184">
        <v>893427</v>
      </c>
    </row>
    <row r="35" spans="2:12" ht="27" customHeight="1" x14ac:dyDescent="0.3">
      <c r="B35" s="174" t="s">
        <v>120</v>
      </c>
      <c r="C35" s="183">
        <v>562720</v>
      </c>
      <c r="D35" s="183">
        <v>584058</v>
      </c>
      <c r="E35" s="184">
        <v>976274</v>
      </c>
      <c r="F35" s="184">
        <v>184493</v>
      </c>
      <c r="G35" s="184">
        <v>1597263</v>
      </c>
      <c r="H35" s="184">
        <v>2124379</v>
      </c>
      <c r="I35" s="184">
        <v>2842802</v>
      </c>
      <c r="J35" s="184">
        <v>662987</v>
      </c>
      <c r="K35" s="184">
        <v>326425</v>
      </c>
      <c r="L35" s="184">
        <v>104618</v>
      </c>
    </row>
    <row r="36" spans="2:12" ht="27" customHeight="1" x14ac:dyDescent="0.3">
      <c r="B36" s="174" t="s">
        <v>121</v>
      </c>
      <c r="C36" s="183">
        <v>668463</v>
      </c>
      <c r="D36" s="183">
        <v>0</v>
      </c>
      <c r="E36" s="184">
        <v>70687</v>
      </c>
      <c r="F36" s="184">
        <v>0</v>
      </c>
      <c r="G36" s="184">
        <v>60361</v>
      </c>
      <c r="H36" s="184">
        <v>0</v>
      </c>
      <c r="I36" s="184">
        <v>126219</v>
      </c>
      <c r="J36" s="184">
        <v>0</v>
      </c>
      <c r="K36" s="184">
        <v>29132</v>
      </c>
      <c r="L36" s="184">
        <v>0</v>
      </c>
    </row>
    <row r="37" spans="2:12" ht="27" customHeight="1" x14ac:dyDescent="0.3">
      <c r="B37" s="175" t="s">
        <v>122</v>
      </c>
      <c r="C37" s="183">
        <v>331263</v>
      </c>
      <c r="D37" s="183">
        <v>190686</v>
      </c>
      <c r="E37" s="185">
        <v>351900</v>
      </c>
      <c r="F37" s="185">
        <v>12609</v>
      </c>
      <c r="G37" s="185">
        <v>602260</v>
      </c>
      <c r="H37" s="185">
        <v>605120</v>
      </c>
      <c r="I37" s="185">
        <v>957810</v>
      </c>
      <c r="J37" s="185">
        <v>395499</v>
      </c>
      <c r="K37" s="185">
        <v>83931</v>
      </c>
      <c r="L37" s="185">
        <v>289747</v>
      </c>
    </row>
    <row r="38" spans="2:12" ht="27" customHeight="1" x14ac:dyDescent="0.3">
      <c r="B38" s="174" t="s">
        <v>123</v>
      </c>
      <c r="C38" s="183">
        <v>293047</v>
      </c>
      <c r="D38" s="183">
        <v>98906</v>
      </c>
      <c r="E38" s="184">
        <v>11728</v>
      </c>
      <c r="F38" s="184">
        <v>319124</v>
      </c>
      <c r="G38" s="184">
        <v>278893</v>
      </c>
      <c r="H38" s="184">
        <v>641440</v>
      </c>
      <c r="I38" s="184">
        <v>107784</v>
      </c>
      <c r="J38" s="184">
        <v>233787</v>
      </c>
      <c r="K38" s="184">
        <v>17608</v>
      </c>
      <c r="L38" s="184">
        <v>55345</v>
      </c>
    </row>
    <row r="39" spans="2:12" ht="27" customHeight="1" thickBot="1" x14ac:dyDescent="0.35">
      <c r="B39" s="181" t="s">
        <v>124</v>
      </c>
      <c r="C39" s="182">
        <v>4956442</v>
      </c>
      <c r="D39" s="182">
        <v>3206517</v>
      </c>
      <c r="E39" s="182">
        <v>5805482</v>
      </c>
      <c r="F39" s="182">
        <v>1319154</v>
      </c>
      <c r="G39" s="182">
        <v>14563143</v>
      </c>
      <c r="H39" s="182">
        <v>10905927</v>
      </c>
      <c r="I39" s="182">
        <v>12265087</v>
      </c>
      <c r="J39" s="182">
        <v>2389839</v>
      </c>
      <c r="K39" s="182">
        <v>1420067</v>
      </c>
      <c r="L39" s="182">
        <v>5434482</v>
      </c>
    </row>
    <row r="40" spans="2:12" ht="14.5" thickTop="1" x14ac:dyDescent="0.3">
      <c r="B40" s="237" t="s">
        <v>237</v>
      </c>
      <c r="C40" s="237"/>
      <c r="D40" s="237"/>
      <c r="E40" s="237"/>
      <c r="F40" s="237"/>
      <c r="G40" s="237"/>
      <c r="H40" s="237"/>
      <c r="I40" s="237"/>
      <c r="J40" s="237"/>
      <c r="K40" s="268" t="s">
        <v>134</v>
      </c>
      <c r="L40" s="268"/>
    </row>
    <row r="41" spans="2:12" x14ac:dyDescent="0.3">
      <c r="C41" s="20"/>
      <c r="D41" s="20"/>
      <c r="E41" s="20"/>
      <c r="F41" s="20"/>
      <c r="G41" s="20"/>
      <c r="H41" s="20"/>
      <c r="I41" s="20"/>
      <c r="J41" s="20"/>
      <c r="K41" s="20"/>
      <c r="L41" s="20"/>
    </row>
    <row r="42" spans="2:12" x14ac:dyDescent="0.3">
      <c r="C42" s="20"/>
      <c r="D42" s="20"/>
      <c r="E42" s="20"/>
      <c r="F42" s="20"/>
      <c r="G42" s="20"/>
      <c r="H42" s="20"/>
      <c r="I42" s="20"/>
      <c r="J42" s="20"/>
      <c r="K42" s="20"/>
      <c r="L42" s="20"/>
    </row>
    <row r="43" spans="2:12" x14ac:dyDescent="0.3">
      <c r="C43" s="20"/>
      <c r="D43" s="20"/>
      <c r="E43" s="20"/>
      <c r="F43" s="20"/>
      <c r="G43" s="20"/>
      <c r="H43" s="20"/>
      <c r="I43" s="20"/>
      <c r="J43" s="20"/>
      <c r="K43" s="20"/>
      <c r="L43" s="20"/>
    </row>
    <row r="45" spans="2:12" x14ac:dyDescent="0.3">
      <c r="C45" s="19"/>
    </row>
  </sheetData>
  <sheetProtection password="E931" sheet="1" objects="1" scenarios="1"/>
  <mergeCells count="3">
    <mergeCell ref="B4:L4"/>
    <mergeCell ref="B40:J40"/>
    <mergeCell ref="K40:L40"/>
  </mergeCells>
  <pageMargins left="0.7" right="0.7" top="0.75" bottom="0.75" header="0.3" footer="0.3"/>
  <pageSetup paperSize="9" scale="4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tabColor rgb="FF92D050"/>
    <pageSetUpPr fitToPage="1"/>
  </sheetPr>
  <dimension ref="B3:M44"/>
  <sheetViews>
    <sheetView showGridLines="0" zoomScale="80" zoomScaleNormal="80" workbookViewId="0">
      <selection activeCell="I9" sqref="I9"/>
    </sheetView>
  </sheetViews>
  <sheetFormatPr defaultColWidth="9.1796875" defaultRowHeight="14" x14ac:dyDescent="0.3"/>
  <cols>
    <col min="1" max="1" width="16.453125" style="6" customWidth="1"/>
    <col min="2" max="2" width="34" style="6" customWidth="1"/>
    <col min="3" max="13" width="21.7265625" style="6" customWidth="1"/>
    <col min="14" max="14" width="1.81640625" style="6" customWidth="1"/>
    <col min="15" max="16384" width="9.1796875" style="6"/>
  </cols>
  <sheetData>
    <row r="3" spans="2:13" x14ac:dyDescent="0.3">
      <c r="B3" s="277" t="s">
        <v>125</v>
      </c>
      <c r="C3" s="277"/>
      <c r="D3" s="277"/>
      <c r="E3" s="277"/>
      <c r="F3" s="277"/>
      <c r="G3" s="277"/>
      <c r="H3" s="277"/>
      <c r="I3" s="277"/>
      <c r="J3" s="277"/>
      <c r="K3" s="277"/>
      <c r="L3" s="277"/>
      <c r="M3" s="277"/>
    </row>
    <row r="4" spans="2:13" ht="25.5" customHeight="1" x14ac:dyDescent="0.3">
      <c r="B4" s="269" t="s">
        <v>311</v>
      </c>
      <c r="C4" s="270"/>
      <c r="D4" s="270"/>
      <c r="E4" s="270"/>
      <c r="F4" s="270"/>
      <c r="G4" s="270"/>
      <c r="H4" s="270"/>
      <c r="I4" s="270"/>
      <c r="J4" s="270"/>
      <c r="K4" s="270"/>
      <c r="L4" s="270"/>
      <c r="M4" s="271"/>
    </row>
    <row r="5" spans="2:13" ht="57" customHeight="1" x14ac:dyDescent="0.3">
      <c r="B5" s="172" t="s">
        <v>0</v>
      </c>
      <c r="C5" s="173" t="s">
        <v>238</v>
      </c>
      <c r="D5" s="173" t="s">
        <v>239</v>
      </c>
      <c r="E5" s="173" t="s">
        <v>54</v>
      </c>
      <c r="F5" s="173" t="s">
        <v>240</v>
      </c>
      <c r="G5" s="173" t="s">
        <v>241</v>
      </c>
      <c r="H5" s="173" t="s">
        <v>257</v>
      </c>
      <c r="I5" s="173" t="s">
        <v>242</v>
      </c>
      <c r="J5" s="173" t="s">
        <v>243</v>
      </c>
      <c r="K5" s="173" t="s">
        <v>244</v>
      </c>
      <c r="L5" s="173" t="s">
        <v>31</v>
      </c>
      <c r="M5" s="173" t="s">
        <v>32</v>
      </c>
    </row>
    <row r="6" spans="2:13" ht="30" customHeight="1" x14ac:dyDescent="0.3">
      <c r="B6" s="175" t="s">
        <v>91</v>
      </c>
      <c r="C6" s="176">
        <v>1000000</v>
      </c>
      <c r="D6" s="176">
        <v>600000</v>
      </c>
      <c r="E6" s="176">
        <v>660000</v>
      </c>
      <c r="F6" s="176">
        <v>700000</v>
      </c>
      <c r="G6" s="176">
        <v>550000</v>
      </c>
      <c r="H6" s="176">
        <v>1000000</v>
      </c>
      <c r="I6" s="176">
        <v>500000</v>
      </c>
      <c r="J6" s="176">
        <v>1000000</v>
      </c>
      <c r="K6" s="176">
        <v>500000</v>
      </c>
      <c r="L6" s="176">
        <v>1925000</v>
      </c>
      <c r="M6" s="176">
        <v>2000000</v>
      </c>
    </row>
    <row r="7" spans="2:13" ht="30" customHeight="1" x14ac:dyDescent="0.3">
      <c r="B7" s="174" t="s">
        <v>92</v>
      </c>
      <c r="C7" s="12">
        <v>0</v>
      </c>
      <c r="D7" s="12">
        <v>0</v>
      </c>
      <c r="E7" s="12">
        <v>512139</v>
      </c>
      <c r="F7" s="12">
        <v>0</v>
      </c>
      <c r="G7" s="12">
        <v>0</v>
      </c>
      <c r="H7" s="12">
        <v>10871</v>
      </c>
      <c r="I7" s="12">
        <v>0</v>
      </c>
      <c r="J7" s="12">
        <v>0</v>
      </c>
      <c r="K7" s="12">
        <v>0</v>
      </c>
      <c r="L7" s="12">
        <v>0</v>
      </c>
      <c r="M7" s="12">
        <v>0</v>
      </c>
    </row>
    <row r="8" spans="2:13" ht="30" customHeight="1" x14ac:dyDescent="0.3">
      <c r="B8" s="174" t="s">
        <v>93</v>
      </c>
      <c r="C8" s="12">
        <v>299955</v>
      </c>
      <c r="D8" s="12">
        <v>106980</v>
      </c>
      <c r="E8" s="12">
        <v>256865</v>
      </c>
      <c r="F8" s="12">
        <v>854966</v>
      </c>
      <c r="G8" s="12">
        <v>617992</v>
      </c>
      <c r="H8" s="12">
        <v>0</v>
      </c>
      <c r="I8" s="12">
        <v>0</v>
      </c>
      <c r="J8" s="12">
        <v>-17794</v>
      </c>
      <c r="K8" s="12">
        <v>348572</v>
      </c>
      <c r="L8" s="12">
        <v>-75</v>
      </c>
      <c r="M8" s="12">
        <v>-147096</v>
      </c>
    </row>
    <row r="9" spans="2:13" ht="30" customHeight="1" x14ac:dyDescent="0.3">
      <c r="B9" s="174" t="s">
        <v>94</v>
      </c>
      <c r="C9" s="12">
        <v>0</v>
      </c>
      <c r="D9" s="12">
        <v>0</v>
      </c>
      <c r="E9" s="12">
        <v>0</v>
      </c>
      <c r="F9" s="12">
        <v>0</v>
      </c>
      <c r="G9" s="12">
        <v>0</v>
      </c>
      <c r="H9" s="12">
        <v>0</v>
      </c>
      <c r="I9" s="12">
        <v>0</v>
      </c>
      <c r="J9" s="12">
        <v>0</v>
      </c>
      <c r="K9" s="12">
        <v>0</v>
      </c>
      <c r="L9" s="12">
        <v>0</v>
      </c>
      <c r="M9" s="12">
        <v>0</v>
      </c>
    </row>
    <row r="10" spans="2:13" ht="30" customHeight="1" x14ac:dyDescent="0.3">
      <c r="B10" s="174" t="s">
        <v>95</v>
      </c>
      <c r="C10" s="12">
        <v>2517822</v>
      </c>
      <c r="D10" s="12">
        <v>525726</v>
      </c>
      <c r="E10" s="12">
        <v>77719</v>
      </c>
      <c r="F10" s="12">
        <v>2643684</v>
      </c>
      <c r="G10" s="12">
        <v>731023</v>
      </c>
      <c r="H10" s="12">
        <v>70467</v>
      </c>
      <c r="I10" s="12">
        <v>2733869</v>
      </c>
      <c r="J10" s="12">
        <v>3434565</v>
      </c>
      <c r="K10" s="12">
        <v>38208</v>
      </c>
      <c r="L10" s="12">
        <v>-1618897</v>
      </c>
      <c r="M10" s="12">
        <v>5231222</v>
      </c>
    </row>
    <row r="11" spans="2:13" ht="30" customHeight="1" x14ac:dyDescent="0.3">
      <c r="B11" s="174" t="s">
        <v>96</v>
      </c>
      <c r="C11" s="12">
        <v>4679</v>
      </c>
      <c r="D11" s="12">
        <v>0</v>
      </c>
      <c r="E11" s="12">
        <v>0</v>
      </c>
      <c r="F11" s="12">
        <v>309723</v>
      </c>
      <c r="G11" s="12">
        <v>77074</v>
      </c>
      <c r="H11" s="12">
        <v>0</v>
      </c>
      <c r="I11" s="12">
        <v>0</v>
      </c>
      <c r="J11" s="12">
        <v>200000</v>
      </c>
      <c r="K11" s="12">
        <v>0</v>
      </c>
      <c r="L11" s="12">
        <v>0</v>
      </c>
      <c r="M11" s="12">
        <v>0</v>
      </c>
    </row>
    <row r="12" spans="2:13" ht="30" customHeight="1" x14ac:dyDescent="0.3">
      <c r="B12" s="177" t="s">
        <v>97</v>
      </c>
      <c r="C12" s="178">
        <v>3822456</v>
      </c>
      <c r="D12" s="178">
        <v>1232706</v>
      </c>
      <c r="E12" s="178">
        <v>1506723</v>
      </c>
      <c r="F12" s="178">
        <v>4508373</v>
      </c>
      <c r="G12" s="178">
        <v>1976089</v>
      </c>
      <c r="H12" s="178">
        <v>1081339</v>
      </c>
      <c r="I12" s="178">
        <v>3233869</v>
      </c>
      <c r="J12" s="178">
        <v>4616771</v>
      </c>
      <c r="K12" s="178">
        <v>886780</v>
      </c>
      <c r="L12" s="178">
        <v>306028</v>
      </c>
      <c r="M12" s="178">
        <v>7084126</v>
      </c>
    </row>
    <row r="13" spans="2:13" ht="30" customHeight="1" x14ac:dyDescent="0.3">
      <c r="B13" s="174" t="s">
        <v>98</v>
      </c>
      <c r="C13" s="12">
        <v>2664874</v>
      </c>
      <c r="D13" s="12">
        <v>1809240</v>
      </c>
      <c r="E13" s="12">
        <v>2393325</v>
      </c>
      <c r="F13" s="12">
        <v>5422501</v>
      </c>
      <c r="G13" s="12">
        <v>3979117</v>
      </c>
      <c r="H13" s="12">
        <v>201965</v>
      </c>
      <c r="I13" s="12">
        <v>3558579</v>
      </c>
      <c r="J13" s="12">
        <v>4497151</v>
      </c>
      <c r="K13" s="12">
        <v>1043087</v>
      </c>
      <c r="L13" s="12">
        <v>2667869</v>
      </c>
      <c r="M13" s="12">
        <v>6112103</v>
      </c>
    </row>
    <row r="14" spans="2:13" ht="30" customHeight="1" x14ac:dyDescent="0.3">
      <c r="B14" s="174" t="s">
        <v>99</v>
      </c>
      <c r="C14" s="12">
        <v>0</v>
      </c>
      <c r="D14" s="12">
        <v>0</v>
      </c>
      <c r="E14" s="12">
        <v>0</v>
      </c>
      <c r="F14" s="12">
        <v>0</v>
      </c>
      <c r="G14" s="12">
        <v>0</v>
      </c>
      <c r="H14" s="12">
        <v>0</v>
      </c>
      <c r="I14" s="12">
        <v>0</v>
      </c>
      <c r="J14" s="12">
        <v>0</v>
      </c>
      <c r="K14" s="12">
        <v>0</v>
      </c>
      <c r="L14" s="12">
        <v>0</v>
      </c>
      <c r="M14" s="12">
        <v>0</v>
      </c>
    </row>
    <row r="15" spans="2:13" ht="30" customHeight="1" x14ac:dyDescent="0.3">
      <c r="B15" s="174" t="s">
        <v>100</v>
      </c>
      <c r="C15" s="12">
        <v>119483</v>
      </c>
      <c r="D15" s="12">
        <v>0</v>
      </c>
      <c r="E15" s="12">
        <v>0</v>
      </c>
      <c r="F15" s="12">
        <v>0</v>
      </c>
      <c r="G15" s="12">
        <v>3700</v>
      </c>
      <c r="H15" s="12">
        <v>0</v>
      </c>
      <c r="I15" s="12">
        <v>0</v>
      </c>
      <c r="J15" s="12">
        <v>423484</v>
      </c>
      <c r="K15" s="12">
        <v>44596</v>
      </c>
      <c r="L15" s="12">
        <v>0</v>
      </c>
      <c r="M15" s="12">
        <v>0</v>
      </c>
    </row>
    <row r="16" spans="2:13" ht="30" customHeight="1" x14ac:dyDescent="0.3">
      <c r="B16" s="174" t="s">
        <v>101</v>
      </c>
      <c r="C16" s="12">
        <v>1008335</v>
      </c>
      <c r="D16" s="12">
        <v>114646</v>
      </c>
      <c r="E16" s="12">
        <v>1303252</v>
      </c>
      <c r="F16" s="12">
        <v>1734436</v>
      </c>
      <c r="G16" s="12">
        <v>242024</v>
      </c>
      <c r="H16" s="12">
        <v>33090</v>
      </c>
      <c r="I16" s="12">
        <v>888219</v>
      </c>
      <c r="J16" s="12">
        <v>974494</v>
      </c>
      <c r="K16" s="12">
        <v>31182</v>
      </c>
      <c r="L16" s="12">
        <v>265624</v>
      </c>
      <c r="M16" s="12">
        <v>1147184</v>
      </c>
    </row>
    <row r="17" spans="2:13" ht="30" customHeight="1" thickBot="1" x14ac:dyDescent="0.35">
      <c r="B17" s="181" t="s">
        <v>102</v>
      </c>
      <c r="C17" s="186">
        <v>7615148</v>
      </c>
      <c r="D17" s="186">
        <v>3156593</v>
      </c>
      <c r="E17" s="186">
        <v>5203300</v>
      </c>
      <c r="F17" s="186">
        <v>11665310</v>
      </c>
      <c r="G17" s="186">
        <v>6200929</v>
      </c>
      <c r="H17" s="186">
        <v>1316393</v>
      </c>
      <c r="I17" s="186">
        <v>7680668</v>
      </c>
      <c r="J17" s="186">
        <v>10511900</v>
      </c>
      <c r="K17" s="186">
        <v>2005645</v>
      </c>
      <c r="L17" s="186">
        <v>3239522</v>
      </c>
      <c r="M17" s="186">
        <v>14343413</v>
      </c>
    </row>
    <row r="18" spans="2:13" ht="30" customHeight="1" thickTop="1" x14ac:dyDescent="0.3">
      <c r="B18" s="179" t="s">
        <v>103</v>
      </c>
      <c r="C18" s="180">
        <v>502926</v>
      </c>
      <c r="D18" s="180">
        <v>272117</v>
      </c>
      <c r="E18" s="180">
        <v>354750</v>
      </c>
      <c r="F18" s="180">
        <v>1167750</v>
      </c>
      <c r="G18" s="180">
        <v>334046</v>
      </c>
      <c r="H18" s="180">
        <v>31075</v>
      </c>
      <c r="I18" s="180">
        <v>0</v>
      </c>
      <c r="J18" s="180">
        <v>0</v>
      </c>
      <c r="K18" s="180">
        <v>134070</v>
      </c>
      <c r="L18" s="180">
        <v>70233</v>
      </c>
      <c r="M18" s="180">
        <v>0</v>
      </c>
    </row>
    <row r="19" spans="2:13" ht="30" customHeight="1" x14ac:dyDescent="0.3">
      <c r="B19" s="174" t="s">
        <v>104</v>
      </c>
      <c r="C19" s="12">
        <v>825183</v>
      </c>
      <c r="D19" s="12">
        <v>1015883</v>
      </c>
      <c r="E19" s="12">
        <v>1450000</v>
      </c>
      <c r="F19" s="12">
        <v>1554000</v>
      </c>
      <c r="G19" s="12">
        <v>1012000</v>
      </c>
      <c r="H19" s="12">
        <v>0</v>
      </c>
      <c r="I19" s="12">
        <v>0</v>
      </c>
      <c r="J19" s="12">
        <v>2750000</v>
      </c>
      <c r="K19" s="12">
        <v>313430</v>
      </c>
      <c r="L19" s="12">
        <v>1423480</v>
      </c>
      <c r="M19" s="12">
        <v>0</v>
      </c>
    </row>
    <row r="20" spans="2:13" ht="30" customHeight="1" x14ac:dyDescent="0.3">
      <c r="B20" s="174" t="s">
        <v>105</v>
      </c>
      <c r="C20" s="12">
        <v>9458</v>
      </c>
      <c r="D20" s="12">
        <v>9939</v>
      </c>
      <c r="E20" s="12">
        <v>37301</v>
      </c>
      <c r="F20" s="12">
        <v>40370</v>
      </c>
      <c r="G20" s="12">
        <v>232180</v>
      </c>
      <c r="H20" s="12">
        <v>7612</v>
      </c>
      <c r="I20" s="12">
        <v>63348</v>
      </c>
      <c r="J20" s="12">
        <v>80427</v>
      </c>
      <c r="K20" s="12">
        <v>28643</v>
      </c>
      <c r="L20" s="12">
        <v>30427</v>
      </c>
      <c r="M20" s="12">
        <v>57787</v>
      </c>
    </row>
    <row r="21" spans="2:13" ht="30" customHeight="1" x14ac:dyDescent="0.3">
      <c r="B21" s="174" t="s">
        <v>106</v>
      </c>
      <c r="C21" s="12">
        <v>2365019</v>
      </c>
      <c r="D21" s="12">
        <v>668044</v>
      </c>
      <c r="E21" s="12">
        <v>1088606</v>
      </c>
      <c r="F21" s="12">
        <v>2676563</v>
      </c>
      <c r="G21" s="12">
        <v>1065150</v>
      </c>
      <c r="H21" s="12">
        <v>914952</v>
      </c>
      <c r="I21" s="12">
        <v>4148483</v>
      </c>
      <c r="J21" s="12">
        <v>4460091</v>
      </c>
      <c r="K21" s="12">
        <v>249233</v>
      </c>
      <c r="L21" s="12">
        <v>174000</v>
      </c>
      <c r="M21" s="12">
        <v>3712218</v>
      </c>
    </row>
    <row r="22" spans="2:13" ht="30" customHeight="1" x14ac:dyDescent="0.3">
      <c r="B22" s="174" t="s">
        <v>107</v>
      </c>
      <c r="C22" s="12">
        <v>0</v>
      </c>
      <c r="D22" s="12">
        <v>0</v>
      </c>
      <c r="E22" s="12">
        <v>0</v>
      </c>
      <c r="F22" s="12">
        <v>0</v>
      </c>
      <c r="G22" s="12">
        <v>0</v>
      </c>
      <c r="H22" s="12">
        <v>0</v>
      </c>
      <c r="I22" s="12">
        <v>0</v>
      </c>
      <c r="J22" s="12">
        <v>48076</v>
      </c>
      <c r="K22" s="12">
        <v>0</v>
      </c>
      <c r="L22" s="12">
        <v>0</v>
      </c>
      <c r="M22" s="12">
        <v>0</v>
      </c>
    </row>
    <row r="23" spans="2:13" ht="30" customHeight="1" x14ac:dyDescent="0.3">
      <c r="B23" s="174" t="s">
        <v>108</v>
      </c>
      <c r="C23" s="12">
        <v>0</v>
      </c>
      <c r="D23" s="12">
        <v>0</v>
      </c>
      <c r="E23" s="12">
        <v>0</v>
      </c>
      <c r="F23" s="12">
        <v>356109</v>
      </c>
      <c r="G23" s="12">
        <v>86571</v>
      </c>
      <c r="H23" s="12">
        <v>0</v>
      </c>
      <c r="I23" s="12">
        <v>146557</v>
      </c>
      <c r="J23" s="12">
        <v>50147</v>
      </c>
      <c r="K23" s="12">
        <v>0</v>
      </c>
      <c r="L23" s="12">
        <v>0</v>
      </c>
      <c r="M23" s="12">
        <v>1999647</v>
      </c>
    </row>
    <row r="24" spans="2:13" ht="30" customHeight="1" x14ac:dyDescent="0.3">
      <c r="B24" s="174" t="s">
        <v>109</v>
      </c>
      <c r="C24" s="12">
        <v>520190</v>
      </c>
      <c r="D24" s="12">
        <v>0</v>
      </c>
      <c r="E24" s="12">
        <v>30142</v>
      </c>
      <c r="F24" s="12">
        <v>111811</v>
      </c>
      <c r="G24" s="12">
        <v>24300</v>
      </c>
      <c r="H24" s="12">
        <v>0</v>
      </c>
      <c r="I24" s="12">
        <v>96952</v>
      </c>
      <c r="J24" s="12">
        <v>240578</v>
      </c>
      <c r="K24" s="12">
        <v>0</v>
      </c>
      <c r="L24" s="12">
        <v>0</v>
      </c>
      <c r="M24" s="12">
        <v>7375</v>
      </c>
    </row>
    <row r="25" spans="2:13" ht="30" customHeight="1" x14ac:dyDescent="0.3">
      <c r="B25" s="174" t="s">
        <v>110</v>
      </c>
      <c r="C25" s="12">
        <v>0</v>
      </c>
      <c r="D25" s="12">
        <v>0</v>
      </c>
      <c r="E25" s="12">
        <v>0</v>
      </c>
      <c r="F25" s="12">
        <v>0</v>
      </c>
      <c r="G25" s="12">
        <v>0</v>
      </c>
      <c r="H25" s="12">
        <v>0</v>
      </c>
      <c r="I25" s="12">
        <v>0</v>
      </c>
      <c r="J25" s="12">
        <v>0</v>
      </c>
      <c r="K25" s="12">
        <v>0</v>
      </c>
      <c r="L25" s="12">
        <v>0</v>
      </c>
      <c r="M25" s="12">
        <v>0</v>
      </c>
    </row>
    <row r="26" spans="2:13" ht="30" customHeight="1" x14ac:dyDescent="0.3">
      <c r="B26" s="174" t="s">
        <v>111</v>
      </c>
      <c r="C26" s="12">
        <v>0</v>
      </c>
      <c r="D26" s="12">
        <v>0</v>
      </c>
      <c r="E26" s="12">
        <v>0</v>
      </c>
      <c r="F26" s="12">
        <v>0</v>
      </c>
      <c r="G26" s="12">
        <v>0</v>
      </c>
      <c r="H26" s="12">
        <v>0</v>
      </c>
      <c r="I26" s="12">
        <v>0</v>
      </c>
      <c r="J26" s="12">
        <v>0</v>
      </c>
      <c r="K26" s="12">
        <v>0</v>
      </c>
      <c r="L26" s="12">
        <v>0</v>
      </c>
      <c r="M26" s="12">
        <v>0</v>
      </c>
    </row>
    <row r="27" spans="2:13" ht="30" customHeight="1" x14ac:dyDescent="0.3">
      <c r="B27" s="174" t="s">
        <v>112</v>
      </c>
      <c r="C27" s="12">
        <v>33025</v>
      </c>
      <c r="D27" s="12">
        <v>117572</v>
      </c>
      <c r="E27" s="12">
        <v>0</v>
      </c>
      <c r="F27" s="12">
        <v>494795</v>
      </c>
      <c r="G27" s="12">
        <v>140895</v>
      </c>
      <c r="H27" s="12">
        <v>0</v>
      </c>
      <c r="I27" s="12">
        <v>319096</v>
      </c>
      <c r="J27" s="12">
        <v>930371</v>
      </c>
      <c r="K27" s="12">
        <v>57094</v>
      </c>
      <c r="L27" s="12">
        <v>1373</v>
      </c>
      <c r="M27" s="12">
        <v>1251616</v>
      </c>
    </row>
    <row r="28" spans="2:13" ht="30" customHeight="1" x14ac:dyDescent="0.3">
      <c r="B28" s="174" t="s">
        <v>113</v>
      </c>
      <c r="C28" s="12">
        <v>0</v>
      </c>
      <c r="D28" s="12">
        <v>0</v>
      </c>
      <c r="E28" s="12">
        <v>0</v>
      </c>
      <c r="F28" s="12">
        <v>337612</v>
      </c>
      <c r="G28" s="12">
        <v>7596</v>
      </c>
      <c r="H28" s="12">
        <v>0</v>
      </c>
      <c r="I28" s="12">
        <v>0</v>
      </c>
      <c r="J28" s="12">
        <v>7367</v>
      </c>
      <c r="K28" s="12">
        <v>0</v>
      </c>
      <c r="L28" s="12">
        <v>625</v>
      </c>
      <c r="M28" s="12">
        <v>624298</v>
      </c>
    </row>
    <row r="29" spans="2:13" ht="30" customHeight="1" x14ac:dyDescent="0.3">
      <c r="B29" s="174" t="s">
        <v>114</v>
      </c>
      <c r="C29" s="12">
        <v>0</v>
      </c>
      <c r="D29" s="12">
        <v>0</v>
      </c>
      <c r="E29" s="12">
        <v>0</v>
      </c>
      <c r="F29" s="12">
        <v>0</v>
      </c>
      <c r="G29" s="12">
        <v>0</v>
      </c>
      <c r="H29" s="12">
        <v>0</v>
      </c>
      <c r="I29" s="12">
        <v>0</v>
      </c>
      <c r="J29" s="12">
        <v>0</v>
      </c>
      <c r="K29" s="12">
        <v>0</v>
      </c>
      <c r="L29" s="12">
        <v>0</v>
      </c>
      <c r="M29" s="12">
        <v>402</v>
      </c>
    </row>
    <row r="30" spans="2:13" ht="30" customHeight="1" x14ac:dyDescent="0.3">
      <c r="B30" s="174" t="s">
        <v>115</v>
      </c>
      <c r="C30" s="12">
        <v>0</v>
      </c>
      <c r="D30" s="12">
        <v>0</v>
      </c>
      <c r="E30" s="12">
        <v>0</v>
      </c>
      <c r="F30" s="12">
        <v>0</v>
      </c>
      <c r="G30" s="12">
        <v>0</v>
      </c>
      <c r="H30" s="12">
        <v>0</v>
      </c>
      <c r="I30" s="12">
        <v>0</v>
      </c>
      <c r="J30" s="12">
        <v>0</v>
      </c>
      <c r="K30" s="12">
        <v>0</v>
      </c>
      <c r="L30" s="12">
        <v>0</v>
      </c>
      <c r="M30" s="12">
        <v>0</v>
      </c>
    </row>
    <row r="31" spans="2:13" ht="30" customHeight="1" x14ac:dyDescent="0.3">
      <c r="B31" s="174" t="s">
        <v>116</v>
      </c>
      <c r="C31" s="12">
        <v>7900</v>
      </c>
      <c r="D31" s="12">
        <v>753</v>
      </c>
      <c r="E31" s="12">
        <v>23352</v>
      </c>
      <c r="F31" s="12">
        <v>226901</v>
      </c>
      <c r="G31" s="12">
        <v>157139</v>
      </c>
      <c r="H31" s="12">
        <v>1855</v>
      </c>
      <c r="I31" s="12">
        <v>40308</v>
      </c>
      <c r="J31" s="12">
        <v>0</v>
      </c>
      <c r="K31" s="12">
        <v>25643</v>
      </c>
      <c r="L31" s="12">
        <v>0</v>
      </c>
      <c r="M31" s="12">
        <v>6635</v>
      </c>
    </row>
    <row r="32" spans="2:13" ht="30" customHeight="1" x14ac:dyDescent="0.3">
      <c r="B32" s="174" t="s">
        <v>117</v>
      </c>
      <c r="C32" s="12">
        <v>69889</v>
      </c>
      <c r="D32" s="12">
        <v>7577</v>
      </c>
      <c r="E32" s="12">
        <v>0</v>
      </c>
      <c r="F32" s="12">
        <v>0</v>
      </c>
      <c r="G32" s="12">
        <v>0</v>
      </c>
      <c r="H32" s="12">
        <v>0</v>
      </c>
      <c r="I32" s="12">
        <v>215825</v>
      </c>
      <c r="J32" s="12">
        <v>0</v>
      </c>
      <c r="K32" s="12">
        <v>12733</v>
      </c>
      <c r="L32" s="12">
        <v>0</v>
      </c>
      <c r="M32" s="12">
        <v>45245</v>
      </c>
    </row>
    <row r="33" spans="2:13" ht="30" customHeight="1" x14ac:dyDescent="0.3">
      <c r="B33" s="174" t="s">
        <v>118</v>
      </c>
      <c r="C33" s="12">
        <v>1343697</v>
      </c>
      <c r="D33" s="12">
        <v>269824</v>
      </c>
      <c r="E33" s="12">
        <v>797441</v>
      </c>
      <c r="F33" s="12">
        <v>1890300</v>
      </c>
      <c r="G33" s="12">
        <v>1127789</v>
      </c>
      <c r="H33" s="12">
        <v>48698</v>
      </c>
      <c r="I33" s="12">
        <v>961712</v>
      </c>
      <c r="J33" s="12">
        <v>250843</v>
      </c>
      <c r="K33" s="12">
        <v>299612</v>
      </c>
      <c r="L33" s="12">
        <v>59303</v>
      </c>
      <c r="M33" s="12">
        <v>576639</v>
      </c>
    </row>
    <row r="34" spans="2:13" ht="30" customHeight="1" x14ac:dyDescent="0.3">
      <c r="B34" s="174" t="s">
        <v>119</v>
      </c>
      <c r="C34" s="12">
        <v>144218</v>
      </c>
      <c r="D34" s="12">
        <v>97345</v>
      </c>
      <c r="E34" s="12">
        <v>131032</v>
      </c>
      <c r="F34" s="12">
        <v>73305</v>
      </c>
      <c r="G34" s="12">
        <v>176171</v>
      </c>
      <c r="H34" s="12">
        <v>89764</v>
      </c>
      <c r="I34" s="12">
        <v>251706</v>
      </c>
      <c r="J34" s="12">
        <v>102405</v>
      </c>
      <c r="K34" s="12">
        <v>32092</v>
      </c>
      <c r="L34" s="12">
        <v>48929</v>
      </c>
      <c r="M34" s="12">
        <v>796274</v>
      </c>
    </row>
    <row r="35" spans="2:13" ht="30" customHeight="1" x14ac:dyDescent="0.3">
      <c r="B35" s="174" t="s">
        <v>120</v>
      </c>
      <c r="C35" s="12">
        <v>1197584</v>
      </c>
      <c r="D35" s="12">
        <v>460478</v>
      </c>
      <c r="E35" s="12">
        <v>865102</v>
      </c>
      <c r="F35" s="12">
        <v>2037350</v>
      </c>
      <c r="G35" s="12">
        <v>1249053</v>
      </c>
      <c r="H35" s="12">
        <v>140161</v>
      </c>
      <c r="I35" s="12">
        <v>952682</v>
      </c>
      <c r="J35" s="12">
        <v>818162</v>
      </c>
      <c r="K35" s="12">
        <v>688666</v>
      </c>
      <c r="L35" s="12">
        <v>635911</v>
      </c>
      <c r="M35" s="12">
        <v>3901286</v>
      </c>
    </row>
    <row r="36" spans="2:13" ht="30" customHeight="1" x14ac:dyDescent="0.3">
      <c r="B36" s="174" t="s">
        <v>121</v>
      </c>
      <c r="C36" s="12">
        <v>40932</v>
      </c>
      <c r="D36" s="12">
        <v>0</v>
      </c>
      <c r="E36" s="12">
        <v>0</v>
      </c>
      <c r="F36" s="12">
        <v>94760</v>
      </c>
      <c r="G36" s="12">
        <v>28288</v>
      </c>
      <c r="H36" s="12">
        <v>51277</v>
      </c>
      <c r="I36" s="12">
        <v>47212</v>
      </c>
      <c r="J36" s="12">
        <v>135941</v>
      </c>
      <c r="K36" s="12">
        <v>89895</v>
      </c>
      <c r="L36" s="12">
        <v>262521</v>
      </c>
      <c r="M36" s="12">
        <v>773613</v>
      </c>
    </row>
    <row r="37" spans="2:13" ht="30" customHeight="1" x14ac:dyDescent="0.3">
      <c r="B37" s="174" t="s">
        <v>122</v>
      </c>
      <c r="C37" s="12">
        <v>215636</v>
      </c>
      <c r="D37" s="12">
        <v>154545</v>
      </c>
      <c r="E37" s="12">
        <v>295328</v>
      </c>
      <c r="F37" s="12">
        <v>123246</v>
      </c>
      <c r="G37" s="12">
        <v>552538</v>
      </c>
      <c r="H37" s="12">
        <v>9238</v>
      </c>
      <c r="I37" s="12">
        <v>343930</v>
      </c>
      <c r="J37" s="12">
        <v>376767</v>
      </c>
      <c r="K37" s="12">
        <v>0</v>
      </c>
      <c r="L37" s="12">
        <v>0</v>
      </c>
      <c r="M37" s="12">
        <v>330949</v>
      </c>
    </row>
    <row r="38" spans="2:13" ht="30" customHeight="1" x14ac:dyDescent="0.3">
      <c r="B38" s="174" t="s">
        <v>123</v>
      </c>
      <c r="C38" s="12">
        <v>339493</v>
      </c>
      <c r="D38" s="12">
        <v>82515</v>
      </c>
      <c r="E38" s="12">
        <v>130246</v>
      </c>
      <c r="F38" s="12">
        <v>480439</v>
      </c>
      <c r="G38" s="12">
        <v>7211</v>
      </c>
      <c r="H38" s="12">
        <v>21760</v>
      </c>
      <c r="I38" s="12">
        <v>92856</v>
      </c>
      <c r="J38" s="12">
        <v>260725</v>
      </c>
      <c r="K38" s="12">
        <v>74533</v>
      </c>
      <c r="L38" s="12">
        <v>532719</v>
      </c>
      <c r="M38" s="12">
        <v>259430</v>
      </c>
    </row>
    <row r="39" spans="2:13" ht="30" customHeight="1" thickBot="1" x14ac:dyDescent="0.35">
      <c r="B39" s="181" t="s">
        <v>124</v>
      </c>
      <c r="C39" s="186">
        <v>7615148</v>
      </c>
      <c r="D39" s="186">
        <v>3156593</v>
      </c>
      <c r="E39" s="186">
        <v>5203300</v>
      </c>
      <c r="F39" s="186">
        <v>11665310</v>
      </c>
      <c r="G39" s="186">
        <v>6200929</v>
      </c>
      <c r="H39" s="186">
        <v>1316393</v>
      </c>
      <c r="I39" s="186">
        <v>7680668</v>
      </c>
      <c r="J39" s="186">
        <v>10511900</v>
      </c>
      <c r="K39" s="186">
        <v>2005645</v>
      </c>
      <c r="L39" s="186">
        <v>3239522</v>
      </c>
      <c r="M39" s="186">
        <v>14343413</v>
      </c>
    </row>
    <row r="40" spans="2:13" ht="14.5" thickTop="1" x14ac:dyDescent="0.3">
      <c r="B40" s="237" t="s">
        <v>237</v>
      </c>
      <c r="C40" s="237"/>
      <c r="D40" s="237"/>
      <c r="E40" s="237"/>
      <c r="F40" s="237"/>
      <c r="G40" s="237"/>
      <c r="H40" s="237"/>
      <c r="I40" s="237"/>
      <c r="J40" s="237"/>
      <c r="K40" s="237"/>
      <c r="L40" s="268" t="s">
        <v>134</v>
      </c>
      <c r="M40" s="268"/>
    </row>
    <row r="41" spans="2:13" x14ac:dyDescent="0.3">
      <c r="C41" s="20"/>
      <c r="D41" s="20"/>
      <c r="E41" s="20"/>
      <c r="F41" s="20"/>
      <c r="G41" s="20"/>
      <c r="H41" s="20"/>
      <c r="I41" s="20"/>
      <c r="J41" s="20"/>
      <c r="K41" s="20"/>
      <c r="L41" s="20"/>
      <c r="M41" s="20"/>
    </row>
    <row r="42" spans="2:13" x14ac:dyDescent="0.3">
      <c r="C42" s="20"/>
      <c r="D42" s="20"/>
      <c r="E42" s="20"/>
      <c r="F42" s="20"/>
      <c r="G42" s="20"/>
      <c r="H42" s="20"/>
      <c r="I42" s="20"/>
      <c r="J42" s="187"/>
      <c r="K42" s="20"/>
      <c r="L42" s="20"/>
      <c r="M42" s="20"/>
    </row>
    <row r="43" spans="2:13" x14ac:dyDescent="0.3">
      <c r="C43" s="20"/>
      <c r="D43" s="20"/>
      <c r="E43" s="20"/>
      <c r="F43" s="20"/>
      <c r="G43" s="20"/>
      <c r="H43" s="20"/>
      <c r="I43" s="20"/>
      <c r="J43" s="20"/>
      <c r="K43" s="20"/>
      <c r="L43" s="20"/>
      <c r="M43" s="20"/>
    </row>
    <row r="44" spans="2:13" x14ac:dyDescent="0.3">
      <c r="C44" s="20"/>
      <c r="D44" s="20"/>
      <c r="E44" s="20"/>
      <c r="F44" s="20"/>
      <c r="G44" s="20"/>
      <c r="H44" s="20"/>
      <c r="I44" s="20"/>
      <c r="J44" s="20"/>
      <c r="K44" s="20"/>
      <c r="L44" s="20"/>
      <c r="M44" s="20"/>
    </row>
  </sheetData>
  <sheetProtection password="E931" sheet="1" objects="1" scenarios="1"/>
  <mergeCells count="4">
    <mergeCell ref="B3:M3"/>
    <mergeCell ref="B4:M4"/>
    <mergeCell ref="B40:K40"/>
    <mergeCell ref="L40:M40"/>
  </mergeCells>
  <pageMargins left="0.7" right="0.7" top="0.75" bottom="0.75" header="0.3" footer="0.3"/>
  <pageSetup paperSize="9" scale="4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92D050"/>
    <pageSetUpPr fitToPage="1"/>
  </sheetPr>
  <dimension ref="B1:M44"/>
  <sheetViews>
    <sheetView showGridLines="0" zoomScale="80" zoomScaleNormal="80" workbookViewId="0">
      <selection activeCell="I7" sqref="I7"/>
    </sheetView>
  </sheetViews>
  <sheetFormatPr defaultColWidth="9.1796875" defaultRowHeight="14" x14ac:dyDescent="0.3"/>
  <cols>
    <col min="1" max="1" width="16.81640625" style="6" customWidth="1"/>
    <col min="2" max="2" width="37.453125" style="6" customWidth="1"/>
    <col min="3" max="13" width="19.54296875" style="6" customWidth="1"/>
    <col min="14" max="16384" width="9.1796875" style="6"/>
  </cols>
  <sheetData>
    <row r="1" spans="2:13" ht="9" customHeight="1" x14ac:dyDescent="0.3"/>
    <row r="2" spans="2:13" ht="20.25" customHeight="1" x14ac:dyDescent="0.3"/>
    <row r="3" spans="2:13" ht="17.25" customHeight="1" x14ac:dyDescent="0.3">
      <c r="B3" s="277" t="s">
        <v>125</v>
      </c>
      <c r="C3" s="277"/>
      <c r="D3" s="277"/>
      <c r="E3" s="277"/>
      <c r="F3" s="277"/>
      <c r="G3" s="277"/>
      <c r="H3" s="277"/>
      <c r="I3" s="277"/>
      <c r="J3" s="277"/>
      <c r="K3" s="277"/>
      <c r="L3" s="277"/>
      <c r="M3" s="277"/>
    </row>
    <row r="4" spans="2:13" ht="23.25" customHeight="1" x14ac:dyDescent="0.3">
      <c r="B4" s="269" t="s">
        <v>312</v>
      </c>
      <c r="C4" s="270"/>
      <c r="D4" s="270"/>
      <c r="E4" s="270"/>
      <c r="F4" s="270"/>
      <c r="G4" s="270"/>
      <c r="H4" s="270"/>
      <c r="I4" s="270"/>
      <c r="J4" s="270"/>
      <c r="K4" s="270"/>
      <c r="L4" s="270"/>
      <c r="M4" s="271"/>
    </row>
    <row r="5" spans="2:13" ht="57" customHeight="1" x14ac:dyDescent="0.3">
      <c r="B5" s="172" t="s">
        <v>0</v>
      </c>
      <c r="C5" s="173" t="s">
        <v>33</v>
      </c>
      <c r="D5" s="173" t="s">
        <v>245</v>
      </c>
      <c r="E5" s="173" t="s">
        <v>48</v>
      </c>
      <c r="F5" s="173" t="s">
        <v>35</v>
      </c>
      <c r="G5" s="173" t="s">
        <v>246</v>
      </c>
      <c r="H5" s="173" t="s">
        <v>199</v>
      </c>
      <c r="I5" s="173" t="s">
        <v>200</v>
      </c>
      <c r="J5" s="173" t="s">
        <v>37</v>
      </c>
      <c r="K5" s="173" t="s">
        <v>247</v>
      </c>
      <c r="L5" s="173" t="s">
        <v>248</v>
      </c>
      <c r="M5" s="173" t="s">
        <v>249</v>
      </c>
    </row>
    <row r="6" spans="2:13" ht="30.75" customHeight="1" x14ac:dyDescent="0.3">
      <c r="B6" s="174" t="s">
        <v>91</v>
      </c>
      <c r="C6" s="12">
        <v>400000</v>
      </c>
      <c r="D6" s="12">
        <v>810721</v>
      </c>
      <c r="E6" s="12">
        <v>1249873</v>
      </c>
      <c r="F6" s="12">
        <v>605000</v>
      </c>
      <c r="G6" s="12">
        <v>1000000</v>
      </c>
      <c r="H6" s="12">
        <v>453960</v>
      </c>
      <c r="I6" s="12">
        <v>300000</v>
      </c>
      <c r="J6" s="12">
        <v>693000</v>
      </c>
      <c r="K6" s="12">
        <v>582282</v>
      </c>
      <c r="L6" s="12">
        <v>600000</v>
      </c>
      <c r="M6" s="12">
        <v>410000</v>
      </c>
    </row>
    <row r="7" spans="2:13" ht="30.75" customHeight="1" x14ac:dyDescent="0.3">
      <c r="B7" s="174" t="s">
        <v>92</v>
      </c>
      <c r="C7" s="12">
        <v>1198</v>
      </c>
      <c r="D7" s="12">
        <v>0</v>
      </c>
      <c r="E7" s="12">
        <v>0</v>
      </c>
      <c r="F7" s="12">
        <v>0</v>
      </c>
      <c r="G7" s="12">
        <v>0</v>
      </c>
      <c r="H7" s="12">
        <v>583040</v>
      </c>
      <c r="I7" s="12">
        <v>0</v>
      </c>
      <c r="J7" s="12">
        <v>0</v>
      </c>
      <c r="K7" s="12">
        <v>5712</v>
      </c>
      <c r="L7" s="12">
        <v>0</v>
      </c>
      <c r="M7" s="12">
        <v>1490000</v>
      </c>
    </row>
    <row r="8" spans="2:13" ht="30.75" customHeight="1" x14ac:dyDescent="0.3">
      <c r="B8" s="174" t="s">
        <v>93</v>
      </c>
      <c r="C8" s="12">
        <v>375304</v>
      </c>
      <c r="D8" s="12">
        <v>-30516</v>
      </c>
      <c r="E8" s="12">
        <v>15725</v>
      </c>
      <c r="F8" s="12">
        <v>0</v>
      </c>
      <c r="G8" s="12">
        <v>436576</v>
      </c>
      <c r="H8" s="12">
        <v>0</v>
      </c>
      <c r="I8" s="12">
        <v>1063</v>
      </c>
      <c r="J8" s="12">
        <v>13181</v>
      </c>
      <c r="K8" s="12">
        <v>0</v>
      </c>
      <c r="L8" s="12">
        <v>0</v>
      </c>
      <c r="M8" s="12">
        <v>4694</v>
      </c>
    </row>
    <row r="9" spans="2:13" ht="30.75" customHeight="1" x14ac:dyDescent="0.3">
      <c r="B9" s="175" t="s">
        <v>94</v>
      </c>
      <c r="C9" s="176">
        <v>0</v>
      </c>
      <c r="D9" s="176">
        <v>0</v>
      </c>
      <c r="E9" s="176">
        <v>0</v>
      </c>
      <c r="F9" s="176">
        <v>0</v>
      </c>
      <c r="G9" s="176">
        <v>0</v>
      </c>
      <c r="H9" s="176">
        <v>0</v>
      </c>
      <c r="I9" s="176">
        <v>0</v>
      </c>
      <c r="J9" s="176">
        <v>0</v>
      </c>
      <c r="K9" s="176">
        <v>0</v>
      </c>
      <c r="L9" s="176">
        <v>0</v>
      </c>
      <c r="M9" s="176">
        <v>0</v>
      </c>
    </row>
    <row r="10" spans="2:13" ht="30.75" customHeight="1" x14ac:dyDescent="0.3">
      <c r="B10" s="174" t="s">
        <v>95</v>
      </c>
      <c r="C10" s="12">
        <v>2215758</v>
      </c>
      <c r="D10" s="12">
        <v>-208144</v>
      </c>
      <c r="E10" s="12">
        <v>21464337</v>
      </c>
      <c r="F10" s="12">
        <v>591057</v>
      </c>
      <c r="G10" s="12">
        <v>1193403</v>
      </c>
      <c r="H10" s="12">
        <v>-177325</v>
      </c>
      <c r="I10" s="12">
        <v>551487</v>
      </c>
      <c r="J10" s="12">
        <v>575686</v>
      </c>
      <c r="K10" s="12">
        <v>371951</v>
      </c>
      <c r="L10" s="12">
        <v>834</v>
      </c>
      <c r="M10" s="12">
        <v>-2147006</v>
      </c>
    </row>
    <row r="11" spans="2:13" ht="30.75" customHeight="1" x14ac:dyDescent="0.3">
      <c r="B11" s="174" t="s">
        <v>96</v>
      </c>
      <c r="C11" s="12">
        <v>427860</v>
      </c>
      <c r="D11" s="12">
        <v>190000</v>
      </c>
      <c r="E11" s="12">
        <v>274255</v>
      </c>
      <c r="F11" s="12">
        <v>0</v>
      </c>
      <c r="G11" s="12">
        <v>0</v>
      </c>
      <c r="H11" s="12">
        <v>0</v>
      </c>
      <c r="I11" s="12">
        <v>0</v>
      </c>
      <c r="J11" s="12">
        <v>51975</v>
      </c>
      <c r="K11" s="12">
        <v>30000</v>
      </c>
      <c r="L11" s="12">
        <v>0</v>
      </c>
      <c r="M11" s="12">
        <v>0</v>
      </c>
    </row>
    <row r="12" spans="2:13" ht="30.75" customHeight="1" x14ac:dyDescent="0.3">
      <c r="B12" s="177" t="s">
        <v>97</v>
      </c>
      <c r="C12" s="178">
        <v>3420120</v>
      </c>
      <c r="D12" s="178">
        <v>762061</v>
      </c>
      <c r="E12" s="178">
        <v>23004190</v>
      </c>
      <c r="F12" s="178">
        <v>1196057</v>
      </c>
      <c r="G12" s="178">
        <v>2629979</v>
      </c>
      <c r="H12" s="178">
        <v>859674</v>
      </c>
      <c r="I12" s="178">
        <v>852550</v>
      </c>
      <c r="J12" s="178">
        <v>1333842</v>
      </c>
      <c r="K12" s="178">
        <v>989946</v>
      </c>
      <c r="L12" s="178">
        <v>600834</v>
      </c>
      <c r="M12" s="178">
        <v>-242311</v>
      </c>
    </row>
    <row r="13" spans="2:13" ht="30.75" customHeight="1" x14ac:dyDescent="0.3">
      <c r="B13" s="174" t="s">
        <v>98</v>
      </c>
      <c r="C13" s="12">
        <v>3044418</v>
      </c>
      <c r="D13" s="12">
        <v>1062002</v>
      </c>
      <c r="E13" s="12">
        <v>11206527</v>
      </c>
      <c r="F13" s="12">
        <v>3269893</v>
      </c>
      <c r="G13" s="12">
        <v>2371298</v>
      </c>
      <c r="H13" s="12">
        <v>1236428</v>
      </c>
      <c r="I13" s="12">
        <v>429836</v>
      </c>
      <c r="J13" s="12">
        <v>2337729</v>
      </c>
      <c r="K13" s="12">
        <v>932855</v>
      </c>
      <c r="L13" s="12">
        <v>539213</v>
      </c>
      <c r="M13" s="12">
        <v>2054163</v>
      </c>
    </row>
    <row r="14" spans="2:13" ht="30.75" customHeight="1" x14ac:dyDescent="0.3">
      <c r="B14" s="174" t="s">
        <v>99</v>
      </c>
      <c r="C14" s="12">
        <v>0</v>
      </c>
      <c r="D14" s="12">
        <v>0</v>
      </c>
      <c r="E14" s="12">
        <v>0</v>
      </c>
      <c r="F14" s="12">
        <v>0</v>
      </c>
      <c r="G14" s="12">
        <v>0</v>
      </c>
      <c r="H14" s="12">
        <v>0</v>
      </c>
      <c r="I14" s="12">
        <v>0</v>
      </c>
      <c r="J14" s="12">
        <v>0</v>
      </c>
      <c r="K14" s="12">
        <v>0</v>
      </c>
      <c r="L14" s="12">
        <v>0</v>
      </c>
      <c r="M14" s="12">
        <v>0</v>
      </c>
    </row>
    <row r="15" spans="2:13" ht="30.75" customHeight="1" x14ac:dyDescent="0.3">
      <c r="B15" s="174" t="s">
        <v>100</v>
      </c>
      <c r="C15" s="12">
        <v>310146</v>
      </c>
      <c r="D15" s="12">
        <v>178296</v>
      </c>
      <c r="E15" s="12">
        <v>0</v>
      </c>
      <c r="F15" s="12">
        <v>0</v>
      </c>
      <c r="G15" s="12">
        <v>80406</v>
      </c>
      <c r="H15" s="12">
        <v>0</v>
      </c>
      <c r="I15" s="12">
        <v>0</v>
      </c>
      <c r="J15" s="12">
        <v>6463</v>
      </c>
      <c r="K15" s="12">
        <v>0</v>
      </c>
      <c r="L15" s="12">
        <v>0</v>
      </c>
      <c r="M15" s="12">
        <v>0</v>
      </c>
    </row>
    <row r="16" spans="2:13" ht="30.75" customHeight="1" x14ac:dyDescent="0.3">
      <c r="B16" s="174" t="s">
        <v>101</v>
      </c>
      <c r="C16" s="12">
        <v>1447063</v>
      </c>
      <c r="D16" s="12">
        <v>117891</v>
      </c>
      <c r="E16" s="12">
        <v>136184</v>
      </c>
      <c r="F16" s="12">
        <v>328236</v>
      </c>
      <c r="G16" s="12">
        <v>417280</v>
      </c>
      <c r="H16" s="12">
        <v>307446</v>
      </c>
      <c r="I16" s="12">
        <v>143619</v>
      </c>
      <c r="J16" s="12">
        <v>124717</v>
      </c>
      <c r="K16" s="12">
        <v>389993</v>
      </c>
      <c r="L16" s="12">
        <v>264624</v>
      </c>
      <c r="M16" s="12">
        <v>2745476</v>
      </c>
    </row>
    <row r="17" spans="2:13" ht="30.75" customHeight="1" thickBot="1" x14ac:dyDescent="0.35">
      <c r="B17" s="181" t="s">
        <v>102</v>
      </c>
      <c r="C17" s="186">
        <v>8221747</v>
      </c>
      <c r="D17" s="186">
        <v>2120251</v>
      </c>
      <c r="E17" s="186">
        <v>34346901</v>
      </c>
      <c r="F17" s="186">
        <v>4794186</v>
      </c>
      <c r="G17" s="186">
        <v>5498963</v>
      </c>
      <c r="H17" s="186">
        <v>2403549</v>
      </c>
      <c r="I17" s="186">
        <v>1426005</v>
      </c>
      <c r="J17" s="186">
        <v>3802751</v>
      </c>
      <c r="K17" s="186">
        <v>2312794</v>
      </c>
      <c r="L17" s="186">
        <v>1404672</v>
      </c>
      <c r="M17" s="186">
        <v>4557328</v>
      </c>
    </row>
    <row r="18" spans="2:13" ht="30.75" customHeight="1" thickTop="1" x14ac:dyDescent="0.3">
      <c r="B18" s="179" t="s">
        <v>103</v>
      </c>
      <c r="C18" s="180">
        <v>789545</v>
      </c>
      <c r="D18" s="180">
        <v>137007</v>
      </c>
      <c r="E18" s="180">
        <v>0</v>
      </c>
      <c r="F18" s="180">
        <v>0</v>
      </c>
      <c r="G18" s="180">
        <v>263669</v>
      </c>
      <c r="H18" s="180">
        <v>92500</v>
      </c>
      <c r="I18" s="180">
        <v>0</v>
      </c>
      <c r="J18" s="180">
        <v>0</v>
      </c>
      <c r="K18" s="180">
        <v>113850</v>
      </c>
      <c r="L18" s="180">
        <v>0</v>
      </c>
      <c r="M18" s="180">
        <v>0</v>
      </c>
    </row>
    <row r="19" spans="2:13" ht="30.75" customHeight="1" x14ac:dyDescent="0.3">
      <c r="B19" s="174" t="s">
        <v>104</v>
      </c>
      <c r="C19" s="12">
        <v>1272538</v>
      </c>
      <c r="D19" s="12">
        <v>330323</v>
      </c>
      <c r="E19" s="12">
        <v>8456090</v>
      </c>
      <c r="F19" s="12">
        <v>1030000</v>
      </c>
      <c r="G19" s="12">
        <v>426088</v>
      </c>
      <c r="H19" s="12">
        <v>264000</v>
      </c>
      <c r="I19" s="12">
        <v>0</v>
      </c>
      <c r="J19" s="12">
        <v>540000</v>
      </c>
      <c r="K19" s="12">
        <v>730000</v>
      </c>
      <c r="L19" s="12">
        <v>0</v>
      </c>
      <c r="M19" s="12">
        <v>0</v>
      </c>
    </row>
    <row r="20" spans="2:13" ht="30.75" customHeight="1" x14ac:dyDescent="0.3">
      <c r="B20" s="174" t="s">
        <v>105</v>
      </c>
      <c r="C20" s="12">
        <v>45732</v>
      </c>
      <c r="D20" s="12">
        <v>23766</v>
      </c>
      <c r="E20" s="12">
        <v>72896</v>
      </c>
      <c r="F20" s="12">
        <v>49678</v>
      </c>
      <c r="G20" s="12">
        <v>95285</v>
      </c>
      <c r="H20" s="12">
        <v>20276</v>
      </c>
      <c r="I20" s="12">
        <v>16967</v>
      </c>
      <c r="J20" s="12">
        <v>80149</v>
      </c>
      <c r="K20" s="12">
        <v>33094</v>
      </c>
      <c r="L20" s="12">
        <v>16108</v>
      </c>
      <c r="M20" s="12">
        <v>90318</v>
      </c>
    </row>
    <row r="21" spans="2:13" ht="30.75" customHeight="1" x14ac:dyDescent="0.3">
      <c r="B21" s="174" t="s">
        <v>106</v>
      </c>
      <c r="C21" s="12">
        <v>2775277</v>
      </c>
      <c r="D21" s="12">
        <v>155059</v>
      </c>
      <c r="E21" s="12">
        <v>12479150</v>
      </c>
      <c r="F21" s="12">
        <v>541412</v>
      </c>
      <c r="G21" s="12">
        <v>1035092</v>
      </c>
      <c r="H21" s="12">
        <v>1033193</v>
      </c>
      <c r="I21" s="12">
        <v>516456</v>
      </c>
      <c r="J21" s="12">
        <v>1417061</v>
      </c>
      <c r="K21" s="12">
        <v>235700</v>
      </c>
      <c r="L21" s="12">
        <v>70000</v>
      </c>
      <c r="M21" s="12">
        <v>135625</v>
      </c>
    </row>
    <row r="22" spans="2:13" ht="30.75" customHeight="1" x14ac:dyDescent="0.3">
      <c r="B22" s="174" t="s">
        <v>107</v>
      </c>
      <c r="C22" s="12">
        <v>0</v>
      </c>
      <c r="D22" s="12">
        <v>0</v>
      </c>
      <c r="E22" s="12">
        <v>0</v>
      </c>
      <c r="F22" s="12">
        <v>0</v>
      </c>
      <c r="G22" s="12">
        <v>0</v>
      </c>
      <c r="H22" s="12">
        <v>0</v>
      </c>
      <c r="I22" s="12">
        <v>0</v>
      </c>
      <c r="J22" s="12">
        <v>0</v>
      </c>
      <c r="K22" s="12">
        <v>0</v>
      </c>
      <c r="L22" s="12">
        <v>0</v>
      </c>
      <c r="M22" s="12">
        <v>0</v>
      </c>
    </row>
    <row r="23" spans="2:13" ht="30.75" customHeight="1" x14ac:dyDescent="0.3">
      <c r="B23" s="174" t="s">
        <v>108</v>
      </c>
      <c r="C23" s="12">
        <v>105612</v>
      </c>
      <c r="D23" s="12">
        <v>134000</v>
      </c>
      <c r="E23" s="12">
        <v>4661743</v>
      </c>
      <c r="F23" s="12">
        <v>0</v>
      </c>
      <c r="G23" s="12">
        <v>640287</v>
      </c>
      <c r="H23" s="12">
        <v>22179</v>
      </c>
      <c r="I23" s="12">
        <v>143807</v>
      </c>
      <c r="J23" s="12">
        <v>0</v>
      </c>
      <c r="K23" s="12">
        <v>0</v>
      </c>
      <c r="L23" s="12">
        <v>0</v>
      </c>
      <c r="M23" s="12">
        <v>0</v>
      </c>
    </row>
    <row r="24" spans="2:13" ht="30.75" customHeight="1" x14ac:dyDescent="0.3">
      <c r="B24" s="174" t="s">
        <v>109</v>
      </c>
      <c r="C24" s="12">
        <v>51885</v>
      </c>
      <c r="D24" s="12">
        <v>5422</v>
      </c>
      <c r="E24" s="12">
        <v>471383</v>
      </c>
      <c r="F24" s="12">
        <v>0</v>
      </c>
      <c r="G24" s="12">
        <v>50565</v>
      </c>
      <c r="H24" s="12">
        <v>16542</v>
      </c>
      <c r="I24" s="12">
        <v>0</v>
      </c>
      <c r="J24" s="12">
        <v>11321</v>
      </c>
      <c r="K24" s="12">
        <v>0</v>
      </c>
      <c r="L24" s="12">
        <v>0</v>
      </c>
      <c r="M24" s="12">
        <v>0</v>
      </c>
    </row>
    <row r="25" spans="2:13" ht="30.75" customHeight="1" x14ac:dyDescent="0.3">
      <c r="B25" s="174" t="s">
        <v>110</v>
      </c>
      <c r="C25" s="12">
        <v>0</v>
      </c>
      <c r="D25" s="12">
        <v>0</v>
      </c>
      <c r="E25" s="12">
        <v>0</v>
      </c>
      <c r="F25" s="12">
        <v>0</v>
      </c>
      <c r="G25" s="12">
        <v>0</v>
      </c>
      <c r="H25" s="12">
        <v>0</v>
      </c>
      <c r="I25" s="12">
        <v>0</v>
      </c>
      <c r="J25" s="12">
        <v>0</v>
      </c>
      <c r="K25" s="12">
        <v>0</v>
      </c>
      <c r="L25" s="12">
        <v>0</v>
      </c>
      <c r="M25" s="12">
        <v>0</v>
      </c>
    </row>
    <row r="26" spans="2:13" ht="30.75" customHeight="1" x14ac:dyDescent="0.3">
      <c r="B26" s="174" t="s">
        <v>111</v>
      </c>
      <c r="C26" s="12">
        <v>0</v>
      </c>
      <c r="D26" s="12">
        <v>0</v>
      </c>
      <c r="E26" s="12">
        <v>0</v>
      </c>
      <c r="F26" s="12">
        <v>0</v>
      </c>
      <c r="G26" s="12">
        <v>0</v>
      </c>
      <c r="H26" s="12">
        <v>0</v>
      </c>
      <c r="I26" s="12">
        <v>0</v>
      </c>
      <c r="J26" s="12">
        <v>0</v>
      </c>
      <c r="K26" s="12">
        <v>0</v>
      </c>
      <c r="L26" s="12">
        <v>0</v>
      </c>
      <c r="M26" s="12">
        <v>0</v>
      </c>
    </row>
    <row r="27" spans="2:13" ht="30.75" customHeight="1" x14ac:dyDescent="0.3">
      <c r="B27" s="174" t="s">
        <v>112</v>
      </c>
      <c r="C27" s="12">
        <v>37832</v>
      </c>
      <c r="D27" s="12">
        <v>6920</v>
      </c>
      <c r="E27" s="12">
        <v>1341493</v>
      </c>
      <c r="F27" s="12">
        <v>1197</v>
      </c>
      <c r="G27" s="12">
        <v>169707</v>
      </c>
      <c r="H27" s="12">
        <v>0</v>
      </c>
      <c r="I27" s="12">
        <v>55356</v>
      </c>
      <c r="J27" s="12">
        <v>201570</v>
      </c>
      <c r="K27" s="12">
        <v>40975</v>
      </c>
      <c r="L27" s="12">
        <v>0</v>
      </c>
      <c r="M27" s="12">
        <v>0</v>
      </c>
    </row>
    <row r="28" spans="2:13" ht="30.75" customHeight="1" x14ac:dyDescent="0.3">
      <c r="B28" s="174" t="s">
        <v>113</v>
      </c>
      <c r="C28" s="12">
        <v>624274</v>
      </c>
      <c r="D28" s="12">
        <v>316725</v>
      </c>
      <c r="E28" s="12">
        <v>202231</v>
      </c>
      <c r="F28" s="12">
        <v>0</v>
      </c>
      <c r="G28" s="12">
        <v>643154</v>
      </c>
      <c r="H28" s="12">
        <v>65767</v>
      </c>
      <c r="I28" s="12">
        <v>0</v>
      </c>
      <c r="J28" s="12">
        <v>825</v>
      </c>
      <c r="K28" s="12">
        <v>132757</v>
      </c>
      <c r="L28" s="12">
        <v>0</v>
      </c>
      <c r="M28" s="12">
        <v>0</v>
      </c>
    </row>
    <row r="29" spans="2:13" ht="30.75" customHeight="1" x14ac:dyDescent="0.3">
      <c r="B29" s="174" t="s">
        <v>114</v>
      </c>
      <c r="C29" s="12">
        <v>0</v>
      </c>
      <c r="D29" s="12">
        <v>0</v>
      </c>
      <c r="E29" s="12">
        <v>81</v>
      </c>
      <c r="F29" s="12">
        <v>0</v>
      </c>
      <c r="G29" s="12">
        <v>0</v>
      </c>
      <c r="H29" s="12">
        <v>0</v>
      </c>
      <c r="I29" s="12">
        <v>0</v>
      </c>
      <c r="J29" s="12">
        <v>0</v>
      </c>
      <c r="K29" s="12">
        <v>0</v>
      </c>
      <c r="L29" s="12">
        <v>0</v>
      </c>
      <c r="M29" s="12">
        <v>0</v>
      </c>
    </row>
    <row r="30" spans="2:13" ht="30.75" customHeight="1" x14ac:dyDescent="0.3">
      <c r="B30" s="174" t="s">
        <v>115</v>
      </c>
      <c r="C30" s="12">
        <v>0</v>
      </c>
      <c r="D30" s="12">
        <v>0</v>
      </c>
      <c r="E30" s="12">
        <v>0</v>
      </c>
      <c r="F30" s="12">
        <v>0</v>
      </c>
      <c r="G30" s="12">
        <v>0</v>
      </c>
      <c r="H30" s="12">
        <v>0</v>
      </c>
      <c r="I30" s="12">
        <v>0</v>
      </c>
      <c r="J30" s="12">
        <v>0</v>
      </c>
      <c r="K30" s="12">
        <v>0</v>
      </c>
      <c r="L30" s="12">
        <v>0</v>
      </c>
      <c r="M30" s="12">
        <v>0</v>
      </c>
    </row>
    <row r="31" spans="2:13" ht="30.75" customHeight="1" x14ac:dyDescent="0.3">
      <c r="B31" s="174" t="s">
        <v>116</v>
      </c>
      <c r="C31" s="12">
        <v>10696</v>
      </c>
      <c r="D31" s="12">
        <v>0</v>
      </c>
      <c r="E31" s="12">
        <v>0</v>
      </c>
      <c r="F31" s="12">
        <v>0</v>
      </c>
      <c r="G31" s="12">
        <v>12238</v>
      </c>
      <c r="H31" s="12">
        <v>2276</v>
      </c>
      <c r="I31" s="12">
        <v>1784</v>
      </c>
      <c r="J31" s="12">
        <v>0</v>
      </c>
      <c r="K31" s="12">
        <v>0</v>
      </c>
      <c r="L31" s="12">
        <v>0</v>
      </c>
      <c r="M31" s="12">
        <v>0</v>
      </c>
    </row>
    <row r="32" spans="2:13" ht="30.75" customHeight="1" x14ac:dyDescent="0.3">
      <c r="B32" s="174" t="s">
        <v>117</v>
      </c>
      <c r="C32" s="12">
        <v>0</v>
      </c>
      <c r="D32" s="12">
        <v>0</v>
      </c>
      <c r="E32" s="12">
        <v>714111</v>
      </c>
      <c r="F32" s="12">
        <v>0</v>
      </c>
      <c r="G32" s="12">
        <v>0</v>
      </c>
      <c r="H32" s="12">
        <v>33416</v>
      </c>
      <c r="I32" s="12">
        <v>0</v>
      </c>
      <c r="J32" s="12">
        <v>0</v>
      </c>
      <c r="K32" s="12">
        <v>0</v>
      </c>
      <c r="L32" s="12">
        <v>0</v>
      </c>
      <c r="M32" s="12">
        <v>0</v>
      </c>
    </row>
    <row r="33" spans="2:13" ht="30.75" customHeight="1" x14ac:dyDescent="0.3">
      <c r="B33" s="174" t="s">
        <v>118</v>
      </c>
      <c r="C33" s="12">
        <v>373164</v>
      </c>
      <c r="D33" s="12">
        <v>41156</v>
      </c>
      <c r="E33" s="12">
        <v>439572</v>
      </c>
      <c r="F33" s="12">
        <v>1545267</v>
      </c>
      <c r="G33" s="12">
        <v>1115096</v>
      </c>
      <c r="H33" s="12">
        <v>334604</v>
      </c>
      <c r="I33" s="12">
        <v>173604</v>
      </c>
      <c r="J33" s="12">
        <v>168133</v>
      </c>
      <c r="K33" s="12">
        <v>130768</v>
      </c>
      <c r="L33" s="12">
        <v>734749</v>
      </c>
      <c r="M33" s="12">
        <v>779826</v>
      </c>
    </row>
    <row r="34" spans="2:13" ht="30.75" customHeight="1" x14ac:dyDescent="0.3">
      <c r="B34" s="174" t="s">
        <v>119</v>
      </c>
      <c r="C34" s="12">
        <v>58993</v>
      </c>
      <c r="D34" s="12">
        <v>146524</v>
      </c>
      <c r="E34" s="12">
        <v>290954</v>
      </c>
      <c r="F34" s="12">
        <v>134306</v>
      </c>
      <c r="G34" s="12">
        <v>37370</v>
      </c>
      <c r="H34" s="12">
        <v>60155</v>
      </c>
      <c r="I34" s="12">
        <v>3841</v>
      </c>
      <c r="J34" s="12">
        <v>127606</v>
      </c>
      <c r="K34" s="12">
        <v>29234</v>
      </c>
      <c r="L34" s="12">
        <v>31586</v>
      </c>
      <c r="M34" s="12">
        <v>183506</v>
      </c>
    </row>
    <row r="35" spans="2:13" ht="30.75" customHeight="1" x14ac:dyDescent="0.3">
      <c r="B35" s="174" t="s">
        <v>120</v>
      </c>
      <c r="C35" s="12">
        <v>951910</v>
      </c>
      <c r="D35" s="12">
        <v>444042</v>
      </c>
      <c r="E35" s="12">
        <v>3039249</v>
      </c>
      <c r="F35" s="12">
        <v>1156320</v>
      </c>
      <c r="G35" s="12">
        <v>865690</v>
      </c>
      <c r="H35" s="12">
        <v>226942</v>
      </c>
      <c r="I35" s="12">
        <v>379926</v>
      </c>
      <c r="J35" s="12">
        <v>1035023</v>
      </c>
      <c r="K35" s="12">
        <v>735675</v>
      </c>
      <c r="L35" s="12">
        <v>360638</v>
      </c>
      <c r="M35" s="12">
        <v>940084</v>
      </c>
    </row>
    <row r="36" spans="2:13" ht="30.75" customHeight="1" x14ac:dyDescent="0.3">
      <c r="B36" s="174" t="s">
        <v>121</v>
      </c>
      <c r="C36" s="12">
        <v>0</v>
      </c>
      <c r="D36" s="12">
        <v>0</v>
      </c>
      <c r="E36" s="12">
        <v>478928</v>
      </c>
      <c r="F36" s="12">
        <v>118340</v>
      </c>
      <c r="G36" s="12">
        <v>0</v>
      </c>
      <c r="H36" s="12">
        <v>140863</v>
      </c>
      <c r="I36" s="12">
        <v>21275</v>
      </c>
      <c r="J36" s="12">
        <v>29236</v>
      </c>
      <c r="K36" s="12">
        <v>0</v>
      </c>
      <c r="L36" s="12">
        <v>113921</v>
      </c>
      <c r="M36" s="12">
        <v>1348413</v>
      </c>
    </row>
    <row r="37" spans="2:13" ht="30.75" customHeight="1" x14ac:dyDescent="0.3">
      <c r="B37" s="174" t="s">
        <v>122</v>
      </c>
      <c r="C37" s="12">
        <v>1081932</v>
      </c>
      <c r="D37" s="12">
        <v>269949</v>
      </c>
      <c r="E37" s="12">
        <v>292723</v>
      </c>
      <c r="F37" s="12">
        <v>62861</v>
      </c>
      <c r="G37" s="12">
        <v>140359</v>
      </c>
      <c r="H37" s="12">
        <v>17979</v>
      </c>
      <c r="I37" s="12">
        <v>68266</v>
      </c>
      <c r="J37" s="12">
        <v>20395</v>
      </c>
      <c r="K37" s="12">
        <v>44798</v>
      </c>
      <c r="L37" s="12">
        <v>10938</v>
      </c>
      <c r="M37" s="12">
        <v>812380</v>
      </c>
    </row>
    <row r="38" spans="2:13" ht="30.75" customHeight="1" x14ac:dyDescent="0.3">
      <c r="B38" s="174" t="s">
        <v>123</v>
      </c>
      <c r="C38" s="12">
        <v>42357</v>
      </c>
      <c r="D38" s="12">
        <v>109360</v>
      </c>
      <c r="E38" s="12">
        <v>1406299</v>
      </c>
      <c r="F38" s="12">
        <v>154806</v>
      </c>
      <c r="G38" s="12">
        <v>4364</v>
      </c>
      <c r="H38" s="12">
        <v>72859</v>
      </c>
      <c r="I38" s="12">
        <v>44724</v>
      </c>
      <c r="J38" s="12">
        <v>171433</v>
      </c>
      <c r="K38" s="12">
        <v>85943</v>
      </c>
      <c r="L38" s="12">
        <v>66732</v>
      </c>
      <c r="M38" s="12">
        <v>267175</v>
      </c>
    </row>
    <row r="39" spans="2:13" ht="30.75" customHeight="1" thickBot="1" x14ac:dyDescent="0.35">
      <c r="B39" s="181" t="s">
        <v>124</v>
      </c>
      <c r="C39" s="186">
        <v>8221747</v>
      </c>
      <c r="D39" s="186">
        <v>2120251</v>
      </c>
      <c r="E39" s="186">
        <v>34346901</v>
      </c>
      <c r="F39" s="186">
        <v>4794186</v>
      </c>
      <c r="G39" s="186">
        <v>5498963</v>
      </c>
      <c r="H39" s="186">
        <v>2403549</v>
      </c>
      <c r="I39" s="186">
        <v>1426005</v>
      </c>
      <c r="J39" s="186">
        <v>3802751</v>
      </c>
      <c r="K39" s="186">
        <v>2312794</v>
      </c>
      <c r="L39" s="186">
        <v>1404672</v>
      </c>
      <c r="M39" s="186">
        <v>4557328</v>
      </c>
    </row>
    <row r="40" spans="2:13" ht="14.5" thickTop="1" x14ac:dyDescent="0.3">
      <c r="B40" s="237" t="s">
        <v>237</v>
      </c>
      <c r="C40" s="237"/>
      <c r="D40" s="237"/>
      <c r="E40" s="237"/>
      <c r="F40" s="237"/>
      <c r="G40" s="237"/>
      <c r="H40" s="237"/>
      <c r="I40" s="237"/>
      <c r="J40" s="237"/>
      <c r="K40" s="268" t="s">
        <v>134</v>
      </c>
      <c r="L40" s="268"/>
      <c r="M40" s="268"/>
    </row>
    <row r="41" spans="2:13" x14ac:dyDescent="0.3">
      <c r="C41" s="20"/>
      <c r="D41" s="20"/>
      <c r="E41" s="20"/>
      <c r="F41" s="20"/>
      <c r="G41" s="20"/>
      <c r="H41" s="20"/>
      <c r="I41" s="20"/>
      <c r="J41" s="20"/>
      <c r="K41" s="20"/>
      <c r="L41" s="20"/>
      <c r="M41" s="20"/>
    </row>
    <row r="42" spans="2:13" x14ac:dyDescent="0.3">
      <c r="C42" s="20"/>
      <c r="D42" s="20"/>
      <c r="E42" s="20"/>
      <c r="F42" s="20"/>
      <c r="G42" s="20"/>
      <c r="H42" s="20"/>
      <c r="I42" s="187"/>
      <c r="J42" s="20"/>
      <c r="K42" s="20"/>
      <c r="L42" s="20"/>
      <c r="M42" s="20"/>
    </row>
    <row r="44" spans="2:13" x14ac:dyDescent="0.3">
      <c r="C44" s="20"/>
      <c r="D44" s="20"/>
      <c r="E44" s="20"/>
      <c r="F44" s="20"/>
      <c r="G44" s="20"/>
      <c r="H44" s="20"/>
      <c r="I44" s="20"/>
      <c r="J44" s="20"/>
      <c r="K44" s="20"/>
      <c r="L44" s="20"/>
      <c r="M44" s="20"/>
    </row>
  </sheetData>
  <sheetProtection password="E931" sheet="1" objects="1" scenarios="1"/>
  <mergeCells count="4">
    <mergeCell ref="B3:M3"/>
    <mergeCell ref="B4:M4"/>
    <mergeCell ref="B40:J40"/>
    <mergeCell ref="K40:M40"/>
  </mergeCells>
  <pageMargins left="0.7" right="0.7" top="0.75" bottom="0.75" header="0.3" footer="0.3"/>
  <pageSetup paperSize="9" scale="42"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92D050"/>
    <pageSetUpPr fitToPage="1"/>
  </sheetPr>
  <dimension ref="B3:Q44"/>
  <sheetViews>
    <sheetView showGridLines="0" zoomScale="80" zoomScaleNormal="80" workbookViewId="0"/>
  </sheetViews>
  <sheetFormatPr defaultColWidth="9.1796875" defaultRowHeight="14.5" x14ac:dyDescent="0.35"/>
  <cols>
    <col min="1" max="1" width="18.1796875" style="6" customWidth="1"/>
    <col min="2" max="2" width="37.453125" style="6" customWidth="1"/>
    <col min="3" max="12" width="21.453125" style="6" customWidth="1"/>
    <col min="13" max="13" width="23.1796875" style="6" customWidth="1"/>
    <col min="14" max="14" width="6.453125" customWidth="1"/>
    <col min="15" max="15" width="15.7265625" style="6" hidden="1" customWidth="1"/>
    <col min="16" max="16" width="17.1796875" style="6" hidden="1" customWidth="1"/>
    <col min="17" max="17" width="18.1796875" style="6" customWidth="1"/>
    <col min="18" max="18" width="27.1796875" style="6" customWidth="1"/>
    <col min="19" max="16384" width="9.1796875" style="6"/>
  </cols>
  <sheetData>
    <row r="3" spans="2:17" x14ac:dyDescent="0.35">
      <c r="B3" s="277" t="s">
        <v>125</v>
      </c>
      <c r="C3" s="277"/>
      <c r="D3" s="277"/>
      <c r="E3" s="277"/>
      <c r="F3" s="277"/>
      <c r="G3" s="277"/>
      <c r="H3" s="277"/>
      <c r="I3" s="277"/>
      <c r="J3" s="277"/>
      <c r="K3" s="277"/>
      <c r="L3" s="277"/>
      <c r="M3" s="277"/>
    </row>
    <row r="4" spans="2:17" ht="21.75" customHeight="1" x14ac:dyDescent="0.35">
      <c r="B4" s="233" t="s">
        <v>313</v>
      </c>
      <c r="C4" s="233"/>
      <c r="D4" s="233"/>
      <c r="E4" s="233"/>
      <c r="F4" s="233"/>
      <c r="G4" s="233"/>
      <c r="H4" s="233"/>
      <c r="I4" s="233"/>
      <c r="J4" s="233"/>
      <c r="K4" s="233"/>
      <c r="L4" s="233"/>
      <c r="M4" s="233"/>
    </row>
    <row r="5" spans="2:17" ht="57" customHeight="1" x14ac:dyDescent="0.35">
      <c r="B5" s="188" t="s">
        <v>0</v>
      </c>
      <c r="C5" s="173" t="s">
        <v>86</v>
      </c>
      <c r="D5" s="173" t="s">
        <v>219</v>
      </c>
      <c r="E5" s="173" t="s">
        <v>250</v>
      </c>
      <c r="F5" s="173" t="s">
        <v>39</v>
      </c>
      <c r="G5" s="173" t="s">
        <v>251</v>
      </c>
      <c r="H5" s="173" t="s">
        <v>252</v>
      </c>
      <c r="I5" s="173" t="s">
        <v>42</v>
      </c>
      <c r="J5" s="173" t="s">
        <v>253</v>
      </c>
      <c r="K5" s="173" t="s">
        <v>260</v>
      </c>
      <c r="L5" s="173" t="s">
        <v>254</v>
      </c>
      <c r="M5" s="173" t="s">
        <v>45</v>
      </c>
      <c r="O5" s="189" t="s">
        <v>165</v>
      </c>
      <c r="P5" s="189" t="s">
        <v>164</v>
      </c>
    </row>
    <row r="6" spans="2:17" ht="32.25" customHeight="1" x14ac:dyDescent="0.35">
      <c r="B6" s="174" t="s">
        <v>91</v>
      </c>
      <c r="C6" s="12">
        <v>402000</v>
      </c>
      <c r="D6" s="12">
        <v>1028998</v>
      </c>
      <c r="E6" s="12">
        <v>486804</v>
      </c>
      <c r="F6" s="12">
        <v>600000</v>
      </c>
      <c r="G6" s="12">
        <v>300000</v>
      </c>
      <c r="H6" s="12">
        <v>316476</v>
      </c>
      <c r="I6" s="12">
        <v>500000</v>
      </c>
      <c r="J6" s="12">
        <v>1000000</v>
      </c>
      <c r="K6" s="12">
        <v>1000000</v>
      </c>
      <c r="L6" s="12">
        <v>0</v>
      </c>
      <c r="M6" s="13">
        <f>SUM('APPENDIX 21 i'!C6:L6,'APPENDIX 21 ii'!C6:M6,'APPENDIX 21 iii'!C6:M6,'APPENDIX  21 iv'!C6:L6)</f>
        <v>33229500</v>
      </c>
      <c r="O6" s="117">
        <f>'APPENDIX 21 iii'!E6+'APPENDIX 21 ii'!C6+'APPENDIX 21 i'!J6+K6+'APPENDIX 21 ii'!H6</f>
        <v>5049873</v>
      </c>
      <c r="P6" s="21">
        <f>M6-O6</f>
        <v>28179627</v>
      </c>
      <c r="Q6" s="196"/>
    </row>
    <row r="7" spans="2:17" ht="32.25" customHeight="1" x14ac:dyDescent="0.35">
      <c r="B7" s="174" t="s">
        <v>92</v>
      </c>
      <c r="C7" s="12">
        <v>0</v>
      </c>
      <c r="D7" s="12">
        <v>100361</v>
      </c>
      <c r="E7" s="12">
        <v>66601</v>
      </c>
      <c r="F7" s="12">
        <v>0</v>
      </c>
      <c r="G7" s="12">
        <v>0</v>
      </c>
      <c r="H7" s="12">
        <v>0</v>
      </c>
      <c r="I7" s="12">
        <v>0</v>
      </c>
      <c r="J7" s="12">
        <v>0</v>
      </c>
      <c r="K7" s="12">
        <v>0</v>
      </c>
      <c r="L7" s="12">
        <v>0</v>
      </c>
      <c r="M7" s="13">
        <f>SUM('APPENDIX 21 i'!C7:L7,'APPENDIX 21 ii'!C7:M7,'APPENDIX 21 iii'!C7:M7,'APPENDIX  21 iv'!C7:L7)</f>
        <v>3430445</v>
      </c>
      <c r="O7" s="117">
        <f>'APPENDIX 21 iii'!E7+'APPENDIX 21 ii'!C7+'APPENDIX 21 i'!J7+K7+'APPENDIX 21 ii'!H7</f>
        <v>10871</v>
      </c>
      <c r="P7" s="21">
        <f t="shared" ref="P7:P39" si="0">M7-O7</f>
        <v>3419574</v>
      </c>
      <c r="Q7" s="196"/>
    </row>
    <row r="8" spans="2:17" ht="32.25" customHeight="1" x14ac:dyDescent="0.35">
      <c r="B8" s="174" t="s">
        <v>93</v>
      </c>
      <c r="C8" s="12">
        <v>-11977</v>
      </c>
      <c r="D8" s="12">
        <v>0</v>
      </c>
      <c r="E8" s="12">
        <v>0</v>
      </c>
      <c r="F8" s="12">
        <v>171009</v>
      </c>
      <c r="G8" s="12">
        <v>2750</v>
      </c>
      <c r="H8" s="12">
        <v>0</v>
      </c>
      <c r="I8" s="12">
        <v>192586</v>
      </c>
      <c r="J8" s="12">
        <v>0</v>
      </c>
      <c r="K8" s="12">
        <v>0</v>
      </c>
      <c r="L8" s="12">
        <v>0</v>
      </c>
      <c r="M8" s="13">
        <f>SUM('APPENDIX 21 i'!C8:L8,'APPENDIX 21 ii'!C8:M8,'APPENDIX 21 iii'!C8:M8,'APPENDIX  21 iv'!C8:L8)</f>
        <v>3450337</v>
      </c>
      <c r="O8" s="117">
        <f>'APPENDIX 21 iii'!E8+'APPENDIX 21 ii'!C8+'APPENDIX 21 i'!J8+K8+'APPENDIX 21 ii'!H8</f>
        <v>316448</v>
      </c>
      <c r="P8" s="21">
        <f t="shared" si="0"/>
        <v>3133889</v>
      </c>
      <c r="Q8" s="196"/>
    </row>
    <row r="9" spans="2:17" ht="32.25" customHeight="1" x14ac:dyDescent="0.35">
      <c r="B9" s="174" t="s">
        <v>94</v>
      </c>
      <c r="C9" s="12">
        <v>0</v>
      </c>
      <c r="D9" s="12">
        <v>0</v>
      </c>
      <c r="E9" s="12">
        <v>0</v>
      </c>
      <c r="F9" s="12">
        <v>0</v>
      </c>
      <c r="G9" s="12">
        <v>0</v>
      </c>
      <c r="H9" s="12">
        <v>0</v>
      </c>
      <c r="I9" s="12">
        <v>0</v>
      </c>
      <c r="J9" s="12">
        <v>0</v>
      </c>
      <c r="K9" s="12">
        <v>0</v>
      </c>
      <c r="L9" s="12">
        <v>0</v>
      </c>
      <c r="M9" s="13">
        <f>SUM('APPENDIX 21 i'!C9:L9,'APPENDIX 21 ii'!C9:M9,'APPENDIX 21 iii'!C9:M9,'APPENDIX  21 iv'!C9:L9)</f>
        <v>0</v>
      </c>
      <c r="O9" s="117">
        <f>'APPENDIX 21 iii'!E9+'APPENDIX 21 ii'!C9+'APPENDIX 21 i'!J9+K9+'APPENDIX 21 ii'!H9</f>
        <v>0</v>
      </c>
      <c r="P9" s="21">
        <f t="shared" si="0"/>
        <v>0</v>
      </c>
      <c r="Q9" s="196"/>
    </row>
    <row r="10" spans="2:17" ht="32.25" customHeight="1" x14ac:dyDescent="0.35">
      <c r="B10" s="174" t="s">
        <v>95</v>
      </c>
      <c r="C10" s="12">
        <v>265614</v>
      </c>
      <c r="D10" s="12">
        <v>-86887</v>
      </c>
      <c r="E10" s="12">
        <v>-228333</v>
      </c>
      <c r="F10" s="12">
        <v>688646</v>
      </c>
      <c r="G10" s="12">
        <v>954371</v>
      </c>
      <c r="H10" s="12">
        <v>208183</v>
      </c>
      <c r="I10" s="12">
        <v>1021049</v>
      </c>
      <c r="J10" s="12">
        <v>5303772</v>
      </c>
      <c r="K10" s="12">
        <v>-33852</v>
      </c>
      <c r="L10" s="12">
        <v>0</v>
      </c>
      <c r="M10" s="13">
        <f>SUM('APPENDIX 21 i'!C10:L10,'APPENDIX 21 ii'!C10:M10,'APPENDIX 21 iii'!C10:M10,'APPENDIX  21 iv'!C10:L10)</f>
        <v>58736754</v>
      </c>
      <c r="O10" s="117">
        <f>'APPENDIX 21 iii'!E10+'APPENDIX 21 ii'!C10+'APPENDIX 21 i'!J10+K10+'APPENDIX 21 ii'!H10</f>
        <v>24383535</v>
      </c>
      <c r="P10" s="21">
        <f t="shared" si="0"/>
        <v>34353219</v>
      </c>
      <c r="Q10" s="196"/>
    </row>
    <row r="11" spans="2:17" ht="32.25" customHeight="1" x14ac:dyDescent="0.35">
      <c r="B11" s="174" t="s">
        <v>96</v>
      </c>
      <c r="C11" s="12">
        <v>0</v>
      </c>
      <c r="D11" s="12">
        <v>0</v>
      </c>
      <c r="E11" s="12">
        <v>0</v>
      </c>
      <c r="F11" s="12">
        <v>-6992</v>
      </c>
      <c r="G11" s="12">
        <v>-5611</v>
      </c>
      <c r="H11" s="12">
        <v>0</v>
      </c>
      <c r="I11" s="12">
        <v>25000</v>
      </c>
      <c r="J11" s="12">
        <v>1300000</v>
      </c>
      <c r="K11" s="12">
        <v>0</v>
      </c>
      <c r="L11" s="12">
        <v>0</v>
      </c>
      <c r="M11" s="13">
        <f>SUM('APPENDIX 21 i'!C11:L11,'APPENDIX 21 ii'!C11:M11,'APPENDIX 21 iii'!C11:M11,'APPENDIX  21 iv'!C11:L11)</f>
        <v>3883880</v>
      </c>
      <c r="O11" s="117">
        <f>'APPENDIX 21 iii'!E11+'APPENDIX 21 ii'!C11+'APPENDIX 21 i'!J11+K11+'APPENDIX 21 ii'!H11</f>
        <v>278934</v>
      </c>
      <c r="P11" s="21">
        <f t="shared" si="0"/>
        <v>3604946</v>
      </c>
      <c r="Q11" s="196"/>
    </row>
    <row r="12" spans="2:17" ht="32.25" customHeight="1" x14ac:dyDescent="0.35">
      <c r="B12" s="177" t="s">
        <v>97</v>
      </c>
      <c r="C12" s="178">
        <v>655638</v>
      </c>
      <c r="D12" s="178">
        <v>1042473</v>
      </c>
      <c r="E12" s="178">
        <v>325072</v>
      </c>
      <c r="F12" s="178">
        <v>1452663</v>
      </c>
      <c r="G12" s="178">
        <v>1251509</v>
      </c>
      <c r="H12" s="178">
        <v>524659</v>
      </c>
      <c r="I12" s="178">
        <v>1738635</v>
      </c>
      <c r="J12" s="178">
        <v>7603772</v>
      </c>
      <c r="K12" s="178">
        <v>966148</v>
      </c>
      <c r="L12" s="178">
        <v>0</v>
      </c>
      <c r="M12" s="178">
        <f>SUM('APPENDIX 21 i'!C12:L12,'APPENDIX 21 ii'!C12:M12,'APPENDIX 21 iii'!C12:M12,'APPENDIX  21 iv'!C12:L12)</f>
        <v>102730919</v>
      </c>
      <c r="O12" s="117">
        <f>'APPENDIX 21 iii'!E12+'APPENDIX 21 ii'!C12+'APPENDIX 21 i'!J12+K12+'APPENDIX 21 ii'!H12</f>
        <v>30039662</v>
      </c>
      <c r="P12" s="21">
        <f t="shared" si="0"/>
        <v>72691257</v>
      </c>
      <c r="Q12" s="196"/>
    </row>
    <row r="13" spans="2:17" ht="32.25" customHeight="1" x14ac:dyDescent="0.35">
      <c r="B13" s="174" t="s">
        <v>98</v>
      </c>
      <c r="C13" s="12">
        <v>965185</v>
      </c>
      <c r="D13" s="12">
        <v>1537206</v>
      </c>
      <c r="E13" s="12">
        <v>1202344</v>
      </c>
      <c r="F13" s="12">
        <v>963110</v>
      </c>
      <c r="G13" s="12">
        <v>1604080</v>
      </c>
      <c r="H13" s="12">
        <v>1247128</v>
      </c>
      <c r="I13" s="12">
        <v>1608788</v>
      </c>
      <c r="J13" s="12">
        <v>7182740</v>
      </c>
      <c r="K13" s="12">
        <v>79493</v>
      </c>
      <c r="L13" s="12">
        <v>0</v>
      </c>
      <c r="M13" s="13">
        <f>SUM('APPENDIX 21 i'!C13:L13,'APPENDIX 21 ii'!C13:M13,'APPENDIX 21 iii'!C13:M13,'APPENDIX  21 iv'!C13:L13)</f>
        <v>112937066</v>
      </c>
      <c r="O13" s="117">
        <f>'APPENDIX 21 iii'!E13+'APPENDIX 21 ii'!C13+'APPENDIX 21 i'!J13+K13+'APPENDIX 21 ii'!H13</f>
        <v>15247698</v>
      </c>
      <c r="P13" s="21">
        <f t="shared" si="0"/>
        <v>97689368</v>
      </c>
      <c r="Q13" s="196"/>
    </row>
    <row r="14" spans="2:17" ht="32.25" customHeight="1" x14ac:dyDescent="0.35">
      <c r="B14" s="174" t="s">
        <v>99</v>
      </c>
      <c r="C14" s="12">
        <v>0</v>
      </c>
      <c r="D14" s="12">
        <v>0</v>
      </c>
      <c r="E14" s="12">
        <v>0</v>
      </c>
      <c r="F14" s="12">
        <v>0</v>
      </c>
      <c r="G14" s="12">
        <v>0</v>
      </c>
      <c r="H14" s="12">
        <v>0</v>
      </c>
      <c r="I14" s="12">
        <v>0</v>
      </c>
      <c r="J14" s="12">
        <v>0</v>
      </c>
      <c r="K14" s="12">
        <v>0</v>
      </c>
      <c r="L14" s="12">
        <v>0</v>
      </c>
      <c r="M14" s="13">
        <f>SUM('APPENDIX 21 i'!C14:L14,'APPENDIX 21 ii'!C14:M14,'APPENDIX 21 iii'!C14:M14,'APPENDIX  21 iv'!C14:L14)</f>
        <v>0</v>
      </c>
      <c r="O14" s="117">
        <f>'APPENDIX 21 iii'!E14+'APPENDIX 21 ii'!C14+'APPENDIX 21 i'!J14+K14+'APPENDIX 21 ii'!H14</f>
        <v>0</v>
      </c>
      <c r="P14" s="21">
        <f t="shared" si="0"/>
        <v>0</v>
      </c>
      <c r="Q14" s="196"/>
    </row>
    <row r="15" spans="2:17" ht="32.25" customHeight="1" x14ac:dyDescent="0.35">
      <c r="B15" s="174" t="s">
        <v>100</v>
      </c>
      <c r="C15" s="12">
        <v>0</v>
      </c>
      <c r="D15" s="12">
        <v>0</v>
      </c>
      <c r="E15" s="12">
        <v>40738</v>
      </c>
      <c r="F15" s="12">
        <v>62545</v>
      </c>
      <c r="G15" s="12">
        <v>0</v>
      </c>
      <c r="H15" s="12">
        <v>0</v>
      </c>
      <c r="I15" s="12">
        <v>56351</v>
      </c>
      <c r="J15" s="12">
        <v>0</v>
      </c>
      <c r="K15" s="12">
        <v>0</v>
      </c>
      <c r="L15" s="12">
        <v>0</v>
      </c>
      <c r="M15" s="13">
        <f>SUM('APPENDIX 21 i'!C15:L15,'APPENDIX 21 ii'!C15:M15,'APPENDIX 21 iii'!C15:M15,'APPENDIX  21 iv'!C15:L15)</f>
        <v>1332261</v>
      </c>
      <c r="O15" s="117">
        <f>'APPENDIX 21 iii'!E15+'APPENDIX 21 ii'!C15+'APPENDIX 21 i'!J15+K15+'APPENDIX 21 ii'!H15</f>
        <v>119483</v>
      </c>
      <c r="P15" s="21">
        <f t="shared" si="0"/>
        <v>1212778</v>
      </c>
      <c r="Q15" s="196"/>
    </row>
    <row r="16" spans="2:17" ht="32.25" customHeight="1" x14ac:dyDescent="0.35">
      <c r="B16" s="174" t="s">
        <v>101</v>
      </c>
      <c r="C16" s="12">
        <v>445453</v>
      </c>
      <c r="D16" s="12">
        <v>368424</v>
      </c>
      <c r="E16" s="12">
        <v>591450</v>
      </c>
      <c r="F16" s="12">
        <v>280267</v>
      </c>
      <c r="G16" s="12">
        <v>328464</v>
      </c>
      <c r="H16" s="12">
        <v>40273</v>
      </c>
      <c r="I16" s="12">
        <v>792991</v>
      </c>
      <c r="J16" s="12">
        <v>1176029</v>
      </c>
      <c r="K16" s="12">
        <v>35441</v>
      </c>
      <c r="L16" s="12">
        <v>0</v>
      </c>
      <c r="M16" s="13">
        <f>SUM('APPENDIX 21 i'!C16:L16,'APPENDIX 21 ii'!C16:M16,'APPENDIX 21 iii'!C16:M16,'APPENDIX  21 iv'!C16:L16)</f>
        <v>25262927</v>
      </c>
      <c r="O16" s="117">
        <f>'APPENDIX 21 iii'!E16+'APPENDIX 21 ii'!C16+'APPENDIX 21 i'!J16+K16+'APPENDIX 21 ii'!H16</f>
        <v>1342521</v>
      </c>
      <c r="P16" s="21">
        <f t="shared" si="0"/>
        <v>23920406</v>
      </c>
      <c r="Q16" s="196"/>
    </row>
    <row r="17" spans="2:17" ht="32.25" customHeight="1" thickBot="1" x14ac:dyDescent="0.4">
      <c r="B17" s="181" t="s">
        <v>102</v>
      </c>
      <c r="C17" s="186">
        <v>2066276</v>
      </c>
      <c r="D17" s="186">
        <v>2948102</v>
      </c>
      <c r="E17" s="186">
        <v>2159605</v>
      </c>
      <c r="F17" s="186">
        <v>2758586</v>
      </c>
      <c r="G17" s="186">
        <v>3184053</v>
      </c>
      <c r="H17" s="186">
        <v>1812060</v>
      </c>
      <c r="I17" s="186">
        <v>4196764</v>
      </c>
      <c r="J17" s="186">
        <v>15962540</v>
      </c>
      <c r="K17" s="186">
        <v>1081082</v>
      </c>
      <c r="L17" s="186">
        <v>0</v>
      </c>
      <c r="M17" s="186">
        <f>SUM('APPENDIX 21 i'!C17:L17,'APPENDIX 21 ii'!C17:M17,'APPENDIX 21 iii'!C17:M17,'APPENDIX  21 iv'!C17:L17)</f>
        <v>242263176</v>
      </c>
      <c r="O17" s="117">
        <f>'APPENDIX 21 iii'!E17+'APPENDIX 21 ii'!C17+'APPENDIX 21 i'!J17+K17+'APPENDIX 21 ii'!H17</f>
        <v>46749363</v>
      </c>
      <c r="P17" s="21">
        <f t="shared" si="0"/>
        <v>195513813</v>
      </c>
      <c r="Q17" s="196"/>
    </row>
    <row r="18" spans="2:17" ht="32.25" customHeight="1" thickTop="1" x14ac:dyDescent="0.35">
      <c r="B18" s="179" t="s">
        <v>103</v>
      </c>
      <c r="C18" s="180">
        <v>0</v>
      </c>
      <c r="D18" s="180">
        <v>0</v>
      </c>
      <c r="E18" s="180">
        <v>0</v>
      </c>
      <c r="F18" s="180">
        <v>296641</v>
      </c>
      <c r="G18" s="180">
        <v>0</v>
      </c>
      <c r="H18" s="180">
        <v>0</v>
      </c>
      <c r="I18" s="180">
        <v>240660</v>
      </c>
      <c r="J18" s="180">
        <v>0</v>
      </c>
      <c r="K18" s="180">
        <v>0</v>
      </c>
      <c r="L18" s="180">
        <v>0</v>
      </c>
      <c r="M18" s="190">
        <f>SUM('APPENDIX 21 i'!C18:L18,'APPENDIX 21 ii'!C18:M18,'APPENDIX 21 iii'!C18:M18,'APPENDIX  21 iv'!C18:L18)</f>
        <v>6162144</v>
      </c>
      <c r="O18" s="117">
        <f>'APPENDIX 21 iii'!E18+'APPENDIX 21 ii'!C18+'APPENDIX 21 i'!J18+K18+'APPENDIX 21 ii'!H18</f>
        <v>534001</v>
      </c>
      <c r="P18" s="21">
        <f t="shared" si="0"/>
        <v>5628143</v>
      </c>
      <c r="Q18" s="196"/>
    </row>
    <row r="19" spans="2:17" ht="32.25" customHeight="1" x14ac:dyDescent="0.35">
      <c r="B19" s="174" t="s">
        <v>104</v>
      </c>
      <c r="C19" s="12">
        <v>101869</v>
      </c>
      <c r="D19" s="12">
        <v>516700</v>
      </c>
      <c r="E19" s="12">
        <v>21100</v>
      </c>
      <c r="F19" s="12">
        <v>0</v>
      </c>
      <c r="G19" s="12">
        <v>1065349</v>
      </c>
      <c r="H19" s="12">
        <v>665964</v>
      </c>
      <c r="I19" s="12">
        <v>1716399</v>
      </c>
      <c r="J19" s="12">
        <v>3713400</v>
      </c>
      <c r="K19" s="12">
        <v>0</v>
      </c>
      <c r="L19" s="12">
        <v>0</v>
      </c>
      <c r="M19" s="13">
        <f>SUM('APPENDIX 21 i'!C19:L19,'APPENDIX 21 ii'!C19:M19,'APPENDIX 21 iii'!C19:M19,'APPENDIX  21 iv'!C19:L19)</f>
        <v>36855902</v>
      </c>
      <c r="O19" s="117">
        <f>'APPENDIX 21 iii'!E19+'APPENDIX 21 ii'!C19+'APPENDIX 21 i'!J19+K19+'APPENDIX 21 ii'!H19</f>
        <v>9281273</v>
      </c>
      <c r="P19" s="21">
        <f t="shared" si="0"/>
        <v>27574629</v>
      </c>
      <c r="Q19" s="196"/>
    </row>
    <row r="20" spans="2:17" ht="32.25" customHeight="1" x14ac:dyDescent="0.35">
      <c r="B20" s="174" t="s">
        <v>105</v>
      </c>
      <c r="C20" s="12">
        <v>11828</v>
      </c>
      <c r="D20" s="12">
        <v>82918</v>
      </c>
      <c r="E20" s="12">
        <v>19834</v>
      </c>
      <c r="F20" s="12">
        <v>23182</v>
      </c>
      <c r="G20" s="12">
        <v>56673</v>
      </c>
      <c r="H20" s="12">
        <v>22834</v>
      </c>
      <c r="I20" s="12">
        <v>7800</v>
      </c>
      <c r="J20" s="12">
        <v>133423</v>
      </c>
      <c r="K20" s="12">
        <v>27025</v>
      </c>
      <c r="L20" s="12">
        <v>0</v>
      </c>
      <c r="M20" s="13">
        <f>SUM('APPENDIX 21 i'!C20:L20,'APPENDIX 21 ii'!C20:M20,'APPENDIX 21 iii'!C20:M20,'APPENDIX  21 iv'!C20:L20)</f>
        <v>2335241</v>
      </c>
      <c r="O20" s="117">
        <f>'APPENDIX 21 iii'!E20+'APPENDIX 21 ii'!C20+'APPENDIX 21 i'!J20+K20+'APPENDIX 21 ii'!H20</f>
        <v>135353</v>
      </c>
      <c r="P20" s="21">
        <f t="shared" si="0"/>
        <v>2199888</v>
      </c>
      <c r="Q20" s="196"/>
    </row>
    <row r="21" spans="2:17" ht="32.25" customHeight="1" x14ac:dyDescent="0.35">
      <c r="B21" s="174" t="s">
        <v>106</v>
      </c>
      <c r="C21" s="12">
        <v>700453</v>
      </c>
      <c r="D21" s="12">
        <v>743700</v>
      </c>
      <c r="E21" s="12">
        <v>32907</v>
      </c>
      <c r="F21" s="12">
        <v>1188330</v>
      </c>
      <c r="G21" s="12">
        <v>332128</v>
      </c>
      <c r="H21" s="12">
        <v>104161</v>
      </c>
      <c r="I21" s="12">
        <v>236561</v>
      </c>
      <c r="J21" s="12">
        <v>3944125</v>
      </c>
      <c r="K21" s="12">
        <v>196751</v>
      </c>
      <c r="L21" s="12">
        <v>0</v>
      </c>
      <c r="M21" s="13">
        <f>SUM('APPENDIX 21 i'!C21:L21,'APPENDIX 21 ii'!C21:M21,'APPENDIX 21 iii'!C21:M21,'APPENDIX  21 iv'!C21:L21)</f>
        <v>71310896</v>
      </c>
      <c r="O21" s="117">
        <f>'APPENDIX 21 iii'!E21+'APPENDIX 21 ii'!C21+'APPENDIX 21 i'!J21+K21+'APPENDIX 21 ii'!H21</f>
        <v>16903791</v>
      </c>
      <c r="P21" s="21">
        <f t="shared" si="0"/>
        <v>54407105</v>
      </c>
      <c r="Q21" s="196"/>
    </row>
    <row r="22" spans="2:17" ht="32.25" customHeight="1" x14ac:dyDescent="0.35">
      <c r="B22" s="174" t="s">
        <v>107</v>
      </c>
      <c r="C22" s="12">
        <v>0</v>
      </c>
      <c r="D22" s="12">
        <v>0</v>
      </c>
      <c r="E22" s="12">
        <v>0</v>
      </c>
      <c r="F22" s="12">
        <v>0</v>
      </c>
      <c r="G22" s="12">
        <v>0</v>
      </c>
      <c r="H22" s="12">
        <v>0</v>
      </c>
      <c r="I22" s="12">
        <v>20193</v>
      </c>
      <c r="J22" s="12">
        <v>0</v>
      </c>
      <c r="K22" s="12">
        <v>0</v>
      </c>
      <c r="L22" s="12">
        <v>0</v>
      </c>
      <c r="M22" s="13">
        <f>SUM('APPENDIX 21 i'!C22:L22,'APPENDIX 21 ii'!C22:M22,'APPENDIX 21 iii'!C22:M22,'APPENDIX  21 iv'!C22:L22)</f>
        <v>491067</v>
      </c>
      <c r="O22" s="117">
        <f>'APPENDIX 21 iii'!E22+'APPENDIX 21 ii'!C22+'APPENDIX 21 i'!J22+K22+'APPENDIX 21 ii'!H22</f>
        <v>0</v>
      </c>
      <c r="P22" s="21">
        <f t="shared" si="0"/>
        <v>491067</v>
      </c>
      <c r="Q22" s="196"/>
    </row>
    <row r="23" spans="2:17" ht="32.25" customHeight="1" x14ac:dyDescent="0.35">
      <c r="B23" s="174" t="s">
        <v>108</v>
      </c>
      <c r="C23" s="12">
        <v>0</v>
      </c>
      <c r="D23" s="12">
        <v>0</v>
      </c>
      <c r="E23" s="12">
        <v>0</v>
      </c>
      <c r="F23" s="12">
        <v>0</v>
      </c>
      <c r="G23" s="12">
        <v>0</v>
      </c>
      <c r="H23" s="12">
        <v>0</v>
      </c>
      <c r="I23" s="12">
        <v>615600</v>
      </c>
      <c r="J23" s="12">
        <v>0</v>
      </c>
      <c r="K23" s="12">
        <v>0</v>
      </c>
      <c r="L23" s="12">
        <v>0</v>
      </c>
      <c r="M23" s="13">
        <f>SUM('APPENDIX 21 i'!C23:L23,'APPENDIX 21 ii'!C23:M23,'APPENDIX 21 iii'!C23:M23,'APPENDIX  21 iv'!C23:L23)</f>
        <v>10125872</v>
      </c>
      <c r="O23" s="117">
        <f>'APPENDIX 21 iii'!E23+'APPENDIX 21 ii'!C23+'APPENDIX 21 i'!J23+K23+'APPENDIX 21 ii'!H23</f>
        <v>4661743</v>
      </c>
      <c r="P23" s="21">
        <f t="shared" si="0"/>
        <v>5464129</v>
      </c>
      <c r="Q23" s="196"/>
    </row>
    <row r="24" spans="2:17" ht="32.25" customHeight="1" x14ac:dyDescent="0.35">
      <c r="B24" s="174" t="s">
        <v>109</v>
      </c>
      <c r="C24" s="12">
        <v>60978</v>
      </c>
      <c r="D24" s="12">
        <v>20000</v>
      </c>
      <c r="E24" s="12">
        <v>56750</v>
      </c>
      <c r="F24" s="12">
        <v>7225</v>
      </c>
      <c r="G24" s="12">
        <v>10493</v>
      </c>
      <c r="H24" s="12">
        <v>0</v>
      </c>
      <c r="I24" s="12">
        <v>20000</v>
      </c>
      <c r="J24" s="12">
        <v>480054</v>
      </c>
      <c r="K24" s="12">
        <v>0</v>
      </c>
      <c r="L24" s="12">
        <v>0</v>
      </c>
      <c r="M24" s="13">
        <f>SUM('APPENDIX 21 i'!C24:L24,'APPENDIX 21 ii'!C24:M24,'APPENDIX 21 iii'!C24:M24,'APPENDIX  21 iv'!C24:L24)</f>
        <v>3232359</v>
      </c>
      <c r="O24" s="117">
        <f>'APPENDIX 21 iii'!E24+'APPENDIX 21 ii'!C24+'APPENDIX 21 i'!J24+K24+'APPENDIX 21 ii'!H24</f>
        <v>1000573</v>
      </c>
      <c r="P24" s="21">
        <f t="shared" si="0"/>
        <v>2231786</v>
      </c>
      <c r="Q24" s="196"/>
    </row>
    <row r="25" spans="2:17" ht="32.25" customHeight="1" x14ac:dyDescent="0.35">
      <c r="B25" s="174" t="s">
        <v>110</v>
      </c>
      <c r="C25" s="12">
        <v>0</v>
      </c>
      <c r="D25" s="12">
        <v>0</v>
      </c>
      <c r="E25" s="12">
        <v>0</v>
      </c>
      <c r="F25" s="12">
        <v>0</v>
      </c>
      <c r="G25" s="12">
        <v>0</v>
      </c>
      <c r="H25" s="12">
        <v>0</v>
      </c>
      <c r="I25" s="12">
        <v>0</v>
      </c>
      <c r="J25" s="12">
        <v>0</v>
      </c>
      <c r="K25" s="12">
        <v>0</v>
      </c>
      <c r="L25" s="12">
        <v>0</v>
      </c>
      <c r="M25" s="13">
        <f>SUM('APPENDIX 21 i'!C25:L25,'APPENDIX 21 ii'!C25:M25,'APPENDIX 21 iii'!C25:M25,'APPENDIX  21 iv'!C25:L25)</f>
        <v>65815</v>
      </c>
      <c r="O25" s="117">
        <f>'APPENDIX 21 iii'!E25+'APPENDIX 21 ii'!C25+'APPENDIX 21 i'!J25+K25+'APPENDIX 21 ii'!H25</f>
        <v>0</v>
      </c>
      <c r="P25" s="21">
        <f t="shared" si="0"/>
        <v>65815</v>
      </c>
      <c r="Q25" s="196"/>
    </row>
    <row r="26" spans="2:17" ht="32.25" customHeight="1" x14ac:dyDescent="0.35">
      <c r="B26" s="174" t="s">
        <v>111</v>
      </c>
      <c r="C26" s="12">
        <v>0</v>
      </c>
      <c r="D26" s="12">
        <v>0</v>
      </c>
      <c r="E26" s="12">
        <v>0</v>
      </c>
      <c r="F26" s="12">
        <v>0</v>
      </c>
      <c r="G26" s="12">
        <v>0</v>
      </c>
      <c r="H26" s="12">
        <v>0</v>
      </c>
      <c r="I26" s="12">
        <v>0</v>
      </c>
      <c r="J26" s="12">
        <v>0</v>
      </c>
      <c r="K26" s="12">
        <v>0</v>
      </c>
      <c r="L26" s="12">
        <v>0</v>
      </c>
      <c r="M26" s="13">
        <f>SUM('APPENDIX 21 i'!C26:L26,'APPENDIX 21 ii'!C26:M26,'APPENDIX 21 iii'!C26:M26,'APPENDIX  21 iv'!C26:L26)</f>
        <v>5350</v>
      </c>
      <c r="O26" s="117">
        <f>'APPENDIX 21 iii'!E26+'APPENDIX 21 ii'!C26+'APPENDIX 21 i'!J26+K26+'APPENDIX 21 ii'!H26</f>
        <v>0</v>
      </c>
      <c r="P26" s="21">
        <f t="shared" si="0"/>
        <v>5350</v>
      </c>
      <c r="Q26" s="196"/>
    </row>
    <row r="27" spans="2:17" ht="32.25" customHeight="1" x14ac:dyDescent="0.35">
      <c r="B27" s="174" t="s">
        <v>112</v>
      </c>
      <c r="C27" s="12">
        <v>25470</v>
      </c>
      <c r="D27" s="12">
        <v>0</v>
      </c>
      <c r="E27" s="12">
        <v>0</v>
      </c>
      <c r="F27" s="12">
        <v>193344</v>
      </c>
      <c r="G27" s="12">
        <v>17026</v>
      </c>
      <c r="H27" s="12">
        <v>0</v>
      </c>
      <c r="I27" s="12">
        <v>6220</v>
      </c>
      <c r="J27" s="12">
        <v>1178589</v>
      </c>
      <c r="K27" s="12">
        <v>0</v>
      </c>
      <c r="L27" s="12">
        <v>0</v>
      </c>
      <c r="M27" s="13">
        <f>SUM('APPENDIX 21 i'!C27:L27,'APPENDIX 21 ii'!C27:M27,'APPENDIX 21 iii'!C27:M27,'APPENDIX  21 iv'!C27:L27)</f>
        <v>8612011</v>
      </c>
      <c r="O27" s="117">
        <f>'APPENDIX 21 iii'!E27+'APPENDIX 21 ii'!C27+'APPENDIX 21 i'!J27+K27+'APPENDIX 21 ii'!H27</f>
        <v>1374518</v>
      </c>
      <c r="P27" s="21">
        <f t="shared" si="0"/>
        <v>7237493</v>
      </c>
      <c r="Q27" s="196"/>
    </row>
    <row r="28" spans="2:17" ht="32.25" customHeight="1" x14ac:dyDescent="0.35">
      <c r="B28" s="174" t="s">
        <v>255</v>
      </c>
      <c r="C28" s="12">
        <v>0</v>
      </c>
      <c r="D28" s="12">
        <v>0</v>
      </c>
      <c r="E28" s="12">
        <v>0</v>
      </c>
      <c r="F28" s="12">
        <v>6771</v>
      </c>
      <c r="G28" s="12">
        <v>81219</v>
      </c>
      <c r="H28" s="12">
        <v>59</v>
      </c>
      <c r="I28" s="12">
        <v>7985</v>
      </c>
      <c r="J28" s="12">
        <v>109663</v>
      </c>
      <c r="K28" s="12">
        <v>0</v>
      </c>
      <c r="L28" s="12">
        <v>0</v>
      </c>
      <c r="M28" s="13">
        <f>SUM('APPENDIX 21 i'!C28:L28,'APPENDIX 21 ii'!C28:M28,'APPENDIX 21 iii'!C28:M28,'APPENDIX  21 iv'!C28:L28)</f>
        <v>3205532</v>
      </c>
      <c r="O28" s="117">
        <f>'APPENDIX 21 iii'!E28+'APPENDIX 21 ii'!C28+'APPENDIX 21 i'!J28+K28+'APPENDIX 21 ii'!H28</f>
        <v>202231</v>
      </c>
      <c r="P28" s="21">
        <f t="shared" si="0"/>
        <v>3003301</v>
      </c>
      <c r="Q28" s="196"/>
    </row>
    <row r="29" spans="2:17" ht="32.25" customHeight="1" x14ac:dyDescent="0.35">
      <c r="B29" s="174" t="s">
        <v>114</v>
      </c>
      <c r="C29" s="12">
        <v>0</v>
      </c>
      <c r="D29" s="12">
        <v>568</v>
      </c>
      <c r="E29" s="12">
        <v>0</v>
      </c>
      <c r="F29" s="12">
        <v>0</v>
      </c>
      <c r="G29" s="12">
        <v>0</v>
      </c>
      <c r="H29" s="12">
        <v>0</v>
      </c>
      <c r="I29" s="12">
        <v>0</v>
      </c>
      <c r="J29" s="12">
        <v>0</v>
      </c>
      <c r="K29" s="12">
        <v>0</v>
      </c>
      <c r="L29" s="12">
        <v>0</v>
      </c>
      <c r="M29" s="13">
        <f>SUM('APPENDIX 21 i'!C29:L29,'APPENDIX 21 ii'!C29:M29,'APPENDIX 21 iii'!C29:M29,'APPENDIX  21 iv'!C29:L29)</f>
        <v>1051</v>
      </c>
      <c r="O29" s="117">
        <f>'APPENDIX 21 iii'!E29+'APPENDIX 21 ii'!C29+'APPENDIX 21 i'!J29+K29+'APPENDIX 21 ii'!H29</f>
        <v>81</v>
      </c>
      <c r="P29" s="21">
        <f t="shared" si="0"/>
        <v>970</v>
      </c>
      <c r="Q29" s="196"/>
    </row>
    <row r="30" spans="2:17" ht="32.25" customHeight="1" x14ac:dyDescent="0.35">
      <c r="B30" s="174" t="s">
        <v>115</v>
      </c>
      <c r="C30" s="12">
        <v>0</v>
      </c>
      <c r="D30" s="12">
        <v>0</v>
      </c>
      <c r="E30" s="12">
        <v>0</v>
      </c>
      <c r="F30" s="12">
        <v>0</v>
      </c>
      <c r="G30" s="12">
        <v>0</v>
      </c>
      <c r="H30" s="12">
        <v>0</v>
      </c>
      <c r="I30" s="12">
        <v>0</v>
      </c>
      <c r="J30" s="12">
        <v>0</v>
      </c>
      <c r="K30" s="12">
        <v>0</v>
      </c>
      <c r="L30" s="12">
        <v>0</v>
      </c>
      <c r="M30" s="13">
        <f>SUM('APPENDIX 21 i'!C30:L30,'APPENDIX 21 ii'!C30:M30,'APPENDIX 21 iii'!C30:M30,'APPENDIX  21 iv'!C30:L30)</f>
        <v>0</v>
      </c>
      <c r="O30" s="117">
        <f>'APPENDIX 21 iii'!E30+'APPENDIX 21 ii'!C30+'APPENDIX 21 i'!J30+K30+'APPENDIX 21 ii'!H30</f>
        <v>0</v>
      </c>
      <c r="P30" s="21">
        <f t="shared" si="0"/>
        <v>0</v>
      </c>
      <c r="Q30" s="196"/>
    </row>
    <row r="31" spans="2:17" ht="32.25" customHeight="1" x14ac:dyDescent="0.35">
      <c r="B31" s="174" t="s">
        <v>116</v>
      </c>
      <c r="C31" s="12">
        <v>0</v>
      </c>
      <c r="D31" s="12">
        <v>1558</v>
      </c>
      <c r="E31" s="12">
        <v>0</v>
      </c>
      <c r="F31" s="12">
        <v>6441</v>
      </c>
      <c r="G31" s="12">
        <v>164462</v>
      </c>
      <c r="H31" s="12">
        <v>0</v>
      </c>
      <c r="I31" s="12">
        <v>1024977</v>
      </c>
      <c r="J31" s="12">
        <v>1388904</v>
      </c>
      <c r="K31" s="12">
        <v>0</v>
      </c>
      <c r="L31" s="12">
        <v>0</v>
      </c>
      <c r="M31" s="13">
        <f>SUM('APPENDIX 21 i'!C31:L31,'APPENDIX 21 ii'!C31:M31,'APPENDIX 21 iii'!C31:M31,'APPENDIX  21 iv'!C31:L31)</f>
        <v>3189592</v>
      </c>
      <c r="O31" s="117">
        <f>'APPENDIX 21 iii'!E31+'APPENDIX 21 ii'!C31+'APPENDIX 21 i'!J31+K31+'APPENDIX 21 ii'!H31</f>
        <v>18385</v>
      </c>
      <c r="P31" s="21">
        <f t="shared" si="0"/>
        <v>3171207</v>
      </c>
      <c r="Q31" s="196"/>
    </row>
    <row r="32" spans="2:17" ht="32.25" customHeight="1" x14ac:dyDescent="0.35">
      <c r="B32" s="174" t="s">
        <v>117</v>
      </c>
      <c r="C32" s="12">
        <v>6024</v>
      </c>
      <c r="D32" s="12">
        <v>0</v>
      </c>
      <c r="E32" s="12">
        <v>0</v>
      </c>
      <c r="F32" s="12">
        <v>112702</v>
      </c>
      <c r="G32" s="12">
        <v>0</v>
      </c>
      <c r="H32" s="12">
        <v>0</v>
      </c>
      <c r="I32" s="12">
        <v>0</v>
      </c>
      <c r="J32" s="12">
        <v>304801</v>
      </c>
      <c r="K32" s="12">
        <v>0</v>
      </c>
      <c r="L32" s="12">
        <v>0</v>
      </c>
      <c r="M32" s="13">
        <f>SUM('APPENDIX 21 i'!C32:L32,'APPENDIX 21 ii'!C32:M32,'APPENDIX 21 iii'!C32:M32,'APPENDIX  21 iv'!C32:L32)</f>
        <v>1687920</v>
      </c>
      <c r="O32" s="117">
        <f>'APPENDIX 21 iii'!E32+'APPENDIX 21 ii'!C32+'APPENDIX 21 i'!J32+K32+'APPENDIX 21 ii'!H32</f>
        <v>788170</v>
      </c>
      <c r="P32" s="21">
        <f t="shared" si="0"/>
        <v>899750</v>
      </c>
      <c r="Q32" s="196"/>
    </row>
    <row r="33" spans="2:17" ht="32.25" customHeight="1" x14ac:dyDescent="0.35">
      <c r="B33" s="174" t="s">
        <v>118</v>
      </c>
      <c r="C33" s="12">
        <v>489051</v>
      </c>
      <c r="D33" s="12">
        <v>176838</v>
      </c>
      <c r="E33" s="12">
        <v>403895</v>
      </c>
      <c r="F33" s="12">
        <v>426463</v>
      </c>
      <c r="G33" s="12">
        <v>89852</v>
      </c>
      <c r="H33" s="12">
        <v>119244</v>
      </c>
      <c r="I33" s="12">
        <v>11830</v>
      </c>
      <c r="J33" s="12">
        <v>933859</v>
      </c>
      <c r="K33" s="12">
        <v>742867</v>
      </c>
      <c r="L33" s="12">
        <v>0</v>
      </c>
      <c r="M33" s="13">
        <f>SUM('APPENDIX 21 i'!C33:L33,'APPENDIX 21 ii'!C33:M33,'APPENDIX 21 iii'!C33:M33,'APPENDIX  21 iv'!C33:L33)</f>
        <v>24551559</v>
      </c>
      <c r="O33" s="117">
        <f>'APPENDIX 21 iii'!E33+'APPENDIX 21 ii'!C33+'APPENDIX 21 i'!J33+K33+'APPENDIX 21 ii'!H33</f>
        <v>2670067</v>
      </c>
      <c r="P33" s="21">
        <f t="shared" si="0"/>
        <v>21881492</v>
      </c>
      <c r="Q33" s="196"/>
    </row>
    <row r="34" spans="2:17" ht="32.25" customHeight="1" x14ac:dyDescent="0.35">
      <c r="B34" s="174" t="s">
        <v>119</v>
      </c>
      <c r="C34" s="12">
        <v>133181</v>
      </c>
      <c r="D34" s="12">
        <v>112492</v>
      </c>
      <c r="E34" s="12">
        <v>125099</v>
      </c>
      <c r="F34" s="12">
        <v>32804</v>
      </c>
      <c r="G34" s="12">
        <v>14517</v>
      </c>
      <c r="H34" s="12">
        <v>10684</v>
      </c>
      <c r="I34" s="12">
        <v>11391</v>
      </c>
      <c r="J34" s="12">
        <v>498973</v>
      </c>
      <c r="K34" s="12">
        <v>3245</v>
      </c>
      <c r="L34" s="12">
        <v>0</v>
      </c>
      <c r="M34" s="13">
        <f>SUM('APPENDIX 21 i'!C34:L34,'APPENDIX 21 ii'!C34:M34,'APPENDIX 21 iii'!C34:M34,'APPENDIX  21 iv'!C34:L34)</f>
        <v>7139428</v>
      </c>
      <c r="O34" s="117">
        <f>'APPENDIX 21 iii'!E34+'APPENDIX 21 ii'!C34+'APPENDIX 21 i'!J34+K34+'APPENDIX 21 ii'!H34</f>
        <v>542433</v>
      </c>
      <c r="P34" s="21">
        <f t="shared" si="0"/>
        <v>6596995</v>
      </c>
      <c r="Q34" s="196"/>
    </row>
    <row r="35" spans="2:17" ht="32.25" customHeight="1" x14ac:dyDescent="0.35">
      <c r="B35" s="174" t="s">
        <v>120</v>
      </c>
      <c r="C35" s="12">
        <v>223425</v>
      </c>
      <c r="D35" s="12">
        <v>848335</v>
      </c>
      <c r="E35" s="12">
        <v>391302</v>
      </c>
      <c r="F35" s="12">
        <v>318588</v>
      </c>
      <c r="G35" s="12">
        <v>774987</v>
      </c>
      <c r="H35" s="12">
        <v>736951</v>
      </c>
      <c r="I35" s="12">
        <v>205059</v>
      </c>
      <c r="J35" s="12">
        <v>2058692</v>
      </c>
      <c r="K35" s="12">
        <v>87640</v>
      </c>
      <c r="L35" s="12">
        <v>0</v>
      </c>
      <c r="M35" s="13">
        <f>SUM('APPENDIX 21 i'!C35:L35,'APPENDIX 21 ii'!C35:M35,'APPENDIX 21 iii'!C35:M35,'APPENDIX  21 iv'!C35:L35)</f>
        <v>38692932</v>
      </c>
      <c r="O35" s="117">
        <f>'APPENDIX 21 iii'!E35+'APPENDIX 21 ii'!C35+'APPENDIX 21 i'!J35+K35+'APPENDIX 21 ii'!H35</f>
        <v>5127621</v>
      </c>
      <c r="P35" s="21">
        <f t="shared" si="0"/>
        <v>33565311</v>
      </c>
      <c r="Q35" s="196"/>
    </row>
    <row r="36" spans="2:17" ht="32.25" customHeight="1" x14ac:dyDescent="0.35">
      <c r="B36" s="174" t="s">
        <v>121</v>
      </c>
      <c r="C36" s="12">
        <v>645</v>
      </c>
      <c r="D36" s="12">
        <v>0</v>
      </c>
      <c r="E36" s="12">
        <v>0</v>
      </c>
      <c r="F36" s="12">
        <v>0</v>
      </c>
      <c r="G36" s="12">
        <v>395662</v>
      </c>
      <c r="H36" s="12">
        <v>2831</v>
      </c>
      <c r="I36" s="12">
        <v>31888</v>
      </c>
      <c r="J36" s="12">
        <v>440439</v>
      </c>
      <c r="K36" s="12">
        <v>0</v>
      </c>
      <c r="L36" s="12">
        <v>0</v>
      </c>
      <c r="M36" s="13">
        <f>SUM('APPENDIX 21 i'!C36:L36,'APPENDIX 21 ii'!C36:M36,'APPENDIX 21 iii'!C36:M36,'APPENDIX  21 iv'!C36:L36)</f>
        <v>5601742</v>
      </c>
      <c r="O36" s="117">
        <f>'APPENDIX 21 iii'!E36+'APPENDIX 21 ii'!C36+'APPENDIX 21 i'!J36+K36+'APPENDIX 21 ii'!H36</f>
        <v>571137</v>
      </c>
      <c r="P36" s="21">
        <f t="shared" si="0"/>
        <v>5030605</v>
      </c>
      <c r="Q36" s="196"/>
    </row>
    <row r="37" spans="2:17" ht="32.25" customHeight="1" x14ac:dyDescent="0.35">
      <c r="B37" s="174" t="s">
        <v>122</v>
      </c>
      <c r="C37" s="12">
        <v>192848</v>
      </c>
      <c r="D37" s="12">
        <v>344832</v>
      </c>
      <c r="E37" s="12">
        <v>999654</v>
      </c>
      <c r="F37" s="12">
        <v>37357</v>
      </c>
      <c r="G37" s="12">
        <v>108242</v>
      </c>
      <c r="H37" s="12">
        <v>78044</v>
      </c>
      <c r="I37" s="12">
        <v>0</v>
      </c>
      <c r="J37" s="12">
        <v>397269</v>
      </c>
      <c r="K37" s="12">
        <v>8987</v>
      </c>
      <c r="L37" s="12">
        <v>0</v>
      </c>
      <c r="M37" s="13">
        <f>SUM('APPENDIX 21 i'!C37:L37,'APPENDIX 21 ii'!C37:M37,'APPENDIX 21 iii'!C37:M37,'APPENDIX  21 iv'!C37:L37)</f>
        <v>11212815</v>
      </c>
      <c r="O37" s="117">
        <f>'APPENDIX 21 iii'!E37+'APPENDIX 21 ii'!C37+'APPENDIX 21 i'!J37+K37+'APPENDIX 21 ii'!H37</f>
        <v>922083</v>
      </c>
      <c r="P37" s="21">
        <f t="shared" si="0"/>
        <v>10290732</v>
      </c>
      <c r="Q37" s="196"/>
    </row>
    <row r="38" spans="2:17" ht="32.25" customHeight="1" x14ac:dyDescent="0.35">
      <c r="B38" s="174" t="s">
        <v>123</v>
      </c>
      <c r="C38" s="12">
        <v>120505</v>
      </c>
      <c r="D38" s="12">
        <v>100162</v>
      </c>
      <c r="E38" s="12">
        <v>109063</v>
      </c>
      <c r="F38" s="12">
        <v>108738</v>
      </c>
      <c r="G38" s="12">
        <v>73443</v>
      </c>
      <c r="H38" s="12">
        <v>71288</v>
      </c>
      <c r="I38" s="12">
        <v>40202</v>
      </c>
      <c r="J38" s="12">
        <v>380348</v>
      </c>
      <c r="K38" s="12">
        <v>14566</v>
      </c>
      <c r="L38" s="12">
        <v>0</v>
      </c>
      <c r="M38" s="13">
        <f>SUM('APPENDIX 21 i'!C38:L38,'APPENDIX 21 ii'!C38:M38,'APPENDIX 21 iii'!C38:M38,'APPENDIX  21 iv'!C38:L38)</f>
        <v>7783956</v>
      </c>
      <c r="O38" s="117">
        <f>'APPENDIX 21 iii'!E38+'APPENDIX 21 ii'!C38+'APPENDIX 21 i'!J38+K38+'APPENDIX 21 ii'!H38</f>
        <v>2015905</v>
      </c>
      <c r="P38" s="21">
        <f t="shared" si="0"/>
        <v>5768051</v>
      </c>
      <c r="Q38" s="196"/>
    </row>
    <row r="39" spans="2:17" ht="25.5" customHeight="1" thickBot="1" x14ac:dyDescent="0.4">
      <c r="B39" s="181" t="s">
        <v>124</v>
      </c>
      <c r="C39" s="186">
        <v>2066276</v>
      </c>
      <c r="D39" s="186">
        <v>2948102</v>
      </c>
      <c r="E39" s="186">
        <v>2159605</v>
      </c>
      <c r="F39" s="186">
        <v>2758586</v>
      </c>
      <c r="G39" s="186">
        <v>3184053</v>
      </c>
      <c r="H39" s="186">
        <v>1812060</v>
      </c>
      <c r="I39" s="186">
        <v>4196764</v>
      </c>
      <c r="J39" s="186">
        <v>15962540</v>
      </c>
      <c r="K39" s="186">
        <v>1081082</v>
      </c>
      <c r="L39" s="186">
        <v>0</v>
      </c>
      <c r="M39" s="186">
        <f>SUM('APPENDIX 21 i'!C39:L39,'APPENDIX 21 ii'!C39:M39,'APPENDIX 21 iii'!C39:M39,'APPENDIX  21 iv'!C39:L39)</f>
        <v>242263176</v>
      </c>
      <c r="O39" s="117">
        <f>'APPENDIX 21 iii'!E39+'APPENDIX 21 ii'!C39+'APPENDIX 21 i'!J39+K39+'APPENDIX 21 ii'!H39</f>
        <v>46749363</v>
      </c>
      <c r="P39" s="21">
        <f t="shared" si="0"/>
        <v>195513813</v>
      </c>
      <c r="Q39" s="196"/>
    </row>
    <row r="40" spans="2:17" ht="15" thickTop="1" x14ac:dyDescent="0.35">
      <c r="B40" s="237" t="s">
        <v>237</v>
      </c>
      <c r="C40" s="237"/>
      <c r="D40" s="237"/>
      <c r="E40" s="237"/>
      <c r="F40" s="237"/>
      <c r="G40" s="237"/>
      <c r="H40" s="237"/>
      <c r="I40" s="237"/>
      <c r="J40" s="237"/>
      <c r="K40" s="193"/>
      <c r="L40" s="268"/>
      <c r="M40" s="268"/>
    </row>
    <row r="41" spans="2:17" x14ac:dyDescent="0.35">
      <c r="C41" s="20"/>
      <c r="D41" s="20"/>
      <c r="E41" s="20"/>
      <c r="F41" s="20"/>
      <c r="G41" s="20"/>
      <c r="H41" s="20"/>
      <c r="I41" s="20"/>
      <c r="J41" s="20"/>
      <c r="K41" s="20"/>
      <c r="L41" s="20"/>
      <c r="M41" s="20"/>
    </row>
    <row r="42" spans="2:17" x14ac:dyDescent="0.35">
      <c r="C42" s="20"/>
      <c r="D42" s="20"/>
      <c r="E42" s="20"/>
      <c r="F42" s="20"/>
      <c r="G42" s="20"/>
      <c r="H42" s="20"/>
      <c r="I42" s="187"/>
      <c r="J42" s="20"/>
      <c r="K42" s="20"/>
      <c r="L42" s="20"/>
      <c r="M42" s="20"/>
    </row>
    <row r="43" spans="2:17" x14ac:dyDescent="0.35">
      <c r="C43" s="20"/>
      <c r="D43" s="20"/>
      <c r="E43" s="20"/>
      <c r="F43" s="20"/>
      <c r="G43" s="20"/>
      <c r="H43" s="20"/>
      <c r="I43" s="20"/>
      <c r="J43" s="20"/>
      <c r="K43" s="20"/>
      <c r="L43" s="20"/>
      <c r="M43" s="20"/>
    </row>
    <row r="44" spans="2:17" x14ac:dyDescent="0.35">
      <c r="C44" s="20"/>
      <c r="D44" s="20"/>
      <c r="E44" s="20"/>
      <c r="F44" s="20"/>
      <c r="G44" s="20"/>
      <c r="H44" s="20"/>
      <c r="I44" s="20"/>
      <c r="J44" s="20"/>
      <c r="K44" s="20"/>
      <c r="L44" s="20"/>
      <c r="M44" s="20"/>
    </row>
  </sheetData>
  <sheetProtection password="E931" sheet="1" objects="1" scenarios="1"/>
  <mergeCells count="4">
    <mergeCell ref="B3:M3"/>
    <mergeCell ref="B4:M4"/>
    <mergeCell ref="B40:J40"/>
    <mergeCell ref="L40:M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B3:Q52"/>
  <sheetViews>
    <sheetView showGridLines="0" zoomScale="80" zoomScaleNormal="80" zoomScaleSheetLayoutView="70" workbookViewId="0"/>
  </sheetViews>
  <sheetFormatPr defaultColWidth="9.1796875" defaultRowHeight="19.5" customHeight="1" x14ac:dyDescent="0.3"/>
  <cols>
    <col min="1" max="1" width="15.81640625" style="6" customWidth="1"/>
    <col min="2" max="2" width="46" style="6" customWidth="1"/>
    <col min="3" max="3" width="22.81640625" style="6" customWidth="1"/>
    <col min="4" max="4" width="15.453125" style="6" customWidth="1"/>
    <col min="5" max="5" width="13.26953125" style="6" bestFit="1" customWidth="1"/>
    <col min="6" max="6" width="16.7265625" style="6" customWidth="1"/>
    <col min="7" max="7" width="20.453125" style="6" customWidth="1"/>
    <col min="8" max="8" width="16.7265625" style="6" customWidth="1"/>
    <col min="9" max="9" width="16" style="6" bestFit="1" customWidth="1"/>
    <col min="10" max="10" width="22.81640625" style="6" customWidth="1"/>
    <col min="11" max="11" width="16.81640625" style="6" customWidth="1"/>
    <col min="12" max="12" width="17.54296875" style="6" customWidth="1"/>
    <col min="13" max="13" width="17.26953125" style="6" customWidth="1"/>
    <col min="14" max="14" width="18.1796875" style="6" bestFit="1" customWidth="1"/>
    <col min="15" max="15" width="14" style="6" customWidth="1"/>
    <col min="16" max="16" width="15.1796875" style="6" customWidth="1"/>
    <col min="17" max="17" width="20.1796875" style="6" customWidth="1"/>
    <col min="18" max="16384" width="9.1796875" style="6"/>
  </cols>
  <sheetData>
    <row r="3" spans="2:17" ht="20.25" customHeight="1" x14ac:dyDescent="0.35">
      <c r="B3" s="218" t="s">
        <v>282</v>
      </c>
      <c r="C3" s="219"/>
      <c r="D3" s="219"/>
      <c r="E3" s="219"/>
      <c r="F3" s="219"/>
      <c r="G3" s="219"/>
      <c r="H3" s="219"/>
      <c r="I3" s="219"/>
      <c r="J3" s="219"/>
      <c r="K3" s="219"/>
      <c r="L3" s="219"/>
      <c r="M3" s="219"/>
      <c r="N3" s="219"/>
      <c r="O3" s="219"/>
      <c r="P3" s="219"/>
      <c r="Q3" s="220"/>
    </row>
    <row r="4" spans="2:17" s="14" customFormat="1" ht="29" x14ac:dyDescent="0.35">
      <c r="B4" s="47" t="s">
        <v>0</v>
      </c>
      <c r="C4" s="48" t="s">
        <v>1</v>
      </c>
      <c r="D4" s="48" t="s">
        <v>2</v>
      </c>
      <c r="E4" s="48" t="s">
        <v>3</v>
      </c>
      <c r="F4" s="48" t="s">
        <v>4</v>
      </c>
      <c r="G4" s="48" t="s">
        <v>5</v>
      </c>
      <c r="H4" s="48" t="s">
        <v>6</v>
      </c>
      <c r="I4" s="48" t="s">
        <v>7</v>
      </c>
      <c r="J4" s="48" t="s">
        <v>8</v>
      </c>
      <c r="K4" s="49" t="s">
        <v>9</v>
      </c>
      <c r="L4" s="49" t="s">
        <v>10</v>
      </c>
      <c r="M4" s="49" t="s">
        <v>11</v>
      </c>
      <c r="N4" s="49" t="s">
        <v>12</v>
      </c>
      <c r="O4" s="49" t="s">
        <v>13</v>
      </c>
      <c r="P4" s="49" t="s">
        <v>14</v>
      </c>
      <c r="Q4" s="49" t="s">
        <v>158</v>
      </c>
    </row>
    <row r="5" spans="2:17" ht="24.75" customHeight="1" x14ac:dyDescent="0.35">
      <c r="B5" s="225" t="s">
        <v>16</v>
      </c>
      <c r="C5" s="226"/>
      <c r="D5" s="226"/>
      <c r="E5" s="226"/>
      <c r="F5" s="226"/>
      <c r="G5" s="226"/>
      <c r="H5" s="226"/>
      <c r="I5" s="226"/>
      <c r="J5" s="226"/>
      <c r="K5" s="226"/>
      <c r="L5" s="226"/>
      <c r="M5" s="226"/>
      <c r="N5" s="226"/>
      <c r="O5" s="226"/>
      <c r="P5" s="226"/>
      <c r="Q5" s="227"/>
    </row>
    <row r="6" spans="2:17" ht="24.75" customHeight="1" x14ac:dyDescent="0.3">
      <c r="B6" s="11" t="s">
        <v>17</v>
      </c>
      <c r="C6" s="12">
        <v>815167</v>
      </c>
      <c r="D6" s="12">
        <v>0</v>
      </c>
      <c r="E6" s="12">
        <v>0</v>
      </c>
      <c r="F6" s="12">
        <v>815167</v>
      </c>
      <c r="G6" s="12">
        <v>0</v>
      </c>
      <c r="H6" s="12">
        <v>0</v>
      </c>
      <c r="I6" s="12">
        <v>0</v>
      </c>
      <c r="J6" s="12">
        <v>815167</v>
      </c>
      <c r="K6" s="12">
        <v>0</v>
      </c>
      <c r="L6" s="12">
        <v>815167</v>
      </c>
      <c r="M6" s="12">
        <v>-597384</v>
      </c>
      <c r="N6" s="12">
        <v>0</v>
      </c>
      <c r="O6" s="12">
        <v>0</v>
      </c>
      <c r="P6" s="12">
        <v>0</v>
      </c>
      <c r="Q6" s="13">
        <v>217782</v>
      </c>
    </row>
    <row r="7" spans="2:17" ht="24.75" customHeight="1" x14ac:dyDescent="0.3">
      <c r="B7" s="11" t="s">
        <v>18</v>
      </c>
      <c r="C7" s="12">
        <v>0</v>
      </c>
      <c r="D7" s="12">
        <v>0</v>
      </c>
      <c r="E7" s="12">
        <v>0</v>
      </c>
      <c r="F7" s="12">
        <v>0</v>
      </c>
      <c r="G7" s="12">
        <v>43333</v>
      </c>
      <c r="H7" s="12">
        <v>0</v>
      </c>
      <c r="I7" s="12">
        <v>43333</v>
      </c>
      <c r="J7" s="12">
        <v>-43333</v>
      </c>
      <c r="K7" s="12">
        <v>0</v>
      </c>
      <c r="L7" s="12">
        <v>-43333</v>
      </c>
      <c r="M7" s="12">
        <v>545835</v>
      </c>
      <c r="N7" s="12">
        <v>0</v>
      </c>
      <c r="O7" s="12">
        <v>0</v>
      </c>
      <c r="P7" s="12">
        <v>0</v>
      </c>
      <c r="Q7" s="13">
        <v>502501</v>
      </c>
    </row>
    <row r="8" spans="2:17" ht="24.75" customHeight="1" x14ac:dyDescent="0.3">
      <c r="B8" s="11" t="s">
        <v>19</v>
      </c>
      <c r="C8" s="12">
        <v>72062</v>
      </c>
      <c r="D8" s="12">
        <v>133516</v>
      </c>
      <c r="E8" s="12">
        <v>-4406</v>
      </c>
      <c r="F8" s="12">
        <v>201172</v>
      </c>
      <c r="G8" s="12">
        <v>0</v>
      </c>
      <c r="H8" s="12">
        <v>0</v>
      </c>
      <c r="I8" s="12">
        <v>0</v>
      </c>
      <c r="J8" s="12">
        <v>201172</v>
      </c>
      <c r="K8" s="12">
        <v>60351</v>
      </c>
      <c r="L8" s="12">
        <v>140820</v>
      </c>
      <c r="M8" s="12">
        <v>1710391</v>
      </c>
      <c r="N8" s="12">
        <v>0</v>
      </c>
      <c r="O8" s="12">
        <v>0</v>
      </c>
      <c r="P8" s="12">
        <v>300000</v>
      </c>
      <c r="Q8" s="13">
        <v>1551212</v>
      </c>
    </row>
    <row r="9" spans="2:17" ht="24.75" customHeight="1" x14ac:dyDescent="0.3">
      <c r="B9" s="11" t="s">
        <v>145</v>
      </c>
      <c r="C9" s="12">
        <v>0</v>
      </c>
      <c r="D9" s="12">
        <v>0</v>
      </c>
      <c r="E9" s="12">
        <v>0</v>
      </c>
      <c r="F9" s="12">
        <v>0</v>
      </c>
      <c r="G9" s="12">
        <v>40987</v>
      </c>
      <c r="H9" s="12">
        <v>0</v>
      </c>
      <c r="I9" s="12">
        <v>40987</v>
      </c>
      <c r="J9" s="12">
        <v>-40987</v>
      </c>
      <c r="K9" s="12">
        <v>394</v>
      </c>
      <c r="L9" s="12">
        <v>-41382</v>
      </c>
      <c r="M9" s="12">
        <v>-289750</v>
      </c>
      <c r="N9" s="12">
        <v>0</v>
      </c>
      <c r="O9" s="12">
        <v>0</v>
      </c>
      <c r="P9" s="12">
        <v>0</v>
      </c>
      <c r="Q9" s="13">
        <v>-331132</v>
      </c>
    </row>
    <row r="10" spans="2:17" ht="24.75" customHeight="1" x14ac:dyDescent="0.3">
      <c r="B10" s="11" t="s">
        <v>20</v>
      </c>
      <c r="C10" s="12">
        <v>0</v>
      </c>
      <c r="D10" s="12">
        <v>391823</v>
      </c>
      <c r="E10" s="12">
        <v>0</v>
      </c>
      <c r="F10" s="12">
        <v>391823</v>
      </c>
      <c r="G10" s="12">
        <v>65312</v>
      </c>
      <c r="H10" s="12">
        <v>33852</v>
      </c>
      <c r="I10" s="12">
        <v>99164</v>
      </c>
      <c r="J10" s="12">
        <v>292660</v>
      </c>
      <c r="K10" s="12">
        <v>48475</v>
      </c>
      <c r="L10" s="12">
        <v>244185</v>
      </c>
      <c r="M10" s="12">
        <v>3463395</v>
      </c>
      <c r="N10" s="12">
        <v>0</v>
      </c>
      <c r="O10" s="12">
        <v>0</v>
      </c>
      <c r="P10" s="12">
        <v>600000</v>
      </c>
      <c r="Q10" s="13">
        <v>3107580</v>
      </c>
    </row>
    <row r="11" spans="2:17" ht="24.75" customHeight="1" x14ac:dyDescent="0.3">
      <c r="B11" s="11" t="s">
        <v>139</v>
      </c>
      <c r="C11" s="12">
        <v>0</v>
      </c>
      <c r="D11" s="12">
        <v>0</v>
      </c>
      <c r="E11" s="12">
        <v>0</v>
      </c>
      <c r="F11" s="12">
        <v>0</v>
      </c>
      <c r="G11" s="12">
        <v>18072</v>
      </c>
      <c r="H11" s="12">
        <v>0</v>
      </c>
      <c r="I11" s="12">
        <v>18072</v>
      </c>
      <c r="J11" s="12">
        <v>-18072</v>
      </c>
      <c r="K11" s="12">
        <v>0</v>
      </c>
      <c r="L11" s="12">
        <v>-18072</v>
      </c>
      <c r="M11" s="12">
        <v>332938</v>
      </c>
      <c r="N11" s="12">
        <v>0</v>
      </c>
      <c r="O11" s="12">
        <v>0</v>
      </c>
      <c r="P11" s="12">
        <v>0</v>
      </c>
      <c r="Q11" s="13">
        <v>314866</v>
      </c>
    </row>
    <row r="12" spans="2:17" ht="24.75" customHeight="1" x14ac:dyDescent="0.3">
      <c r="B12" s="11" t="s">
        <v>21</v>
      </c>
      <c r="C12" s="12">
        <v>14420</v>
      </c>
      <c r="D12" s="12">
        <v>214614</v>
      </c>
      <c r="E12" s="12">
        <v>0</v>
      </c>
      <c r="F12" s="12">
        <v>229034</v>
      </c>
      <c r="G12" s="12">
        <v>0</v>
      </c>
      <c r="H12" s="12">
        <v>0</v>
      </c>
      <c r="I12" s="12">
        <v>0</v>
      </c>
      <c r="J12" s="12">
        <v>229034</v>
      </c>
      <c r="K12" s="12">
        <v>0</v>
      </c>
      <c r="L12" s="12">
        <v>229034</v>
      </c>
      <c r="M12" s="12">
        <v>2569662</v>
      </c>
      <c r="N12" s="12">
        <v>0</v>
      </c>
      <c r="O12" s="12">
        <v>84366</v>
      </c>
      <c r="P12" s="12">
        <v>0</v>
      </c>
      <c r="Q12" s="13">
        <v>2714331</v>
      </c>
    </row>
    <row r="13" spans="2:17" ht="24.75" customHeight="1" x14ac:dyDescent="0.3">
      <c r="B13" s="11" t="s">
        <v>22</v>
      </c>
      <c r="C13" s="12">
        <v>6788</v>
      </c>
      <c r="D13" s="12">
        <v>0</v>
      </c>
      <c r="E13" s="12">
        <v>0</v>
      </c>
      <c r="F13" s="12">
        <v>6788</v>
      </c>
      <c r="G13" s="12">
        <v>0</v>
      </c>
      <c r="H13" s="12">
        <v>0</v>
      </c>
      <c r="I13" s="12">
        <v>0</v>
      </c>
      <c r="J13" s="12">
        <v>6788</v>
      </c>
      <c r="K13" s="12">
        <v>0</v>
      </c>
      <c r="L13" s="12">
        <v>6788</v>
      </c>
      <c r="M13" s="12">
        <v>520865</v>
      </c>
      <c r="N13" s="12">
        <v>0</v>
      </c>
      <c r="O13" s="12">
        <v>0</v>
      </c>
      <c r="P13" s="12">
        <v>0</v>
      </c>
      <c r="Q13" s="13">
        <v>527653</v>
      </c>
    </row>
    <row r="14" spans="2:17" ht="24.75" customHeight="1" x14ac:dyDescent="0.3">
      <c r="B14" s="11" t="s">
        <v>23</v>
      </c>
      <c r="C14" s="12">
        <v>0</v>
      </c>
      <c r="D14" s="12">
        <v>31360</v>
      </c>
      <c r="E14" s="12">
        <v>11793</v>
      </c>
      <c r="F14" s="12">
        <v>43153</v>
      </c>
      <c r="G14" s="12">
        <v>13826</v>
      </c>
      <c r="H14" s="12">
        <v>16527</v>
      </c>
      <c r="I14" s="12">
        <v>32256</v>
      </c>
      <c r="J14" s="12">
        <v>10897</v>
      </c>
      <c r="K14" s="12">
        <v>2171</v>
      </c>
      <c r="L14" s="12">
        <v>8726</v>
      </c>
      <c r="M14" s="12">
        <v>764099</v>
      </c>
      <c r="N14" s="12">
        <v>0</v>
      </c>
      <c r="O14" s="12">
        <v>0</v>
      </c>
      <c r="P14" s="12">
        <v>0</v>
      </c>
      <c r="Q14" s="13">
        <v>772825</v>
      </c>
    </row>
    <row r="15" spans="2:17" ht="24.75" customHeight="1" x14ac:dyDescent="0.3">
      <c r="B15" s="11" t="s">
        <v>24</v>
      </c>
      <c r="C15" s="12">
        <v>0</v>
      </c>
      <c r="D15" s="12">
        <v>50775</v>
      </c>
      <c r="E15" s="12">
        <v>0</v>
      </c>
      <c r="F15" s="12">
        <v>50775</v>
      </c>
      <c r="G15" s="12">
        <v>26079</v>
      </c>
      <c r="H15" s="12">
        <v>10555</v>
      </c>
      <c r="I15" s="12">
        <v>57426</v>
      </c>
      <c r="J15" s="12">
        <v>-6650</v>
      </c>
      <c r="K15" s="12">
        <v>3475</v>
      </c>
      <c r="L15" s="12">
        <v>-10126</v>
      </c>
      <c r="M15" s="12">
        <v>535852</v>
      </c>
      <c r="N15" s="12">
        <v>0</v>
      </c>
      <c r="O15" s="12">
        <v>0</v>
      </c>
      <c r="P15" s="12">
        <v>0</v>
      </c>
      <c r="Q15" s="13">
        <v>525726</v>
      </c>
    </row>
    <row r="16" spans="2:17" ht="24.75" customHeight="1" x14ac:dyDescent="0.3">
      <c r="B16" s="11" t="s">
        <v>25</v>
      </c>
      <c r="C16" s="12">
        <v>0</v>
      </c>
      <c r="D16" s="12">
        <v>45555</v>
      </c>
      <c r="E16" s="12">
        <v>0</v>
      </c>
      <c r="F16" s="12">
        <v>45555</v>
      </c>
      <c r="G16" s="12">
        <v>41833</v>
      </c>
      <c r="H16" s="12">
        <v>0</v>
      </c>
      <c r="I16" s="12">
        <v>41833</v>
      </c>
      <c r="J16" s="12">
        <v>3722</v>
      </c>
      <c r="K16" s="12">
        <v>0</v>
      </c>
      <c r="L16" s="12">
        <v>3722</v>
      </c>
      <c r="M16" s="12">
        <v>73997</v>
      </c>
      <c r="N16" s="12">
        <v>0</v>
      </c>
      <c r="O16" s="12">
        <v>0</v>
      </c>
      <c r="P16" s="12">
        <v>0</v>
      </c>
      <c r="Q16" s="13">
        <v>77719</v>
      </c>
    </row>
    <row r="17" spans="2:17" ht="24.75" customHeight="1" x14ac:dyDescent="0.3">
      <c r="B17" s="11" t="s">
        <v>26</v>
      </c>
      <c r="C17" s="12">
        <v>364536</v>
      </c>
      <c r="D17" s="12">
        <v>34359</v>
      </c>
      <c r="E17" s="12">
        <v>0</v>
      </c>
      <c r="F17" s="12">
        <v>398895</v>
      </c>
      <c r="G17" s="12">
        <v>0</v>
      </c>
      <c r="H17" s="12">
        <v>0</v>
      </c>
      <c r="I17" s="12">
        <v>0</v>
      </c>
      <c r="J17" s="12">
        <v>398895</v>
      </c>
      <c r="K17" s="12">
        <v>131635</v>
      </c>
      <c r="L17" s="12">
        <v>267260</v>
      </c>
      <c r="M17" s="12">
        <v>2410783</v>
      </c>
      <c r="N17" s="12">
        <v>34359</v>
      </c>
      <c r="O17" s="12">
        <v>0</v>
      </c>
      <c r="P17" s="12">
        <v>0</v>
      </c>
      <c r="Q17" s="13">
        <v>2643684</v>
      </c>
    </row>
    <row r="18" spans="2:17" ht="24.75" customHeight="1" x14ac:dyDescent="0.3">
      <c r="B18" s="11" t="s">
        <v>27</v>
      </c>
      <c r="C18" s="12">
        <v>129568</v>
      </c>
      <c r="D18" s="12">
        <v>0</v>
      </c>
      <c r="E18" s="12">
        <v>0</v>
      </c>
      <c r="F18" s="12">
        <v>129568</v>
      </c>
      <c r="G18" s="12">
        <v>0</v>
      </c>
      <c r="H18" s="12">
        <v>0</v>
      </c>
      <c r="I18" s="12">
        <v>0</v>
      </c>
      <c r="J18" s="12">
        <v>129568</v>
      </c>
      <c r="K18" s="12">
        <v>0</v>
      </c>
      <c r="L18" s="12">
        <v>129568</v>
      </c>
      <c r="M18" s="12">
        <v>601455</v>
      </c>
      <c r="N18" s="12">
        <v>0</v>
      </c>
      <c r="O18" s="12">
        <v>0</v>
      </c>
      <c r="P18" s="12">
        <v>0</v>
      </c>
      <c r="Q18" s="13">
        <v>731023</v>
      </c>
    </row>
    <row r="19" spans="2:17" ht="24.75" customHeight="1" x14ac:dyDescent="0.3">
      <c r="B19" s="11" t="s">
        <v>28</v>
      </c>
      <c r="C19" s="12">
        <v>231193</v>
      </c>
      <c r="D19" s="12">
        <v>0</v>
      </c>
      <c r="E19" s="12">
        <v>0</v>
      </c>
      <c r="F19" s="12">
        <v>231193</v>
      </c>
      <c r="G19" s="12">
        <v>0</v>
      </c>
      <c r="H19" s="12">
        <v>25493</v>
      </c>
      <c r="I19" s="12">
        <v>25493</v>
      </c>
      <c r="J19" s="12">
        <v>205699</v>
      </c>
      <c r="K19" s="12">
        <v>57596</v>
      </c>
      <c r="L19" s="12">
        <v>148103</v>
      </c>
      <c r="M19" s="12">
        <v>2585766</v>
      </c>
      <c r="N19" s="12">
        <v>0</v>
      </c>
      <c r="O19" s="12">
        <v>0</v>
      </c>
      <c r="P19" s="12">
        <v>0</v>
      </c>
      <c r="Q19" s="13">
        <v>2733869</v>
      </c>
    </row>
    <row r="20" spans="2:17" ht="24.75" customHeight="1" x14ac:dyDescent="0.3">
      <c r="B20" s="11" t="s">
        <v>29</v>
      </c>
      <c r="C20" s="12">
        <v>24049</v>
      </c>
      <c r="D20" s="12">
        <v>293537</v>
      </c>
      <c r="E20" s="12">
        <v>0</v>
      </c>
      <c r="F20" s="12">
        <v>317585</v>
      </c>
      <c r="G20" s="12">
        <v>0</v>
      </c>
      <c r="H20" s="12">
        <v>29485</v>
      </c>
      <c r="I20" s="12">
        <v>41985</v>
      </c>
      <c r="J20" s="12">
        <v>275600</v>
      </c>
      <c r="K20" s="12">
        <v>88192</v>
      </c>
      <c r="L20" s="12">
        <v>187408</v>
      </c>
      <c r="M20" s="12">
        <v>3247157</v>
      </c>
      <c r="N20" s="12">
        <v>0</v>
      </c>
      <c r="O20" s="12">
        <v>0</v>
      </c>
      <c r="P20" s="12">
        <v>0</v>
      </c>
      <c r="Q20" s="13">
        <v>3434565</v>
      </c>
    </row>
    <row r="21" spans="2:17" ht="24.75" customHeight="1" x14ac:dyDescent="0.3">
      <c r="B21" s="11" t="s">
        <v>30</v>
      </c>
      <c r="C21" s="12">
        <v>10366</v>
      </c>
      <c r="D21" s="12">
        <v>4117</v>
      </c>
      <c r="E21" s="12">
        <v>2568</v>
      </c>
      <c r="F21" s="12">
        <v>17051</v>
      </c>
      <c r="G21" s="12">
        <v>0</v>
      </c>
      <c r="H21" s="12">
        <v>140</v>
      </c>
      <c r="I21" s="12">
        <v>363</v>
      </c>
      <c r="J21" s="12">
        <v>16688</v>
      </c>
      <c r="K21" s="12">
        <v>5006</v>
      </c>
      <c r="L21" s="12">
        <v>11682</v>
      </c>
      <c r="M21" s="12">
        <v>0</v>
      </c>
      <c r="N21" s="12">
        <v>0</v>
      </c>
      <c r="O21" s="12">
        <v>0</v>
      </c>
      <c r="P21" s="12">
        <v>0</v>
      </c>
      <c r="Q21" s="13">
        <v>11682</v>
      </c>
    </row>
    <row r="22" spans="2:17" ht="24.75" customHeight="1" x14ac:dyDescent="0.3">
      <c r="B22" s="11" t="s">
        <v>31</v>
      </c>
      <c r="C22" s="12">
        <v>0</v>
      </c>
      <c r="D22" s="12">
        <v>4468</v>
      </c>
      <c r="E22" s="12">
        <v>0</v>
      </c>
      <c r="F22" s="12">
        <v>4468</v>
      </c>
      <c r="G22" s="12">
        <v>25922</v>
      </c>
      <c r="H22" s="12">
        <v>0</v>
      </c>
      <c r="I22" s="12">
        <v>25922</v>
      </c>
      <c r="J22" s="12">
        <v>-21454</v>
      </c>
      <c r="K22" s="12">
        <v>-6322</v>
      </c>
      <c r="L22" s="12">
        <v>-15133</v>
      </c>
      <c r="M22" s="12">
        <v>-1603765</v>
      </c>
      <c r="N22" s="12">
        <v>0</v>
      </c>
      <c r="O22" s="12">
        <v>0</v>
      </c>
      <c r="P22" s="12">
        <v>0</v>
      </c>
      <c r="Q22" s="13">
        <v>-1618897</v>
      </c>
    </row>
    <row r="23" spans="2:17" ht="24.75" customHeight="1" x14ac:dyDescent="0.3">
      <c r="B23" s="11" t="s">
        <v>32</v>
      </c>
      <c r="C23" s="12">
        <v>175747</v>
      </c>
      <c r="D23" s="12">
        <v>0</v>
      </c>
      <c r="E23" s="12">
        <v>0</v>
      </c>
      <c r="F23" s="12">
        <v>175747</v>
      </c>
      <c r="G23" s="12">
        <v>0</v>
      </c>
      <c r="H23" s="12">
        <v>0</v>
      </c>
      <c r="I23" s="12">
        <v>0</v>
      </c>
      <c r="J23" s="12">
        <v>175747</v>
      </c>
      <c r="K23" s="12">
        <v>52724</v>
      </c>
      <c r="L23" s="12">
        <v>123023</v>
      </c>
      <c r="M23" s="12">
        <v>5108199</v>
      </c>
      <c r="N23" s="12">
        <v>0</v>
      </c>
      <c r="O23" s="12">
        <v>0</v>
      </c>
      <c r="P23" s="12">
        <v>0</v>
      </c>
      <c r="Q23" s="13">
        <v>5231222</v>
      </c>
    </row>
    <row r="24" spans="2:17" ht="24.75" customHeight="1" x14ac:dyDescent="0.3">
      <c r="B24" s="11" t="s">
        <v>33</v>
      </c>
      <c r="C24" s="12">
        <v>0</v>
      </c>
      <c r="D24" s="12">
        <v>0</v>
      </c>
      <c r="E24" s="12">
        <v>405</v>
      </c>
      <c r="F24" s="12">
        <v>405</v>
      </c>
      <c r="G24" s="12">
        <v>3464</v>
      </c>
      <c r="H24" s="12">
        <v>2756</v>
      </c>
      <c r="I24" s="12">
        <v>18831</v>
      </c>
      <c r="J24" s="12">
        <v>-18426</v>
      </c>
      <c r="K24" s="12">
        <v>0</v>
      </c>
      <c r="L24" s="12">
        <v>-18426</v>
      </c>
      <c r="M24" s="12">
        <v>2234184</v>
      </c>
      <c r="N24" s="12">
        <v>0</v>
      </c>
      <c r="O24" s="12">
        <v>0</v>
      </c>
      <c r="P24" s="12">
        <v>0</v>
      </c>
      <c r="Q24" s="13">
        <v>2215758</v>
      </c>
    </row>
    <row r="25" spans="2:17" ht="24.75" customHeight="1" x14ac:dyDescent="0.3">
      <c r="B25" s="11" t="s">
        <v>34</v>
      </c>
      <c r="C25" s="12">
        <v>51995</v>
      </c>
      <c r="D25" s="12">
        <v>0</v>
      </c>
      <c r="E25" s="12">
        <v>-1420</v>
      </c>
      <c r="F25" s="12">
        <v>50575</v>
      </c>
      <c r="G25" s="12">
        <v>0</v>
      </c>
      <c r="H25" s="12">
        <v>2167</v>
      </c>
      <c r="I25" s="12">
        <v>23468</v>
      </c>
      <c r="J25" s="12">
        <v>27107</v>
      </c>
      <c r="K25" s="12">
        <v>0</v>
      </c>
      <c r="L25" s="12">
        <v>27107</v>
      </c>
      <c r="M25" s="12">
        <v>-235251</v>
      </c>
      <c r="N25" s="12">
        <v>0</v>
      </c>
      <c r="O25" s="12">
        <v>0</v>
      </c>
      <c r="P25" s="12">
        <v>0</v>
      </c>
      <c r="Q25" s="13">
        <v>-208144</v>
      </c>
    </row>
    <row r="26" spans="2:17" ht="24.75" customHeight="1" x14ac:dyDescent="0.3">
      <c r="B26" s="11" t="s">
        <v>35</v>
      </c>
      <c r="C26" s="12">
        <v>0</v>
      </c>
      <c r="D26" s="12">
        <v>0</v>
      </c>
      <c r="E26" s="12">
        <v>0</v>
      </c>
      <c r="F26" s="12">
        <v>0</v>
      </c>
      <c r="G26" s="12">
        <v>128895</v>
      </c>
      <c r="H26" s="12">
        <v>0</v>
      </c>
      <c r="I26" s="12">
        <v>128895</v>
      </c>
      <c r="J26" s="12">
        <v>-128895</v>
      </c>
      <c r="K26" s="12">
        <v>0</v>
      </c>
      <c r="L26" s="12">
        <v>-128895</v>
      </c>
      <c r="M26" s="12">
        <v>719952</v>
      </c>
      <c r="N26" s="12">
        <v>0</v>
      </c>
      <c r="O26" s="12">
        <v>0</v>
      </c>
      <c r="P26" s="12">
        <v>0</v>
      </c>
      <c r="Q26" s="13">
        <v>591057</v>
      </c>
    </row>
    <row r="27" spans="2:17" ht="27" customHeight="1" x14ac:dyDescent="0.3">
      <c r="B27" s="11" t="s">
        <v>36</v>
      </c>
      <c r="C27" s="12">
        <v>92500</v>
      </c>
      <c r="D27" s="12">
        <v>61830</v>
      </c>
      <c r="E27" s="12">
        <v>318</v>
      </c>
      <c r="F27" s="12">
        <v>154647</v>
      </c>
      <c r="G27" s="12">
        <v>0</v>
      </c>
      <c r="H27" s="12">
        <v>130</v>
      </c>
      <c r="I27" s="12">
        <v>6975</v>
      </c>
      <c r="J27" s="12">
        <v>147673</v>
      </c>
      <c r="K27" s="12">
        <v>44307</v>
      </c>
      <c r="L27" s="12">
        <v>103366</v>
      </c>
      <c r="M27" s="12">
        <v>1265037</v>
      </c>
      <c r="N27" s="12">
        <v>0</v>
      </c>
      <c r="O27" s="12">
        <v>0</v>
      </c>
      <c r="P27" s="12">
        <v>175000</v>
      </c>
      <c r="Q27" s="13">
        <v>1193403</v>
      </c>
    </row>
    <row r="28" spans="2:17" ht="27" customHeight="1" x14ac:dyDescent="0.3">
      <c r="B28" s="11" t="s">
        <v>256</v>
      </c>
      <c r="C28" s="12">
        <v>0</v>
      </c>
      <c r="D28" s="12">
        <v>54450</v>
      </c>
      <c r="E28" s="12">
        <v>0</v>
      </c>
      <c r="F28" s="12">
        <v>54450</v>
      </c>
      <c r="G28" s="12">
        <v>41645</v>
      </c>
      <c r="H28" s="12">
        <v>0</v>
      </c>
      <c r="I28" s="12">
        <v>41645</v>
      </c>
      <c r="J28" s="12">
        <v>12805</v>
      </c>
      <c r="K28" s="12">
        <v>0</v>
      </c>
      <c r="L28" s="12">
        <v>12805</v>
      </c>
      <c r="M28" s="12">
        <v>-190130</v>
      </c>
      <c r="N28" s="12">
        <v>0</v>
      </c>
      <c r="O28" s="12">
        <v>0</v>
      </c>
      <c r="P28" s="12">
        <v>0</v>
      </c>
      <c r="Q28" s="13">
        <v>-177325</v>
      </c>
    </row>
    <row r="29" spans="2:17" ht="27" customHeight="1" x14ac:dyDescent="0.3">
      <c r="B29" s="11" t="s">
        <v>200</v>
      </c>
      <c r="C29" s="12">
        <v>6026</v>
      </c>
      <c r="D29" s="12">
        <v>0</v>
      </c>
      <c r="E29" s="12">
        <v>0</v>
      </c>
      <c r="F29" s="12">
        <v>6026</v>
      </c>
      <c r="G29" s="12">
        <v>0</v>
      </c>
      <c r="H29" s="12">
        <v>0</v>
      </c>
      <c r="I29" s="12">
        <v>0</v>
      </c>
      <c r="J29" s="12">
        <v>6026</v>
      </c>
      <c r="K29" s="12">
        <v>0</v>
      </c>
      <c r="L29" s="12">
        <v>6026</v>
      </c>
      <c r="M29" s="12">
        <v>545461</v>
      </c>
      <c r="N29" s="12">
        <v>0</v>
      </c>
      <c r="O29" s="12">
        <v>0</v>
      </c>
      <c r="P29" s="12">
        <v>0</v>
      </c>
      <c r="Q29" s="13">
        <v>551487</v>
      </c>
    </row>
    <row r="30" spans="2:17" ht="27" customHeight="1" x14ac:dyDescent="0.3">
      <c r="B30" s="11" t="s">
        <v>37</v>
      </c>
      <c r="C30" s="12">
        <v>2469</v>
      </c>
      <c r="D30" s="12">
        <v>0</v>
      </c>
      <c r="E30" s="12">
        <v>1521</v>
      </c>
      <c r="F30" s="12">
        <v>3990</v>
      </c>
      <c r="G30" s="12">
        <v>0</v>
      </c>
      <c r="H30" s="12">
        <v>21853</v>
      </c>
      <c r="I30" s="12">
        <v>22485</v>
      </c>
      <c r="J30" s="12">
        <v>-18495</v>
      </c>
      <c r="K30" s="12">
        <v>-5548</v>
      </c>
      <c r="L30" s="12">
        <v>-12946</v>
      </c>
      <c r="M30" s="12">
        <v>588633</v>
      </c>
      <c r="N30" s="12">
        <v>0</v>
      </c>
      <c r="O30" s="12">
        <v>0</v>
      </c>
      <c r="P30" s="12">
        <v>0</v>
      </c>
      <c r="Q30" s="13">
        <v>575686</v>
      </c>
    </row>
    <row r="31" spans="2:17" ht="24.75" customHeight="1" x14ac:dyDescent="0.3">
      <c r="B31" s="9" t="s">
        <v>141</v>
      </c>
      <c r="C31" s="12">
        <v>0</v>
      </c>
      <c r="D31" s="12">
        <v>0</v>
      </c>
      <c r="E31" s="12">
        <v>0</v>
      </c>
      <c r="F31" s="12">
        <v>0</v>
      </c>
      <c r="G31" s="12">
        <v>78176</v>
      </c>
      <c r="H31" s="12">
        <v>0</v>
      </c>
      <c r="I31" s="12">
        <v>78176</v>
      </c>
      <c r="J31" s="12">
        <v>-78176</v>
      </c>
      <c r="K31" s="12">
        <v>0</v>
      </c>
      <c r="L31" s="12">
        <v>-78176</v>
      </c>
      <c r="M31" s="12">
        <v>450127</v>
      </c>
      <c r="N31" s="12">
        <v>0</v>
      </c>
      <c r="O31" s="12">
        <v>0</v>
      </c>
      <c r="P31" s="12">
        <v>0</v>
      </c>
      <c r="Q31" s="13">
        <v>371951</v>
      </c>
    </row>
    <row r="32" spans="2:17" ht="24.75" customHeight="1" x14ac:dyDescent="0.3">
      <c r="B32" s="11" t="s">
        <v>156</v>
      </c>
      <c r="C32" s="12">
        <v>0</v>
      </c>
      <c r="D32" s="12">
        <v>14817</v>
      </c>
      <c r="E32" s="12">
        <v>0</v>
      </c>
      <c r="F32" s="12">
        <v>14817</v>
      </c>
      <c r="G32" s="12">
        <v>8467</v>
      </c>
      <c r="H32" s="12">
        <v>0</v>
      </c>
      <c r="I32" s="12">
        <v>8467</v>
      </c>
      <c r="J32" s="12">
        <v>6351</v>
      </c>
      <c r="K32" s="12">
        <v>0</v>
      </c>
      <c r="L32" s="12">
        <v>6351</v>
      </c>
      <c r="M32" s="12">
        <v>-5516</v>
      </c>
      <c r="N32" s="12">
        <v>0</v>
      </c>
      <c r="O32" s="12">
        <v>0</v>
      </c>
      <c r="P32" s="12">
        <v>0</v>
      </c>
      <c r="Q32" s="13">
        <v>834</v>
      </c>
    </row>
    <row r="33" spans="2:17" ht="24.75" customHeight="1" x14ac:dyDescent="0.3">
      <c r="B33" s="11" t="s">
        <v>142</v>
      </c>
      <c r="C33" s="12">
        <v>0</v>
      </c>
      <c r="D33" s="12">
        <v>0</v>
      </c>
      <c r="E33" s="12">
        <v>0</v>
      </c>
      <c r="F33" s="12">
        <v>0</v>
      </c>
      <c r="G33" s="12">
        <v>91055</v>
      </c>
      <c r="H33" s="12">
        <v>0</v>
      </c>
      <c r="I33" s="12">
        <v>91055</v>
      </c>
      <c r="J33" s="12">
        <v>-91055</v>
      </c>
      <c r="K33" s="12">
        <v>-14285</v>
      </c>
      <c r="L33" s="12">
        <v>-76770</v>
      </c>
      <c r="M33" s="12">
        <v>-2070236</v>
      </c>
      <c r="N33" s="12">
        <v>0</v>
      </c>
      <c r="O33" s="12">
        <v>0</v>
      </c>
      <c r="P33" s="12">
        <v>0</v>
      </c>
      <c r="Q33" s="13">
        <v>-2147006</v>
      </c>
    </row>
    <row r="34" spans="2:17" ht="24.75" customHeight="1" x14ac:dyDescent="0.3">
      <c r="B34" s="11" t="s">
        <v>143</v>
      </c>
      <c r="C34" s="12">
        <v>3121</v>
      </c>
      <c r="D34" s="12">
        <v>0</v>
      </c>
      <c r="E34" s="12">
        <v>0</v>
      </c>
      <c r="F34" s="12">
        <v>3121</v>
      </c>
      <c r="G34" s="12">
        <v>0</v>
      </c>
      <c r="H34" s="12">
        <v>0</v>
      </c>
      <c r="I34" s="12">
        <v>0</v>
      </c>
      <c r="J34" s="12">
        <v>3121</v>
      </c>
      <c r="K34" s="12">
        <v>936</v>
      </c>
      <c r="L34" s="12">
        <v>2185</v>
      </c>
      <c r="M34" s="12">
        <v>263429</v>
      </c>
      <c r="N34" s="12">
        <v>0</v>
      </c>
      <c r="O34" s="12">
        <v>0</v>
      </c>
      <c r="P34" s="12">
        <v>0</v>
      </c>
      <c r="Q34" s="13">
        <v>265614</v>
      </c>
    </row>
    <row r="35" spans="2:17" ht="24.75" customHeight="1" x14ac:dyDescent="0.3">
      <c r="B35" s="11" t="s">
        <v>157</v>
      </c>
      <c r="C35" s="12">
        <v>3372</v>
      </c>
      <c r="D35" s="12">
        <v>0</v>
      </c>
      <c r="E35" s="12">
        <v>0</v>
      </c>
      <c r="F35" s="12">
        <v>3372</v>
      </c>
      <c r="G35" s="12">
        <v>0</v>
      </c>
      <c r="H35" s="12">
        <v>0</v>
      </c>
      <c r="I35" s="12">
        <v>0</v>
      </c>
      <c r="J35" s="12">
        <v>3372</v>
      </c>
      <c r="K35" s="12">
        <v>1012</v>
      </c>
      <c r="L35" s="12">
        <v>2361</v>
      </c>
      <c r="M35" s="12">
        <v>-89247</v>
      </c>
      <c r="N35" s="12">
        <v>0</v>
      </c>
      <c r="O35" s="12">
        <v>0</v>
      </c>
      <c r="P35" s="12">
        <v>0</v>
      </c>
      <c r="Q35" s="13">
        <v>-86887</v>
      </c>
    </row>
    <row r="36" spans="2:17" ht="24.75" customHeight="1" x14ac:dyDescent="0.3">
      <c r="B36" s="11" t="s">
        <v>38</v>
      </c>
      <c r="C36" s="12">
        <v>-47329</v>
      </c>
      <c r="D36" s="12">
        <v>0</v>
      </c>
      <c r="E36" s="12">
        <v>12017</v>
      </c>
      <c r="F36" s="12">
        <v>-35312</v>
      </c>
      <c r="G36" s="12">
        <v>-35312</v>
      </c>
      <c r="H36" s="12">
        <v>0</v>
      </c>
      <c r="I36" s="12">
        <v>-35312</v>
      </c>
      <c r="J36" s="12">
        <v>0</v>
      </c>
      <c r="K36" s="12">
        <v>0</v>
      </c>
      <c r="L36" s="12">
        <v>0</v>
      </c>
      <c r="M36" s="12">
        <v>-203615</v>
      </c>
      <c r="N36" s="12">
        <v>0</v>
      </c>
      <c r="O36" s="12">
        <v>-10594</v>
      </c>
      <c r="P36" s="12">
        <v>0</v>
      </c>
      <c r="Q36" s="13">
        <v>-193021</v>
      </c>
    </row>
    <row r="37" spans="2:17" ht="24.75" customHeight="1" x14ac:dyDescent="0.3">
      <c r="B37" s="11" t="s">
        <v>39</v>
      </c>
      <c r="C37" s="12">
        <v>0</v>
      </c>
      <c r="D37" s="12">
        <v>50405</v>
      </c>
      <c r="E37" s="12">
        <v>17016</v>
      </c>
      <c r="F37" s="12">
        <v>67421</v>
      </c>
      <c r="G37" s="12">
        <v>122567</v>
      </c>
      <c r="H37" s="12">
        <v>1004</v>
      </c>
      <c r="I37" s="12">
        <v>126257</v>
      </c>
      <c r="J37" s="12">
        <v>-58836</v>
      </c>
      <c r="K37" s="12">
        <v>-28872</v>
      </c>
      <c r="L37" s="12">
        <v>-29964</v>
      </c>
      <c r="M37" s="12">
        <v>718609</v>
      </c>
      <c r="N37" s="12">
        <v>0</v>
      </c>
      <c r="O37" s="12">
        <v>0</v>
      </c>
      <c r="P37" s="12">
        <v>0</v>
      </c>
      <c r="Q37" s="13">
        <v>688646</v>
      </c>
    </row>
    <row r="38" spans="2:17" ht="24.75" customHeight="1" x14ac:dyDescent="0.3">
      <c r="B38" s="11" t="s">
        <v>40</v>
      </c>
      <c r="C38" s="12">
        <v>15018</v>
      </c>
      <c r="D38" s="12">
        <v>0</v>
      </c>
      <c r="E38" s="12">
        <v>0</v>
      </c>
      <c r="F38" s="12">
        <v>15018</v>
      </c>
      <c r="G38" s="12">
        <v>0</v>
      </c>
      <c r="H38" s="12">
        <v>0</v>
      </c>
      <c r="I38" s="12">
        <v>0</v>
      </c>
      <c r="J38" s="12">
        <v>15018</v>
      </c>
      <c r="K38" s="12">
        <v>9787</v>
      </c>
      <c r="L38" s="12">
        <v>5231</v>
      </c>
      <c r="M38" s="12">
        <v>949140</v>
      </c>
      <c r="N38" s="12">
        <v>0</v>
      </c>
      <c r="O38" s="12">
        <v>0</v>
      </c>
      <c r="P38" s="12">
        <v>0</v>
      </c>
      <c r="Q38" s="13">
        <v>954371</v>
      </c>
    </row>
    <row r="39" spans="2:17" ht="24.75" customHeight="1" x14ac:dyDescent="0.3">
      <c r="B39" s="11" t="s">
        <v>41</v>
      </c>
      <c r="C39" s="12">
        <v>0</v>
      </c>
      <c r="D39" s="12">
        <v>6140</v>
      </c>
      <c r="E39" s="12">
        <v>0</v>
      </c>
      <c r="F39" s="12">
        <v>6140</v>
      </c>
      <c r="G39" s="12">
        <v>9947</v>
      </c>
      <c r="H39" s="12">
        <v>1704</v>
      </c>
      <c r="I39" s="12">
        <v>15972</v>
      </c>
      <c r="J39" s="12">
        <v>-9832</v>
      </c>
      <c r="K39" s="12">
        <v>0</v>
      </c>
      <c r="L39" s="12">
        <v>-9832</v>
      </c>
      <c r="M39" s="12">
        <v>218015</v>
      </c>
      <c r="N39" s="12">
        <v>0</v>
      </c>
      <c r="O39" s="12">
        <v>0</v>
      </c>
      <c r="P39" s="12">
        <v>0</v>
      </c>
      <c r="Q39" s="13">
        <v>208183</v>
      </c>
    </row>
    <row r="40" spans="2:17" ht="24.75" customHeight="1" x14ac:dyDescent="0.3">
      <c r="B40" s="11" t="s">
        <v>42</v>
      </c>
      <c r="C40" s="12">
        <v>0</v>
      </c>
      <c r="D40" s="12">
        <v>1605</v>
      </c>
      <c r="E40" s="12">
        <v>33369</v>
      </c>
      <c r="F40" s="12">
        <v>34974</v>
      </c>
      <c r="G40" s="12">
        <v>81046</v>
      </c>
      <c r="H40" s="12">
        <v>9255</v>
      </c>
      <c r="I40" s="12">
        <v>90301</v>
      </c>
      <c r="J40" s="12">
        <v>-55327</v>
      </c>
      <c r="K40" s="12">
        <v>0</v>
      </c>
      <c r="L40" s="12">
        <v>-55327</v>
      </c>
      <c r="M40" s="12">
        <v>1080557</v>
      </c>
      <c r="N40" s="12">
        <v>4181</v>
      </c>
      <c r="O40" s="12">
        <v>0</v>
      </c>
      <c r="P40" s="12">
        <v>0</v>
      </c>
      <c r="Q40" s="13">
        <v>1021049</v>
      </c>
    </row>
    <row r="41" spans="2:17" ht="24.75" customHeight="1" x14ac:dyDescent="0.3">
      <c r="B41" s="11" t="s">
        <v>43</v>
      </c>
      <c r="C41" s="12">
        <v>0</v>
      </c>
      <c r="D41" s="12">
        <v>383819</v>
      </c>
      <c r="E41" s="12">
        <v>2547</v>
      </c>
      <c r="F41" s="12">
        <v>386367</v>
      </c>
      <c r="G41" s="12">
        <v>157201</v>
      </c>
      <c r="H41" s="12">
        <v>0</v>
      </c>
      <c r="I41" s="12">
        <v>157201</v>
      </c>
      <c r="J41" s="12">
        <v>229166</v>
      </c>
      <c r="K41" s="12">
        <v>68750</v>
      </c>
      <c r="L41" s="12">
        <v>160416</v>
      </c>
      <c r="M41" s="12">
        <v>5143356</v>
      </c>
      <c r="N41" s="12">
        <v>0</v>
      </c>
      <c r="O41" s="12">
        <v>0</v>
      </c>
      <c r="P41" s="12">
        <v>0</v>
      </c>
      <c r="Q41" s="13">
        <v>5303773</v>
      </c>
    </row>
    <row r="42" spans="2:17" ht="24.75" customHeight="1" x14ac:dyDescent="0.3">
      <c r="B42" s="11" t="s">
        <v>44</v>
      </c>
      <c r="C42" s="12">
        <v>0</v>
      </c>
      <c r="D42" s="12">
        <v>0</v>
      </c>
      <c r="E42" s="12">
        <v>0</v>
      </c>
      <c r="F42" s="12">
        <v>0</v>
      </c>
      <c r="G42" s="12">
        <v>0</v>
      </c>
      <c r="H42" s="12">
        <v>0</v>
      </c>
      <c r="I42" s="12">
        <v>0</v>
      </c>
      <c r="J42" s="12">
        <v>0</v>
      </c>
      <c r="K42" s="12">
        <v>0</v>
      </c>
      <c r="L42" s="12">
        <v>0</v>
      </c>
      <c r="M42" s="12">
        <v>0</v>
      </c>
      <c r="N42" s="12">
        <v>0</v>
      </c>
      <c r="O42" s="12">
        <v>0</v>
      </c>
      <c r="P42" s="12">
        <v>0</v>
      </c>
      <c r="Q42" s="13">
        <v>0</v>
      </c>
    </row>
    <row r="43" spans="2:17" customFormat="1" ht="24.75" customHeight="1" x14ac:dyDescent="0.35">
      <c r="B43" s="50" t="s">
        <v>45</v>
      </c>
      <c r="C43" s="51">
        <f t="shared" ref="C43:P43" si="0">SUM(C6:C42)</f>
        <v>1971068</v>
      </c>
      <c r="D43" s="51">
        <f t="shared" si="0"/>
        <v>1777190</v>
      </c>
      <c r="E43" s="51">
        <f t="shared" si="0"/>
        <v>75728</v>
      </c>
      <c r="F43" s="51">
        <f t="shared" si="0"/>
        <v>3823985</v>
      </c>
      <c r="G43" s="51">
        <f t="shared" si="0"/>
        <v>962515</v>
      </c>
      <c r="H43" s="51">
        <f t="shared" si="0"/>
        <v>154921</v>
      </c>
      <c r="I43" s="51">
        <f t="shared" si="0"/>
        <v>1201250</v>
      </c>
      <c r="J43" s="51">
        <f t="shared" si="0"/>
        <v>2622738</v>
      </c>
      <c r="K43" s="51">
        <f t="shared" si="0"/>
        <v>519784</v>
      </c>
      <c r="L43" s="51">
        <f t="shared" si="0"/>
        <v>2102952</v>
      </c>
      <c r="M43" s="51">
        <f t="shared" si="0"/>
        <v>33362000</v>
      </c>
      <c r="N43" s="51">
        <f t="shared" si="0"/>
        <v>38540</v>
      </c>
      <c r="O43" s="51">
        <f t="shared" si="0"/>
        <v>73772</v>
      </c>
      <c r="P43" s="51">
        <f t="shared" si="0"/>
        <v>1075000</v>
      </c>
      <c r="Q43" s="51">
        <f>SUM(Q6:Q42)</f>
        <v>34277640</v>
      </c>
    </row>
    <row r="44" spans="2:17" customFormat="1" ht="24.75" customHeight="1" x14ac:dyDescent="0.35">
      <c r="B44" s="221" t="s">
        <v>46</v>
      </c>
      <c r="C44" s="222"/>
      <c r="D44" s="222"/>
      <c r="E44" s="222"/>
      <c r="F44" s="222"/>
      <c r="G44" s="222"/>
      <c r="H44" s="222"/>
      <c r="I44" s="222"/>
      <c r="J44" s="222"/>
      <c r="K44" s="222"/>
      <c r="L44" s="222"/>
      <c r="M44" s="222"/>
      <c r="N44" s="222"/>
      <c r="O44" s="222"/>
      <c r="P44" s="222"/>
      <c r="Q44" s="223"/>
    </row>
    <row r="45" spans="2:17" ht="24.75" customHeight="1" x14ac:dyDescent="0.3">
      <c r="B45" s="11" t="s">
        <v>47</v>
      </c>
      <c r="C45" s="12">
        <v>26789</v>
      </c>
      <c r="D45" s="12">
        <v>0</v>
      </c>
      <c r="E45" s="12">
        <v>0</v>
      </c>
      <c r="F45" s="12">
        <v>26789</v>
      </c>
      <c r="G45" s="12">
        <v>0</v>
      </c>
      <c r="H45" s="12">
        <v>0</v>
      </c>
      <c r="I45" s="12">
        <v>0</v>
      </c>
      <c r="J45" s="12">
        <v>26789</v>
      </c>
      <c r="K45" s="12">
        <v>8037</v>
      </c>
      <c r="L45" s="12">
        <v>18753</v>
      </c>
      <c r="M45" s="12">
        <v>346008</v>
      </c>
      <c r="N45" s="12">
        <v>0</v>
      </c>
      <c r="O45" s="12">
        <v>0</v>
      </c>
      <c r="P45" s="12">
        <v>0</v>
      </c>
      <c r="Q45" s="13">
        <v>364761</v>
      </c>
    </row>
    <row r="46" spans="2:17" ht="24.75" customHeight="1" x14ac:dyDescent="0.3">
      <c r="B46" s="11" t="s">
        <v>65</v>
      </c>
      <c r="C46" s="12">
        <v>56133</v>
      </c>
      <c r="D46" s="12">
        <v>123401</v>
      </c>
      <c r="E46" s="12">
        <v>0</v>
      </c>
      <c r="F46" s="12">
        <v>179534</v>
      </c>
      <c r="G46" s="12">
        <v>0</v>
      </c>
      <c r="H46" s="12">
        <v>11926</v>
      </c>
      <c r="I46" s="12">
        <v>50166</v>
      </c>
      <c r="J46" s="12">
        <v>129368</v>
      </c>
      <c r="K46" s="12">
        <v>38810</v>
      </c>
      <c r="L46" s="12">
        <v>90558</v>
      </c>
      <c r="M46" s="12">
        <v>2251663</v>
      </c>
      <c r="N46" s="12">
        <v>-175602</v>
      </c>
      <c r="O46" s="12">
        <v>0</v>
      </c>
      <c r="P46" s="12">
        <v>0</v>
      </c>
      <c r="Q46" s="13">
        <v>2517822</v>
      </c>
    </row>
    <row r="47" spans="2:17" ht="24.75" customHeight="1" x14ac:dyDescent="0.3">
      <c r="B47" s="11" t="s">
        <v>258</v>
      </c>
      <c r="C47" s="12">
        <v>25375</v>
      </c>
      <c r="D47" s="12">
        <v>0</v>
      </c>
      <c r="E47" s="12">
        <v>0</v>
      </c>
      <c r="F47" s="12">
        <v>25375</v>
      </c>
      <c r="G47" s="12">
        <v>0</v>
      </c>
      <c r="H47" s="12">
        <v>0</v>
      </c>
      <c r="I47" s="12">
        <v>0</v>
      </c>
      <c r="J47" s="12">
        <v>25375</v>
      </c>
      <c r="K47" s="12">
        <v>7612</v>
      </c>
      <c r="L47" s="12">
        <v>17762</v>
      </c>
      <c r="M47" s="12">
        <v>52705</v>
      </c>
      <c r="N47" s="12">
        <v>0</v>
      </c>
      <c r="O47" s="12">
        <v>0</v>
      </c>
      <c r="P47" s="12">
        <v>0</v>
      </c>
      <c r="Q47" s="13">
        <v>70467</v>
      </c>
    </row>
    <row r="48" spans="2:17" ht="24.75" customHeight="1" x14ac:dyDescent="0.3">
      <c r="B48" s="11" t="s">
        <v>48</v>
      </c>
      <c r="C48" s="12">
        <v>-767407</v>
      </c>
      <c r="D48" s="12">
        <v>0</v>
      </c>
      <c r="E48" s="12">
        <v>19080</v>
      </c>
      <c r="F48" s="12">
        <v>-748327</v>
      </c>
      <c r="G48" s="12">
        <v>0</v>
      </c>
      <c r="H48" s="12">
        <v>0</v>
      </c>
      <c r="I48" s="12">
        <v>0</v>
      </c>
      <c r="J48" s="12">
        <v>-748327</v>
      </c>
      <c r="K48" s="12">
        <v>-47011</v>
      </c>
      <c r="L48" s="12">
        <v>-701315</v>
      </c>
      <c r="M48" s="12">
        <v>22165652</v>
      </c>
      <c r="N48" s="12">
        <v>0</v>
      </c>
      <c r="O48" s="12">
        <v>0</v>
      </c>
      <c r="P48" s="12">
        <v>0</v>
      </c>
      <c r="Q48" s="13">
        <v>21464337</v>
      </c>
    </row>
    <row r="49" spans="2:17" ht="24.75" customHeight="1" x14ac:dyDescent="0.3">
      <c r="B49" s="11" t="s">
        <v>260</v>
      </c>
      <c r="C49" s="12">
        <v>-11217</v>
      </c>
      <c r="D49" s="12">
        <v>0</v>
      </c>
      <c r="E49" s="12">
        <v>0</v>
      </c>
      <c r="F49" s="12">
        <v>-11217</v>
      </c>
      <c r="G49" s="12">
        <v>0</v>
      </c>
      <c r="H49" s="12">
        <v>4018</v>
      </c>
      <c r="I49" s="12">
        <v>4018</v>
      </c>
      <c r="J49" s="12">
        <v>-15235</v>
      </c>
      <c r="K49" s="12">
        <v>0</v>
      </c>
      <c r="L49" s="12">
        <v>-15235</v>
      </c>
      <c r="M49" s="12">
        <v>-18617</v>
      </c>
      <c r="N49" s="12">
        <v>0</v>
      </c>
      <c r="O49" s="12">
        <v>0</v>
      </c>
      <c r="P49" s="12">
        <v>0</v>
      </c>
      <c r="Q49" s="13">
        <v>-33852</v>
      </c>
    </row>
    <row r="50" spans="2:17" customFormat="1" ht="24.75" customHeight="1" x14ac:dyDescent="0.35">
      <c r="B50" s="50" t="s">
        <v>45</v>
      </c>
      <c r="C50" s="51">
        <f>SUM(C45:C49)</f>
        <v>-670327</v>
      </c>
      <c r="D50" s="51">
        <f t="shared" ref="D50:Q50" si="1">SUM(D45:D49)</f>
        <v>123401</v>
      </c>
      <c r="E50" s="51">
        <f t="shared" si="1"/>
        <v>19080</v>
      </c>
      <c r="F50" s="51">
        <f t="shared" si="1"/>
        <v>-527846</v>
      </c>
      <c r="G50" s="51">
        <f t="shared" si="1"/>
        <v>0</v>
      </c>
      <c r="H50" s="51">
        <f t="shared" si="1"/>
        <v>15944</v>
      </c>
      <c r="I50" s="51">
        <f t="shared" si="1"/>
        <v>54184</v>
      </c>
      <c r="J50" s="51">
        <f t="shared" si="1"/>
        <v>-582030</v>
      </c>
      <c r="K50" s="51">
        <f t="shared" si="1"/>
        <v>7448</v>
      </c>
      <c r="L50" s="51">
        <f t="shared" si="1"/>
        <v>-589477</v>
      </c>
      <c r="M50" s="51">
        <f t="shared" si="1"/>
        <v>24797411</v>
      </c>
      <c r="N50" s="51">
        <f t="shared" si="1"/>
        <v>-175602</v>
      </c>
      <c r="O50" s="51">
        <f t="shared" si="1"/>
        <v>0</v>
      </c>
      <c r="P50" s="51">
        <f t="shared" si="1"/>
        <v>0</v>
      </c>
      <c r="Q50" s="51">
        <f t="shared" si="1"/>
        <v>24383535</v>
      </c>
    </row>
    <row r="51" spans="2:17" customFormat="1" ht="24.75" customHeight="1" x14ac:dyDescent="0.35">
      <c r="B51" s="50" t="s">
        <v>49</v>
      </c>
      <c r="C51" s="52">
        <f>C43+C50</f>
        <v>1300741</v>
      </c>
      <c r="D51" s="52">
        <f t="shared" ref="D51:Q51" si="2">D43+D50</f>
        <v>1900591</v>
      </c>
      <c r="E51" s="52">
        <f t="shared" si="2"/>
        <v>94808</v>
      </c>
      <c r="F51" s="52">
        <f t="shared" si="2"/>
        <v>3296139</v>
      </c>
      <c r="G51" s="52">
        <f t="shared" si="2"/>
        <v>962515</v>
      </c>
      <c r="H51" s="52">
        <f t="shared" si="2"/>
        <v>170865</v>
      </c>
      <c r="I51" s="52">
        <f t="shared" si="2"/>
        <v>1255434</v>
      </c>
      <c r="J51" s="52">
        <f t="shared" si="2"/>
        <v>2040708</v>
      </c>
      <c r="K51" s="52">
        <f t="shared" si="2"/>
        <v>527232</v>
      </c>
      <c r="L51" s="52">
        <f t="shared" si="2"/>
        <v>1513475</v>
      </c>
      <c r="M51" s="52">
        <f t="shared" si="2"/>
        <v>58159411</v>
      </c>
      <c r="N51" s="52">
        <f t="shared" si="2"/>
        <v>-137062</v>
      </c>
      <c r="O51" s="52">
        <f t="shared" si="2"/>
        <v>73772</v>
      </c>
      <c r="P51" s="52">
        <f t="shared" si="2"/>
        <v>1075000</v>
      </c>
      <c r="Q51" s="52">
        <f t="shared" si="2"/>
        <v>58661175</v>
      </c>
    </row>
    <row r="52" spans="2:17" ht="19.5" customHeight="1" x14ac:dyDescent="0.3">
      <c r="B52" s="224" t="s">
        <v>50</v>
      </c>
      <c r="C52" s="224"/>
      <c r="D52" s="224"/>
      <c r="E52" s="224"/>
      <c r="F52" s="224"/>
      <c r="G52" s="224"/>
      <c r="H52" s="224"/>
      <c r="I52" s="224"/>
      <c r="J52" s="224"/>
      <c r="K52" s="224"/>
      <c r="L52" s="224"/>
      <c r="M52" s="224"/>
      <c r="N52" s="224"/>
      <c r="O52" s="224"/>
      <c r="P52" s="224"/>
      <c r="Q52" s="224"/>
    </row>
  </sheetData>
  <sheetProtection password="E931" sheet="1" objects="1" scenarios="1"/>
  <sortState ref="B6:Q41">
    <sortCondition ref="B6:B41"/>
  </sortState>
  <mergeCells count="4">
    <mergeCell ref="B3:Q3"/>
    <mergeCell ref="B44:Q44"/>
    <mergeCell ref="B52:Q52"/>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1"/>
  <sheetViews>
    <sheetView showGridLines="0" zoomScale="80" zoomScaleNormal="80" workbookViewId="0"/>
  </sheetViews>
  <sheetFormatPr defaultColWidth="13.81640625" defaultRowHeight="14" x14ac:dyDescent="0.3"/>
  <cols>
    <col min="1" max="1" width="15.26953125" style="6" customWidth="1"/>
    <col min="2" max="2" width="46.7265625" style="6" customWidth="1"/>
    <col min="3" max="3" width="24" style="6" customWidth="1"/>
    <col min="4" max="9" width="19.26953125" style="6" customWidth="1"/>
    <col min="10" max="12" width="17.54296875" style="6" customWidth="1"/>
    <col min="13" max="13" width="19.26953125" style="6" customWidth="1"/>
    <col min="14" max="14" width="17.54296875" style="6" customWidth="1"/>
    <col min="15" max="15" width="18.7265625" style="6" customWidth="1"/>
    <col min="16" max="16" width="17.54296875" style="6" customWidth="1"/>
    <col min="17" max="17" width="22.26953125" style="6" customWidth="1"/>
    <col min="18" max="16384" width="13.81640625" style="6"/>
  </cols>
  <sheetData>
    <row r="1" spans="2:17" ht="22.5" customHeight="1" x14ac:dyDescent="0.3"/>
    <row r="2" spans="2:17" ht="7.5" customHeight="1" x14ac:dyDescent="0.3"/>
    <row r="3" spans="2:17" s="53" customFormat="1" ht="23.25" customHeight="1" x14ac:dyDescent="0.3">
      <c r="B3" s="231" t="s">
        <v>283</v>
      </c>
      <c r="C3" s="231"/>
      <c r="D3" s="231"/>
      <c r="E3" s="231"/>
      <c r="F3" s="231"/>
      <c r="G3" s="231"/>
      <c r="H3" s="231"/>
      <c r="I3" s="231"/>
      <c r="J3" s="231"/>
      <c r="K3" s="231"/>
      <c r="L3" s="231"/>
      <c r="M3" s="231"/>
      <c r="N3" s="231"/>
      <c r="O3" s="231"/>
      <c r="P3" s="231"/>
      <c r="Q3" s="231"/>
    </row>
    <row r="4" spans="2:17" s="53" customFormat="1" ht="29.25" customHeight="1" x14ac:dyDescent="0.3">
      <c r="B4" s="54" t="s">
        <v>0</v>
      </c>
      <c r="C4" s="55" t="s">
        <v>1</v>
      </c>
      <c r="D4" s="55" t="s">
        <v>2</v>
      </c>
      <c r="E4" s="55" t="s">
        <v>3</v>
      </c>
      <c r="F4" s="55" t="s">
        <v>4</v>
      </c>
      <c r="G4" s="56" t="s">
        <v>5</v>
      </c>
      <c r="H4" s="56" t="s">
        <v>6</v>
      </c>
      <c r="I4" s="56" t="s">
        <v>7</v>
      </c>
      <c r="J4" s="56" t="s">
        <v>8</v>
      </c>
      <c r="K4" s="57" t="s">
        <v>9</v>
      </c>
      <c r="L4" s="57" t="s">
        <v>10</v>
      </c>
      <c r="M4" s="57" t="s">
        <v>11</v>
      </c>
      <c r="N4" s="57" t="s">
        <v>12</v>
      </c>
      <c r="O4" s="57" t="s">
        <v>13</v>
      </c>
      <c r="P4" s="57" t="s">
        <v>14</v>
      </c>
      <c r="Q4" s="57" t="s">
        <v>15</v>
      </c>
    </row>
    <row r="5" spans="2:17" s="53" customFormat="1" ht="21.75" customHeight="1" x14ac:dyDescent="0.3">
      <c r="B5" s="228" t="s">
        <v>16</v>
      </c>
      <c r="C5" s="229"/>
      <c r="D5" s="229"/>
      <c r="E5" s="229"/>
      <c r="F5" s="229"/>
      <c r="G5" s="229"/>
      <c r="H5" s="229"/>
      <c r="I5" s="229"/>
      <c r="J5" s="229"/>
      <c r="K5" s="229"/>
      <c r="L5" s="229"/>
      <c r="M5" s="229"/>
      <c r="N5" s="229"/>
      <c r="O5" s="229"/>
      <c r="P5" s="229"/>
      <c r="Q5" s="230"/>
    </row>
    <row r="6" spans="2:17" ht="21.75" customHeight="1" x14ac:dyDescent="0.3">
      <c r="B6" s="11" t="s">
        <v>51</v>
      </c>
      <c r="C6" s="12">
        <v>27907</v>
      </c>
      <c r="D6" s="12">
        <v>24970</v>
      </c>
      <c r="E6" s="12">
        <v>0</v>
      </c>
      <c r="F6" s="12">
        <v>52877</v>
      </c>
      <c r="G6" s="12">
        <v>0</v>
      </c>
      <c r="H6" s="12">
        <v>0</v>
      </c>
      <c r="I6" s="12">
        <v>2670</v>
      </c>
      <c r="J6" s="12">
        <v>50207</v>
      </c>
      <c r="K6" s="12">
        <v>0</v>
      </c>
      <c r="L6" s="12">
        <v>50207</v>
      </c>
      <c r="M6" s="12">
        <v>-194646</v>
      </c>
      <c r="N6" s="12">
        <v>0</v>
      </c>
      <c r="O6" s="12">
        <v>0</v>
      </c>
      <c r="P6" s="12">
        <v>0</v>
      </c>
      <c r="Q6" s="13">
        <v>-144439</v>
      </c>
    </row>
    <row r="7" spans="2:17" ht="21.75" customHeight="1" x14ac:dyDescent="0.3">
      <c r="B7" s="11" t="s">
        <v>144</v>
      </c>
      <c r="C7" s="12">
        <v>0</v>
      </c>
      <c r="D7" s="12">
        <v>24145</v>
      </c>
      <c r="E7" s="12">
        <v>0</v>
      </c>
      <c r="F7" s="12">
        <v>24145</v>
      </c>
      <c r="G7" s="12">
        <v>0</v>
      </c>
      <c r="H7" s="12">
        <v>0</v>
      </c>
      <c r="I7" s="12">
        <v>0</v>
      </c>
      <c r="J7" s="12">
        <v>24145</v>
      </c>
      <c r="K7" s="12">
        <v>0</v>
      </c>
      <c r="L7" s="12">
        <v>24145</v>
      </c>
      <c r="M7" s="12">
        <v>0</v>
      </c>
      <c r="N7" s="12">
        <v>0</v>
      </c>
      <c r="O7" s="12">
        <v>0</v>
      </c>
      <c r="P7" s="12">
        <v>0</v>
      </c>
      <c r="Q7" s="13">
        <v>24145</v>
      </c>
    </row>
    <row r="8" spans="2:17" ht="21.75" customHeight="1" x14ac:dyDescent="0.3">
      <c r="B8" s="11" t="s">
        <v>153</v>
      </c>
      <c r="C8" s="12">
        <v>0</v>
      </c>
      <c r="D8" s="12">
        <v>0</v>
      </c>
      <c r="E8" s="12">
        <v>726905</v>
      </c>
      <c r="F8" s="12">
        <v>726905</v>
      </c>
      <c r="G8" s="12">
        <v>0</v>
      </c>
      <c r="H8" s="12">
        <v>0</v>
      </c>
      <c r="I8" s="12">
        <v>0</v>
      </c>
      <c r="J8" s="12">
        <v>726905</v>
      </c>
      <c r="K8" s="12">
        <v>218077</v>
      </c>
      <c r="L8" s="12">
        <v>508828</v>
      </c>
      <c r="M8" s="12">
        <v>0</v>
      </c>
      <c r="N8" s="12">
        <v>0</v>
      </c>
      <c r="O8" s="12">
        <v>0</v>
      </c>
      <c r="P8" s="12">
        <v>0</v>
      </c>
      <c r="Q8" s="13">
        <v>508828</v>
      </c>
    </row>
    <row r="9" spans="2:17" ht="21.75" customHeight="1" x14ac:dyDescent="0.3">
      <c r="B9" s="11" t="s">
        <v>52</v>
      </c>
      <c r="C9" s="12">
        <v>0</v>
      </c>
      <c r="D9" s="12">
        <v>0</v>
      </c>
      <c r="E9" s="12">
        <v>-8620</v>
      </c>
      <c r="F9" s="12">
        <v>-8620</v>
      </c>
      <c r="G9" s="12">
        <v>0</v>
      </c>
      <c r="H9" s="12">
        <v>0</v>
      </c>
      <c r="I9" s="12">
        <v>0</v>
      </c>
      <c r="J9" s="12">
        <v>-8620</v>
      </c>
      <c r="K9" s="12">
        <v>0</v>
      </c>
      <c r="L9" s="12">
        <v>-8620</v>
      </c>
      <c r="M9" s="12">
        <v>18442</v>
      </c>
      <c r="N9" s="12">
        <v>0</v>
      </c>
      <c r="O9" s="12">
        <v>0</v>
      </c>
      <c r="P9" s="12">
        <v>0</v>
      </c>
      <c r="Q9" s="13">
        <v>9822</v>
      </c>
    </row>
    <row r="10" spans="2:17" ht="21.75" customHeight="1" x14ac:dyDescent="0.3">
      <c r="B10" s="11" t="s">
        <v>53</v>
      </c>
      <c r="C10" s="12">
        <v>28750</v>
      </c>
      <c r="D10" s="12">
        <v>0</v>
      </c>
      <c r="E10" s="12">
        <v>0</v>
      </c>
      <c r="F10" s="12">
        <v>28750</v>
      </c>
      <c r="G10" s="12">
        <v>0</v>
      </c>
      <c r="H10" s="12">
        <v>0</v>
      </c>
      <c r="I10" s="12">
        <v>0</v>
      </c>
      <c r="J10" s="12">
        <v>28750</v>
      </c>
      <c r="K10" s="12">
        <v>8750</v>
      </c>
      <c r="L10" s="12">
        <v>20000</v>
      </c>
      <c r="M10" s="12">
        <v>0</v>
      </c>
      <c r="N10" s="12">
        <v>0</v>
      </c>
      <c r="O10" s="12">
        <v>0</v>
      </c>
      <c r="P10" s="12">
        <v>0</v>
      </c>
      <c r="Q10" s="13">
        <v>20000</v>
      </c>
    </row>
    <row r="11" spans="2:17" ht="21.75" customHeight="1" x14ac:dyDescent="0.3">
      <c r="B11" s="11" t="s">
        <v>22</v>
      </c>
      <c r="C11" s="12">
        <v>0</v>
      </c>
      <c r="D11" s="12">
        <v>0</v>
      </c>
      <c r="E11" s="12">
        <v>-44732</v>
      </c>
      <c r="F11" s="12">
        <v>-44732</v>
      </c>
      <c r="G11" s="12">
        <v>0</v>
      </c>
      <c r="H11" s="12">
        <v>0</v>
      </c>
      <c r="I11" s="12">
        <v>0</v>
      </c>
      <c r="J11" s="12">
        <v>-44732</v>
      </c>
      <c r="K11" s="12">
        <v>0</v>
      </c>
      <c r="L11" s="12">
        <v>-44732</v>
      </c>
      <c r="M11" s="12">
        <v>103460</v>
      </c>
      <c r="N11" s="12">
        <v>0</v>
      </c>
      <c r="O11" s="12">
        <v>0</v>
      </c>
      <c r="P11" s="12">
        <v>0</v>
      </c>
      <c r="Q11" s="13">
        <v>58727</v>
      </c>
    </row>
    <row r="12" spans="2:17" ht="21.75" customHeight="1" x14ac:dyDescent="0.3">
      <c r="B12" s="11" t="s">
        <v>54</v>
      </c>
      <c r="C12" s="12">
        <v>0</v>
      </c>
      <c r="D12" s="12">
        <v>0</v>
      </c>
      <c r="E12" s="12">
        <v>0</v>
      </c>
      <c r="F12" s="12">
        <v>0</v>
      </c>
      <c r="G12" s="12">
        <v>0</v>
      </c>
      <c r="H12" s="12">
        <v>0</v>
      </c>
      <c r="I12" s="12">
        <v>0</v>
      </c>
      <c r="J12" s="12">
        <v>0</v>
      </c>
      <c r="K12" s="12">
        <v>5703</v>
      </c>
      <c r="L12" s="12">
        <v>-5703</v>
      </c>
      <c r="M12" s="12">
        <v>0</v>
      </c>
      <c r="N12" s="12">
        <v>-5703</v>
      </c>
      <c r="O12" s="12">
        <v>0</v>
      </c>
      <c r="P12" s="12">
        <v>0</v>
      </c>
      <c r="Q12" s="13">
        <v>0</v>
      </c>
    </row>
    <row r="13" spans="2:17" ht="21.75" customHeight="1" x14ac:dyDescent="0.3">
      <c r="B13" s="11" t="s">
        <v>55</v>
      </c>
      <c r="C13" s="12">
        <v>0</v>
      </c>
      <c r="D13" s="12">
        <v>0</v>
      </c>
      <c r="E13" s="12">
        <v>4083</v>
      </c>
      <c r="F13" s="12">
        <v>4083</v>
      </c>
      <c r="G13" s="12">
        <v>0</v>
      </c>
      <c r="H13" s="12">
        <v>0</v>
      </c>
      <c r="I13" s="12">
        <v>0</v>
      </c>
      <c r="J13" s="12">
        <v>4083</v>
      </c>
      <c r="K13" s="12">
        <v>1225</v>
      </c>
      <c r="L13" s="12">
        <v>2858</v>
      </c>
      <c r="M13" s="12">
        <v>0</v>
      </c>
      <c r="N13" s="12">
        <v>0</v>
      </c>
      <c r="O13" s="12">
        <v>0</v>
      </c>
      <c r="P13" s="12">
        <v>0</v>
      </c>
      <c r="Q13" s="13">
        <v>2858</v>
      </c>
    </row>
    <row r="14" spans="2:17" ht="21.75" customHeight="1" x14ac:dyDescent="0.3">
      <c r="B14" s="11" t="s">
        <v>56</v>
      </c>
      <c r="C14" s="12">
        <v>-41264</v>
      </c>
      <c r="D14" s="12">
        <v>0</v>
      </c>
      <c r="E14" s="12">
        <v>0</v>
      </c>
      <c r="F14" s="12">
        <v>-41264</v>
      </c>
      <c r="G14" s="12">
        <v>0</v>
      </c>
      <c r="H14" s="12">
        <v>0</v>
      </c>
      <c r="I14" s="12">
        <v>0</v>
      </c>
      <c r="J14" s="12">
        <v>-41264</v>
      </c>
      <c r="K14" s="12">
        <v>0</v>
      </c>
      <c r="L14" s="12">
        <v>-41264</v>
      </c>
      <c r="M14" s="12">
        <v>0</v>
      </c>
      <c r="N14" s="12">
        <v>0</v>
      </c>
      <c r="O14" s="12">
        <v>0</v>
      </c>
      <c r="P14" s="12">
        <v>0</v>
      </c>
      <c r="Q14" s="13">
        <v>-41264</v>
      </c>
    </row>
    <row r="15" spans="2:17" ht="21.75" customHeight="1" x14ac:dyDescent="0.3">
      <c r="B15" s="11" t="s">
        <v>57</v>
      </c>
      <c r="C15" s="12">
        <v>98000</v>
      </c>
      <c r="D15" s="12">
        <v>31016</v>
      </c>
      <c r="E15" s="12">
        <v>60</v>
      </c>
      <c r="F15" s="12">
        <v>129076</v>
      </c>
      <c r="G15" s="12">
        <v>0</v>
      </c>
      <c r="H15" s="12">
        <v>8</v>
      </c>
      <c r="I15" s="12">
        <v>8</v>
      </c>
      <c r="J15" s="12">
        <v>129068</v>
      </c>
      <c r="K15" s="12">
        <v>9179</v>
      </c>
      <c r="L15" s="12">
        <v>119890</v>
      </c>
      <c r="M15" s="12">
        <v>2303415</v>
      </c>
      <c r="N15" s="12">
        <v>0</v>
      </c>
      <c r="O15" s="12">
        <v>0</v>
      </c>
      <c r="P15" s="12">
        <v>0</v>
      </c>
      <c r="Q15" s="13">
        <v>2423305</v>
      </c>
    </row>
    <row r="16" spans="2:17" ht="21.75" customHeight="1" x14ac:dyDescent="0.3">
      <c r="B16" s="11" t="s">
        <v>58</v>
      </c>
      <c r="C16" s="12">
        <v>145694</v>
      </c>
      <c r="D16" s="12">
        <v>60044</v>
      </c>
      <c r="E16" s="12">
        <v>0</v>
      </c>
      <c r="F16" s="12">
        <v>205738</v>
      </c>
      <c r="G16" s="12">
        <v>0</v>
      </c>
      <c r="H16" s="12">
        <v>0</v>
      </c>
      <c r="I16" s="12">
        <v>0</v>
      </c>
      <c r="J16" s="12">
        <v>205738</v>
      </c>
      <c r="K16" s="12">
        <v>43708</v>
      </c>
      <c r="L16" s="12">
        <v>162030</v>
      </c>
      <c r="M16" s="12">
        <v>0</v>
      </c>
      <c r="N16" s="12">
        <v>0</v>
      </c>
      <c r="O16" s="12">
        <v>0</v>
      </c>
      <c r="P16" s="12">
        <v>0</v>
      </c>
      <c r="Q16" s="13">
        <v>162030</v>
      </c>
    </row>
    <row r="17" spans="2:19" ht="21.75" customHeight="1" x14ac:dyDescent="0.3">
      <c r="B17" s="11" t="s">
        <v>59</v>
      </c>
      <c r="C17" s="12">
        <v>0</v>
      </c>
      <c r="D17" s="12">
        <v>0</v>
      </c>
      <c r="E17" s="12">
        <v>0</v>
      </c>
      <c r="F17" s="12">
        <v>0</v>
      </c>
      <c r="G17" s="12">
        <v>0</v>
      </c>
      <c r="H17" s="12">
        <v>0</v>
      </c>
      <c r="I17" s="12">
        <v>0</v>
      </c>
      <c r="J17" s="12">
        <v>0</v>
      </c>
      <c r="K17" s="12">
        <v>0</v>
      </c>
      <c r="L17" s="12">
        <v>0</v>
      </c>
      <c r="M17" s="12">
        <v>29214</v>
      </c>
      <c r="N17" s="12">
        <v>0</v>
      </c>
      <c r="O17" s="12">
        <v>0</v>
      </c>
      <c r="P17" s="12">
        <v>0</v>
      </c>
      <c r="Q17" s="13">
        <v>29214</v>
      </c>
    </row>
    <row r="18" spans="2:19" ht="21.75" customHeight="1" x14ac:dyDescent="0.3">
      <c r="B18" s="11" t="s">
        <v>133</v>
      </c>
      <c r="C18" s="12">
        <v>0</v>
      </c>
      <c r="D18" s="12">
        <v>5739</v>
      </c>
      <c r="E18" s="12">
        <v>0</v>
      </c>
      <c r="F18" s="12">
        <v>5739</v>
      </c>
      <c r="G18" s="12">
        <v>0</v>
      </c>
      <c r="H18" s="12">
        <v>0</v>
      </c>
      <c r="I18" s="12">
        <v>1993</v>
      </c>
      <c r="J18" s="12">
        <v>3746</v>
      </c>
      <c r="K18" s="12">
        <v>2912</v>
      </c>
      <c r="L18" s="12">
        <v>833</v>
      </c>
      <c r="M18" s="12">
        <v>1350</v>
      </c>
      <c r="N18" s="12">
        <v>0</v>
      </c>
      <c r="O18" s="12">
        <v>0</v>
      </c>
      <c r="P18" s="12">
        <v>0</v>
      </c>
      <c r="Q18" s="13">
        <v>2183</v>
      </c>
    </row>
    <row r="19" spans="2:19" ht="21.75" customHeight="1" x14ac:dyDescent="0.3">
      <c r="B19" s="11" t="s">
        <v>138</v>
      </c>
      <c r="C19" s="12">
        <v>0</v>
      </c>
      <c r="D19" s="12">
        <v>0</v>
      </c>
      <c r="E19" s="12">
        <v>157415</v>
      </c>
      <c r="F19" s="12">
        <v>157415</v>
      </c>
      <c r="G19" s="12">
        <v>0</v>
      </c>
      <c r="H19" s="12">
        <v>0</v>
      </c>
      <c r="I19" s="12">
        <v>0</v>
      </c>
      <c r="J19" s="12">
        <v>157415</v>
      </c>
      <c r="K19" s="12">
        <v>41970</v>
      </c>
      <c r="L19" s="12">
        <v>115445</v>
      </c>
      <c r="M19" s="12">
        <v>-315546</v>
      </c>
      <c r="N19" s="12">
        <v>104102</v>
      </c>
      <c r="O19" s="12">
        <v>0</v>
      </c>
      <c r="P19" s="12">
        <v>0</v>
      </c>
      <c r="Q19" s="13">
        <v>-304203</v>
      </c>
    </row>
    <row r="20" spans="2:19" ht="21.75" customHeight="1" x14ac:dyDescent="0.3">
      <c r="B20" s="11" t="s">
        <v>35</v>
      </c>
      <c r="C20" s="12">
        <v>0</v>
      </c>
      <c r="D20" s="12">
        <v>0</v>
      </c>
      <c r="E20" s="12">
        <v>0</v>
      </c>
      <c r="F20" s="12">
        <v>0</v>
      </c>
      <c r="G20" s="12">
        <v>0</v>
      </c>
      <c r="H20" s="12">
        <v>0</v>
      </c>
      <c r="I20" s="12">
        <v>0</v>
      </c>
      <c r="J20" s="12">
        <v>0</v>
      </c>
      <c r="K20" s="12">
        <v>0</v>
      </c>
      <c r="L20" s="12">
        <v>0</v>
      </c>
      <c r="M20" s="12">
        <v>62000</v>
      </c>
      <c r="N20" s="12">
        <v>0</v>
      </c>
      <c r="O20" s="12">
        <v>0</v>
      </c>
      <c r="P20" s="12">
        <v>0</v>
      </c>
      <c r="Q20" s="13">
        <v>62000</v>
      </c>
    </row>
    <row r="21" spans="2:19" ht="21.75" customHeight="1" x14ac:dyDescent="0.3">
      <c r="B21" s="58" t="s">
        <v>198</v>
      </c>
      <c r="C21" s="12">
        <v>0</v>
      </c>
      <c r="D21" s="12">
        <v>0</v>
      </c>
      <c r="E21" s="12">
        <v>0</v>
      </c>
      <c r="F21" s="12">
        <v>0</v>
      </c>
      <c r="G21" s="12">
        <v>3373</v>
      </c>
      <c r="H21" s="12">
        <v>0</v>
      </c>
      <c r="I21" s="12">
        <v>3373</v>
      </c>
      <c r="J21" s="12">
        <v>-3373</v>
      </c>
      <c r="K21" s="12">
        <v>0</v>
      </c>
      <c r="L21" s="12">
        <v>-3373</v>
      </c>
      <c r="M21" s="12">
        <v>-1089774</v>
      </c>
      <c r="N21" s="12">
        <v>0</v>
      </c>
      <c r="O21" s="12">
        <v>0</v>
      </c>
      <c r="P21" s="12">
        <v>0</v>
      </c>
      <c r="Q21" s="13">
        <v>-1093146</v>
      </c>
    </row>
    <row r="22" spans="2:19" ht="21.75" customHeight="1" x14ac:dyDescent="0.3">
      <c r="B22" s="11" t="s">
        <v>60</v>
      </c>
      <c r="C22" s="12">
        <v>20041</v>
      </c>
      <c r="D22" s="12">
        <v>29038</v>
      </c>
      <c r="E22" s="12">
        <v>0</v>
      </c>
      <c r="F22" s="12">
        <v>49079</v>
      </c>
      <c r="G22" s="12">
        <v>0</v>
      </c>
      <c r="H22" s="12">
        <v>2334</v>
      </c>
      <c r="I22" s="12">
        <v>2334</v>
      </c>
      <c r="J22" s="12">
        <v>46745</v>
      </c>
      <c r="K22" s="12">
        <v>0</v>
      </c>
      <c r="L22" s="12">
        <v>46745</v>
      </c>
      <c r="M22" s="12">
        <v>-2171124</v>
      </c>
      <c r="N22" s="12">
        <v>0</v>
      </c>
      <c r="O22" s="12">
        <v>0</v>
      </c>
      <c r="P22" s="12">
        <v>0</v>
      </c>
      <c r="Q22" s="13">
        <v>-2124379</v>
      </c>
    </row>
    <row r="23" spans="2:19" ht="21.75" customHeight="1" x14ac:dyDescent="0.3">
      <c r="B23" s="11" t="s">
        <v>61</v>
      </c>
      <c r="C23" s="12">
        <v>0</v>
      </c>
      <c r="D23" s="12">
        <v>0</v>
      </c>
      <c r="E23" s="12">
        <v>0</v>
      </c>
      <c r="F23" s="12">
        <v>0</v>
      </c>
      <c r="G23" s="12">
        <v>18900</v>
      </c>
      <c r="H23" s="12">
        <v>0</v>
      </c>
      <c r="I23" s="12">
        <v>18900</v>
      </c>
      <c r="J23" s="12">
        <v>-18900</v>
      </c>
      <c r="K23" s="12">
        <v>0</v>
      </c>
      <c r="L23" s="12">
        <v>-18900</v>
      </c>
      <c r="M23" s="12">
        <v>259389</v>
      </c>
      <c r="N23" s="12">
        <v>0</v>
      </c>
      <c r="O23" s="12">
        <v>0</v>
      </c>
      <c r="P23" s="12">
        <v>0</v>
      </c>
      <c r="Q23" s="13">
        <v>240489</v>
      </c>
    </row>
    <row r="24" spans="2:19" ht="21.75" customHeight="1" x14ac:dyDescent="0.3">
      <c r="B24" s="11" t="s">
        <v>136</v>
      </c>
      <c r="C24" s="12">
        <v>0</v>
      </c>
      <c r="D24" s="12">
        <v>17663</v>
      </c>
      <c r="E24" s="12">
        <v>8885</v>
      </c>
      <c r="F24" s="12">
        <v>26548</v>
      </c>
      <c r="G24" s="12">
        <v>0</v>
      </c>
      <c r="H24" s="12">
        <v>99636</v>
      </c>
      <c r="I24" s="12">
        <v>99636</v>
      </c>
      <c r="J24" s="12">
        <v>-73088</v>
      </c>
      <c r="K24" s="12">
        <v>12138</v>
      </c>
      <c r="L24" s="12">
        <v>-85226</v>
      </c>
      <c r="M24" s="12">
        <v>-1780950</v>
      </c>
      <c r="N24" s="12">
        <v>0</v>
      </c>
      <c r="O24" s="12">
        <v>0</v>
      </c>
      <c r="P24" s="12">
        <v>0</v>
      </c>
      <c r="Q24" s="13">
        <v>-1866176</v>
      </c>
    </row>
    <row r="25" spans="2:19" ht="21.75" customHeight="1" x14ac:dyDescent="0.3">
      <c r="B25" s="11" t="s">
        <v>137</v>
      </c>
      <c r="C25" s="12">
        <v>0</v>
      </c>
      <c r="D25" s="12">
        <v>30202</v>
      </c>
      <c r="E25" s="12">
        <v>0</v>
      </c>
      <c r="F25" s="12">
        <v>30202</v>
      </c>
      <c r="G25" s="12">
        <v>0</v>
      </c>
      <c r="H25" s="12">
        <v>30202</v>
      </c>
      <c r="I25" s="12">
        <v>30202</v>
      </c>
      <c r="J25" s="12">
        <v>0</v>
      </c>
      <c r="K25" s="12">
        <v>0</v>
      </c>
      <c r="L25" s="12">
        <v>0</v>
      </c>
      <c r="M25" s="12">
        <v>0</v>
      </c>
      <c r="N25" s="12">
        <v>0</v>
      </c>
      <c r="O25" s="12">
        <v>0</v>
      </c>
      <c r="P25" s="12">
        <v>0</v>
      </c>
      <c r="Q25" s="13">
        <v>0</v>
      </c>
    </row>
    <row r="26" spans="2:19" ht="21.75" customHeight="1" x14ac:dyDescent="0.3">
      <c r="B26" s="11" t="s">
        <v>154</v>
      </c>
      <c r="C26" s="12">
        <v>0</v>
      </c>
      <c r="D26" s="12">
        <v>35676</v>
      </c>
      <c r="E26" s="12">
        <v>0</v>
      </c>
      <c r="F26" s="12">
        <v>35676</v>
      </c>
      <c r="G26" s="12">
        <v>0</v>
      </c>
      <c r="H26" s="12">
        <v>0</v>
      </c>
      <c r="I26" s="12">
        <v>0</v>
      </c>
      <c r="J26" s="12">
        <v>35676</v>
      </c>
      <c r="K26" s="12">
        <v>0</v>
      </c>
      <c r="L26" s="12">
        <v>35676</v>
      </c>
      <c r="M26" s="12">
        <v>560253</v>
      </c>
      <c r="N26" s="12">
        <v>0</v>
      </c>
      <c r="O26" s="12">
        <v>0</v>
      </c>
      <c r="P26" s="12">
        <v>0</v>
      </c>
      <c r="Q26" s="13">
        <v>595929</v>
      </c>
    </row>
    <row r="27" spans="2:19" ht="21.75" customHeight="1" x14ac:dyDescent="0.3">
      <c r="B27" s="11" t="s">
        <v>38</v>
      </c>
      <c r="C27" s="12">
        <v>0</v>
      </c>
      <c r="D27" s="12">
        <v>10326</v>
      </c>
      <c r="E27" s="12">
        <v>0</v>
      </c>
      <c r="F27" s="12">
        <v>10326</v>
      </c>
      <c r="G27" s="12">
        <v>6399</v>
      </c>
      <c r="H27" s="12">
        <v>0</v>
      </c>
      <c r="I27" s="12">
        <v>6399</v>
      </c>
      <c r="J27" s="12">
        <v>3927</v>
      </c>
      <c r="K27" s="12">
        <v>1178</v>
      </c>
      <c r="L27" s="12">
        <v>2749</v>
      </c>
      <c r="M27" s="12">
        <v>8454</v>
      </c>
      <c r="N27" s="12">
        <v>0</v>
      </c>
      <c r="O27" s="12">
        <v>0</v>
      </c>
      <c r="P27" s="12">
        <v>0</v>
      </c>
      <c r="Q27" s="13">
        <v>11203</v>
      </c>
    </row>
    <row r="28" spans="2:19" ht="21.75" customHeight="1" x14ac:dyDescent="0.3">
      <c r="B28" s="11" t="s">
        <v>62</v>
      </c>
      <c r="C28" s="12">
        <v>0</v>
      </c>
      <c r="D28" s="12">
        <v>0</v>
      </c>
      <c r="E28" s="12">
        <v>0</v>
      </c>
      <c r="F28" s="12">
        <v>0</v>
      </c>
      <c r="G28" s="12">
        <v>0</v>
      </c>
      <c r="H28" s="12">
        <v>0</v>
      </c>
      <c r="I28" s="12">
        <v>0</v>
      </c>
      <c r="J28" s="12">
        <v>0</v>
      </c>
      <c r="K28" s="12">
        <v>0</v>
      </c>
      <c r="L28" s="12">
        <v>0</v>
      </c>
      <c r="M28" s="12">
        <v>72117</v>
      </c>
      <c r="N28" s="12">
        <v>0</v>
      </c>
      <c r="O28" s="12">
        <v>0</v>
      </c>
      <c r="P28" s="12">
        <v>0</v>
      </c>
      <c r="Q28" s="13">
        <v>72117</v>
      </c>
    </row>
    <row r="29" spans="2:19" ht="21.75" customHeight="1" x14ac:dyDescent="0.3">
      <c r="B29" s="11" t="s">
        <v>63</v>
      </c>
      <c r="C29" s="12">
        <v>0</v>
      </c>
      <c r="D29" s="12">
        <v>0</v>
      </c>
      <c r="E29" s="12">
        <v>0</v>
      </c>
      <c r="F29" s="12">
        <v>0</v>
      </c>
      <c r="G29" s="12">
        <v>0</v>
      </c>
      <c r="H29" s="12">
        <v>0</v>
      </c>
      <c r="I29" s="12">
        <v>0</v>
      </c>
      <c r="J29" s="12">
        <v>0</v>
      </c>
      <c r="K29" s="12">
        <v>0</v>
      </c>
      <c r="L29" s="12">
        <v>0</v>
      </c>
      <c r="M29" s="12">
        <v>151510</v>
      </c>
      <c r="N29" s="12">
        <v>0</v>
      </c>
      <c r="O29" s="12">
        <v>0</v>
      </c>
      <c r="P29" s="12">
        <v>0</v>
      </c>
      <c r="Q29" s="13">
        <v>151510</v>
      </c>
    </row>
    <row r="30" spans="2:19" ht="21.75" customHeight="1" x14ac:dyDescent="0.3">
      <c r="B30" s="11" t="s">
        <v>64</v>
      </c>
      <c r="C30" s="12">
        <v>0</v>
      </c>
      <c r="D30" s="12">
        <v>0</v>
      </c>
      <c r="E30" s="12">
        <v>94311</v>
      </c>
      <c r="F30" s="12">
        <v>94311</v>
      </c>
      <c r="G30" s="12">
        <v>0</v>
      </c>
      <c r="H30" s="12">
        <v>0</v>
      </c>
      <c r="I30" s="12">
        <v>0</v>
      </c>
      <c r="J30" s="12">
        <v>94311</v>
      </c>
      <c r="K30" s="12">
        <v>0</v>
      </c>
      <c r="L30" s="12">
        <v>94311</v>
      </c>
      <c r="M30" s="12">
        <v>262104</v>
      </c>
      <c r="N30" s="12">
        <v>0</v>
      </c>
      <c r="O30" s="12">
        <v>0</v>
      </c>
      <c r="P30" s="12">
        <v>0</v>
      </c>
      <c r="Q30" s="13">
        <v>356415</v>
      </c>
    </row>
    <row r="31" spans="2:19" s="59" customFormat="1" ht="21.75" customHeight="1" x14ac:dyDescent="0.3">
      <c r="B31" s="60" t="s">
        <v>45</v>
      </c>
      <c r="C31" s="61">
        <f t="shared" ref="C31:Q31" si="0">SUM(C6:C30)</f>
        <v>279128</v>
      </c>
      <c r="D31" s="61">
        <f t="shared" si="0"/>
        <v>268819</v>
      </c>
      <c r="E31" s="61">
        <f t="shared" si="0"/>
        <v>938307</v>
      </c>
      <c r="F31" s="61">
        <f t="shared" si="0"/>
        <v>1486254</v>
      </c>
      <c r="G31" s="61">
        <f t="shared" si="0"/>
        <v>28672</v>
      </c>
      <c r="H31" s="61">
        <f t="shared" si="0"/>
        <v>132180</v>
      </c>
      <c r="I31" s="61">
        <f t="shared" si="0"/>
        <v>165515</v>
      </c>
      <c r="J31" s="61">
        <f t="shared" si="0"/>
        <v>1320739</v>
      </c>
      <c r="K31" s="61">
        <f t="shared" si="0"/>
        <v>344840</v>
      </c>
      <c r="L31" s="61">
        <f t="shared" si="0"/>
        <v>975899</v>
      </c>
      <c r="M31" s="61">
        <f t="shared" si="0"/>
        <v>-1720332</v>
      </c>
      <c r="N31" s="61">
        <f t="shared" si="0"/>
        <v>98399</v>
      </c>
      <c r="O31" s="61">
        <f t="shared" si="0"/>
        <v>0</v>
      </c>
      <c r="P31" s="61">
        <f t="shared" si="0"/>
        <v>0</v>
      </c>
      <c r="Q31" s="61">
        <f t="shared" si="0"/>
        <v>-842832</v>
      </c>
      <c r="S31" s="53"/>
    </row>
    <row r="32" spans="2:19" s="59" customFormat="1" ht="21.75" customHeight="1" x14ac:dyDescent="0.3">
      <c r="B32" s="228" t="s">
        <v>46</v>
      </c>
      <c r="C32" s="229"/>
      <c r="D32" s="229"/>
      <c r="E32" s="229"/>
      <c r="F32" s="229"/>
      <c r="G32" s="229"/>
      <c r="H32" s="229"/>
      <c r="I32" s="229"/>
      <c r="J32" s="229"/>
      <c r="K32" s="229"/>
      <c r="L32" s="229"/>
      <c r="M32" s="229"/>
      <c r="N32" s="229"/>
      <c r="O32" s="229"/>
      <c r="P32" s="229"/>
      <c r="Q32" s="230"/>
      <c r="S32" s="53"/>
    </row>
    <row r="33" spans="2:19" s="53" customFormat="1" ht="21.75" customHeight="1" x14ac:dyDescent="0.3">
      <c r="B33" s="62" t="s">
        <v>47</v>
      </c>
      <c r="C33" s="12">
        <v>18967</v>
      </c>
      <c r="D33" s="12">
        <v>0</v>
      </c>
      <c r="E33" s="12">
        <v>0</v>
      </c>
      <c r="F33" s="12">
        <v>18967</v>
      </c>
      <c r="G33" s="12">
        <v>0</v>
      </c>
      <c r="H33" s="12">
        <v>0</v>
      </c>
      <c r="I33" s="12">
        <v>0</v>
      </c>
      <c r="J33" s="12">
        <v>18967</v>
      </c>
      <c r="K33" s="12">
        <v>5690</v>
      </c>
      <c r="L33" s="12">
        <v>13277</v>
      </c>
      <c r="M33" s="12">
        <v>156963</v>
      </c>
      <c r="N33" s="12">
        <v>0</v>
      </c>
      <c r="O33" s="12">
        <v>0</v>
      </c>
      <c r="P33" s="12">
        <v>0</v>
      </c>
      <c r="Q33" s="13">
        <v>170240</v>
      </c>
    </row>
    <row r="34" spans="2:19" s="53" customFormat="1" ht="21.75" customHeight="1" x14ac:dyDescent="0.3">
      <c r="B34" s="62" t="s">
        <v>79</v>
      </c>
      <c r="C34" s="12">
        <v>17237</v>
      </c>
      <c r="D34" s="12">
        <v>42672</v>
      </c>
      <c r="E34" s="12">
        <v>46</v>
      </c>
      <c r="F34" s="12">
        <v>59954</v>
      </c>
      <c r="G34" s="12">
        <v>0</v>
      </c>
      <c r="H34" s="12">
        <v>668</v>
      </c>
      <c r="I34" s="12">
        <v>-26</v>
      </c>
      <c r="J34" s="12">
        <v>59980</v>
      </c>
      <c r="K34" s="12">
        <v>6314</v>
      </c>
      <c r="L34" s="12">
        <v>53666</v>
      </c>
      <c r="M34" s="12">
        <v>530345</v>
      </c>
      <c r="N34" s="12">
        <v>175340</v>
      </c>
      <c r="O34" s="12">
        <v>0</v>
      </c>
      <c r="P34" s="12">
        <v>0</v>
      </c>
      <c r="Q34" s="13">
        <v>408671</v>
      </c>
    </row>
    <row r="35" spans="2:19" s="53" customFormat="1" ht="21.75" customHeight="1" x14ac:dyDescent="0.3">
      <c r="B35" s="62" t="s">
        <v>48</v>
      </c>
      <c r="C35" s="12">
        <v>139984</v>
      </c>
      <c r="D35" s="12">
        <v>0</v>
      </c>
      <c r="E35" s="12">
        <v>0</v>
      </c>
      <c r="F35" s="12">
        <v>139984</v>
      </c>
      <c r="G35" s="12">
        <v>0</v>
      </c>
      <c r="H35" s="12">
        <v>0</v>
      </c>
      <c r="I35" s="12">
        <v>0</v>
      </c>
      <c r="J35" s="12">
        <v>139984</v>
      </c>
      <c r="K35" s="12">
        <v>36901</v>
      </c>
      <c r="L35" s="12">
        <v>103084</v>
      </c>
      <c r="M35" s="12">
        <v>4320953</v>
      </c>
      <c r="N35" s="12">
        <v>0</v>
      </c>
      <c r="O35" s="12">
        <v>0</v>
      </c>
      <c r="P35" s="12">
        <v>0</v>
      </c>
      <c r="Q35" s="13">
        <v>4424036</v>
      </c>
    </row>
    <row r="36" spans="2:19" s="59" customFormat="1" ht="21.75" customHeight="1" x14ac:dyDescent="0.3">
      <c r="B36" s="60" t="s">
        <v>45</v>
      </c>
      <c r="C36" s="61">
        <f>SUM(C33:C35)</f>
        <v>176188</v>
      </c>
      <c r="D36" s="61">
        <f t="shared" ref="D36:P36" si="1">SUM(D33:D35)</f>
        <v>42672</v>
      </c>
      <c r="E36" s="61">
        <f t="shared" si="1"/>
        <v>46</v>
      </c>
      <c r="F36" s="61">
        <f t="shared" si="1"/>
        <v>218905</v>
      </c>
      <c r="G36" s="61">
        <f t="shared" si="1"/>
        <v>0</v>
      </c>
      <c r="H36" s="61">
        <f t="shared" si="1"/>
        <v>668</v>
      </c>
      <c r="I36" s="61">
        <f t="shared" si="1"/>
        <v>-26</v>
      </c>
      <c r="J36" s="61">
        <f t="shared" si="1"/>
        <v>218931</v>
      </c>
      <c r="K36" s="61">
        <f t="shared" si="1"/>
        <v>48905</v>
      </c>
      <c r="L36" s="61">
        <f t="shared" si="1"/>
        <v>170027</v>
      </c>
      <c r="M36" s="61">
        <f t="shared" si="1"/>
        <v>5008261</v>
      </c>
      <c r="N36" s="61">
        <f t="shared" si="1"/>
        <v>175340</v>
      </c>
      <c r="O36" s="61">
        <f t="shared" si="1"/>
        <v>0</v>
      </c>
      <c r="P36" s="61">
        <f t="shared" si="1"/>
        <v>0</v>
      </c>
      <c r="Q36" s="61">
        <f>SUM(Q33:Q35)</f>
        <v>5002947</v>
      </c>
      <c r="S36" s="53"/>
    </row>
    <row r="37" spans="2:19" s="53" customFormat="1" ht="21.75" customHeight="1" x14ac:dyDescent="0.3">
      <c r="B37" s="60" t="s">
        <v>49</v>
      </c>
      <c r="C37" s="63">
        <f>C36+C31</f>
        <v>455316</v>
      </c>
      <c r="D37" s="63">
        <f t="shared" ref="D37:P37" si="2">D36+D31</f>
        <v>311491</v>
      </c>
      <c r="E37" s="63">
        <f t="shared" si="2"/>
        <v>938353</v>
      </c>
      <c r="F37" s="63">
        <f t="shared" si="2"/>
        <v>1705159</v>
      </c>
      <c r="G37" s="63">
        <f t="shared" si="2"/>
        <v>28672</v>
      </c>
      <c r="H37" s="63">
        <f t="shared" si="2"/>
        <v>132848</v>
      </c>
      <c r="I37" s="63">
        <f t="shared" si="2"/>
        <v>165489</v>
      </c>
      <c r="J37" s="63">
        <f t="shared" si="2"/>
        <v>1539670</v>
      </c>
      <c r="K37" s="63">
        <f t="shared" si="2"/>
        <v>393745</v>
      </c>
      <c r="L37" s="63">
        <f t="shared" si="2"/>
        <v>1145926</v>
      </c>
      <c r="M37" s="63">
        <f t="shared" si="2"/>
        <v>3287929</v>
      </c>
      <c r="N37" s="63">
        <f t="shared" si="2"/>
        <v>273739</v>
      </c>
      <c r="O37" s="63">
        <f t="shared" si="2"/>
        <v>0</v>
      </c>
      <c r="P37" s="63">
        <f t="shared" si="2"/>
        <v>0</v>
      </c>
      <c r="Q37" s="63">
        <f>Q36+Q31</f>
        <v>4160115</v>
      </c>
    </row>
    <row r="38" spans="2:19" ht="19.5" customHeight="1" x14ac:dyDescent="0.3">
      <c r="B38" s="232" t="s">
        <v>50</v>
      </c>
      <c r="C38" s="232"/>
      <c r="D38" s="232"/>
      <c r="E38" s="232"/>
      <c r="F38" s="232"/>
      <c r="G38" s="232"/>
      <c r="H38" s="232"/>
      <c r="I38" s="232"/>
      <c r="J38" s="232"/>
      <c r="K38" s="232"/>
      <c r="L38" s="232"/>
      <c r="M38" s="232"/>
      <c r="N38" s="232"/>
      <c r="O38" s="232"/>
      <c r="P38" s="232"/>
      <c r="Q38" s="232"/>
    </row>
    <row r="39" spans="2:19" x14ac:dyDescent="0.3">
      <c r="I39" s="7"/>
    </row>
    <row r="41" spans="2:19" x14ac:dyDescent="0.3">
      <c r="J41" s="7"/>
      <c r="K41" s="7"/>
      <c r="L41" s="7"/>
    </row>
  </sheetData>
  <sheetProtection password="E931" sheet="1" objects="1" scenarios="1"/>
  <mergeCells count="4">
    <mergeCell ref="B5:Q5"/>
    <mergeCell ref="B3:Q3"/>
    <mergeCell ref="B32:Q32"/>
    <mergeCell ref="B38:Q38"/>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P39"/>
  <sheetViews>
    <sheetView showGridLines="0" zoomScale="80" zoomScaleNormal="80" workbookViewId="0"/>
  </sheetViews>
  <sheetFormatPr defaultColWidth="9.1796875" defaultRowHeight="18" customHeight="1" x14ac:dyDescent="0.3"/>
  <cols>
    <col min="1" max="1" width="14.1796875" style="6" customWidth="1"/>
    <col min="2" max="2" width="50" style="6" customWidth="1"/>
    <col min="3" max="3" width="25.1796875" style="6" customWidth="1"/>
    <col min="4" max="4" width="15.54296875" style="6" customWidth="1"/>
    <col min="5" max="11" width="25.1796875" style="6" customWidth="1"/>
    <col min="12" max="12" width="11.54296875" style="6" bestFit="1" customWidth="1"/>
    <col min="13" max="13" width="13.54296875" style="6" bestFit="1" customWidth="1"/>
    <col min="14" max="16384" width="9.1796875" style="6"/>
  </cols>
  <sheetData>
    <row r="1" spans="2:13" ht="14" x14ac:dyDescent="0.3"/>
    <row r="2" spans="2:13" ht="14" x14ac:dyDescent="0.3"/>
    <row r="3" spans="2:13" ht="6.75" customHeight="1" x14ac:dyDescent="0.3"/>
    <row r="4" spans="2:13" ht="21" customHeight="1" x14ac:dyDescent="0.3">
      <c r="B4" s="233" t="s">
        <v>284</v>
      </c>
      <c r="C4" s="233"/>
      <c r="D4" s="233"/>
      <c r="E4" s="233"/>
      <c r="F4" s="233"/>
      <c r="G4" s="233"/>
      <c r="H4" s="233"/>
      <c r="I4" s="233"/>
      <c r="J4" s="233"/>
      <c r="K4" s="233"/>
    </row>
    <row r="5" spans="2:13" s="119" customFormat="1" ht="39" customHeight="1" x14ac:dyDescent="0.3">
      <c r="B5" s="129" t="s">
        <v>0</v>
      </c>
      <c r="C5" s="71" t="s">
        <v>80</v>
      </c>
      <c r="D5" s="71" t="s">
        <v>81</v>
      </c>
      <c r="E5" s="71" t="s">
        <v>159</v>
      </c>
      <c r="F5" s="71" t="s">
        <v>82</v>
      </c>
      <c r="G5" s="71" t="s">
        <v>83</v>
      </c>
      <c r="H5" s="71" t="s">
        <v>140</v>
      </c>
      <c r="I5" s="71" t="s">
        <v>160</v>
      </c>
      <c r="J5" s="71" t="s">
        <v>84</v>
      </c>
      <c r="K5" s="71" t="s">
        <v>85</v>
      </c>
    </row>
    <row r="6" spans="2:13" ht="29.25" customHeight="1" x14ac:dyDescent="0.3">
      <c r="B6" s="238" t="s">
        <v>16</v>
      </c>
      <c r="C6" s="239"/>
      <c r="D6" s="239"/>
      <c r="E6" s="239"/>
      <c r="F6" s="239"/>
      <c r="G6" s="239"/>
      <c r="H6" s="239"/>
      <c r="I6" s="239"/>
      <c r="J6" s="239"/>
      <c r="K6" s="240"/>
    </row>
    <row r="7" spans="2:13" ht="29.25" customHeight="1" x14ac:dyDescent="0.3">
      <c r="B7" s="15" t="s">
        <v>51</v>
      </c>
      <c r="C7" s="16">
        <f>'APPENDIX 5'!D6</f>
        <v>33707</v>
      </c>
      <c r="D7" s="16">
        <f>'APPENDIX 6'!D6</f>
        <v>4555</v>
      </c>
      <c r="E7" s="16">
        <f>'APPENDIX 11'!D6</f>
        <v>107844</v>
      </c>
      <c r="F7" s="16">
        <f>'APPENDIX 7'!D6</f>
        <v>271964</v>
      </c>
      <c r="G7" s="16">
        <f>'APPENDIX 8'!D6</f>
        <v>121149</v>
      </c>
      <c r="H7" s="16">
        <f>'APPENDIX 10'!D6</f>
        <v>0</v>
      </c>
      <c r="I7" s="16">
        <f>'APPENDIX 9'!D6</f>
        <v>32</v>
      </c>
      <c r="J7" s="26">
        <f>SUM(C7:I7)</f>
        <v>539251</v>
      </c>
      <c r="K7" s="17">
        <f t="shared" ref="K7:K31" si="0">IFERROR(J7/$J$32,0)*100</f>
        <v>2.3820166272182473</v>
      </c>
      <c r="M7" s="19"/>
    </row>
    <row r="8" spans="2:13" ht="29.25" customHeight="1" x14ac:dyDescent="0.3">
      <c r="B8" s="15" t="s">
        <v>144</v>
      </c>
      <c r="C8" s="16">
        <f>'APPENDIX 5'!D7</f>
        <v>141596</v>
      </c>
      <c r="D8" s="16">
        <f>'APPENDIX 6'!D7</f>
        <v>0</v>
      </c>
      <c r="E8" s="16">
        <f>'APPENDIX 11'!D7</f>
        <v>0</v>
      </c>
      <c r="F8" s="16">
        <f>'APPENDIX 7'!D7</f>
        <v>429155</v>
      </c>
      <c r="G8" s="16">
        <f>'APPENDIX 8'!D7</f>
        <v>146887</v>
      </c>
      <c r="H8" s="16">
        <f>'APPENDIX 10'!D7</f>
        <v>0</v>
      </c>
      <c r="I8" s="16">
        <f>'APPENDIX 9'!D7</f>
        <v>0</v>
      </c>
      <c r="J8" s="26">
        <f t="shared" ref="J8:J31" si="1">SUM(C8:I8)</f>
        <v>717638</v>
      </c>
      <c r="K8" s="17">
        <f t="shared" si="0"/>
        <v>3.1699999598028534</v>
      </c>
      <c r="M8" s="19"/>
    </row>
    <row r="9" spans="2:13" ht="29.25" customHeight="1" x14ac:dyDescent="0.3">
      <c r="B9" s="8" t="s">
        <v>153</v>
      </c>
      <c r="C9" s="16">
        <f>'APPENDIX 5'!D8</f>
        <v>2136424</v>
      </c>
      <c r="D9" s="16">
        <f>'APPENDIX 6'!D8</f>
        <v>523791</v>
      </c>
      <c r="E9" s="16">
        <f>'APPENDIX 11'!D8</f>
        <v>2016651</v>
      </c>
      <c r="F9" s="16">
        <f>'APPENDIX 7'!D8</f>
        <v>232064</v>
      </c>
      <c r="G9" s="16">
        <f>'APPENDIX 8'!D8</f>
        <v>389992</v>
      </c>
      <c r="H9" s="16">
        <f>'APPENDIX 10'!D8</f>
        <v>0</v>
      </c>
      <c r="I9" s="16">
        <f>'APPENDIX 9'!D8</f>
        <v>163626</v>
      </c>
      <c r="J9" s="26">
        <f t="shared" si="1"/>
        <v>5462548</v>
      </c>
      <c r="K9" s="17">
        <f t="shared" si="0"/>
        <v>24.129542945637159</v>
      </c>
      <c r="M9" s="19"/>
    </row>
    <row r="10" spans="2:13" ht="29.25" customHeight="1" x14ac:dyDescent="0.3">
      <c r="B10" s="8" t="s">
        <v>52</v>
      </c>
      <c r="C10" s="16">
        <f>'APPENDIX 5'!D9</f>
        <v>26254</v>
      </c>
      <c r="D10" s="16">
        <f>'APPENDIX 6'!D9</f>
        <v>0</v>
      </c>
      <c r="E10" s="16">
        <f>'APPENDIX 11'!D9</f>
        <v>0</v>
      </c>
      <c r="F10" s="16">
        <f>'APPENDIX 7'!D9</f>
        <v>22543</v>
      </c>
      <c r="G10" s="16">
        <f>'APPENDIX 8'!D9</f>
        <v>0</v>
      </c>
      <c r="H10" s="16">
        <f>'APPENDIX 10'!D9</f>
        <v>0</v>
      </c>
      <c r="I10" s="16">
        <f>'APPENDIX 9'!D9</f>
        <v>0</v>
      </c>
      <c r="J10" s="26">
        <f t="shared" si="1"/>
        <v>48797</v>
      </c>
      <c r="K10" s="17">
        <f t="shared" si="0"/>
        <v>0.21554946649773263</v>
      </c>
      <c r="M10" s="19"/>
    </row>
    <row r="11" spans="2:13" ht="29.25" customHeight="1" x14ac:dyDescent="0.3">
      <c r="B11" s="8" t="s">
        <v>53</v>
      </c>
      <c r="C11" s="16">
        <f>'APPENDIX 5'!D10</f>
        <v>247222</v>
      </c>
      <c r="D11" s="16">
        <f>'APPENDIX 6'!D10</f>
        <v>60760</v>
      </c>
      <c r="E11" s="16">
        <f>'APPENDIX 11'!D10</f>
        <v>219043</v>
      </c>
      <c r="F11" s="16">
        <f>'APPENDIX 7'!D10</f>
        <v>225015</v>
      </c>
      <c r="G11" s="16">
        <f>'APPENDIX 8'!D10</f>
        <v>1055605</v>
      </c>
      <c r="H11" s="16">
        <f>'APPENDIX 10'!D10</f>
        <v>0</v>
      </c>
      <c r="I11" s="16">
        <f>'APPENDIX 9'!D10</f>
        <v>0</v>
      </c>
      <c r="J11" s="26">
        <f t="shared" si="1"/>
        <v>1807645</v>
      </c>
      <c r="K11" s="17">
        <f t="shared" si="0"/>
        <v>7.9848538919870871</v>
      </c>
      <c r="M11" s="19"/>
    </row>
    <row r="12" spans="2:13" ht="29.25" customHeight="1" x14ac:dyDescent="0.3">
      <c r="B12" s="8" t="s">
        <v>22</v>
      </c>
      <c r="C12" s="16">
        <f>'APPENDIX 5'!D11</f>
        <v>67128</v>
      </c>
      <c r="D12" s="16">
        <f>'APPENDIX 6'!D11</f>
        <v>0</v>
      </c>
      <c r="E12" s="16">
        <f>'APPENDIX 11'!D11</f>
        <v>0</v>
      </c>
      <c r="F12" s="16">
        <f>'APPENDIX 7'!D11</f>
        <v>1259</v>
      </c>
      <c r="G12" s="16">
        <f>'APPENDIX 8'!D11</f>
        <v>0</v>
      </c>
      <c r="H12" s="16">
        <f>'APPENDIX 10'!D11</f>
        <v>0</v>
      </c>
      <c r="I12" s="16">
        <f>'APPENDIX 9'!D11</f>
        <v>0</v>
      </c>
      <c r="J12" s="26">
        <f t="shared" si="1"/>
        <v>68387</v>
      </c>
      <c r="K12" s="17">
        <f t="shared" si="0"/>
        <v>0.30208376263664655</v>
      </c>
      <c r="M12" s="19"/>
    </row>
    <row r="13" spans="2:13" ht="29.25" customHeight="1" x14ac:dyDescent="0.3">
      <c r="B13" s="8" t="s">
        <v>54</v>
      </c>
      <c r="C13" s="16">
        <f>'APPENDIX 5'!D12</f>
        <v>0</v>
      </c>
      <c r="D13" s="16">
        <f>'APPENDIX 6'!D12</f>
        <v>0</v>
      </c>
      <c r="E13" s="16">
        <f>'APPENDIX 11'!D12</f>
        <v>0</v>
      </c>
      <c r="F13" s="16">
        <f>'APPENDIX 7'!D12</f>
        <v>74715</v>
      </c>
      <c r="G13" s="16">
        <f>'APPENDIX 8'!D12</f>
        <v>5353</v>
      </c>
      <c r="H13" s="16">
        <f>'APPENDIX 10'!D12</f>
        <v>0</v>
      </c>
      <c r="I13" s="16">
        <f>'APPENDIX 9'!D12</f>
        <v>0</v>
      </c>
      <c r="J13" s="26">
        <f t="shared" si="1"/>
        <v>80068</v>
      </c>
      <c r="K13" s="17">
        <f t="shared" si="0"/>
        <v>0.35368187969630216</v>
      </c>
      <c r="M13" s="19"/>
    </row>
    <row r="14" spans="2:13" ht="29.25" customHeight="1" x14ac:dyDescent="0.3">
      <c r="B14" s="8" t="s">
        <v>55</v>
      </c>
      <c r="C14" s="16">
        <f>'APPENDIX 5'!D13</f>
        <v>65</v>
      </c>
      <c r="D14" s="16">
        <f>'APPENDIX 6'!D13</f>
        <v>0</v>
      </c>
      <c r="E14" s="16">
        <f>'APPENDIX 11'!D13</f>
        <v>317837</v>
      </c>
      <c r="F14" s="16">
        <f>'APPENDIX 7'!D13</f>
        <v>14038</v>
      </c>
      <c r="G14" s="16">
        <f>'APPENDIX 8'!D13</f>
        <v>1720</v>
      </c>
      <c r="H14" s="16">
        <f>'APPENDIX 10'!D13</f>
        <v>0</v>
      </c>
      <c r="I14" s="16">
        <f>'APPENDIX 9'!D13</f>
        <v>1211</v>
      </c>
      <c r="J14" s="26">
        <f t="shared" si="1"/>
        <v>334871</v>
      </c>
      <c r="K14" s="17">
        <f t="shared" si="0"/>
        <v>1.4792152262549383</v>
      </c>
      <c r="M14" s="19"/>
    </row>
    <row r="15" spans="2:13" ht="29.25" customHeight="1" x14ac:dyDescent="0.3">
      <c r="B15" s="8" t="s">
        <v>56</v>
      </c>
      <c r="C15" s="16">
        <f>'APPENDIX 5'!D14</f>
        <v>10353</v>
      </c>
      <c r="D15" s="16">
        <f>'APPENDIX 6'!D14</f>
        <v>0</v>
      </c>
      <c r="E15" s="16">
        <f>'APPENDIX 11'!D14</f>
        <v>31272</v>
      </c>
      <c r="F15" s="16">
        <f>'APPENDIX 7'!D14</f>
        <v>52257</v>
      </c>
      <c r="G15" s="16">
        <f>'APPENDIX 8'!D14</f>
        <v>0</v>
      </c>
      <c r="H15" s="16">
        <f>'APPENDIX 10'!D14</f>
        <v>0</v>
      </c>
      <c r="I15" s="16">
        <f>'APPENDIX 9'!D14</f>
        <v>0</v>
      </c>
      <c r="J15" s="26">
        <f t="shared" si="1"/>
        <v>93882</v>
      </c>
      <c r="K15" s="17">
        <f t="shared" si="0"/>
        <v>0.41470203114413046</v>
      </c>
      <c r="M15" s="19"/>
    </row>
    <row r="16" spans="2:13" ht="29.25" customHeight="1" x14ac:dyDescent="0.3">
      <c r="B16" s="8" t="s">
        <v>57</v>
      </c>
      <c r="C16" s="16">
        <f>'APPENDIX 5'!D15</f>
        <v>694207</v>
      </c>
      <c r="D16" s="16">
        <f>'APPENDIX 6'!D15</f>
        <v>244191</v>
      </c>
      <c r="E16" s="16">
        <f>'APPENDIX 11'!D15</f>
        <v>1887121</v>
      </c>
      <c r="F16" s="16">
        <f>'APPENDIX 7'!D15</f>
        <v>161770</v>
      </c>
      <c r="G16" s="16">
        <f>'APPENDIX 8'!D15</f>
        <v>88919</v>
      </c>
      <c r="H16" s="16">
        <f>'APPENDIX 10'!D15</f>
        <v>0</v>
      </c>
      <c r="I16" s="16">
        <f>'APPENDIX 9'!D15</f>
        <v>7861</v>
      </c>
      <c r="J16" s="26">
        <f t="shared" si="1"/>
        <v>3084069</v>
      </c>
      <c r="K16" s="17">
        <f t="shared" si="0"/>
        <v>13.623161825362128</v>
      </c>
      <c r="M16" s="19"/>
    </row>
    <row r="17" spans="2:16" ht="29.25" customHeight="1" x14ac:dyDescent="0.3">
      <c r="B17" s="8" t="s">
        <v>58</v>
      </c>
      <c r="C17" s="16">
        <f>'APPENDIX 5'!D16</f>
        <v>914069</v>
      </c>
      <c r="D17" s="16">
        <f>'APPENDIX 6'!D16</f>
        <v>403147</v>
      </c>
      <c r="E17" s="16">
        <f>'APPENDIX 11'!D16</f>
        <v>1594119</v>
      </c>
      <c r="F17" s="16">
        <f>'APPENDIX 7'!D16</f>
        <v>298570</v>
      </c>
      <c r="G17" s="16">
        <f>'APPENDIX 8'!D16</f>
        <v>33889</v>
      </c>
      <c r="H17" s="16">
        <f>'APPENDIX 10'!D16</f>
        <v>0</v>
      </c>
      <c r="I17" s="16">
        <f>'APPENDIX 9'!D16</f>
        <v>0</v>
      </c>
      <c r="J17" s="26">
        <f t="shared" si="1"/>
        <v>3243794</v>
      </c>
      <c r="K17" s="17">
        <f t="shared" si="0"/>
        <v>14.328710087270654</v>
      </c>
      <c r="M17" s="19"/>
    </row>
    <row r="18" spans="2:16" ht="29.25" customHeight="1" x14ac:dyDescent="0.3">
      <c r="B18" s="8" t="s">
        <v>59</v>
      </c>
      <c r="C18" s="16">
        <f>'APPENDIX 5'!D17</f>
        <v>274217</v>
      </c>
      <c r="D18" s="16">
        <f>'APPENDIX 6'!D17</f>
        <v>35333</v>
      </c>
      <c r="E18" s="16">
        <f>'APPENDIX 11'!D17</f>
        <v>468026</v>
      </c>
      <c r="F18" s="16">
        <f>'APPENDIX 7'!D17</f>
        <v>13895</v>
      </c>
      <c r="G18" s="16">
        <f>'APPENDIX 8'!D17</f>
        <v>0</v>
      </c>
      <c r="H18" s="16">
        <f>'APPENDIX 10'!D17</f>
        <v>0</v>
      </c>
      <c r="I18" s="16">
        <f>'APPENDIX 9'!D17</f>
        <v>0</v>
      </c>
      <c r="J18" s="26">
        <f t="shared" si="1"/>
        <v>791471</v>
      </c>
      <c r="K18" s="17">
        <f t="shared" si="0"/>
        <v>3.4961401684207423</v>
      </c>
      <c r="M18" s="19"/>
    </row>
    <row r="19" spans="2:16" ht="29.25" customHeight="1" x14ac:dyDescent="0.3">
      <c r="B19" s="8" t="s">
        <v>133</v>
      </c>
      <c r="C19" s="16">
        <f>'APPENDIX 5'!D18</f>
        <v>11882</v>
      </c>
      <c r="D19" s="16">
        <f>'APPENDIX 6'!D18</f>
        <v>47773</v>
      </c>
      <c r="E19" s="16">
        <f>'APPENDIX 11'!D18</f>
        <v>8812</v>
      </c>
      <c r="F19" s="16">
        <f>'APPENDIX 7'!D18</f>
        <v>13376</v>
      </c>
      <c r="G19" s="16">
        <f>'APPENDIX 8'!D18</f>
        <v>70806</v>
      </c>
      <c r="H19" s="16">
        <f>'APPENDIX 10'!D18</f>
        <v>0</v>
      </c>
      <c r="I19" s="16">
        <f>'APPENDIX 9'!D18</f>
        <v>0</v>
      </c>
      <c r="J19" s="26">
        <f t="shared" si="1"/>
        <v>152649</v>
      </c>
      <c r="K19" s="17">
        <f t="shared" si="0"/>
        <v>0.67429166775441907</v>
      </c>
      <c r="M19" s="19"/>
    </row>
    <row r="20" spans="2:16" ht="29.25" customHeight="1" x14ac:dyDescent="0.3">
      <c r="B20" s="8" t="s">
        <v>138</v>
      </c>
      <c r="C20" s="16">
        <f>'APPENDIX 5'!D19</f>
        <v>281627</v>
      </c>
      <c r="D20" s="16">
        <f>'APPENDIX 6'!D19</f>
        <v>5841</v>
      </c>
      <c r="E20" s="16">
        <f>'APPENDIX 11'!D19</f>
        <v>425981</v>
      </c>
      <c r="F20" s="16">
        <f>'APPENDIX 7'!D19</f>
        <v>171672</v>
      </c>
      <c r="G20" s="16">
        <f>'APPENDIX 8'!D19</f>
        <v>120985</v>
      </c>
      <c r="H20" s="16">
        <f>'APPENDIX 10'!D19</f>
        <v>0</v>
      </c>
      <c r="I20" s="16">
        <f>'APPENDIX 9'!D19</f>
        <v>295977</v>
      </c>
      <c r="J20" s="26">
        <f t="shared" si="1"/>
        <v>1302083</v>
      </c>
      <c r="K20" s="17">
        <f t="shared" si="0"/>
        <v>5.7516506339686293</v>
      </c>
      <c r="M20" s="19"/>
    </row>
    <row r="21" spans="2:16" ht="29.25" customHeight="1" x14ac:dyDescent="0.3">
      <c r="B21" s="8" t="s">
        <v>35</v>
      </c>
      <c r="C21" s="16">
        <f>'APPENDIX 5'!D20</f>
        <v>336840</v>
      </c>
      <c r="D21" s="16">
        <f>'APPENDIX 6'!D20</f>
        <v>440500</v>
      </c>
      <c r="E21" s="16">
        <f>'APPENDIX 11'!D20</f>
        <v>63659</v>
      </c>
      <c r="F21" s="16">
        <f>'APPENDIX 7'!D20</f>
        <v>84459</v>
      </c>
      <c r="G21" s="16">
        <f>'APPENDIX 8'!D20</f>
        <v>41005</v>
      </c>
      <c r="H21" s="16">
        <f>'APPENDIX 10'!D20</f>
        <v>0</v>
      </c>
      <c r="I21" s="16">
        <f>'APPENDIX 9'!D20</f>
        <v>1475</v>
      </c>
      <c r="J21" s="26">
        <f t="shared" si="1"/>
        <v>967938</v>
      </c>
      <c r="K21" s="17">
        <f t="shared" si="0"/>
        <v>4.2756423448753473</v>
      </c>
      <c r="M21" s="19"/>
    </row>
    <row r="22" spans="2:16" ht="29.25" customHeight="1" x14ac:dyDescent="0.3">
      <c r="B22" s="58" t="s">
        <v>198</v>
      </c>
      <c r="C22" s="16">
        <f>'APPENDIX 5'!D21</f>
        <v>28513</v>
      </c>
      <c r="D22" s="16">
        <f>'APPENDIX 6'!D21</f>
        <v>0</v>
      </c>
      <c r="E22" s="16">
        <f>'APPENDIX 11'!D21</f>
        <v>0</v>
      </c>
      <c r="F22" s="16">
        <f>'APPENDIX 7'!D21</f>
        <v>40488</v>
      </c>
      <c r="G22" s="16">
        <f>'APPENDIX 8'!D21</f>
        <v>6665</v>
      </c>
      <c r="H22" s="16">
        <f>'APPENDIX 10'!D21</f>
        <v>0</v>
      </c>
      <c r="I22" s="16">
        <f>'APPENDIX 9'!D21</f>
        <v>0</v>
      </c>
      <c r="J22" s="26">
        <f t="shared" si="1"/>
        <v>75666</v>
      </c>
      <c r="K22" s="17">
        <f t="shared" si="0"/>
        <v>0.33423706236074835</v>
      </c>
      <c r="M22" s="19"/>
    </row>
    <row r="23" spans="2:16" ht="29.25" customHeight="1" x14ac:dyDescent="0.3">
      <c r="B23" s="8" t="s">
        <v>60</v>
      </c>
      <c r="C23" s="16">
        <f>'APPENDIX 5'!D22</f>
        <v>227027</v>
      </c>
      <c r="D23" s="16">
        <f>'APPENDIX 6'!D22</f>
        <v>0</v>
      </c>
      <c r="E23" s="16">
        <f>'APPENDIX 11'!D22</f>
        <v>0</v>
      </c>
      <c r="F23" s="16">
        <f>'APPENDIX 7'!D22</f>
        <v>111698</v>
      </c>
      <c r="G23" s="16">
        <f>'APPENDIX 8'!D22</f>
        <v>0</v>
      </c>
      <c r="H23" s="16">
        <f>'APPENDIX 10'!D22</f>
        <v>0</v>
      </c>
      <c r="I23" s="16">
        <f>'APPENDIX 9'!D22</f>
        <v>203682</v>
      </c>
      <c r="J23" s="26">
        <f t="shared" si="1"/>
        <v>542407</v>
      </c>
      <c r="K23" s="17">
        <f t="shared" si="0"/>
        <v>2.395957527606936</v>
      </c>
      <c r="M23" s="19"/>
    </row>
    <row r="24" spans="2:16" ht="29.25" customHeight="1" x14ac:dyDescent="0.3">
      <c r="B24" s="8" t="s">
        <v>61</v>
      </c>
      <c r="C24" s="16">
        <f>'APPENDIX 5'!D23</f>
        <v>203858</v>
      </c>
      <c r="D24" s="16">
        <f>'APPENDIX 6'!D23</f>
        <v>5482</v>
      </c>
      <c r="E24" s="16">
        <f>'APPENDIX 11'!D23</f>
        <v>55952</v>
      </c>
      <c r="F24" s="16">
        <f>'APPENDIX 7'!D23</f>
        <v>164302</v>
      </c>
      <c r="G24" s="16">
        <f>'APPENDIX 8'!D23</f>
        <v>401090</v>
      </c>
      <c r="H24" s="16">
        <f>'APPENDIX 10'!D23</f>
        <v>0</v>
      </c>
      <c r="I24" s="16">
        <f>'APPENDIX 9'!D23</f>
        <v>24198</v>
      </c>
      <c r="J24" s="26">
        <f t="shared" si="1"/>
        <v>854882</v>
      </c>
      <c r="K24" s="17">
        <f t="shared" si="0"/>
        <v>3.7762436014204694</v>
      </c>
      <c r="M24" s="19"/>
    </row>
    <row r="25" spans="2:16" ht="29.25" customHeight="1" x14ac:dyDescent="0.3">
      <c r="B25" s="8" t="s">
        <v>136</v>
      </c>
      <c r="C25" s="16">
        <f>'APPENDIX 5'!D24</f>
        <v>57598</v>
      </c>
      <c r="D25" s="16">
        <f>'APPENDIX 6'!D24</f>
        <v>0</v>
      </c>
      <c r="E25" s="16">
        <f>'APPENDIX 11'!D24</f>
        <v>0</v>
      </c>
      <c r="F25" s="16">
        <f>'APPENDIX 7'!D24</f>
        <v>38696</v>
      </c>
      <c r="G25" s="16">
        <f>'APPENDIX 8'!D24</f>
        <v>69951</v>
      </c>
      <c r="H25" s="16">
        <f>'APPENDIX 10'!D24</f>
        <v>0</v>
      </c>
      <c r="I25" s="16">
        <f>'APPENDIX 9'!D24</f>
        <v>0</v>
      </c>
      <c r="J25" s="26">
        <f t="shared" si="1"/>
        <v>166245</v>
      </c>
      <c r="K25" s="17">
        <f t="shared" si="0"/>
        <v>0.73434885459998689</v>
      </c>
      <c r="M25" s="19"/>
    </row>
    <row r="26" spans="2:16" ht="29.25" customHeight="1" x14ac:dyDescent="0.3">
      <c r="B26" s="8" t="s">
        <v>137</v>
      </c>
      <c r="C26" s="16">
        <f>'APPENDIX 5'!D25</f>
        <v>8014</v>
      </c>
      <c r="D26" s="16">
        <f>'APPENDIX 6'!D25</f>
        <v>0</v>
      </c>
      <c r="E26" s="16">
        <f>'APPENDIX 11'!D25</f>
        <v>4397</v>
      </c>
      <c r="F26" s="16">
        <f>'APPENDIX 7'!D25</f>
        <v>1131</v>
      </c>
      <c r="G26" s="16">
        <f>'APPENDIX 8'!D25</f>
        <v>2</v>
      </c>
      <c r="H26" s="16">
        <f>'APPENDIX 10'!D25</f>
        <v>0</v>
      </c>
      <c r="I26" s="16">
        <f>'APPENDIX 9'!D25</f>
        <v>0</v>
      </c>
      <c r="J26" s="26">
        <f t="shared" si="1"/>
        <v>13544</v>
      </c>
      <c r="K26" s="17">
        <f t="shared" si="0"/>
        <v>5.9827488867046967E-2</v>
      </c>
      <c r="M26" s="19"/>
    </row>
    <row r="27" spans="2:16" ht="29.25" customHeight="1" x14ac:dyDescent="0.3">
      <c r="B27" s="8" t="s">
        <v>154</v>
      </c>
      <c r="C27" s="16">
        <f>'APPENDIX 5'!D26</f>
        <v>469265</v>
      </c>
      <c r="D27" s="16">
        <f>'APPENDIX 6'!D26</f>
        <v>123834</v>
      </c>
      <c r="E27" s="16">
        <f>'APPENDIX 11'!D26</f>
        <v>50820</v>
      </c>
      <c r="F27" s="16">
        <f>'APPENDIX 7'!D26</f>
        <v>294423</v>
      </c>
      <c r="G27" s="16">
        <f>'APPENDIX 8'!D26</f>
        <v>198040</v>
      </c>
      <c r="H27" s="16">
        <f>'APPENDIX 10'!D26</f>
        <v>0</v>
      </c>
      <c r="I27" s="16">
        <f>'APPENDIX 9'!D26</f>
        <v>169564</v>
      </c>
      <c r="J27" s="26">
        <f t="shared" si="1"/>
        <v>1305946</v>
      </c>
      <c r="K27" s="17">
        <f t="shared" si="0"/>
        <v>5.7687145434114377</v>
      </c>
      <c r="M27" s="19"/>
    </row>
    <row r="28" spans="2:16" ht="29.25" customHeight="1" x14ac:dyDescent="0.3">
      <c r="B28" s="8" t="s">
        <v>38</v>
      </c>
      <c r="C28" s="16">
        <f>'APPENDIX 5'!D27</f>
        <v>0</v>
      </c>
      <c r="D28" s="16">
        <f>'APPENDIX 6'!D27</f>
        <v>0</v>
      </c>
      <c r="E28" s="16">
        <f>'APPENDIX 11'!D27</f>
        <v>0</v>
      </c>
      <c r="F28" s="16">
        <f>'APPENDIX 7'!D27</f>
        <v>1699</v>
      </c>
      <c r="G28" s="16">
        <f>'APPENDIX 8'!D27</f>
        <v>6362</v>
      </c>
      <c r="H28" s="16">
        <f>'APPENDIX 10'!D27</f>
        <v>0</v>
      </c>
      <c r="I28" s="16">
        <f>'APPENDIX 9'!D27</f>
        <v>0</v>
      </c>
      <c r="J28" s="26">
        <f t="shared" si="1"/>
        <v>8061</v>
      </c>
      <c r="K28" s="17">
        <f t="shared" si="0"/>
        <v>3.560760393955003E-2</v>
      </c>
      <c r="M28" s="19"/>
    </row>
    <row r="29" spans="2:16" ht="29.25" customHeight="1" x14ac:dyDescent="0.3">
      <c r="B29" s="8" t="s">
        <v>62</v>
      </c>
      <c r="C29" s="16">
        <f>'APPENDIX 5'!D28</f>
        <v>24317</v>
      </c>
      <c r="D29" s="16">
        <f>'APPENDIX 6'!D28</f>
        <v>10030</v>
      </c>
      <c r="E29" s="16">
        <f>'APPENDIX 11'!D28</f>
        <v>49783</v>
      </c>
      <c r="F29" s="16">
        <f>'APPENDIX 7'!D28</f>
        <v>121073</v>
      </c>
      <c r="G29" s="16">
        <f>'APPENDIX 8'!D28</f>
        <v>2068</v>
      </c>
      <c r="H29" s="16">
        <f>'APPENDIX 10'!D28</f>
        <v>0</v>
      </c>
      <c r="I29" s="16">
        <f>'APPENDIX 9'!D28</f>
        <v>19633</v>
      </c>
      <c r="J29" s="26">
        <f t="shared" si="1"/>
        <v>226904</v>
      </c>
      <c r="K29" s="17">
        <f t="shared" si="0"/>
        <v>1.0022959638133804</v>
      </c>
      <c r="M29" s="19"/>
    </row>
    <row r="30" spans="2:16" ht="29.25" customHeight="1" x14ac:dyDescent="0.3">
      <c r="B30" s="8" t="s">
        <v>63</v>
      </c>
      <c r="C30" s="16">
        <f>'APPENDIX 5'!D29</f>
        <v>6574</v>
      </c>
      <c r="D30" s="16">
        <f>'APPENDIX 6'!D29</f>
        <v>0</v>
      </c>
      <c r="E30" s="16">
        <f>'APPENDIX 11'!D29</f>
        <v>0</v>
      </c>
      <c r="F30" s="16">
        <f>'APPENDIX 7'!D29</f>
        <v>7181</v>
      </c>
      <c r="G30" s="16">
        <f>'APPENDIX 8'!D29</f>
        <v>0</v>
      </c>
      <c r="H30" s="16">
        <f>'APPENDIX 10'!D29</f>
        <v>0</v>
      </c>
      <c r="I30" s="16">
        <f>'APPENDIX 9'!D29</f>
        <v>0</v>
      </c>
      <c r="J30" s="26">
        <f t="shared" si="1"/>
        <v>13755</v>
      </c>
      <c r="K30" s="17">
        <f t="shared" si="0"/>
        <v>6.0759532587583508E-2</v>
      </c>
      <c r="M30" s="19"/>
    </row>
    <row r="31" spans="2:16" ht="29.25" customHeight="1" x14ac:dyDescent="0.3">
      <c r="B31" s="8" t="s">
        <v>64</v>
      </c>
      <c r="C31" s="16">
        <f>'APPENDIX 5'!D30</f>
        <v>165219</v>
      </c>
      <c r="D31" s="16">
        <f>'APPENDIX 6'!D30</f>
        <v>0</v>
      </c>
      <c r="E31" s="16">
        <f>'APPENDIX 11'!D30</f>
        <v>171015</v>
      </c>
      <c r="F31" s="16">
        <f>'APPENDIX 7'!D30</f>
        <v>238676</v>
      </c>
      <c r="G31" s="16">
        <f>'APPENDIX 8'!D30</f>
        <v>147519</v>
      </c>
      <c r="H31" s="16">
        <f>'APPENDIX 10'!D30</f>
        <v>0</v>
      </c>
      <c r="I31" s="16">
        <f>'APPENDIX 9'!D30</f>
        <v>13493</v>
      </c>
      <c r="J31" s="26">
        <f t="shared" si="1"/>
        <v>735922</v>
      </c>
      <c r="K31" s="17">
        <f t="shared" si="0"/>
        <v>3.2507653028658399</v>
      </c>
      <c r="M31" s="19"/>
    </row>
    <row r="32" spans="2:16" s="10" customFormat="1" ht="29.25" customHeight="1" x14ac:dyDescent="0.3">
      <c r="B32" s="64" t="s">
        <v>45</v>
      </c>
      <c r="C32" s="65">
        <f t="shared" ref="C32:K32" si="2">SUM(C7:C31)</f>
        <v>6365976</v>
      </c>
      <c r="D32" s="65">
        <f t="shared" si="2"/>
        <v>1905237</v>
      </c>
      <c r="E32" s="65">
        <f t="shared" si="2"/>
        <v>7472332</v>
      </c>
      <c r="F32" s="65">
        <f t="shared" si="2"/>
        <v>3086119</v>
      </c>
      <c r="G32" s="65">
        <f t="shared" si="2"/>
        <v>2908007</v>
      </c>
      <c r="H32" s="65">
        <f t="shared" si="2"/>
        <v>0</v>
      </c>
      <c r="I32" s="65">
        <f t="shared" si="2"/>
        <v>900752</v>
      </c>
      <c r="J32" s="65">
        <f t="shared" si="2"/>
        <v>22638423</v>
      </c>
      <c r="K32" s="65">
        <f t="shared" si="2"/>
        <v>99.999999999999986</v>
      </c>
      <c r="L32" s="6"/>
      <c r="M32" s="19"/>
      <c r="N32" s="6"/>
      <c r="O32" s="6"/>
      <c r="P32" s="6"/>
    </row>
    <row r="33" spans="2:16" s="10" customFormat="1" ht="29.25" customHeight="1" x14ac:dyDescent="0.3">
      <c r="B33" s="234" t="s">
        <v>46</v>
      </c>
      <c r="C33" s="235"/>
      <c r="D33" s="235"/>
      <c r="E33" s="235"/>
      <c r="F33" s="235"/>
      <c r="G33" s="235"/>
      <c r="H33" s="235"/>
      <c r="I33" s="235"/>
      <c r="J33" s="235"/>
      <c r="K33" s="236"/>
      <c r="L33" s="6"/>
      <c r="M33" s="19"/>
      <c r="N33" s="6"/>
      <c r="O33" s="6"/>
      <c r="P33" s="6"/>
    </row>
    <row r="34" spans="2:16" ht="29.25" customHeight="1" x14ac:dyDescent="0.3">
      <c r="B34" s="8" t="s">
        <v>47</v>
      </c>
      <c r="C34" s="16">
        <f>'APPENDIX 5'!D33</f>
        <v>687</v>
      </c>
      <c r="D34" s="16">
        <f>'APPENDIX 6'!D33</f>
        <v>0</v>
      </c>
      <c r="E34" s="16">
        <f>'APPENDIX 11'!D33</f>
        <v>0</v>
      </c>
      <c r="F34" s="16">
        <f>'APPENDIX 7'!D33</f>
        <v>39091</v>
      </c>
      <c r="G34" s="16">
        <f>'APPENDIX 8'!D33</f>
        <v>0</v>
      </c>
      <c r="H34" s="16">
        <f>'APPENDIX 10'!D33</f>
        <v>0</v>
      </c>
      <c r="I34" s="16">
        <f>'APPENDIX 9'!D33</f>
        <v>0</v>
      </c>
      <c r="J34" s="26">
        <f>SUM(C34:I34)</f>
        <v>39778</v>
      </c>
      <c r="K34" s="17">
        <f>IFERROR(J34/$J$37,0)*100</f>
        <v>5.94100515271451</v>
      </c>
      <c r="M34" s="19"/>
    </row>
    <row r="35" spans="2:16" ht="29.25" customHeight="1" x14ac:dyDescent="0.3">
      <c r="B35" s="8" t="s">
        <v>79</v>
      </c>
      <c r="C35" s="16">
        <f>'APPENDIX 5'!D34</f>
        <v>17392</v>
      </c>
      <c r="D35" s="16">
        <f>'APPENDIX 6'!D34</f>
        <v>0</v>
      </c>
      <c r="E35" s="16">
        <f>'APPENDIX 11'!D34</f>
        <v>0</v>
      </c>
      <c r="F35" s="16">
        <f>'APPENDIX 7'!D34</f>
        <v>389023</v>
      </c>
      <c r="G35" s="16">
        <f>'APPENDIX 8'!D34</f>
        <v>0</v>
      </c>
      <c r="H35" s="16">
        <f>'APPENDIX 10'!D34</f>
        <v>0</v>
      </c>
      <c r="I35" s="16">
        <f>'APPENDIX 9'!D34</f>
        <v>0</v>
      </c>
      <c r="J35" s="26">
        <f t="shared" ref="J35:J36" si="3">SUM(C35:I35)</f>
        <v>406415</v>
      </c>
      <c r="K35" s="17">
        <f t="shared" ref="K35:K36" si="4">IFERROR(J35/$J$37,0)*100</f>
        <v>60.699723695019046</v>
      </c>
      <c r="M35" s="19"/>
    </row>
    <row r="36" spans="2:16" ht="29.25" customHeight="1" x14ac:dyDescent="0.3">
      <c r="B36" s="8" t="s">
        <v>48</v>
      </c>
      <c r="C36" s="16">
        <f>'APPENDIX 5'!D35</f>
        <v>22336</v>
      </c>
      <c r="D36" s="16">
        <f>'APPENDIX 6'!D35</f>
        <v>0</v>
      </c>
      <c r="E36" s="16">
        <f>'APPENDIX 11'!D35</f>
        <v>0</v>
      </c>
      <c r="F36" s="16">
        <f>'APPENDIX 7'!D35</f>
        <v>201021</v>
      </c>
      <c r="G36" s="16">
        <f>'APPENDIX 8'!D35</f>
        <v>0</v>
      </c>
      <c r="H36" s="16">
        <f>'APPENDIX 10'!D35</f>
        <v>0</v>
      </c>
      <c r="I36" s="16">
        <f>'APPENDIX 9'!D35</f>
        <v>0</v>
      </c>
      <c r="J36" s="26">
        <f t="shared" si="3"/>
        <v>223357</v>
      </c>
      <c r="K36" s="17">
        <f t="shared" si="4"/>
        <v>33.359271152266444</v>
      </c>
      <c r="M36" s="19"/>
    </row>
    <row r="37" spans="2:16" s="10" customFormat="1" ht="29.25" customHeight="1" x14ac:dyDescent="0.3">
      <c r="B37" s="64" t="s">
        <v>45</v>
      </c>
      <c r="C37" s="66">
        <f>SUM(C34:C36)</f>
        <v>40415</v>
      </c>
      <c r="D37" s="67">
        <f t="shared" ref="D37:J37" si="5">SUM(D34:D36)</f>
        <v>0</v>
      </c>
      <c r="E37" s="67">
        <f t="shared" si="5"/>
        <v>0</v>
      </c>
      <c r="F37" s="67">
        <f t="shared" si="5"/>
        <v>629135</v>
      </c>
      <c r="G37" s="67">
        <f t="shared" si="5"/>
        <v>0</v>
      </c>
      <c r="H37" s="67">
        <f t="shared" si="5"/>
        <v>0</v>
      </c>
      <c r="I37" s="67">
        <f t="shared" si="5"/>
        <v>0</v>
      </c>
      <c r="J37" s="67">
        <f t="shared" si="5"/>
        <v>669550</v>
      </c>
      <c r="K37" s="68">
        <f>SUM(K34:K36)</f>
        <v>100</v>
      </c>
      <c r="L37" s="6"/>
      <c r="M37" s="19"/>
      <c r="N37" s="6"/>
      <c r="O37" s="6"/>
      <c r="P37" s="6"/>
    </row>
    <row r="38" spans="2:16" ht="18" customHeight="1" x14ac:dyDescent="0.3">
      <c r="B38" s="237" t="s">
        <v>50</v>
      </c>
      <c r="C38" s="237"/>
      <c r="D38" s="237"/>
      <c r="E38" s="237"/>
      <c r="F38" s="237"/>
      <c r="G38" s="237"/>
      <c r="H38" s="237"/>
      <c r="I38" s="237"/>
      <c r="J38" s="237"/>
      <c r="K38" s="237"/>
    </row>
    <row r="39" spans="2:16" s="27" customFormat="1" ht="18" customHeight="1" x14ac:dyDescent="0.3">
      <c r="L39" s="6"/>
      <c r="M39" s="6"/>
      <c r="N39" s="6"/>
      <c r="O39" s="6"/>
      <c r="P39" s="6"/>
    </row>
  </sheetData>
  <sheetProtection password="E931" sheet="1" objects="1" scenarios="1"/>
  <mergeCells count="4">
    <mergeCell ref="B4:K4"/>
    <mergeCell ref="B33:K33"/>
    <mergeCell ref="B38:K38"/>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M37"/>
  <sheetViews>
    <sheetView showGridLines="0" zoomScale="80" zoomScaleNormal="80" workbookViewId="0"/>
  </sheetViews>
  <sheetFormatPr defaultColWidth="9.1796875" defaultRowHeight="14" x14ac:dyDescent="0.3"/>
  <cols>
    <col min="1" max="1" width="16.7265625" style="6" customWidth="1"/>
    <col min="2" max="2" width="56.54296875" style="6" customWidth="1"/>
    <col min="3" max="10" width="25.1796875" style="6" customWidth="1"/>
    <col min="11" max="11" width="11.54296875" style="6" bestFit="1" customWidth="1"/>
    <col min="12" max="16384" width="9.1796875" style="6"/>
  </cols>
  <sheetData>
    <row r="2" spans="2:10" ht="6.75" customHeight="1" x14ac:dyDescent="0.3"/>
    <row r="3" spans="2:10" ht="21" customHeight="1" x14ac:dyDescent="0.35">
      <c r="B3" s="241" t="s">
        <v>285</v>
      </c>
      <c r="C3" s="241"/>
      <c r="D3" s="241"/>
      <c r="E3" s="241"/>
      <c r="F3" s="241"/>
      <c r="G3" s="241"/>
      <c r="H3" s="241"/>
      <c r="I3" s="241"/>
      <c r="J3" s="241"/>
    </row>
    <row r="4" spans="2:10" ht="39" customHeight="1" x14ac:dyDescent="0.3">
      <c r="B4" s="69" t="s">
        <v>0</v>
      </c>
      <c r="C4" s="70" t="s">
        <v>80</v>
      </c>
      <c r="D4" s="70" t="s">
        <v>81</v>
      </c>
      <c r="E4" s="70" t="s">
        <v>159</v>
      </c>
      <c r="F4" s="70" t="s">
        <v>82</v>
      </c>
      <c r="G4" s="70" t="s">
        <v>83</v>
      </c>
      <c r="H4" s="70" t="s">
        <v>140</v>
      </c>
      <c r="I4" s="70" t="s">
        <v>160</v>
      </c>
      <c r="J4" s="71" t="s">
        <v>84</v>
      </c>
    </row>
    <row r="5" spans="2:10" ht="27.75" customHeight="1" x14ac:dyDescent="0.3">
      <c r="B5" s="238" t="s">
        <v>16</v>
      </c>
      <c r="C5" s="239"/>
      <c r="D5" s="239"/>
      <c r="E5" s="239"/>
      <c r="F5" s="239"/>
      <c r="G5" s="239"/>
      <c r="H5" s="239"/>
      <c r="I5" s="239"/>
      <c r="J5" s="240"/>
    </row>
    <row r="6" spans="2:10" ht="27.75" customHeight="1" x14ac:dyDescent="0.3">
      <c r="B6" s="15" t="s">
        <v>153</v>
      </c>
      <c r="C6" s="28">
        <f>IFERROR(('APPENDIX 3'!C9/'APPENDIX 3'!C$32)*100,0)</f>
        <v>33.560038554967846</v>
      </c>
      <c r="D6" s="28">
        <f>IFERROR(('APPENDIX 3'!D9/'APPENDIX 3'!D$32)*100,0)</f>
        <v>27.492170265431543</v>
      </c>
      <c r="E6" s="28">
        <f>IFERROR(('APPENDIX 3'!E9/'APPENDIX 3'!E$32)*100,0)</f>
        <v>26.98824142182119</v>
      </c>
      <c r="F6" s="28">
        <f>IFERROR(('APPENDIX 3'!F9/'APPENDIX 3'!F$32)*100,0)</f>
        <v>7.5196063405202462</v>
      </c>
      <c r="G6" s="28">
        <f>IFERROR(('APPENDIX 3'!G9/'APPENDIX 3'!G$32)*100,0)</f>
        <v>13.410971844290609</v>
      </c>
      <c r="H6" s="28">
        <f>IFERROR(('APPENDIX 3'!H9/'APPENDIX 3'!H$32)*100,0)</f>
        <v>0</v>
      </c>
      <c r="I6" s="28">
        <f>IFERROR(('APPENDIX 3'!I9/'APPENDIX 3'!I$32)*100,0)</f>
        <v>18.165488391921418</v>
      </c>
      <c r="J6" s="116">
        <f>IFERROR(('APPENDIX 3'!J9/'APPENDIX 3'!J$32)*100,0)</f>
        <v>24.129542945637159</v>
      </c>
    </row>
    <row r="7" spans="2:10" ht="27.75" customHeight="1" x14ac:dyDescent="0.3">
      <c r="B7" s="15" t="s">
        <v>58</v>
      </c>
      <c r="C7" s="28">
        <f>IFERROR(('APPENDIX 3'!C17/'APPENDIX 3'!C$32)*100,0)</f>
        <v>14.358662363791508</v>
      </c>
      <c r="D7" s="28">
        <f>IFERROR(('APPENDIX 3'!D17/'APPENDIX 3'!D$32)*100,0)</f>
        <v>21.159939682044808</v>
      </c>
      <c r="E7" s="28">
        <f>IFERROR(('APPENDIX 3'!E17/'APPENDIX 3'!E$32)*100,0)</f>
        <v>21.333621150666218</v>
      </c>
      <c r="F7" s="28">
        <f>IFERROR(('APPENDIX 3'!F17/'APPENDIX 3'!F$32)*100,0)</f>
        <v>9.6746107327682438</v>
      </c>
      <c r="G7" s="28">
        <f>IFERROR(('APPENDIX 3'!G17/'APPENDIX 3'!G$32)*100,0)</f>
        <v>1.1653685840508636</v>
      </c>
      <c r="H7" s="28">
        <f>IFERROR(('APPENDIX 3'!H17/'APPENDIX 3'!H$32)*100,0)</f>
        <v>0</v>
      </c>
      <c r="I7" s="28">
        <f>IFERROR(('APPENDIX 3'!I17/'APPENDIX 3'!I$32)*100,0)</f>
        <v>0</v>
      </c>
      <c r="J7" s="116">
        <f>IFERROR(('APPENDIX 3'!J17/'APPENDIX 3'!J$32)*100,0)</f>
        <v>14.328710087270654</v>
      </c>
    </row>
    <row r="8" spans="2:10" ht="27.75" customHeight="1" x14ac:dyDescent="0.3">
      <c r="B8" s="15" t="s">
        <v>57</v>
      </c>
      <c r="C8" s="28">
        <f>IFERROR(('APPENDIX 3'!C16/'APPENDIX 3'!C$32)*100,0)</f>
        <v>10.904957857208384</v>
      </c>
      <c r="D8" s="28">
        <f>IFERROR(('APPENDIX 3'!D16/'APPENDIX 3'!D$32)*100,0)</f>
        <v>12.816830662012126</v>
      </c>
      <c r="E8" s="28">
        <f>IFERROR(('APPENDIX 3'!E16/'APPENDIX 3'!E$32)*100,0)</f>
        <v>25.25477990003656</v>
      </c>
      <c r="F8" s="28">
        <f>IFERROR(('APPENDIX 3'!F16/'APPENDIX 3'!F$32)*100,0)</f>
        <v>5.2418587876877076</v>
      </c>
      <c r="G8" s="28">
        <f>IFERROR(('APPENDIX 3'!G16/'APPENDIX 3'!G$32)*100,0)</f>
        <v>3.0577299160559104</v>
      </c>
      <c r="H8" s="28">
        <f>IFERROR(('APPENDIX 3'!H16/'APPENDIX 3'!H$32)*100,0)</f>
        <v>0</v>
      </c>
      <c r="I8" s="28">
        <f>IFERROR(('APPENDIX 3'!I16/'APPENDIX 3'!I$32)*100,0)</f>
        <v>0.87271524237525977</v>
      </c>
      <c r="J8" s="116">
        <f>IFERROR(('APPENDIX 3'!J16/'APPENDIX 3'!J$32)*100,0)</f>
        <v>13.623161825362128</v>
      </c>
    </row>
    <row r="9" spans="2:10" ht="27.75" customHeight="1" x14ac:dyDescent="0.3">
      <c r="B9" s="15" t="s">
        <v>53</v>
      </c>
      <c r="C9" s="28">
        <f>IFERROR(('APPENDIX 3'!C11/'APPENDIX 3'!C$32)*100,0)</f>
        <v>3.8834893502583108</v>
      </c>
      <c r="D9" s="28">
        <f>IFERROR(('APPENDIX 3'!D11/'APPENDIX 3'!D$32)*100,0)</f>
        <v>3.189104557595722</v>
      </c>
      <c r="E9" s="28">
        <f>IFERROR(('APPENDIX 3'!E11/'APPENDIX 3'!E$32)*100,0)</f>
        <v>2.9313874169402538</v>
      </c>
      <c r="F9" s="28">
        <f>IFERROR(('APPENDIX 3'!F11/'APPENDIX 3'!F$32)*100,0)</f>
        <v>7.2911964833501237</v>
      </c>
      <c r="G9" s="28">
        <f>IFERROR(('APPENDIX 3'!G11/'APPENDIX 3'!G$32)*100,0)</f>
        <v>36.299947008380656</v>
      </c>
      <c r="H9" s="28">
        <f>IFERROR(('APPENDIX 3'!H11/'APPENDIX 3'!H$32)*100,0)</f>
        <v>0</v>
      </c>
      <c r="I9" s="28">
        <f>IFERROR(('APPENDIX 3'!I11/'APPENDIX 3'!I$32)*100,0)</f>
        <v>0</v>
      </c>
      <c r="J9" s="116">
        <f>IFERROR(('APPENDIX 3'!J11/'APPENDIX 3'!J$32)*100,0)</f>
        <v>7.9848538919870871</v>
      </c>
    </row>
    <row r="10" spans="2:10" ht="27.75" customHeight="1" x14ac:dyDescent="0.3">
      <c r="B10" s="15" t="s">
        <v>154</v>
      </c>
      <c r="C10" s="28">
        <f>IFERROR(('APPENDIX 3'!C27/'APPENDIX 3'!C$32)*100,0)</f>
        <v>7.3714541179545758</v>
      </c>
      <c r="D10" s="28">
        <f>IFERROR(('APPENDIX 3'!D27/'APPENDIX 3'!D$32)*100,0)</f>
        <v>6.4996638213513593</v>
      </c>
      <c r="E10" s="28">
        <f>IFERROR(('APPENDIX 3'!E27/'APPENDIX 3'!E$32)*100,0)</f>
        <v>0.6801089673210452</v>
      </c>
      <c r="F10" s="28">
        <f>IFERROR(('APPENDIX 3'!F27/'APPENDIX 3'!F$32)*100,0)</f>
        <v>9.5402348386436167</v>
      </c>
      <c r="G10" s="28">
        <f>IFERROR(('APPENDIX 3'!G27/'APPENDIX 3'!G$32)*100,0)</f>
        <v>6.8101624239556511</v>
      </c>
      <c r="H10" s="28">
        <f>IFERROR(('APPENDIX 3'!H27/'APPENDIX 3'!H$32)*100,0)</f>
        <v>0</v>
      </c>
      <c r="I10" s="28">
        <f>IFERROR(('APPENDIX 3'!I27/'APPENDIX 3'!I$32)*100,0)</f>
        <v>18.824715348952875</v>
      </c>
      <c r="J10" s="116">
        <f>IFERROR(('APPENDIX 3'!J27/'APPENDIX 3'!J$32)*100,0)</f>
        <v>5.7687145434114377</v>
      </c>
    </row>
    <row r="11" spans="2:10" ht="27.75" customHeight="1" x14ac:dyDescent="0.3">
      <c r="B11" s="15" t="s">
        <v>138</v>
      </c>
      <c r="C11" s="28">
        <f>IFERROR(('APPENDIX 3'!C20/'APPENDIX 3'!C$32)*100,0)</f>
        <v>4.4239406494777862</v>
      </c>
      <c r="D11" s="28">
        <f>IFERROR(('APPENDIX 3'!D20/'APPENDIX 3'!D$32)*100,0)</f>
        <v>0.30657603227315028</v>
      </c>
      <c r="E11" s="28">
        <f>IFERROR(('APPENDIX 3'!E20/'APPENDIX 3'!E$32)*100,0)</f>
        <v>5.7007772138604116</v>
      </c>
      <c r="F11" s="28">
        <f>IFERROR(('APPENDIX 3'!F20/'APPENDIX 3'!F$32)*100,0)</f>
        <v>5.5627148531861543</v>
      </c>
      <c r="G11" s="28">
        <f>IFERROR(('APPENDIX 3'!G20/'APPENDIX 3'!G$32)*100,0)</f>
        <v>4.1604095175836919</v>
      </c>
      <c r="H11" s="28">
        <f>IFERROR(('APPENDIX 3'!H20/'APPENDIX 3'!H$32)*100,0)</f>
        <v>0</v>
      </c>
      <c r="I11" s="28">
        <f>IFERROR(('APPENDIX 3'!I20/'APPENDIX 3'!I$32)*100,0)</f>
        <v>32.85887791534185</v>
      </c>
      <c r="J11" s="116">
        <f>IFERROR(('APPENDIX 3'!J20/'APPENDIX 3'!J$32)*100,0)</f>
        <v>5.7516506339686293</v>
      </c>
    </row>
    <row r="12" spans="2:10" ht="27.75" customHeight="1" x14ac:dyDescent="0.3">
      <c r="B12" s="15" t="s">
        <v>35</v>
      </c>
      <c r="C12" s="28">
        <f>IFERROR(('APPENDIX 3'!C21/'APPENDIX 3'!C$32)*100,0)</f>
        <v>5.2912546324397081</v>
      </c>
      <c r="D12" s="28">
        <f>IFERROR(('APPENDIX 3'!D21/'APPENDIX 3'!D$32)*100,0)</f>
        <v>23.120483173484455</v>
      </c>
      <c r="E12" s="28">
        <f>IFERROR(('APPENDIX 3'!E21/'APPENDIX 3'!E$32)*100,0)</f>
        <v>0.85192949135557672</v>
      </c>
      <c r="F12" s="28">
        <f>IFERROR(('APPENDIX 3'!F21/'APPENDIX 3'!F$32)*100,0)</f>
        <v>2.736738278724832</v>
      </c>
      <c r="G12" s="28">
        <f>IFERROR(('APPENDIX 3'!G21/'APPENDIX 3'!G$32)*100,0)</f>
        <v>1.410072259110793</v>
      </c>
      <c r="H12" s="28">
        <f>IFERROR(('APPENDIX 3'!H21/'APPENDIX 3'!H$32)*100,0)</f>
        <v>0</v>
      </c>
      <c r="I12" s="28">
        <f>IFERROR(('APPENDIX 3'!I21/'APPENDIX 3'!I$32)*100,0)</f>
        <v>0.16375206494129352</v>
      </c>
      <c r="J12" s="116">
        <f>IFERROR(('APPENDIX 3'!J21/'APPENDIX 3'!J$32)*100,0)</f>
        <v>4.2756423448753473</v>
      </c>
    </row>
    <row r="13" spans="2:10" ht="27.75" customHeight="1" x14ac:dyDescent="0.3">
      <c r="B13" s="15" t="s">
        <v>61</v>
      </c>
      <c r="C13" s="28">
        <f>IFERROR(('APPENDIX 3'!C24/'APPENDIX 3'!C$32)*100,0)</f>
        <v>3.2023055066497266</v>
      </c>
      <c r="D13" s="28">
        <f>IFERROR(('APPENDIX 3'!D24/'APPENDIX 3'!D$32)*100,0)</f>
        <v>0.28773323213857388</v>
      </c>
      <c r="E13" s="28">
        <f>IFERROR(('APPENDIX 3'!E24/'APPENDIX 3'!E$32)*100,0)</f>
        <v>0.74878899920399689</v>
      </c>
      <c r="F13" s="28">
        <f>IFERROR(('APPENDIX 3'!F24/'APPENDIX 3'!F$32)*100,0)</f>
        <v>5.3239035824606891</v>
      </c>
      <c r="G13" s="28">
        <f>IFERROR(('APPENDIX 3'!G24/'APPENDIX 3'!G$32)*100,0)</f>
        <v>13.792607789458552</v>
      </c>
      <c r="H13" s="28">
        <f>IFERROR(('APPENDIX 3'!H24/'APPENDIX 3'!H$32)*100,0)</f>
        <v>0</v>
      </c>
      <c r="I13" s="28">
        <f>IFERROR(('APPENDIX 3'!I24/'APPENDIX 3'!I$32)*100,0)</f>
        <v>2.686422011830115</v>
      </c>
      <c r="J13" s="116">
        <f>IFERROR(('APPENDIX 3'!J24/'APPENDIX 3'!J$32)*100,0)</f>
        <v>3.7762436014204694</v>
      </c>
    </row>
    <row r="14" spans="2:10" ht="27.75" customHeight="1" x14ac:dyDescent="0.3">
      <c r="B14" s="15" t="s">
        <v>59</v>
      </c>
      <c r="C14" s="28">
        <f>IFERROR(('APPENDIX 3'!C18/'APPENDIX 3'!C$32)*100,0)</f>
        <v>4.3075405876490898</v>
      </c>
      <c r="D14" s="28">
        <f>IFERROR(('APPENDIX 3'!D18/'APPENDIX 3'!D$32)*100,0)</f>
        <v>1.8545199363648721</v>
      </c>
      <c r="E14" s="28">
        <f>IFERROR(('APPENDIX 3'!E18/'APPENDIX 3'!E$32)*100,0)</f>
        <v>6.263452962207781</v>
      </c>
      <c r="F14" s="28">
        <f>IFERROR(('APPENDIX 3'!F18/'APPENDIX 3'!F$32)*100,0)</f>
        <v>0.45024187336910854</v>
      </c>
      <c r="G14" s="28">
        <f>IFERROR(('APPENDIX 3'!G18/'APPENDIX 3'!G$32)*100,0)</f>
        <v>0</v>
      </c>
      <c r="H14" s="28">
        <f>IFERROR(('APPENDIX 3'!H18/'APPENDIX 3'!H$32)*100,0)</f>
        <v>0</v>
      </c>
      <c r="I14" s="28">
        <f>IFERROR(('APPENDIX 3'!I18/'APPENDIX 3'!I$32)*100,0)</f>
        <v>0</v>
      </c>
      <c r="J14" s="116">
        <f>IFERROR(('APPENDIX 3'!J18/'APPENDIX 3'!J$32)*100,0)</f>
        <v>3.4961401684207423</v>
      </c>
    </row>
    <row r="15" spans="2:10" ht="27.75" customHeight="1" x14ac:dyDescent="0.3">
      <c r="B15" s="15" t="s">
        <v>64</v>
      </c>
      <c r="C15" s="28">
        <f>IFERROR(('APPENDIX 3'!C31/'APPENDIX 3'!C$32)*100,0)</f>
        <v>2.5953443745311011</v>
      </c>
      <c r="D15" s="28">
        <f>IFERROR(('APPENDIX 3'!D31/'APPENDIX 3'!D$32)*100,0)</f>
        <v>0</v>
      </c>
      <c r="E15" s="28">
        <f>IFERROR(('APPENDIX 3'!E31/'APPENDIX 3'!E$32)*100,0)</f>
        <v>2.2886429564425135</v>
      </c>
      <c r="F15" s="28">
        <f>IFERROR(('APPENDIX 3'!F31/'APPENDIX 3'!F$32)*100,0)</f>
        <v>7.7338560178658051</v>
      </c>
      <c r="G15" s="28">
        <f>IFERROR(('APPENDIX 3'!G31/'APPENDIX 3'!G$32)*100,0)</f>
        <v>5.0728557393431313</v>
      </c>
      <c r="H15" s="28">
        <f>IFERROR(('APPENDIX 3'!H31/'APPENDIX 3'!H$32)*100,0)</f>
        <v>0</v>
      </c>
      <c r="I15" s="28">
        <f>IFERROR(('APPENDIX 3'!I31/'APPENDIX 3'!I$32)*100,0)</f>
        <v>1.497970584578219</v>
      </c>
      <c r="J15" s="116">
        <f>IFERROR(('APPENDIX 3'!J31/'APPENDIX 3'!J$32)*100,0)</f>
        <v>3.2507653028658399</v>
      </c>
    </row>
    <row r="16" spans="2:10" ht="27.75" customHeight="1" x14ac:dyDescent="0.3">
      <c r="B16" s="15" t="s">
        <v>144</v>
      </c>
      <c r="C16" s="28">
        <f>IFERROR(('APPENDIX 3'!C8/'APPENDIX 3'!C$32)*100,0)</f>
        <v>2.2242622341020453</v>
      </c>
      <c r="D16" s="28">
        <f>IFERROR(('APPENDIX 3'!D8/'APPENDIX 3'!D$32)*100,0)</f>
        <v>0</v>
      </c>
      <c r="E16" s="28">
        <f>IFERROR(('APPENDIX 3'!E8/'APPENDIX 3'!E$32)*100,0)</f>
        <v>0</v>
      </c>
      <c r="F16" s="28">
        <f>IFERROR(('APPENDIX 3'!F8/'APPENDIX 3'!F$32)*100,0)</f>
        <v>13.905977054028051</v>
      </c>
      <c r="G16" s="28">
        <f>IFERROR(('APPENDIX 3'!G8/'APPENDIX 3'!G$32)*100,0)</f>
        <v>5.0511226417267903</v>
      </c>
      <c r="H16" s="28">
        <f>IFERROR(('APPENDIX 3'!H8/'APPENDIX 3'!H$32)*100,0)</f>
        <v>0</v>
      </c>
      <c r="I16" s="28">
        <f>IFERROR(('APPENDIX 3'!I8/'APPENDIX 3'!I$32)*100,0)</f>
        <v>0</v>
      </c>
      <c r="J16" s="116">
        <f>IFERROR(('APPENDIX 3'!J8/'APPENDIX 3'!J$32)*100,0)</f>
        <v>3.1699999598028534</v>
      </c>
    </row>
    <row r="17" spans="2:11" ht="27.75" customHeight="1" x14ac:dyDescent="0.3">
      <c r="B17" s="15" t="s">
        <v>60</v>
      </c>
      <c r="C17" s="28">
        <f>IFERROR(('APPENDIX 3'!C23/'APPENDIX 3'!C$32)*100,0)</f>
        <v>3.5662559833715997</v>
      </c>
      <c r="D17" s="28">
        <f>IFERROR(('APPENDIX 3'!D23/'APPENDIX 3'!D$32)*100,0)</f>
        <v>0</v>
      </c>
      <c r="E17" s="28">
        <f>IFERROR(('APPENDIX 3'!E23/'APPENDIX 3'!E$32)*100,0)</f>
        <v>0</v>
      </c>
      <c r="F17" s="28">
        <f>IFERROR(('APPENDIX 3'!F23/'APPENDIX 3'!F$32)*100,0)</f>
        <v>3.6193678856842526</v>
      </c>
      <c r="G17" s="28">
        <f>IFERROR(('APPENDIX 3'!G23/'APPENDIX 3'!G$32)*100,0)</f>
        <v>0</v>
      </c>
      <c r="H17" s="28">
        <f>IFERROR(('APPENDIX 3'!H23/'APPENDIX 3'!H$32)*100,0)</f>
        <v>0</v>
      </c>
      <c r="I17" s="28">
        <f>IFERROR(('APPENDIX 3'!I23/'APPENDIX 3'!I$32)*100,0)</f>
        <v>22.612439383981382</v>
      </c>
      <c r="J17" s="116">
        <f>IFERROR(('APPENDIX 3'!J23/'APPENDIX 3'!J$32)*100,0)</f>
        <v>2.395957527606936</v>
      </c>
    </row>
    <row r="18" spans="2:11" ht="27.75" customHeight="1" x14ac:dyDescent="0.3">
      <c r="B18" s="15" t="s">
        <v>51</v>
      </c>
      <c r="C18" s="28">
        <f>IFERROR(('APPENDIX 3'!C7/'APPENDIX 3'!C$32)*100,0)</f>
        <v>0.52948675898244035</v>
      </c>
      <c r="D18" s="28">
        <f>IFERROR(('APPENDIX 3'!D7/'APPENDIX 3'!D$32)*100,0)</f>
        <v>0.23907786800277342</v>
      </c>
      <c r="E18" s="28">
        <f>IFERROR(('APPENDIX 3'!E7/'APPENDIX 3'!E$32)*100,0)</f>
        <v>1.4432442241592049</v>
      </c>
      <c r="F18" s="28">
        <f>IFERROR(('APPENDIX 3'!F7/'APPENDIX 3'!F$32)*100,0)</f>
        <v>8.8124923245020685</v>
      </c>
      <c r="G18" s="28">
        <f>IFERROR(('APPENDIX 3'!G7/'APPENDIX 3'!G$32)*100,0)</f>
        <v>4.1660491188638815</v>
      </c>
      <c r="H18" s="28">
        <f>IFERROR(('APPENDIX 3'!H7/'APPENDIX 3'!H$32)*100,0)</f>
        <v>0</v>
      </c>
      <c r="I18" s="28">
        <f>IFERROR(('APPENDIX 3'!I7/'APPENDIX 3'!I$32)*100,0)</f>
        <v>3.5525871716077235E-3</v>
      </c>
      <c r="J18" s="116">
        <f>IFERROR(('APPENDIX 3'!J7/'APPENDIX 3'!J$32)*100,0)</f>
        <v>2.3820166272182473</v>
      </c>
    </row>
    <row r="19" spans="2:11" ht="27.75" customHeight="1" x14ac:dyDescent="0.3">
      <c r="B19" s="15" t="s">
        <v>55</v>
      </c>
      <c r="C19" s="28">
        <f>IFERROR(('APPENDIX 3'!C14/'APPENDIX 3'!C$32)*100,0)</f>
        <v>1.0210531739359369E-3</v>
      </c>
      <c r="D19" s="28">
        <f>IFERROR(('APPENDIX 3'!D14/'APPENDIX 3'!D$32)*100,0)</f>
        <v>0</v>
      </c>
      <c r="E19" s="28">
        <f>IFERROR(('APPENDIX 3'!E14/'APPENDIX 3'!E$32)*100,0)</f>
        <v>4.2535181787961243</v>
      </c>
      <c r="F19" s="28">
        <f>IFERROR(('APPENDIX 3'!F14/'APPENDIX 3'!F$32)*100,0)</f>
        <v>0.45487552489064742</v>
      </c>
      <c r="G19" s="28">
        <f>IFERROR(('APPENDIX 3'!G14/'APPENDIX 3'!G$32)*100,0)</f>
        <v>5.9147037816621492E-2</v>
      </c>
      <c r="H19" s="28">
        <f>IFERROR(('APPENDIX 3'!H14/'APPENDIX 3'!H$32)*100,0)</f>
        <v>0</v>
      </c>
      <c r="I19" s="28">
        <f>IFERROR(('APPENDIX 3'!I14/'APPENDIX 3'!I$32)*100,0)</f>
        <v>0.13444322077552978</v>
      </c>
      <c r="J19" s="116">
        <f>IFERROR(('APPENDIX 3'!J14/'APPENDIX 3'!J$32)*100,0)</f>
        <v>1.4792152262549383</v>
      </c>
    </row>
    <row r="20" spans="2:11" ht="27.75" customHeight="1" x14ac:dyDescent="0.3">
      <c r="B20" s="15" t="s">
        <v>62</v>
      </c>
      <c r="C20" s="28">
        <f>IFERROR(('APPENDIX 3'!C29/'APPENDIX 3'!C$32)*100,0)</f>
        <v>0.38198384662461815</v>
      </c>
      <c r="D20" s="28">
        <f>IFERROR(('APPENDIX 3'!D29/'APPENDIX 3'!D$32)*100,0)</f>
        <v>0.5264436917821772</v>
      </c>
      <c r="E20" s="28">
        <f>IFERROR(('APPENDIX 3'!E29/'APPENDIX 3'!E$32)*100,0)</f>
        <v>0.66623110429247523</v>
      </c>
      <c r="F20" s="28">
        <f>IFERROR(('APPENDIX 3'!F29/'APPENDIX 3'!F$32)*100,0)</f>
        <v>3.9231474871837411</v>
      </c>
      <c r="G20" s="28">
        <f>IFERROR(('APPENDIX 3'!G29/'APPENDIX 3'!G$32)*100,0)</f>
        <v>7.1113996630682103E-2</v>
      </c>
      <c r="H20" s="28">
        <f>IFERROR(('APPENDIX 3'!H29/'APPENDIX 3'!H$32)*100,0)</f>
        <v>0</v>
      </c>
      <c r="I20" s="28">
        <f>IFERROR(('APPENDIX 3'!I29/'APPENDIX 3'!I$32)*100,0)</f>
        <v>2.1796232481304507</v>
      </c>
      <c r="J20" s="116">
        <f>IFERROR(('APPENDIX 3'!J29/'APPENDIX 3'!J$32)*100,0)</f>
        <v>1.0022959638133804</v>
      </c>
    </row>
    <row r="21" spans="2:11" ht="27.75" customHeight="1" x14ac:dyDescent="0.3">
      <c r="B21" s="15" t="s">
        <v>136</v>
      </c>
      <c r="C21" s="28">
        <f>IFERROR(('APPENDIX 3'!C25/'APPENDIX 3'!C$32)*100,0)</f>
        <v>0.90477878019018609</v>
      </c>
      <c r="D21" s="28">
        <f>IFERROR(('APPENDIX 3'!D25/'APPENDIX 3'!D$32)*100,0)</f>
        <v>0</v>
      </c>
      <c r="E21" s="28">
        <f>IFERROR(('APPENDIX 3'!E25/'APPENDIX 3'!E$32)*100,0)</f>
        <v>0</v>
      </c>
      <c r="F21" s="28">
        <f>IFERROR(('APPENDIX 3'!F25/'APPENDIX 3'!F$32)*100,0)</f>
        <v>1.2538725823599155</v>
      </c>
      <c r="G21" s="28">
        <f>IFERROR(('APPENDIX 3'!G25/'APPENDIX 3'!G$32)*100,0)</f>
        <v>2.4054618850642382</v>
      </c>
      <c r="H21" s="28">
        <f>IFERROR(('APPENDIX 3'!H25/'APPENDIX 3'!H$32)*100,0)</f>
        <v>0</v>
      </c>
      <c r="I21" s="28">
        <f>IFERROR(('APPENDIX 3'!I25/'APPENDIX 3'!I$32)*100,0)</f>
        <v>0</v>
      </c>
      <c r="J21" s="116">
        <f>IFERROR(('APPENDIX 3'!J25/'APPENDIX 3'!J$32)*100,0)</f>
        <v>0.73434885459998689</v>
      </c>
    </row>
    <row r="22" spans="2:11" ht="27.75" customHeight="1" x14ac:dyDescent="0.3">
      <c r="B22" s="15" t="s">
        <v>133</v>
      </c>
      <c r="C22" s="28">
        <f>IFERROR(('APPENDIX 3'!C19/'APPENDIX 3'!C$32)*100,0)</f>
        <v>0.18664852019548928</v>
      </c>
      <c r="D22" s="28">
        <f>IFERROR(('APPENDIX 3'!D19/'APPENDIX 3'!D$32)*100,0)</f>
        <v>2.5074570775184402</v>
      </c>
      <c r="E22" s="28">
        <f>IFERROR(('APPENDIX 3'!E19/'APPENDIX 3'!E$32)*100,0)</f>
        <v>0.11792837898530203</v>
      </c>
      <c r="F22" s="28">
        <f>IFERROR(('APPENDIX 3'!F19/'APPENDIX 3'!F$32)*100,0)</f>
        <v>0.43342463463009689</v>
      </c>
      <c r="G22" s="28">
        <f>IFERROR(('APPENDIX 3'!G19/'APPENDIX 3'!G$32)*100,0)</f>
        <v>2.4348634649091285</v>
      </c>
      <c r="H22" s="28">
        <f>IFERROR(('APPENDIX 3'!H19/'APPENDIX 3'!H$32)*100,0)</f>
        <v>0</v>
      </c>
      <c r="I22" s="28">
        <f>IFERROR(('APPENDIX 3'!I19/'APPENDIX 3'!I$32)*100,0)</f>
        <v>0</v>
      </c>
      <c r="J22" s="116">
        <f>IFERROR(('APPENDIX 3'!J19/'APPENDIX 3'!J$32)*100,0)</f>
        <v>0.67429166775441907</v>
      </c>
    </row>
    <row r="23" spans="2:11" ht="27.75" customHeight="1" x14ac:dyDescent="0.3">
      <c r="B23" s="15" t="s">
        <v>56</v>
      </c>
      <c r="C23" s="28">
        <f>IFERROR(('APPENDIX 3'!C15/'APPENDIX 3'!C$32)*100,0)</f>
        <v>0.16263020784244239</v>
      </c>
      <c r="D23" s="28">
        <f>IFERROR(('APPENDIX 3'!D15/'APPENDIX 3'!D$32)*100,0)</f>
        <v>0</v>
      </c>
      <c r="E23" s="28">
        <f>IFERROR(('APPENDIX 3'!E15/'APPENDIX 3'!E$32)*100,0)</f>
        <v>0.41850388874584266</v>
      </c>
      <c r="F23" s="28">
        <f>IFERROR(('APPENDIX 3'!F15/'APPENDIX 3'!F$32)*100,0)</f>
        <v>1.693291801126269</v>
      </c>
      <c r="G23" s="28">
        <f>IFERROR(('APPENDIX 3'!G15/'APPENDIX 3'!G$32)*100,0)</f>
        <v>0</v>
      </c>
      <c r="H23" s="28">
        <f>IFERROR(('APPENDIX 3'!H15/'APPENDIX 3'!H$32)*100,0)</f>
        <v>0</v>
      </c>
      <c r="I23" s="28">
        <f>IFERROR(('APPENDIX 3'!I15/'APPENDIX 3'!I$32)*100,0)</f>
        <v>0</v>
      </c>
      <c r="J23" s="116">
        <f>IFERROR(('APPENDIX 3'!J15/'APPENDIX 3'!J$32)*100,0)</f>
        <v>0.41470203114413046</v>
      </c>
    </row>
    <row r="24" spans="2:11" ht="27.75" customHeight="1" x14ac:dyDescent="0.3">
      <c r="B24" s="8" t="s">
        <v>54</v>
      </c>
      <c r="C24" s="28">
        <f>IFERROR(('APPENDIX 3'!C13/'APPENDIX 3'!C$32)*100,0)</f>
        <v>0</v>
      </c>
      <c r="D24" s="28">
        <f>IFERROR(('APPENDIX 3'!D13/'APPENDIX 3'!D$32)*100,0)</f>
        <v>0</v>
      </c>
      <c r="E24" s="28">
        <f>IFERROR(('APPENDIX 3'!E13/'APPENDIX 3'!E$32)*100,0)</f>
        <v>0</v>
      </c>
      <c r="F24" s="28">
        <f>IFERROR(('APPENDIX 3'!F13/'APPENDIX 3'!F$32)*100,0)</f>
        <v>2.4210019121103237</v>
      </c>
      <c r="G24" s="28">
        <f>IFERROR(('APPENDIX 3'!G13/'APPENDIX 3'!G$32)*100,0)</f>
        <v>0.18407796129789233</v>
      </c>
      <c r="H24" s="28">
        <f>IFERROR(('APPENDIX 3'!H13/'APPENDIX 3'!H$32)*100,0)</f>
        <v>0</v>
      </c>
      <c r="I24" s="28">
        <f>IFERROR(('APPENDIX 3'!I13/'APPENDIX 3'!I$32)*100,0)</f>
        <v>0</v>
      </c>
      <c r="J24" s="116">
        <f>IFERROR(('APPENDIX 3'!J13/'APPENDIX 3'!J$32)*100,0)</f>
        <v>0.35368187969630216</v>
      </c>
    </row>
    <row r="25" spans="2:11" ht="27.75" customHeight="1" x14ac:dyDescent="0.3">
      <c r="B25" s="146" t="s">
        <v>198</v>
      </c>
      <c r="C25" s="28">
        <f>IFERROR(('APPENDIX 3'!C22/'APPENDIX 3'!C$32)*100,0)</f>
        <v>0.44789675612977492</v>
      </c>
      <c r="D25" s="28">
        <f>IFERROR(('APPENDIX 3'!D22/'APPENDIX 3'!D$32)*100,0)</f>
        <v>0</v>
      </c>
      <c r="E25" s="28">
        <f>IFERROR(('APPENDIX 3'!E22/'APPENDIX 3'!E$32)*100,0)</f>
        <v>0</v>
      </c>
      <c r="F25" s="28">
        <f>IFERROR(('APPENDIX 3'!F22/'APPENDIX 3'!F$32)*100,0)</f>
        <v>1.311939040587871</v>
      </c>
      <c r="G25" s="28">
        <f>IFERROR(('APPENDIX 3'!G22/'APPENDIX 3'!G$32)*100,0)</f>
        <v>0.22919477153940823</v>
      </c>
      <c r="H25" s="28">
        <f>IFERROR(('APPENDIX 3'!H22/'APPENDIX 3'!H$32)*100,0)</f>
        <v>0</v>
      </c>
      <c r="I25" s="28">
        <f>IFERROR(('APPENDIX 3'!I22/'APPENDIX 3'!I$32)*100,0)</f>
        <v>0</v>
      </c>
      <c r="J25" s="116">
        <f>IFERROR(('APPENDIX 3'!J22/'APPENDIX 3'!J$32)*100,0)</f>
        <v>0.33423706236074835</v>
      </c>
    </row>
    <row r="26" spans="2:11" ht="27.75" customHeight="1" x14ac:dyDescent="0.3">
      <c r="B26" s="15" t="s">
        <v>22</v>
      </c>
      <c r="C26" s="28">
        <f>IFERROR(('APPENDIX 3'!C12/'APPENDIX 3'!C$32)*100,0)</f>
        <v>1.0544808839995625</v>
      </c>
      <c r="D26" s="28">
        <f>IFERROR(('APPENDIX 3'!D12/'APPENDIX 3'!D$32)*100,0)</f>
        <v>0</v>
      </c>
      <c r="E26" s="28">
        <f>IFERROR(('APPENDIX 3'!E12/'APPENDIX 3'!E$32)*100,0)</f>
        <v>0</v>
      </c>
      <c r="F26" s="28">
        <f>IFERROR(('APPENDIX 3'!F12/'APPENDIX 3'!F$32)*100,0)</f>
        <v>4.0795575284037974E-2</v>
      </c>
      <c r="G26" s="28">
        <f>IFERROR(('APPENDIX 3'!G12/'APPENDIX 3'!G$32)*100,0)</f>
        <v>0</v>
      </c>
      <c r="H26" s="28">
        <f>IFERROR(('APPENDIX 3'!H12/'APPENDIX 3'!H$32)*100,0)</f>
        <v>0</v>
      </c>
      <c r="I26" s="28">
        <f>IFERROR(('APPENDIX 3'!I12/'APPENDIX 3'!I$32)*100,0)</f>
        <v>0</v>
      </c>
      <c r="J26" s="116">
        <f>IFERROR(('APPENDIX 3'!J12/'APPENDIX 3'!J$32)*100,0)</f>
        <v>0.30208376263664655</v>
      </c>
    </row>
    <row r="27" spans="2:11" ht="27.75" customHeight="1" x14ac:dyDescent="0.3">
      <c r="B27" s="15" t="s">
        <v>52</v>
      </c>
      <c r="C27" s="28">
        <f>IFERROR(('APPENDIX 3'!C10/'APPENDIX 3'!C$32)*100,0)</f>
        <v>0.41241123120790901</v>
      </c>
      <c r="D27" s="28">
        <f>IFERROR(('APPENDIX 3'!D10/'APPENDIX 3'!D$32)*100,0)</f>
        <v>0</v>
      </c>
      <c r="E27" s="28">
        <f>IFERROR(('APPENDIX 3'!E10/'APPENDIX 3'!E$32)*100,0)</f>
        <v>0</v>
      </c>
      <c r="F27" s="28">
        <f>IFERROR(('APPENDIX 3'!F10/'APPENDIX 3'!F$32)*100,0)</f>
        <v>0.73046437937098341</v>
      </c>
      <c r="G27" s="28">
        <f>IFERROR(('APPENDIX 3'!G10/'APPENDIX 3'!G$32)*100,0)</f>
        <v>0</v>
      </c>
      <c r="H27" s="28">
        <f>IFERROR(('APPENDIX 3'!H10/'APPENDIX 3'!H$32)*100,0)</f>
        <v>0</v>
      </c>
      <c r="I27" s="28">
        <f>IFERROR(('APPENDIX 3'!I10/'APPENDIX 3'!I$32)*100,0)</f>
        <v>0</v>
      </c>
      <c r="J27" s="116">
        <f>IFERROR(('APPENDIX 3'!J10/'APPENDIX 3'!J$32)*100,0)</f>
        <v>0.21554946649773263</v>
      </c>
    </row>
    <row r="28" spans="2:11" ht="27.75" customHeight="1" x14ac:dyDescent="0.3">
      <c r="B28" s="15" t="s">
        <v>63</v>
      </c>
      <c r="C28" s="28">
        <f>IFERROR(('APPENDIX 3'!C30/'APPENDIX 3'!C$32)*100,0)</f>
        <v>0.10326774716084383</v>
      </c>
      <c r="D28" s="28">
        <f>IFERROR(('APPENDIX 3'!D30/'APPENDIX 3'!D$32)*100,0)</f>
        <v>0</v>
      </c>
      <c r="E28" s="28">
        <f>IFERROR(('APPENDIX 3'!E30/'APPENDIX 3'!E$32)*100,0)</f>
        <v>0</v>
      </c>
      <c r="F28" s="28">
        <f>IFERROR(('APPENDIX 3'!F30/'APPENDIX 3'!F$32)*100,0)</f>
        <v>0.23268707395923488</v>
      </c>
      <c r="G28" s="28">
        <f>IFERROR(('APPENDIX 3'!G30/'APPENDIX 3'!G$32)*100,0)</f>
        <v>0</v>
      </c>
      <c r="H28" s="28">
        <f>IFERROR(('APPENDIX 3'!H30/'APPENDIX 3'!H$32)*100,0)</f>
        <v>0</v>
      </c>
      <c r="I28" s="28">
        <f>IFERROR(('APPENDIX 3'!I30/'APPENDIX 3'!I$32)*100,0)</f>
        <v>0</v>
      </c>
      <c r="J28" s="116">
        <f>IFERROR(('APPENDIX 3'!J30/'APPENDIX 3'!J$32)*100,0)</f>
        <v>6.0759532587583508E-2</v>
      </c>
    </row>
    <row r="29" spans="2:11" ht="27.75" customHeight="1" x14ac:dyDescent="0.3">
      <c r="B29" s="15" t="s">
        <v>137</v>
      </c>
      <c r="C29" s="28">
        <f>IFERROR(('APPENDIX 3'!C26/'APPENDIX 3'!C$32)*100,0)</f>
        <v>0.12588800209111689</v>
      </c>
      <c r="D29" s="28">
        <f>IFERROR(('APPENDIX 3'!D26/'APPENDIX 3'!D$32)*100,0)</f>
        <v>0</v>
      </c>
      <c r="E29" s="28">
        <f>IFERROR(('APPENDIX 3'!E26/'APPENDIX 3'!E$32)*100,0)</f>
        <v>5.8843745165498534E-2</v>
      </c>
      <c r="F29" s="28">
        <f>IFERROR(('APPENDIX 3'!F26/'APPENDIX 3'!F$32)*100,0)</f>
        <v>3.6647971124898295E-2</v>
      </c>
      <c r="G29" s="28">
        <f>IFERROR(('APPENDIX 3'!G26/'APPENDIX 3'!G$32)*100,0)</f>
        <v>6.8775625368164525E-5</v>
      </c>
      <c r="H29" s="28">
        <f>IFERROR(('APPENDIX 3'!H26/'APPENDIX 3'!H$32)*100,0)</f>
        <v>0</v>
      </c>
      <c r="I29" s="28">
        <f>IFERROR(('APPENDIX 3'!I26/'APPENDIX 3'!I$32)*100,0)</f>
        <v>0</v>
      </c>
      <c r="J29" s="116">
        <f>IFERROR(('APPENDIX 3'!J26/'APPENDIX 3'!J$32)*100,0)</f>
        <v>5.9827488867046967E-2</v>
      </c>
    </row>
    <row r="30" spans="2:11" ht="27.75" customHeight="1" x14ac:dyDescent="0.3">
      <c r="B30" s="15" t="s">
        <v>38</v>
      </c>
      <c r="C30" s="28">
        <f>IFERROR(('APPENDIX 3'!C28/'APPENDIX 3'!C$32)*100,0)</f>
        <v>0</v>
      </c>
      <c r="D30" s="28">
        <f>IFERROR(('APPENDIX 3'!D28/'APPENDIX 3'!D$32)*100,0)</f>
        <v>0</v>
      </c>
      <c r="E30" s="28">
        <f>IFERROR(('APPENDIX 3'!E28/'APPENDIX 3'!E$32)*100,0)</f>
        <v>0</v>
      </c>
      <c r="F30" s="28">
        <f>IFERROR(('APPENDIX 3'!F28/'APPENDIX 3'!F$32)*100,0)</f>
        <v>5.5052964581080645E-2</v>
      </c>
      <c r="G30" s="28">
        <f>IFERROR(('APPENDIX 3'!G28/'APPENDIX 3'!G$32)*100,0)</f>
        <v>0.21877526429613134</v>
      </c>
      <c r="H30" s="28">
        <f>IFERROR(('APPENDIX 3'!H28/'APPENDIX 3'!H$32)*100,0)</f>
        <v>0</v>
      </c>
      <c r="I30" s="28">
        <f>IFERROR(('APPENDIX 3'!I28/'APPENDIX 3'!I$32)*100,0)</f>
        <v>0</v>
      </c>
      <c r="J30" s="116">
        <f>IFERROR(('APPENDIX 3'!J28/'APPENDIX 3'!J$32)*100,0)</f>
        <v>3.560760393955003E-2</v>
      </c>
    </row>
    <row r="31" spans="2:11" s="10" customFormat="1" ht="27.75" customHeight="1" x14ac:dyDescent="0.3">
      <c r="B31" s="72" t="s">
        <v>45</v>
      </c>
      <c r="C31" s="73">
        <f t="shared" ref="C31:J31" si="0">SUM(C6:C30)</f>
        <v>99.999999999999986</v>
      </c>
      <c r="D31" s="73">
        <f t="shared" si="0"/>
        <v>100</v>
      </c>
      <c r="E31" s="73">
        <f t="shared" si="0"/>
        <v>99.999999999999986</v>
      </c>
      <c r="F31" s="73">
        <f t="shared" si="0"/>
        <v>100.00000000000001</v>
      </c>
      <c r="G31" s="73">
        <f t="shared" si="0"/>
        <v>100</v>
      </c>
      <c r="H31" s="134">
        <f t="shared" si="0"/>
        <v>0</v>
      </c>
      <c r="I31" s="73">
        <f t="shared" si="0"/>
        <v>100</v>
      </c>
      <c r="J31" s="73">
        <f t="shared" si="0"/>
        <v>99.999999999999972</v>
      </c>
    </row>
    <row r="32" spans="2:11" s="10" customFormat="1" ht="27.75" customHeight="1" x14ac:dyDescent="0.3">
      <c r="B32" s="238" t="s">
        <v>46</v>
      </c>
      <c r="C32" s="239"/>
      <c r="D32" s="239"/>
      <c r="E32" s="239"/>
      <c r="F32" s="239"/>
      <c r="G32" s="239"/>
      <c r="H32" s="239"/>
      <c r="I32" s="239"/>
      <c r="J32" s="240"/>
      <c r="K32" s="21"/>
    </row>
    <row r="33" spans="1:13" ht="27.75" customHeight="1" x14ac:dyDescent="0.3">
      <c r="A33" s="10"/>
      <c r="B33" s="8" t="s">
        <v>48</v>
      </c>
      <c r="C33" s="28">
        <f>IFERROR(('APPENDIX 3'!C36/'APPENDIX 3'!C$37)*100,0)</f>
        <v>55.266608932327109</v>
      </c>
      <c r="D33" s="28">
        <f>IFERROR(('APPENDIX 3'!D36/'APPENDIX 3'!D$37)*100,0)</f>
        <v>0</v>
      </c>
      <c r="E33" s="28">
        <f>IFERROR(('APPENDIX 3'!E36/'APPENDIX 3'!E$37)*100,0)</f>
        <v>0</v>
      </c>
      <c r="F33" s="28">
        <f>IFERROR(('APPENDIX 3'!F36/'APPENDIX 3'!F$37)*100,0)</f>
        <v>31.951965794304876</v>
      </c>
      <c r="G33" s="28">
        <f>IFERROR(('APPENDIX 3'!G36/'APPENDIX 3'!G$37)*100,0)</f>
        <v>0</v>
      </c>
      <c r="H33" s="28">
        <f>IFERROR(('APPENDIX 3'!H36/'APPENDIX 3'!H$37)*100,0)</f>
        <v>0</v>
      </c>
      <c r="I33" s="28">
        <f>IFERROR(('APPENDIX 3'!I36/'APPENDIX 3'!I$37)*100,0)</f>
        <v>0</v>
      </c>
      <c r="J33" s="116">
        <f>IFERROR(('APPENDIX 3'!J36/'APPENDIX 3'!J$37)*100,0)</f>
        <v>33.359271152266444</v>
      </c>
    </row>
    <row r="34" spans="1:13" ht="27.75" customHeight="1" x14ac:dyDescent="0.3">
      <c r="A34" s="10"/>
      <c r="B34" s="8" t="s">
        <v>79</v>
      </c>
      <c r="C34" s="28">
        <f>IFERROR(('APPENDIX 3'!C35/'APPENDIX 3'!C$37)*100,0)</f>
        <v>43.033527155758996</v>
      </c>
      <c r="D34" s="28">
        <f>IFERROR(('APPENDIX 3'!D35/'APPENDIX 3'!D$37)*100,0)</f>
        <v>0</v>
      </c>
      <c r="E34" s="28">
        <f>IFERROR(('APPENDIX 3'!E35/'APPENDIX 3'!E$37)*100,0)</f>
        <v>0</v>
      </c>
      <c r="F34" s="28">
        <f>IFERROR(('APPENDIX 3'!F35/'APPENDIX 3'!F$37)*100,0)</f>
        <v>61.834582402822925</v>
      </c>
      <c r="G34" s="28">
        <f>IFERROR(('APPENDIX 3'!G35/'APPENDIX 3'!G$37)*100,0)</f>
        <v>0</v>
      </c>
      <c r="H34" s="28">
        <f>IFERROR(('APPENDIX 3'!H35/'APPENDIX 3'!H$37)*100,0)</f>
        <v>0</v>
      </c>
      <c r="I34" s="28">
        <f>IFERROR(('APPENDIX 3'!I35/'APPENDIX 3'!I$37)*100,0)</f>
        <v>0</v>
      </c>
      <c r="J34" s="116">
        <f>IFERROR(('APPENDIX 3'!J35/'APPENDIX 3'!J$37)*100,0)</f>
        <v>60.699723695019046</v>
      </c>
      <c r="M34" s="6" t="s">
        <v>259</v>
      </c>
    </row>
    <row r="35" spans="1:13" ht="27.75" customHeight="1" x14ac:dyDescent="0.3">
      <c r="A35" s="10"/>
      <c r="B35" s="8" t="s">
        <v>47</v>
      </c>
      <c r="C35" s="28">
        <f>IFERROR(('APPENDIX 3'!C34/'APPENDIX 3'!C$37)*100,0)</f>
        <v>1.6998639119138934</v>
      </c>
      <c r="D35" s="28">
        <f>IFERROR(('APPENDIX 3'!D34/'APPENDIX 3'!D$37)*100,0)</f>
        <v>0</v>
      </c>
      <c r="E35" s="28">
        <f>IFERROR(('APPENDIX 3'!E34/'APPENDIX 3'!E$37)*100,0)</f>
        <v>0</v>
      </c>
      <c r="F35" s="28">
        <f>IFERROR(('APPENDIX 3'!F34/'APPENDIX 3'!F$37)*100,0)</f>
        <v>6.2134518028721972</v>
      </c>
      <c r="G35" s="28">
        <f>IFERROR(('APPENDIX 3'!G34/'APPENDIX 3'!G$37)*100,0)</f>
        <v>0</v>
      </c>
      <c r="H35" s="28">
        <f>IFERROR(('APPENDIX 3'!H34/'APPENDIX 3'!H$37)*100,0)</f>
        <v>0</v>
      </c>
      <c r="I35" s="28">
        <f>IFERROR(('APPENDIX 3'!I34/'APPENDIX 3'!I$37)*100,0)</f>
        <v>0</v>
      </c>
      <c r="J35" s="116">
        <f>IFERROR(('APPENDIX 3'!J34/'APPENDIX 3'!J$37)*100,0)</f>
        <v>5.94100515271451</v>
      </c>
    </row>
    <row r="36" spans="1:13" s="10" customFormat="1" ht="27.75" customHeight="1" x14ac:dyDescent="0.3">
      <c r="B36" s="72" t="s">
        <v>45</v>
      </c>
      <c r="C36" s="73">
        <f>SUM(C33:C35)</f>
        <v>100</v>
      </c>
      <c r="D36" s="73">
        <f t="shared" ref="D36:J36" si="1">SUM(D33:D35)</f>
        <v>0</v>
      </c>
      <c r="E36" s="73">
        <f t="shared" si="1"/>
        <v>0</v>
      </c>
      <c r="F36" s="73">
        <f t="shared" si="1"/>
        <v>100</v>
      </c>
      <c r="G36" s="73">
        <f t="shared" si="1"/>
        <v>0</v>
      </c>
      <c r="H36" s="73">
        <f t="shared" si="1"/>
        <v>0</v>
      </c>
      <c r="I36" s="73">
        <f t="shared" si="1"/>
        <v>0</v>
      </c>
      <c r="J36" s="73">
        <f t="shared" si="1"/>
        <v>100</v>
      </c>
    </row>
    <row r="37" spans="1:13" x14ac:dyDescent="0.3">
      <c r="B37" s="242" t="s">
        <v>196</v>
      </c>
      <c r="C37" s="242"/>
      <c r="D37" s="242"/>
      <c r="E37" s="242"/>
      <c r="F37" s="242"/>
      <c r="G37" s="242"/>
      <c r="H37" s="242"/>
      <c r="I37" s="242"/>
      <c r="J37" s="242"/>
    </row>
  </sheetData>
  <sheetProtection password="E931" sheet="1" objects="1" scenarios="1"/>
  <sortState ref="B6:J30">
    <sortCondition descending="1" ref="J6:J30"/>
  </sortState>
  <mergeCells count="4">
    <mergeCell ref="B3:J3"/>
    <mergeCell ref="B32:J32"/>
    <mergeCell ref="B5:J5"/>
    <mergeCell ref="B37:J37"/>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Q39"/>
  <sheetViews>
    <sheetView showGridLines="0" zoomScale="80" zoomScaleNormal="80" workbookViewId="0"/>
  </sheetViews>
  <sheetFormatPr defaultColWidth="14.26953125" defaultRowHeight="21.75" customHeight="1" x14ac:dyDescent="0.3"/>
  <cols>
    <col min="1" max="1" width="15.81640625" style="6" customWidth="1"/>
    <col min="2" max="2" width="43.54296875" style="6" customWidth="1"/>
    <col min="3" max="16" width="17.81640625" style="6" customWidth="1"/>
    <col min="17" max="17" width="17.81640625" style="10" customWidth="1"/>
    <col min="18" max="16384" width="14.26953125" style="6"/>
  </cols>
  <sheetData>
    <row r="1" spans="2:17" ht="18.75" customHeight="1" x14ac:dyDescent="0.3"/>
    <row r="2" spans="2:17" ht="15.75" customHeight="1" x14ac:dyDescent="0.3"/>
    <row r="3" spans="2:17" ht="18.75" customHeight="1" x14ac:dyDescent="0.3">
      <c r="B3" s="246" t="s">
        <v>286</v>
      </c>
      <c r="C3" s="246"/>
      <c r="D3" s="246"/>
      <c r="E3" s="246"/>
      <c r="F3" s="246"/>
      <c r="G3" s="246"/>
      <c r="H3" s="246"/>
      <c r="I3" s="246"/>
      <c r="J3" s="246"/>
      <c r="K3" s="246"/>
      <c r="L3" s="246"/>
      <c r="M3" s="246"/>
      <c r="N3" s="246"/>
      <c r="O3" s="246"/>
      <c r="P3" s="246"/>
      <c r="Q3" s="246"/>
    </row>
    <row r="4" spans="2:17" s="18" customFormat="1" ht="36.75" customHeight="1" x14ac:dyDescent="0.3">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30.75" customHeight="1" x14ac:dyDescent="0.3">
      <c r="B5" s="243" t="s">
        <v>16</v>
      </c>
      <c r="C5" s="244"/>
      <c r="D5" s="244"/>
      <c r="E5" s="244"/>
      <c r="F5" s="244"/>
      <c r="G5" s="244"/>
      <c r="H5" s="244"/>
      <c r="I5" s="244"/>
      <c r="J5" s="244"/>
      <c r="K5" s="244"/>
      <c r="L5" s="244"/>
      <c r="M5" s="244"/>
      <c r="N5" s="244"/>
      <c r="O5" s="244"/>
      <c r="P5" s="244"/>
      <c r="Q5" s="245"/>
    </row>
    <row r="6" spans="2:17" ht="30.75" customHeight="1" x14ac:dyDescent="0.3">
      <c r="B6" s="8" t="s">
        <v>51</v>
      </c>
      <c r="C6" s="22">
        <v>261850</v>
      </c>
      <c r="D6" s="22">
        <v>33707</v>
      </c>
      <c r="E6" s="22">
        <v>33087</v>
      </c>
      <c r="F6" s="22">
        <v>0</v>
      </c>
      <c r="G6" s="22">
        <v>11925</v>
      </c>
      <c r="H6" s="22">
        <v>12267</v>
      </c>
      <c r="I6" s="22">
        <v>0</v>
      </c>
      <c r="J6" s="22">
        <v>0</v>
      </c>
      <c r="K6" s="22">
        <v>0</v>
      </c>
      <c r="L6" s="22">
        <v>17812</v>
      </c>
      <c r="M6" s="22">
        <v>24374</v>
      </c>
      <c r="N6" s="22">
        <v>10341</v>
      </c>
      <c r="O6" s="22">
        <v>760</v>
      </c>
      <c r="P6" s="22">
        <v>0</v>
      </c>
      <c r="Q6" s="23">
        <v>250063</v>
      </c>
    </row>
    <row r="7" spans="2:17" ht="30.75" customHeight="1" x14ac:dyDescent="0.3">
      <c r="B7" s="8" t="s">
        <v>144</v>
      </c>
      <c r="C7" s="22">
        <v>-766831</v>
      </c>
      <c r="D7" s="22">
        <v>141596</v>
      </c>
      <c r="E7" s="22">
        <v>141596</v>
      </c>
      <c r="F7" s="22">
        <v>0</v>
      </c>
      <c r="G7" s="22">
        <v>945</v>
      </c>
      <c r="H7" s="22">
        <v>96501</v>
      </c>
      <c r="I7" s="22">
        <v>0</v>
      </c>
      <c r="J7" s="22">
        <v>0</v>
      </c>
      <c r="K7" s="22">
        <v>0</v>
      </c>
      <c r="L7" s="22">
        <v>17124</v>
      </c>
      <c r="M7" s="22">
        <v>65792</v>
      </c>
      <c r="N7" s="22">
        <v>16106</v>
      </c>
      <c r="O7" s="22">
        <v>0</v>
      </c>
      <c r="P7" s="22">
        <v>0</v>
      </c>
      <c r="Q7" s="23">
        <v>-788546</v>
      </c>
    </row>
    <row r="8" spans="2:17" ht="30.75" customHeight="1" x14ac:dyDescent="0.3">
      <c r="B8" s="8" t="s">
        <v>153</v>
      </c>
      <c r="C8" s="22">
        <v>23933916</v>
      </c>
      <c r="D8" s="22">
        <v>2136424</v>
      </c>
      <c r="E8" s="22">
        <v>2135123</v>
      </c>
      <c r="F8" s="22">
        <v>0</v>
      </c>
      <c r="G8" s="22">
        <v>976024</v>
      </c>
      <c r="H8" s="22">
        <v>135015</v>
      </c>
      <c r="I8" s="22">
        <v>413610</v>
      </c>
      <c r="J8" s="22">
        <v>427398</v>
      </c>
      <c r="K8" s="22">
        <v>0</v>
      </c>
      <c r="L8" s="22">
        <v>333633</v>
      </c>
      <c r="M8" s="22">
        <v>385826</v>
      </c>
      <c r="N8" s="22">
        <v>1035609</v>
      </c>
      <c r="O8" s="22">
        <v>15127</v>
      </c>
      <c r="P8" s="22">
        <v>0</v>
      </c>
      <c r="Q8" s="23">
        <v>25394039</v>
      </c>
    </row>
    <row r="9" spans="2:17" ht="30.75" customHeight="1" x14ac:dyDescent="0.3">
      <c r="B9" s="8" t="s">
        <v>52</v>
      </c>
      <c r="C9" s="22">
        <v>414001</v>
      </c>
      <c r="D9" s="22">
        <v>26254</v>
      </c>
      <c r="E9" s="22">
        <v>26254</v>
      </c>
      <c r="F9" s="22">
        <v>0</v>
      </c>
      <c r="G9" s="22">
        <v>29561</v>
      </c>
      <c r="H9" s="22">
        <v>25654</v>
      </c>
      <c r="I9" s="22">
        <v>0</v>
      </c>
      <c r="J9" s="22">
        <v>0</v>
      </c>
      <c r="K9" s="22">
        <v>0</v>
      </c>
      <c r="L9" s="22">
        <v>0</v>
      </c>
      <c r="M9" s="22">
        <v>49360</v>
      </c>
      <c r="N9" s="22">
        <v>59922</v>
      </c>
      <c r="O9" s="22">
        <v>0</v>
      </c>
      <c r="P9" s="22">
        <v>0</v>
      </c>
      <c r="Q9" s="23">
        <v>425164</v>
      </c>
    </row>
    <row r="10" spans="2:17" ht="30.75" customHeight="1" x14ac:dyDescent="0.3">
      <c r="B10" s="8" t="s">
        <v>53</v>
      </c>
      <c r="C10" s="22">
        <v>955956</v>
      </c>
      <c r="D10" s="22">
        <v>247222</v>
      </c>
      <c r="E10" s="22">
        <v>242623</v>
      </c>
      <c r="F10" s="22">
        <v>0</v>
      </c>
      <c r="G10" s="22">
        <v>98164</v>
      </c>
      <c r="H10" s="22">
        <v>285222</v>
      </c>
      <c r="I10" s="22">
        <v>0</v>
      </c>
      <c r="J10" s="22">
        <v>0</v>
      </c>
      <c r="K10" s="22">
        <v>0</v>
      </c>
      <c r="L10" s="22">
        <v>26261</v>
      </c>
      <c r="M10" s="22">
        <v>60910</v>
      </c>
      <c r="N10" s="22">
        <v>47450</v>
      </c>
      <c r="O10" s="22">
        <v>0</v>
      </c>
      <c r="P10" s="22">
        <v>0</v>
      </c>
      <c r="Q10" s="23">
        <v>873636</v>
      </c>
    </row>
    <row r="11" spans="2:17" ht="30.75" customHeight="1" x14ac:dyDescent="0.3">
      <c r="B11" s="8" t="s">
        <v>22</v>
      </c>
      <c r="C11" s="22">
        <v>630278</v>
      </c>
      <c r="D11" s="22">
        <v>67128</v>
      </c>
      <c r="E11" s="22">
        <v>67128</v>
      </c>
      <c r="F11" s="22">
        <v>0</v>
      </c>
      <c r="G11" s="22">
        <v>36588</v>
      </c>
      <c r="H11" s="22">
        <v>87132</v>
      </c>
      <c r="I11" s="22">
        <v>0</v>
      </c>
      <c r="J11" s="22">
        <v>0</v>
      </c>
      <c r="K11" s="22">
        <v>0</v>
      </c>
      <c r="L11" s="22">
        <v>16574</v>
      </c>
      <c r="M11" s="22">
        <v>12398</v>
      </c>
      <c r="N11" s="22">
        <v>12447</v>
      </c>
      <c r="O11" s="22">
        <v>0</v>
      </c>
      <c r="P11" s="22">
        <v>0</v>
      </c>
      <c r="Q11" s="23">
        <v>593749</v>
      </c>
    </row>
    <row r="12" spans="2:17" ht="30.75" customHeight="1" x14ac:dyDescent="0.3">
      <c r="B12" s="8" t="s">
        <v>54</v>
      </c>
      <c r="C12" s="22">
        <v>0</v>
      </c>
      <c r="D12" s="22">
        <v>0</v>
      </c>
      <c r="E12" s="22">
        <v>0</v>
      </c>
      <c r="F12" s="22">
        <v>0</v>
      </c>
      <c r="G12" s="22">
        <v>0</v>
      </c>
      <c r="H12" s="22">
        <v>0</v>
      </c>
      <c r="I12" s="22">
        <v>0</v>
      </c>
      <c r="J12" s="22">
        <v>0</v>
      </c>
      <c r="K12" s="22">
        <v>0</v>
      </c>
      <c r="L12" s="22">
        <v>0</v>
      </c>
      <c r="M12" s="22">
        <v>0</v>
      </c>
      <c r="N12" s="22">
        <v>0</v>
      </c>
      <c r="O12" s="22">
        <v>0</v>
      </c>
      <c r="P12" s="22">
        <v>0</v>
      </c>
      <c r="Q12" s="23">
        <v>0</v>
      </c>
    </row>
    <row r="13" spans="2:17" ht="30.75" customHeight="1" x14ac:dyDescent="0.3">
      <c r="B13" s="8" t="s">
        <v>55</v>
      </c>
      <c r="C13" s="22">
        <v>0</v>
      </c>
      <c r="D13" s="22">
        <v>65</v>
      </c>
      <c r="E13" s="22">
        <v>65</v>
      </c>
      <c r="F13" s="22">
        <v>0</v>
      </c>
      <c r="G13" s="22">
        <v>0</v>
      </c>
      <c r="H13" s="22">
        <v>0</v>
      </c>
      <c r="I13" s="22">
        <v>0</v>
      </c>
      <c r="J13" s="22">
        <v>0</v>
      </c>
      <c r="K13" s="22">
        <v>0</v>
      </c>
      <c r="L13" s="22">
        <v>0</v>
      </c>
      <c r="M13" s="22">
        <v>0</v>
      </c>
      <c r="N13" s="22">
        <v>0</v>
      </c>
      <c r="O13" s="22">
        <v>0</v>
      </c>
      <c r="P13" s="22">
        <v>0</v>
      </c>
      <c r="Q13" s="23">
        <v>65</v>
      </c>
    </row>
    <row r="14" spans="2:17" ht="30.75" customHeight="1" x14ac:dyDescent="0.3">
      <c r="B14" s="8" t="s">
        <v>56</v>
      </c>
      <c r="C14" s="22">
        <v>645782</v>
      </c>
      <c r="D14" s="22">
        <v>10353</v>
      </c>
      <c r="E14" s="22">
        <v>10351</v>
      </c>
      <c r="F14" s="22">
        <v>0</v>
      </c>
      <c r="G14" s="22">
        <v>4131</v>
      </c>
      <c r="H14" s="22">
        <v>3784</v>
      </c>
      <c r="I14" s="22">
        <v>347</v>
      </c>
      <c r="J14" s="22">
        <v>0</v>
      </c>
      <c r="K14" s="22">
        <v>0</v>
      </c>
      <c r="L14" s="22">
        <v>1437</v>
      </c>
      <c r="M14" s="22">
        <v>12100</v>
      </c>
      <c r="N14" s="22">
        <v>22389</v>
      </c>
      <c r="O14" s="22">
        <v>0</v>
      </c>
      <c r="P14" s="22">
        <v>0</v>
      </c>
      <c r="Q14" s="23">
        <v>660855</v>
      </c>
    </row>
    <row r="15" spans="2:17" ht="30.75" customHeight="1" x14ac:dyDescent="0.3">
      <c r="B15" s="8" t="s">
        <v>57</v>
      </c>
      <c r="C15" s="22">
        <v>9719554</v>
      </c>
      <c r="D15" s="22">
        <v>694207</v>
      </c>
      <c r="E15" s="22">
        <v>684558</v>
      </c>
      <c r="F15" s="22">
        <v>0</v>
      </c>
      <c r="G15" s="22">
        <v>2987</v>
      </c>
      <c r="H15" s="22">
        <v>213295</v>
      </c>
      <c r="I15" s="22">
        <v>36489</v>
      </c>
      <c r="J15" s="22">
        <v>0</v>
      </c>
      <c r="K15" s="22">
        <v>0</v>
      </c>
      <c r="L15" s="22">
        <v>138453</v>
      </c>
      <c r="M15" s="22">
        <v>176811</v>
      </c>
      <c r="N15" s="22">
        <v>355718</v>
      </c>
      <c r="O15" s="22">
        <v>0</v>
      </c>
      <c r="P15" s="22">
        <v>25909</v>
      </c>
      <c r="Q15" s="23">
        <v>10168873</v>
      </c>
    </row>
    <row r="16" spans="2:17" ht="30.75" customHeight="1" x14ac:dyDescent="0.3">
      <c r="B16" s="8" t="s">
        <v>58</v>
      </c>
      <c r="C16" s="22">
        <v>9026963</v>
      </c>
      <c r="D16" s="22">
        <v>914069</v>
      </c>
      <c r="E16" s="22">
        <v>914069</v>
      </c>
      <c r="F16" s="22">
        <v>0</v>
      </c>
      <c r="G16" s="22">
        <v>428814</v>
      </c>
      <c r="H16" s="22">
        <v>281801</v>
      </c>
      <c r="I16" s="22">
        <v>144165</v>
      </c>
      <c r="J16" s="22">
        <v>0</v>
      </c>
      <c r="K16" s="22">
        <v>0</v>
      </c>
      <c r="L16" s="22">
        <v>163787</v>
      </c>
      <c r="M16" s="22">
        <v>125276</v>
      </c>
      <c r="N16" s="22">
        <v>332655</v>
      </c>
      <c r="O16" s="22">
        <v>828</v>
      </c>
      <c r="P16" s="22">
        <v>-31114</v>
      </c>
      <c r="Q16" s="23">
        <v>9588945</v>
      </c>
    </row>
    <row r="17" spans="2:17" ht="30.75" customHeight="1" x14ac:dyDescent="0.3">
      <c r="B17" s="8" t="s">
        <v>59</v>
      </c>
      <c r="C17" s="22">
        <v>8306070</v>
      </c>
      <c r="D17" s="22">
        <v>274217</v>
      </c>
      <c r="E17" s="22">
        <v>274217</v>
      </c>
      <c r="F17" s="22">
        <v>0</v>
      </c>
      <c r="G17" s="22">
        <v>238836</v>
      </c>
      <c r="H17" s="22">
        <v>246327</v>
      </c>
      <c r="I17" s="22">
        <v>0</v>
      </c>
      <c r="J17" s="22">
        <v>0</v>
      </c>
      <c r="K17" s="22">
        <v>0</v>
      </c>
      <c r="L17" s="22">
        <v>22670</v>
      </c>
      <c r="M17" s="22">
        <v>37222</v>
      </c>
      <c r="N17" s="22">
        <v>266357</v>
      </c>
      <c r="O17" s="22">
        <v>0</v>
      </c>
      <c r="P17" s="22">
        <v>0</v>
      </c>
      <c r="Q17" s="23">
        <v>8540424</v>
      </c>
    </row>
    <row r="18" spans="2:17" ht="30.75" customHeight="1" x14ac:dyDescent="0.3">
      <c r="B18" s="8" t="s">
        <v>133</v>
      </c>
      <c r="C18" s="22">
        <v>11373</v>
      </c>
      <c r="D18" s="22">
        <v>11882</v>
      </c>
      <c r="E18" s="22">
        <v>11865</v>
      </c>
      <c r="F18" s="22">
        <v>0</v>
      </c>
      <c r="G18" s="22">
        <v>574</v>
      </c>
      <c r="H18" s="22">
        <v>212</v>
      </c>
      <c r="I18" s="22">
        <v>363</v>
      </c>
      <c r="J18" s="22">
        <v>0</v>
      </c>
      <c r="K18" s="22">
        <v>0</v>
      </c>
      <c r="L18" s="22">
        <v>2696</v>
      </c>
      <c r="M18" s="22">
        <v>11548</v>
      </c>
      <c r="N18" s="22">
        <v>821</v>
      </c>
      <c r="O18" s="22">
        <v>0</v>
      </c>
      <c r="P18" s="22">
        <v>0</v>
      </c>
      <c r="Q18" s="23">
        <v>9241</v>
      </c>
    </row>
    <row r="19" spans="2:17" ht="30.75" customHeight="1" x14ac:dyDescent="0.3">
      <c r="B19" s="8" t="s">
        <v>138</v>
      </c>
      <c r="C19" s="22">
        <v>7401363</v>
      </c>
      <c r="D19" s="22">
        <v>281627</v>
      </c>
      <c r="E19" s="22">
        <v>281336</v>
      </c>
      <c r="F19" s="22">
        <v>0</v>
      </c>
      <c r="G19" s="22">
        <v>86363</v>
      </c>
      <c r="H19" s="22">
        <v>79879</v>
      </c>
      <c r="I19" s="22">
        <v>0</v>
      </c>
      <c r="J19" s="22">
        <v>0</v>
      </c>
      <c r="K19" s="22">
        <v>0</v>
      </c>
      <c r="L19" s="22">
        <v>19046</v>
      </c>
      <c r="M19" s="22">
        <v>40662</v>
      </c>
      <c r="N19" s="22">
        <v>136313</v>
      </c>
      <c r="O19" s="22">
        <v>0</v>
      </c>
      <c r="P19" s="22">
        <v>0</v>
      </c>
      <c r="Q19" s="23">
        <v>7679425</v>
      </c>
    </row>
    <row r="20" spans="2:17" ht="30.75" customHeight="1" x14ac:dyDescent="0.3">
      <c r="B20" s="8" t="s">
        <v>35</v>
      </c>
      <c r="C20" s="22">
        <v>3616157</v>
      </c>
      <c r="D20" s="22">
        <v>336840</v>
      </c>
      <c r="E20" s="22">
        <v>336840</v>
      </c>
      <c r="F20" s="22">
        <v>0</v>
      </c>
      <c r="G20" s="22">
        <v>107785</v>
      </c>
      <c r="H20" s="22">
        <v>107785</v>
      </c>
      <c r="I20" s="22">
        <v>0</v>
      </c>
      <c r="J20" s="22">
        <v>0</v>
      </c>
      <c r="K20" s="22">
        <v>0</v>
      </c>
      <c r="L20" s="22">
        <v>45687</v>
      </c>
      <c r="M20" s="22">
        <v>124161</v>
      </c>
      <c r="N20" s="22">
        <v>36932</v>
      </c>
      <c r="O20" s="22">
        <v>0</v>
      </c>
      <c r="P20" s="22">
        <v>0</v>
      </c>
      <c r="Q20" s="23">
        <v>3712296</v>
      </c>
    </row>
    <row r="21" spans="2:17" ht="30.75" customHeight="1" x14ac:dyDescent="0.3">
      <c r="B21" s="58" t="s">
        <v>198</v>
      </c>
      <c r="C21" s="22">
        <v>914855</v>
      </c>
      <c r="D21" s="22">
        <v>28513</v>
      </c>
      <c r="E21" s="22">
        <v>28129</v>
      </c>
      <c r="F21" s="22">
        <v>0</v>
      </c>
      <c r="G21" s="22">
        <v>23771</v>
      </c>
      <c r="H21" s="22">
        <v>23771</v>
      </c>
      <c r="I21" s="22">
        <v>21996</v>
      </c>
      <c r="J21" s="22">
        <v>0</v>
      </c>
      <c r="K21" s="22">
        <v>0</v>
      </c>
      <c r="L21" s="22">
        <v>-426</v>
      </c>
      <c r="M21" s="22">
        <v>999</v>
      </c>
      <c r="N21" s="22">
        <v>977</v>
      </c>
      <c r="O21" s="22">
        <v>0</v>
      </c>
      <c r="P21" s="22">
        <v>-1450</v>
      </c>
      <c r="Q21" s="23">
        <v>899071</v>
      </c>
    </row>
    <row r="22" spans="2:17" ht="30.75" customHeight="1" x14ac:dyDescent="0.3">
      <c r="B22" s="8" t="s">
        <v>60</v>
      </c>
      <c r="C22" s="22">
        <v>4472928</v>
      </c>
      <c r="D22" s="22">
        <v>227027</v>
      </c>
      <c r="E22" s="22">
        <v>209420</v>
      </c>
      <c r="F22" s="22">
        <v>100026</v>
      </c>
      <c r="G22" s="22">
        <v>199679</v>
      </c>
      <c r="H22" s="22">
        <v>158260</v>
      </c>
      <c r="I22" s="22">
        <v>19998</v>
      </c>
      <c r="J22" s="22">
        <v>0</v>
      </c>
      <c r="K22" s="22">
        <v>0</v>
      </c>
      <c r="L22" s="22">
        <v>73388</v>
      </c>
      <c r="M22" s="22">
        <v>177291</v>
      </c>
      <c r="N22" s="22">
        <v>327283</v>
      </c>
      <c r="O22" s="22">
        <v>6626</v>
      </c>
      <c r="P22" s="22">
        <v>52846</v>
      </c>
      <c r="Q22" s="23">
        <v>4621247</v>
      </c>
    </row>
    <row r="23" spans="2:17" ht="30.75" customHeight="1" x14ac:dyDescent="0.3">
      <c r="B23" s="8" t="s">
        <v>61</v>
      </c>
      <c r="C23" s="22">
        <v>180083</v>
      </c>
      <c r="D23" s="22">
        <v>203858</v>
      </c>
      <c r="E23" s="22">
        <v>203681</v>
      </c>
      <c r="F23" s="22">
        <v>0</v>
      </c>
      <c r="G23" s="22">
        <v>77858</v>
      </c>
      <c r="H23" s="22">
        <v>67049</v>
      </c>
      <c r="I23" s="22">
        <v>0</v>
      </c>
      <c r="J23" s="22">
        <v>0</v>
      </c>
      <c r="K23" s="22">
        <v>0</v>
      </c>
      <c r="L23" s="22">
        <v>42420</v>
      </c>
      <c r="M23" s="22">
        <v>74726</v>
      </c>
      <c r="N23" s="22">
        <v>16722</v>
      </c>
      <c r="O23" s="22">
        <v>0</v>
      </c>
      <c r="P23" s="22">
        <v>0</v>
      </c>
      <c r="Q23" s="23">
        <v>216292</v>
      </c>
    </row>
    <row r="24" spans="2:17" ht="30.75" customHeight="1" x14ac:dyDescent="0.3">
      <c r="B24" s="8" t="s">
        <v>136</v>
      </c>
      <c r="C24" s="22">
        <v>374437</v>
      </c>
      <c r="D24" s="22">
        <v>57598</v>
      </c>
      <c r="E24" s="22">
        <v>57598</v>
      </c>
      <c r="F24" s="22">
        <v>574</v>
      </c>
      <c r="G24" s="22">
        <v>31811</v>
      </c>
      <c r="H24" s="22">
        <v>21991</v>
      </c>
      <c r="I24" s="22">
        <v>0</v>
      </c>
      <c r="J24" s="22">
        <v>0</v>
      </c>
      <c r="K24" s="22">
        <v>0</v>
      </c>
      <c r="L24" s="22">
        <v>13948</v>
      </c>
      <c r="M24" s="22">
        <v>31288</v>
      </c>
      <c r="N24" s="22">
        <v>6917</v>
      </c>
      <c r="O24" s="22">
        <v>308</v>
      </c>
      <c r="P24" s="22">
        <v>0</v>
      </c>
      <c r="Q24" s="23">
        <v>371991</v>
      </c>
    </row>
    <row r="25" spans="2:17" ht="30.75" customHeight="1" x14ac:dyDescent="0.3">
      <c r="B25" s="8" t="s">
        <v>137</v>
      </c>
      <c r="C25" s="22">
        <v>217584</v>
      </c>
      <c r="D25" s="22">
        <v>8014</v>
      </c>
      <c r="E25" s="22">
        <v>6812</v>
      </c>
      <c r="F25" s="22">
        <v>0</v>
      </c>
      <c r="G25" s="22">
        <v>7352</v>
      </c>
      <c r="H25" s="22">
        <v>6266</v>
      </c>
      <c r="I25" s="22">
        <v>1086</v>
      </c>
      <c r="J25" s="22">
        <v>0</v>
      </c>
      <c r="K25" s="22">
        <v>0</v>
      </c>
      <c r="L25" s="22">
        <v>331</v>
      </c>
      <c r="M25" s="22">
        <v>3845</v>
      </c>
      <c r="N25" s="22">
        <v>4221</v>
      </c>
      <c r="O25" s="22">
        <v>0</v>
      </c>
      <c r="P25" s="22">
        <v>0</v>
      </c>
      <c r="Q25" s="23">
        <v>217088</v>
      </c>
    </row>
    <row r="26" spans="2:17" ht="30.75" customHeight="1" x14ac:dyDescent="0.3">
      <c r="B26" s="8" t="s">
        <v>154</v>
      </c>
      <c r="C26" s="22">
        <v>5628360</v>
      </c>
      <c r="D26" s="22">
        <v>469265</v>
      </c>
      <c r="E26" s="22">
        <v>462480</v>
      </c>
      <c r="F26" s="22">
        <v>0</v>
      </c>
      <c r="G26" s="22">
        <v>64419</v>
      </c>
      <c r="H26" s="22">
        <v>64205</v>
      </c>
      <c r="I26" s="22">
        <v>0</v>
      </c>
      <c r="J26" s="22">
        <v>0</v>
      </c>
      <c r="K26" s="22">
        <v>0</v>
      </c>
      <c r="L26" s="22">
        <v>44438</v>
      </c>
      <c r="M26" s="22">
        <v>106078</v>
      </c>
      <c r="N26" s="22">
        <v>104078</v>
      </c>
      <c r="O26" s="22">
        <v>0</v>
      </c>
      <c r="P26" s="22">
        <v>0</v>
      </c>
      <c r="Q26" s="23">
        <v>5980198</v>
      </c>
    </row>
    <row r="27" spans="2:17" ht="30.75" customHeight="1" x14ac:dyDescent="0.3">
      <c r="B27" s="8" t="s">
        <v>38</v>
      </c>
      <c r="C27" s="22">
        <v>0</v>
      </c>
      <c r="D27" s="22">
        <v>0</v>
      </c>
      <c r="E27" s="22">
        <v>0</v>
      </c>
      <c r="F27" s="22">
        <v>0</v>
      </c>
      <c r="G27" s="22">
        <v>0</v>
      </c>
      <c r="H27" s="22">
        <v>0</v>
      </c>
      <c r="I27" s="22">
        <v>0</v>
      </c>
      <c r="J27" s="22">
        <v>0</v>
      </c>
      <c r="K27" s="22">
        <v>0</v>
      </c>
      <c r="L27" s="22">
        <v>0</v>
      </c>
      <c r="M27" s="22">
        <v>0</v>
      </c>
      <c r="N27" s="22">
        <v>0</v>
      </c>
      <c r="O27" s="22">
        <v>0</v>
      </c>
      <c r="P27" s="22">
        <v>0</v>
      </c>
      <c r="Q27" s="23">
        <v>0</v>
      </c>
    </row>
    <row r="28" spans="2:17" ht="30.75" customHeight="1" x14ac:dyDescent="0.3">
      <c r="B28" s="8" t="s">
        <v>62</v>
      </c>
      <c r="C28" s="22">
        <v>69495</v>
      </c>
      <c r="D28" s="22">
        <v>24317</v>
      </c>
      <c r="E28" s="22">
        <v>24317</v>
      </c>
      <c r="F28" s="22">
        <v>0</v>
      </c>
      <c r="G28" s="22">
        <v>2485</v>
      </c>
      <c r="H28" s="22">
        <v>2485</v>
      </c>
      <c r="I28" s="22">
        <v>0</v>
      </c>
      <c r="J28" s="22">
        <v>0</v>
      </c>
      <c r="K28" s="22">
        <v>0</v>
      </c>
      <c r="L28" s="22">
        <v>2868</v>
      </c>
      <c r="M28" s="22">
        <v>2320</v>
      </c>
      <c r="N28" s="22">
        <v>3015</v>
      </c>
      <c r="O28" s="22">
        <v>0</v>
      </c>
      <c r="P28" s="22">
        <v>0</v>
      </c>
      <c r="Q28" s="23">
        <v>89153</v>
      </c>
    </row>
    <row r="29" spans="2:17" ht="30.75" customHeight="1" x14ac:dyDescent="0.3">
      <c r="B29" s="8" t="s">
        <v>63</v>
      </c>
      <c r="C29" s="22">
        <v>51685</v>
      </c>
      <c r="D29" s="22">
        <v>6574</v>
      </c>
      <c r="E29" s="22">
        <v>6488</v>
      </c>
      <c r="F29" s="22">
        <v>0</v>
      </c>
      <c r="G29" s="22">
        <v>0</v>
      </c>
      <c r="H29" s="22">
        <v>0</v>
      </c>
      <c r="I29" s="22">
        <v>0</v>
      </c>
      <c r="J29" s="22">
        <v>0</v>
      </c>
      <c r="K29" s="22">
        <v>0</v>
      </c>
      <c r="L29" s="22">
        <v>156</v>
      </c>
      <c r="M29" s="22">
        <v>3464</v>
      </c>
      <c r="N29" s="22">
        <v>616</v>
      </c>
      <c r="O29" s="22">
        <v>0</v>
      </c>
      <c r="P29" s="22">
        <v>0</v>
      </c>
      <c r="Q29" s="23">
        <v>55168</v>
      </c>
    </row>
    <row r="30" spans="2:17" ht="30.75" customHeight="1" x14ac:dyDescent="0.3">
      <c r="B30" s="8" t="s">
        <v>64</v>
      </c>
      <c r="C30" s="22">
        <v>1004644</v>
      </c>
      <c r="D30" s="22">
        <v>165219</v>
      </c>
      <c r="E30" s="22">
        <v>165219</v>
      </c>
      <c r="F30" s="22">
        <v>0</v>
      </c>
      <c r="G30" s="22">
        <v>36709</v>
      </c>
      <c r="H30" s="22">
        <v>18033</v>
      </c>
      <c r="I30" s="22">
        <v>20836</v>
      </c>
      <c r="J30" s="22">
        <v>0</v>
      </c>
      <c r="K30" s="22">
        <v>0</v>
      </c>
      <c r="L30" s="22">
        <v>7202</v>
      </c>
      <c r="M30" s="22">
        <v>73776</v>
      </c>
      <c r="N30" s="22">
        <v>0</v>
      </c>
      <c r="O30" s="22">
        <v>0</v>
      </c>
      <c r="P30" s="22">
        <v>0</v>
      </c>
      <c r="Q30" s="23">
        <v>1050016</v>
      </c>
    </row>
    <row r="31" spans="2:17" ht="30.75" customHeight="1" x14ac:dyDescent="0.3">
      <c r="B31" s="64" t="s">
        <v>45</v>
      </c>
      <c r="C31" s="76">
        <f t="shared" ref="C31:Q31" si="0">SUM(C6:C30)</f>
        <v>77070503</v>
      </c>
      <c r="D31" s="76">
        <f t="shared" si="0"/>
        <v>6365976</v>
      </c>
      <c r="E31" s="76">
        <f t="shared" si="0"/>
        <v>6323256</v>
      </c>
      <c r="F31" s="76">
        <f t="shared" si="0"/>
        <v>100600</v>
      </c>
      <c r="G31" s="76">
        <f t="shared" si="0"/>
        <v>2466781</v>
      </c>
      <c r="H31" s="76">
        <f t="shared" si="0"/>
        <v>1936934</v>
      </c>
      <c r="I31" s="76">
        <f t="shared" si="0"/>
        <v>658890</v>
      </c>
      <c r="J31" s="76">
        <f t="shared" si="0"/>
        <v>427398</v>
      </c>
      <c r="K31" s="76">
        <f t="shared" si="0"/>
        <v>0</v>
      </c>
      <c r="L31" s="76">
        <f t="shared" si="0"/>
        <v>989505</v>
      </c>
      <c r="M31" s="76">
        <f t="shared" si="0"/>
        <v>1600227</v>
      </c>
      <c r="N31" s="76">
        <f t="shared" si="0"/>
        <v>2796889</v>
      </c>
      <c r="O31" s="76">
        <f t="shared" si="0"/>
        <v>23649</v>
      </c>
      <c r="P31" s="76">
        <f t="shared" si="0"/>
        <v>46191</v>
      </c>
      <c r="Q31" s="76">
        <f t="shared" si="0"/>
        <v>80608453</v>
      </c>
    </row>
    <row r="32" spans="2:17" ht="30.75" customHeight="1" x14ac:dyDescent="0.3">
      <c r="B32" s="243" t="s">
        <v>46</v>
      </c>
      <c r="C32" s="244"/>
      <c r="D32" s="244"/>
      <c r="E32" s="244"/>
      <c r="F32" s="244"/>
      <c r="G32" s="244"/>
      <c r="H32" s="244"/>
      <c r="I32" s="244"/>
      <c r="J32" s="244"/>
      <c r="K32" s="244"/>
      <c r="L32" s="244"/>
      <c r="M32" s="244"/>
      <c r="N32" s="244"/>
      <c r="O32" s="244"/>
      <c r="P32" s="244"/>
      <c r="Q32" s="245"/>
    </row>
    <row r="33" spans="2:17" ht="30.75" customHeight="1" x14ac:dyDescent="0.3">
      <c r="B33" s="8" t="s">
        <v>47</v>
      </c>
      <c r="C33" s="22">
        <v>0</v>
      </c>
      <c r="D33" s="22">
        <v>687</v>
      </c>
      <c r="E33" s="22">
        <v>584</v>
      </c>
      <c r="F33" s="22">
        <v>0</v>
      </c>
      <c r="G33" s="22">
        <v>209</v>
      </c>
      <c r="H33" s="22">
        <v>0</v>
      </c>
      <c r="I33" s="22">
        <v>0</v>
      </c>
      <c r="J33" s="22">
        <v>0</v>
      </c>
      <c r="K33" s="22">
        <v>0</v>
      </c>
      <c r="L33" s="22">
        <v>498</v>
      </c>
      <c r="M33" s="22">
        <v>34</v>
      </c>
      <c r="N33" s="22">
        <v>214</v>
      </c>
      <c r="O33" s="22">
        <v>9</v>
      </c>
      <c r="P33" s="22">
        <v>0</v>
      </c>
      <c r="Q33" s="23">
        <v>257</v>
      </c>
    </row>
    <row r="34" spans="2:17" ht="30.75" customHeight="1" x14ac:dyDescent="0.3">
      <c r="B34" s="8" t="s">
        <v>79</v>
      </c>
      <c r="C34" s="22">
        <v>0</v>
      </c>
      <c r="D34" s="22">
        <v>17392</v>
      </c>
      <c r="E34" s="22">
        <v>17392</v>
      </c>
      <c r="F34" s="22">
        <v>-1653</v>
      </c>
      <c r="G34" s="22">
        <v>1592</v>
      </c>
      <c r="H34" s="22">
        <v>0</v>
      </c>
      <c r="I34" s="22">
        <v>0</v>
      </c>
      <c r="J34" s="22">
        <v>0</v>
      </c>
      <c r="K34" s="22">
        <v>0</v>
      </c>
      <c r="L34" s="22">
        <v>4928</v>
      </c>
      <c r="M34" s="22">
        <v>1035</v>
      </c>
      <c r="N34" s="22">
        <v>0</v>
      </c>
      <c r="O34" s="22">
        <v>0</v>
      </c>
      <c r="P34" s="22">
        <v>0</v>
      </c>
      <c r="Q34" s="23">
        <v>9775</v>
      </c>
    </row>
    <row r="35" spans="2:17" ht="30.75" customHeight="1" x14ac:dyDescent="0.3">
      <c r="B35" s="8" t="s">
        <v>48</v>
      </c>
      <c r="C35" s="22">
        <v>1354345</v>
      </c>
      <c r="D35" s="22">
        <v>22336</v>
      </c>
      <c r="E35" s="22">
        <v>22336</v>
      </c>
      <c r="F35" s="22">
        <v>0</v>
      </c>
      <c r="G35" s="22">
        <v>13565</v>
      </c>
      <c r="H35" s="22">
        <v>-26316</v>
      </c>
      <c r="I35" s="22">
        <v>0</v>
      </c>
      <c r="J35" s="22">
        <v>0</v>
      </c>
      <c r="K35" s="22">
        <v>0</v>
      </c>
      <c r="L35" s="22">
        <v>6408</v>
      </c>
      <c r="M35" s="22">
        <v>3841</v>
      </c>
      <c r="N35" s="22">
        <v>18251</v>
      </c>
      <c r="O35" s="22">
        <v>0</v>
      </c>
      <c r="P35" s="22">
        <v>0</v>
      </c>
      <c r="Q35" s="23">
        <v>1410999</v>
      </c>
    </row>
    <row r="36" spans="2:17" ht="30.75" customHeight="1" x14ac:dyDescent="0.3">
      <c r="B36" s="64" t="s">
        <v>45</v>
      </c>
      <c r="C36" s="76">
        <f>SUM(C33:C35)</f>
        <v>1354345</v>
      </c>
      <c r="D36" s="76">
        <f t="shared" ref="D36:Q36" si="1">SUM(D33:D35)</f>
        <v>40415</v>
      </c>
      <c r="E36" s="76">
        <f t="shared" si="1"/>
        <v>40312</v>
      </c>
      <c r="F36" s="76">
        <f t="shared" si="1"/>
        <v>-1653</v>
      </c>
      <c r="G36" s="76">
        <f t="shared" si="1"/>
        <v>15366</v>
      </c>
      <c r="H36" s="76">
        <f t="shared" si="1"/>
        <v>-26316</v>
      </c>
      <c r="I36" s="76">
        <f t="shared" si="1"/>
        <v>0</v>
      </c>
      <c r="J36" s="76">
        <f t="shared" si="1"/>
        <v>0</v>
      </c>
      <c r="K36" s="76">
        <f t="shared" si="1"/>
        <v>0</v>
      </c>
      <c r="L36" s="76">
        <f t="shared" si="1"/>
        <v>11834</v>
      </c>
      <c r="M36" s="76">
        <f t="shared" si="1"/>
        <v>4910</v>
      </c>
      <c r="N36" s="76">
        <f t="shared" si="1"/>
        <v>18465</v>
      </c>
      <c r="O36" s="76">
        <f t="shared" si="1"/>
        <v>9</v>
      </c>
      <c r="P36" s="76">
        <f t="shared" si="1"/>
        <v>0</v>
      </c>
      <c r="Q36" s="76">
        <f t="shared" si="1"/>
        <v>1421031</v>
      </c>
    </row>
    <row r="37" spans="2:17" ht="21.75" customHeight="1" x14ac:dyDescent="0.3">
      <c r="B37" s="242" t="s">
        <v>50</v>
      </c>
      <c r="C37" s="242"/>
      <c r="D37" s="242"/>
      <c r="E37" s="242"/>
      <c r="F37" s="242"/>
      <c r="G37" s="242"/>
      <c r="H37" s="242"/>
      <c r="I37" s="242"/>
      <c r="J37" s="242"/>
      <c r="K37" s="242"/>
      <c r="L37" s="242"/>
      <c r="M37" s="242"/>
      <c r="N37" s="242"/>
      <c r="O37" s="242"/>
      <c r="P37" s="242"/>
      <c r="Q37" s="242"/>
    </row>
    <row r="38" spans="2:17" ht="21.75" customHeight="1" x14ac:dyDescent="0.3">
      <c r="C38" s="19"/>
      <c r="D38" s="19"/>
      <c r="E38" s="19"/>
      <c r="F38" s="19"/>
      <c r="G38" s="19"/>
      <c r="H38" s="19"/>
      <c r="I38" s="19"/>
      <c r="J38" s="19"/>
      <c r="K38" s="19"/>
      <c r="L38" s="19"/>
      <c r="M38" s="19"/>
      <c r="N38" s="19"/>
      <c r="O38" s="19"/>
      <c r="P38" s="19"/>
      <c r="Q38" s="19"/>
    </row>
    <row r="39" spans="2:17" ht="21.75" customHeight="1" x14ac:dyDescent="0.3">
      <c r="D39" s="128"/>
    </row>
  </sheetData>
  <sheetProtection password="E931" sheet="1" objects="1" scenarios="1"/>
  <mergeCells count="4">
    <mergeCell ref="B32:Q32"/>
    <mergeCell ref="B3:Q3"/>
    <mergeCell ref="B37:Q37"/>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Q38"/>
  <sheetViews>
    <sheetView showGridLines="0" zoomScale="80" zoomScaleNormal="80" workbookViewId="0">
      <selection activeCell="A4" sqref="A4"/>
    </sheetView>
  </sheetViews>
  <sheetFormatPr defaultColWidth="14.26953125" defaultRowHeight="21.75" customHeight="1" x14ac:dyDescent="0.3"/>
  <cols>
    <col min="1" max="1" width="16.26953125" style="6" customWidth="1"/>
    <col min="2" max="2" width="46" style="6" customWidth="1"/>
    <col min="3" max="16" width="17.54296875" style="6" customWidth="1"/>
    <col min="17" max="17" width="17.54296875" style="10" customWidth="1"/>
    <col min="18" max="16384" width="14.26953125" style="6"/>
  </cols>
  <sheetData>
    <row r="1" spans="2:17" ht="18.75" customHeight="1" x14ac:dyDescent="0.3"/>
    <row r="2" spans="2:17" ht="15.75" customHeight="1" x14ac:dyDescent="0.3"/>
    <row r="3" spans="2:17" ht="18.75" customHeight="1" x14ac:dyDescent="0.3">
      <c r="B3" s="246" t="s">
        <v>287</v>
      </c>
      <c r="C3" s="246"/>
      <c r="D3" s="246"/>
      <c r="E3" s="246"/>
      <c r="F3" s="246"/>
      <c r="G3" s="246"/>
      <c r="H3" s="246"/>
      <c r="I3" s="246"/>
      <c r="J3" s="246"/>
      <c r="K3" s="246"/>
      <c r="L3" s="246"/>
      <c r="M3" s="246"/>
      <c r="N3" s="246"/>
      <c r="O3" s="246"/>
      <c r="P3" s="246"/>
      <c r="Q3" s="246"/>
    </row>
    <row r="4" spans="2:17" s="18" customFormat="1" ht="36.75" customHeight="1" x14ac:dyDescent="0.3">
      <c r="B4" s="74" t="s">
        <v>0</v>
      </c>
      <c r="C4" s="70" t="s">
        <v>66</v>
      </c>
      <c r="D4" s="70" t="s">
        <v>67</v>
      </c>
      <c r="E4" s="70" t="s">
        <v>68</v>
      </c>
      <c r="F4" s="70" t="s">
        <v>69</v>
      </c>
      <c r="G4" s="70" t="s">
        <v>70</v>
      </c>
      <c r="H4" s="70" t="s">
        <v>87</v>
      </c>
      <c r="I4" s="75" t="s">
        <v>71</v>
      </c>
      <c r="J4" s="70" t="s">
        <v>72</v>
      </c>
      <c r="K4" s="71" t="s">
        <v>73</v>
      </c>
      <c r="L4" s="71" t="s">
        <v>74</v>
      </c>
      <c r="M4" s="71" t="s">
        <v>75</v>
      </c>
      <c r="N4" s="71" t="s">
        <v>2</v>
      </c>
      <c r="O4" s="71" t="s">
        <v>76</v>
      </c>
      <c r="P4" s="71" t="s">
        <v>77</v>
      </c>
      <c r="Q4" s="71" t="s">
        <v>78</v>
      </c>
    </row>
    <row r="5" spans="2:17" ht="31.5" customHeight="1" x14ac:dyDescent="0.3">
      <c r="B5" s="243" t="s">
        <v>16</v>
      </c>
      <c r="C5" s="244"/>
      <c r="D5" s="244"/>
      <c r="E5" s="244"/>
      <c r="F5" s="244"/>
      <c r="G5" s="244"/>
      <c r="H5" s="244"/>
      <c r="I5" s="244"/>
      <c r="J5" s="244"/>
      <c r="K5" s="244"/>
      <c r="L5" s="244"/>
      <c r="M5" s="244"/>
      <c r="N5" s="244"/>
      <c r="O5" s="244"/>
      <c r="P5" s="244"/>
      <c r="Q5" s="245"/>
    </row>
    <row r="6" spans="2:17" ht="31.5" customHeight="1" x14ac:dyDescent="0.3">
      <c r="B6" s="8" t="s">
        <v>51</v>
      </c>
      <c r="C6" s="22">
        <v>487598</v>
      </c>
      <c r="D6" s="22">
        <v>4555</v>
      </c>
      <c r="E6" s="22">
        <v>4555</v>
      </c>
      <c r="F6" s="22">
        <v>0</v>
      </c>
      <c r="G6" s="22">
        <v>15053</v>
      </c>
      <c r="H6" s="22">
        <v>0</v>
      </c>
      <c r="I6" s="22">
        <v>0</v>
      </c>
      <c r="J6" s="22">
        <v>0</v>
      </c>
      <c r="K6" s="22">
        <v>15053</v>
      </c>
      <c r="L6" s="22">
        <v>0</v>
      </c>
      <c r="M6" s="22">
        <v>1286</v>
      </c>
      <c r="N6" s="22">
        <v>14305</v>
      </c>
      <c r="O6" s="22">
        <v>709</v>
      </c>
      <c r="P6" s="22">
        <v>0</v>
      </c>
      <c r="Q6" s="23">
        <v>489410</v>
      </c>
    </row>
    <row r="7" spans="2:17" ht="31.5" customHeight="1" x14ac:dyDescent="0.3">
      <c r="B7" s="8" t="s">
        <v>144</v>
      </c>
      <c r="C7" s="22">
        <v>0</v>
      </c>
      <c r="D7" s="22">
        <v>0</v>
      </c>
      <c r="E7" s="22">
        <v>0</v>
      </c>
      <c r="F7" s="22">
        <v>0</v>
      </c>
      <c r="G7" s="22">
        <v>0</v>
      </c>
      <c r="H7" s="22">
        <v>0</v>
      </c>
      <c r="I7" s="22">
        <v>0</v>
      </c>
      <c r="J7" s="22">
        <v>0</v>
      </c>
      <c r="K7" s="22">
        <v>0</v>
      </c>
      <c r="L7" s="22">
        <v>0</v>
      </c>
      <c r="M7" s="22">
        <v>0</v>
      </c>
      <c r="N7" s="22">
        <v>0</v>
      </c>
      <c r="O7" s="22">
        <v>0</v>
      </c>
      <c r="P7" s="22">
        <v>0</v>
      </c>
      <c r="Q7" s="23">
        <v>0</v>
      </c>
    </row>
    <row r="8" spans="2:17" ht="31.5" customHeight="1" x14ac:dyDescent="0.3">
      <c r="B8" s="8" t="s">
        <v>153</v>
      </c>
      <c r="C8" s="22">
        <v>3870706</v>
      </c>
      <c r="D8" s="22">
        <v>523791</v>
      </c>
      <c r="E8" s="22">
        <v>523791</v>
      </c>
      <c r="F8" s="22">
        <v>0</v>
      </c>
      <c r="G8" s="22">
        <v>146491</v>
      </c>
      <c r="H8" s="22">
        <v>0</v>
      </c>
      <c r="I8" s="22">
        <v>0</v>
      </c>
      <c r="J8" s="22">
        <v>0</v>
      </c>
      <c r="K8" s="22">
        <v>146491</v>
      </c>
      <c r="L8" s="22">
        <v>0</v>
      </c>
      <c r="M8" s="22">
        <v>8005</v>
      </c>
      <c r="N8" s="22">
        <v>120551</v>
      </c>
      <c r="O8" s="22">
        <v>698</v>
      </c>
      <c r="P8" s="22">
        <v>0</v>
      </c>
      <c r="Q8" s="23">
        <v>4359852</v>
      </c>
    </row>
    <row r="9" spans="2:17" ht="31.5" customHeight="1" x14ac:dyDescent="0.3">
      <c r="B9" s="8" t="s">
        <v>52</v>
      </c>
      <c r="C9" s="22">
        <v>0</v>
      </c>
      <c r="D9" s="22">
        <v>0</v>
      </c>
      <c r="E9" s="22">
        <v>0</v>
      </c>
      <c r="F9" s="22">
        <v>0</v>
      </c>
      <c r="G9" s="22">
        <v>0</v>
      </c>
      <c r="H9" s="22">
        <v>0</v>
      </c>
      <c r="I9" s="22">
        <v>0</v>
      </c>
      <c r="J9" s="22">
        <v>0</v>
      </c>
      <c r="K9" s="22">
        <v>0</v>
      </c>
      <c r="L9" s="22">
        <v>0</v>
      </c>
      <c r="M9" s="22">
        <v>0</v>
      </c>
      <c r="N9" s="22">
        <v>0</v>
      </c>
      <c r="O9" s="22">
        <v>0</v>
      </c>
      <c r="P9" s="22">
        <v>0</v>
      </c>
      <c r="Q9" s="23">
        <v>0</v>
      </c>
    </row>
    <row r="10" spans="2:17" ht="31.5" customHeight="1" x14ac:dyDescent="0.3">
      <c r="B10" s="8" t="s">
        <v>53</v>
      </c>
      <c r="C10" s="22">
        <v>-291510</v>
      </c>
      <c r="D10" s="22">
        <v>60760</v>
      </c>
      <c r="E10" s="22">
        <v>60760</v>
      </c>
      <c r="F10" s="22">
        <v>0</v>
      </c>
      <c r="G10" s="22">
        <v>45265</v>
      </c>
      <c r="H10" s="22">
        <v>161559</v>
      </c>
      <c r="I10" s="22">
        <v>0</v>
      </c>
      <c r="J10" s="22">
        <v>0</v>
      </c>
      <c r="K10" s="22">
        <v>0</v>
      </c>
      <c r="L10" s="22">
        <v>1336</v>
      </c>
      <c r="M10" s="22">
        <v>5756</v>
      </c>
      <c r="N10" s="22">
        <v>59716</v>
      </c>
      <c r="O10" s="22">
        <v>0</v>
      </c>
      <c r="P10" s="22">
        <v>0</v>
      </c>
      <c r="Q10" s="23">
        <v>-339686</v>
      </c>
    </row>
    <row r="11" spans="2:17" ht="31.5" customHeight="1" x14ac:dyDescent="0.3">
      <c r="B11" s="8" t="s">
        <v>22</v>
      </c>
      <c r="C11" s="22">
        <v>0</v>
      </c>
      <c r="D11" s="22">
        <v>0</v>
      </c>
      <c r="E11" s="22">
        <v>0</v>
      </c>
      <c r="F11" s="22">
        <v>0</v>
      </c>
      <c r="G11" s="22">
        <v>0</v>
      </c>
      <c r="H11" s="22">
        <v>0</v>
      </c>
      <c r="I11" s="22">
        <v>0</v>
      </c>
      <c r="J11" s="22">
        <v>0</v>
      </c>
      <c r="K11" s="22">
        <v>0</v>
      </c>
      <c r="L11" s="22">
        <v>0</v>
      </c>
      <c r="M11" s="22">
        <v>0</v>
      </c>
      <c r="N11" s="22">
        <v>0</v>
      </c>
      <c r="O11" s="22">
        <v>0</v>
      </c>
      <c r="P11" s="22">
        <v>0</v>
      </c>
      <c r="Q11" s="23">
        <v>0</v>
      </c>
    </row>
    <row r="12" spans="2:17" ht="31.5" customHeight="1" x14ac:dyDescent="0.3">
      <c r="B12" s="8" t="s">
        <v>54</v>
      </c>
      <c r="C12" s="22">
        <v>0</v>
      </c>
      <c r="D12" s="22">
        <v>0</v>
      </c>
      <c r="E12" s="22">
        <v>0</v>
      </c>
      <c r="F12" s="22">
        <v>0</v>
      </c>
      <c r="G12" s="22">
        <v>0</v>
      </c>
      <c r="H12" s="22">
        <v>0</v>
      </c>
      <c r="I12" s="22">
        <v>0</v>
      </c>
      <c r="J12" s="22">
        <v>0</v>
      </c>
      <c r="K12" s="22">
        <v>0</v>
      </c>
      <c r="L12" s="22">
        <v>0</v>
      </c>
      <c r="M12" s="22">
        <v>0</v>
      </c>
      <c r="N12" s="22">
        <v>0</v>
      </c>
      <c r="O12" s="22">
        <v>0</v>
      </c>
      <c r="P12" s="22">
        <v>0</v>
      </c>
      <c r="Q12" s="23">
        <v>0</v>
      </c>
    </row>
    <row r="13" spans="2:17" ht="31.5" customHeight="1" x14ac:dyDescent="0.3">
      <c r="B13" s="8" t="s">
        <v>55</v>
      </c>
      <c r="C13" s="22">
        <v>0</v>
      </c>
      <c r="D13" s="22">
        <v>0</v>
      </c>
      <c r="E13" s="22">
        <v>0</v>
      </c>
      <c r="F13" s="22">
        <v>0</v>
      </c>
      <c r="G13" s="22">
        <v>0</v>
      </c>
      <c r="H13" s="22">
        <v>0</v>
      </c>
      <c r="I13" s="22">
        <v>0</v>
      </c>
      <c r="J13" s="22">
        <v>0</v>
      </c>
      <c r="K13" s="22">
        <v>0</v>
      </c>
      <c r="L13" s="22">
        <v>0</v>
      </c>
      <c r="M13" s="22">
        <v>0</v>
      </c>
      <c r="N13" s="22">
        <v>0</v>
      </c>
      <c r="O13" s="22">
        <v>0</v>
      </c>
      <c r="P13" s="22">
        <v>0</v>
      </c>
      <c r="Q13" s="23">
        <v>0</v>
      </c>
    </row>
    <row r="14" spans="2:17" ht="31.5" customHeight="1" x14ac:dyDescent="0.3">
      <c r="B14" s="8" t="s">
        <v>56</v>
      </c>
      <c r="C14" s="22">
        <v>0</v>
      </c>
      <c r="D14" s="22">
        <v>0</v>
      </c>
      <c r="E14" s="22">
        <v>0</v>
      </c>
      <c r="F14" s="22">
        <v>0</v>
      </c>
      <c r="G14" s="22">
        <v>0</v>
      </c>
      <c r="H14" s="22">
        <v>0</v>
      </c>
      <c r="I14" s="22">
        <v>0</v>
      </c>
      <c r="J14" s="22">
        <v>0</v>
      </c>
      <c r="K14" s="22">
        <v>0</v>
      </c>
      <c r="L14" s="22">
        <v>0</v>
      </c>
      <c r="M14" s="22">
        <v>0</v>
      </c>
      <c r="N14" s="22">
        <v>0</v>
      </c>
      <c r="O14" s="22">
        <v>0</v>
      </c>
      <c r="P14" s="22">
        <v>0</v>
      </c>
      <c r="Q14" s="23">
        <v>0</v>
      </c>
    </row>
    <row r="15" spans="2:17" ht="31.5" customHeight="1" x14ac:dyDescent="0.3">
      <c r="B15" s="8" t="s">
        <v>57</v>
      </c>
      <c r="C15" s="22">
        <v>10423588</v>
      </c>
      <c r="D15" s="22">
        <v>244191</v>
      </c>
      <c r="E15" s="22">
        <v>244191</v>
      </c>
      <c r="F15" s="22">
        <v>0</v>
      </c>
      <c r="G15" s="22">
        <v>0</v>
      </c>
      <c r="H15" s="22">
        <v>0</v>
      </c>
      <c r="I15" s="22">
        <v>0</v>
      </c>
      <c r="J15" s="22">
        <v>0</v>
      </c>
      <c r="K15" s="22">
        <v>284240</v>
      </c>
      <c r="L15" s="22">
        <v>4151</v>
      </c>
      <c r="M15" s="22">
        <v>6124</v>
      </c>
      <c r="N15" s="22">
        <v>576266</v>
      </c>
      <c r="O15" s="22">
        <v>0</v>
      </c>
      <c r="P15" s="22">
        <v>50400</v>
      </c>
      <c r="Q15" s="23">
        <v>10899129</v>
      </c>
    </row>
    <row r="16" spans="2:17" ht="31.5" customHeight="1" x14ac:dyDescent="0.3">
      <c r="B16" s="8" t="s">
        <v>58</v>
      </c>
      <c r="C16" s="22">
        <v>9665847</v>
      </c>
      <c r="D16" s="22">
        <v>403147</v>
      </c>
      <c r="E16" s="22">
        <v>403147</v>
      </c>
      <c r="F16" s="22">
        <v>0</v>
      </c>
      <c r="G16" s="22">
        <v>251838</v>
      </c>
      <c r="H16" s="22">
        <v>251838</v>
      </c>
      <c r="I16" s="22">
        <v>0</v>
      </c>
      <c r="J16" s="22">
        <v>0</v>
      </c>
      <c r="K16" s="22">
        <v>0</v>
      </c>
      <c r="L16" s="22">
        <v>9150</v>
      </c>
      <c r="M16" s="22">
        <v>9609</v>
      </c>
      <c r="N16" s="22">
        <v>393443</v>
      </c>
      <c r="O16" s="22">
        <v>753</v>
      </c>
      <c r="P16" s="22">
        <v>29970</v>
      </c>
      <c r="Q16" s="23">
        <v>10161117</v>
      </c>
    </row>
    <row r="17" spans="2:17" ht="31.5" customHeight="1" x14ac:dyDescent="0.3">
      <c r="B17" s="8" t="s">
        <v>59</v>
      </c>
      <c r="C17" s="22">
        <v>1226564</v>
      </c>
      <c r="D17" s="22">
        <v>35333</v>
      </c>
      <c r="E17" s="22">
        <v>35333</v>
      </c>
      <c r="F17" s="22">
        <v>0</v>
      </c>
      <c r="G17" s="22">
        <v>32073</v>
      </c>
      <c r="H17" s="22">
        <v>32073</v>
      </c>
      <c r="I17" s="22">
        <v>0</v>
      </c>
      <c r="J17" s="22">
        <v>0</v>
      </c>
      <c r="K17" s="22">
        <v>0</v>
      </c>
      <c r="L17" s="22">
        <v>2003</v>
      </c>
      <c r="M17" s="22">
        <v>0</v>
      </c>
      <c r="N17" s="22">
        <v>38108</v>
      </c>
      <c r="O17" s="22">
        <v>0</v>
      </c>
      <c r="P17" s="22">
        <v>0</v>
      </c>
      <c r="Q17" s="23">
        <v>1265929</v>
      </c>
    </row>
    <row r="18" spans="2:17" ht="31.5" customHeight="1" x14ac:dyDescent="0.3">
      <c r="B18" s="8" t="s">
        <v>133</v>
      </c>
      <c r="C18" s="22">
        <v>294551</v>
      </c>
      <c r="D18" s="22">
        <v>47773</v>
      </c>
      <c r="E18" s="22">
        <v>47773</v>
      </c>
      <c r="F18" s="22">
        <v>0</v>
      </c>
      <c r="G18" s="22">
        <v>12469</v>
      </c>
      <c r="H18" s="22">
        <v>0</v>
      </c>
      <c r="I18" s="22">
        <v>0</v>
      </c>
      <c r="J18" s="22">
        <v>0</v>
      </c>
      <c r="K18" s="22">
        <v>12469</v>
      </c>
      <c r="L18" s="22">
        <v>1913</v>
      </c>
      <c r="M18" s="22">
        <v>2315</v>
      </c>
      <c r="N18" s="22">
        <v>3301</v>
      </c>
      <c r="O18" s="22">
        <v>0</v>
      </c>
      <c r="P18" s="22">
        <v>0</v>
      </c>
      <c r="Q18" s="23">
        <v>328928</v>
      </c>
    </row>
    <row r="19" spans="2:17" ht="31.5" customHeight="1" x14ac:dyDescent="0.3">
      <c r="B19" s="8" t="s">
        <v>138</v>
      </c>
      <c r="C19" s="22">
        <v>283026</v>
      </c>
      <c r="D19" s="22">
        <v>5841</v>
      </c>
      <c r="E19" s="22">
        <v>5841</v>
      </c>
      <c r="F19" s="22">
        <v>0</v>
      </c>
      <c r="G19" s="22">
        <v>14852</v>
      </c>
      <c r="H19" s="22">
        <v>14852</v>
      </c>
      <c r="I19" s="22">
        <v>0</v>
      </c>
      <c r="J19" s="22">
        <v>0</v>
      </c>
      <c r="K19" s="22">
        <v>0</v>
      </c>
      <c r="L19" s="22">
        <v>0</v>
      </c>
      <c r="M19" s="22">
        <v>483</v>
      </c>
      <c r="N19" s="22">
        <v>10008</v>
      </c>
      <c r="O19" s="22">
        <v>0</v>
      </c>
      <c r="P19" s="22">
        <v>0</v>
      </c>
      <c r="Q19" s="23">
        <v>283540</v>
      </c>
    </row>
    <row r="20" spans="2:17" ht="31.5" customHeight="1" x14ac:dyDescent="0.3">
      <c r="B20" s="8" t="s">
        <v>35</v>
      </c>
      <c r="C20" s="22">
        <v>4614967</v>
      </c>
      <c r="D20" s="22">
        <v>440500</v>
      </c>
      <c r="E20" s="22">
        <v>440500</v>
      </c>
      <c r="F20" s="22">
        <v>0</v>
      </c>
      <c r="G20" s="22">
        <v>177840</v>
      </c>
      <c r="H20" s="22">
        <v>177840</v>
      </c>
      <c r="I20" s="22">
        <v>0</v>
      </c>
      <c r="J20" s="22">
        <v>0</v>
      </c>
      <c r="K20" s="22">
        <v>0</v>
      </c>
      <c r="L20" s="22">
        <v>9047</v>
      </c>
      <c r="M20" s="22">
        <v>18100</v>
      </c>
      <c r="N20" s="22">
        <v>49782</v>
      </c>
      <c r="O20" s="22">
        <v>0</v>
      </c>
      <c r="P20" s="22">
        <v>0</v>
      </c>
      <c r="Q20" s="23">
        <v>4900260</v>
      </c>
    </row>
    <row r="21" spans="2:17" ht="31.5" customHeight="1" x14ac:dyDescent="0.3">
      <c r="B21" s="58" t="s">
        <v>198</v>
      </c>
      <c r="C21" s="22">
        <v>0</v>
      </c>
      <c r="D21" s="22">
        <v>0</v>
      </c>
      <c r="E21" s="22">
        <v>0</v>
      </c>
      <c r="F21" s="22">
        <v>0</v>
      </c>
      <c r="G21" s="22">
        <v>0</v>
      </c>
      <c r="H21" s="22">
        <v>0</v>
      </c>
      <c r="I21" s="22">
        <v>0</v>
      </c>
      <c r="J21" s="22">
        <v>0</v>
      </c>
      <c r="K21" s="22">
        <v>0</v>
      </c>
      <c r="L21" s="22">
        <v>0</v>
      </c>
      <c r="M21" s="22">
        <v>0</v>
      </c>
      <c r="N21" s="22">
        <v>0</v>
      </c>
      <c r="O21" s="22">
        <v>0</v>
      </c>
      <c r="P21" s="22">
        <v>0</v>
      </c>
      <c r="Q21" s="23">
        <v>0</v>
      </c>
    </row>
    <row r="22" spans="2:17" ht="31.5" customHeight="1" x14ac:dyDescent="0.3">
      <c r="B22" s="8" t="s">
        <v>60</v>
      </c>
      <c r="C22" s="22">
        <v>-1123</v>
      </c>
      <c r="D22" s="22">
        <v>0</v>
      </c>
      <c r="E22" s="22">
        <v>0</v>
      </c>
      <c r="F22" s="22">
        <v>0</v>
      </c>
      <c r="G22" s="22">
        <v>205</v>
      </c>
      <c r="H22" s="22">
        <v>0</v>
      </c>
      <c r="I22" s="22">
        <v>0</v>
      </c>
      <c r="J22" s="22">
        <v>0</v>
      </c>
      <c r="K22" s="22">
        <v>205</v>
      </c>
      <c r="L22" s="22">
        <v>0</v>
      </c>
      <c r="M22" s="22">
        <v>0</v>
      </c>
      <c r="N22" s="22">
        <v>73</v>
      </c>
      <c r="O22" s="22">
        <v>2</v>
      </c>
      <c r="P22" s="22">
        <v>0</v>
      </c>
      <c r="Q22" s="23">
        <v>-1256</v>
      </c>
    </row>
    <row r="23" spans="2:17" ht="31.5" customHeight="1" x14ac:dyDescent="0.3">
      <c r="B23" s="8" t="s">
        <v>61</v>
      </c>
      <c r="C23" s="22">
        <v>207396</v>
      </c>
      <c r="D23" s="22">
        <v>5482</v>
      </c>
      <c r="E23" s="22">
        <v>5482</v>
      </c>
      <c r="F23" s="22">
        <v>0</v>
      </c>
      <c r="G23" s="22">
        <v>17</v>
      </c>
      <c r="H23" s="22">
        <v>17</v>
      </c>
      <c r="I23" s="22">
        <v>0</v>
      </c>
      <c r="J23" s="22">
        <v>0</v>
      </c>
      <c r="K23" s="22">
        <v>0</v>
      </c>
      <c r="L23" s="22">
        <v>260</v>
      </c>
      <c r="M23" s="22">
        <v>0</v>
      </c>
      <c r="N23" s="22">
        <v>0</v>
      </c>
      <c r="O23" s="22">
        <v>0</v>
      </c>
      <c r="P23" s="22">
        <v>0</v>
      </c>
      <c r="Q23" s="23">
        <v>212601</v>
      </c>
    </row>
    <row r="24" spans="2:17" ht="31.5" customHeight="1" x14ac:dyDescent="0.3">
      <c r="B24" s="8" t="s">
        <v>136</v>
      </c>
      <c r="C24" s="22">
        <v>0</v>
      </c>
      <c r="D24" s="22">
        <v>0</v>
      </c>
      <c r="E24" s="22">
        <v>0</v>
      </c>
      <c r="F24" s="22">
        <v>0</v>
      </c>
      <c r="G24" s="22">
        <v>0</v>
      </c>
      <c r="H24" s="22">
        <v>0</v>
      </c>
      <c r="I24" s="22">
        <v>0</v>
      </c>
      <c r="J24" s="22">
        <v>0</v>
      </c>
      <c r="K24" s="22">
        <v>0</v>
      </c>
      <c r="L24" s="22">
        <v>0</v>
      </c>
      <c r="M24" s="22">
        <v>0</v>
      </c>
      <c r="N24" s="22">
        <v>0</v>
      </c>
      <c r="O24" s="22">
        <v>0</v>
      </c>
      <c r="P24" s="22">
        <v>0</v>
      </c>
      <c r="Q24" s="23">
        <v>0</v>
      </c>
    </row>
    <row r="25" spans="2:17" ht="31.5" customHeight="1" x14ac:dyDescent="0.3">
      <c r="B25" s="8" t="s">
        <v>137</v>
      </c>
      <c r="C25" s="22">
        <v>-408</v>
      </c>
      <c r="D25" s="22">
        <v>0</v>
      </c>
      <c r="E25" s="22">
        <v>0</v>
      </c>
      <c r="F25" s="22">
        <v>0</v>
      </c>
      <c r="G25" s="22">
        <v>34</v>
      </c>
      <c r="H25" s="22">
        <v>0</v>
      </c>
      <c r="I25" s="22">
        <v>0</v>
      </c>
      <c r="J25" s="22">
        <v>0</v>
      </c>
      <c r="K25" s="22">
        <v>34</v>
      </c>
      <c r="L25" s="22">
        <v>0</v>
      </c>
      <c r="M25" s="22">
        <v>0</v>
      </c>
      <c r="N25" s="22">
        <v>4125</v>
      </c>
      <c r="O25" s="22">
        <v>0</v>
      </c>
      <c r="P25" s="22">
        <v>0</v>
      </c>
      <c r="Q25" s="23">
        <v>3683</v>
      </c>
    </row>
    <row r="26" spans="2:17" ht="31.5" customHeight="1" x14ac:dyDescent="0.3">
      <c r="B26" s="8" t="s">
        <v>154</v>
      </c>
      <c r="C26" s="22">
        <v>8448916</v>
      </c>
      <c r="D26" s="22">
        <v>123834</v>
      </c>
      <c r="E26" s="22">
        <v>123834</v>
      </c>
      <c r="F26" s="22">
        <v>0</v>
      </c>
      <c r="G26" s="22">
        <v>263372</v>
      </c>
      <c r="H26" s="22">
        <v>0</v>
      </c>
      <c r="I26" s="22">
        <v>0</v>
      </c>
      <c r="J26" s="22">
        <v>0</v>
      </c>
      <c r="K26" s="22">
        <v>263372</v>
      </c>
      <c r="L26" s="22">
        <v>2452</v>
      </c>
      <c r="M26" s="22">
        <v>3242</v>
      </c>
      <c r="N26" s="22">
        <v>280229</v>
      </c>
      <c r="O26" s="22">
        <v>0</v>
      </c>
      <c r="P26" s="22">
        <v>0</v>
      </c>
      <c r="Q26" s="23">
        <v>8583912</v>
      </c>
    </row>
    <row r="27" spans="2:17" ht="31.5" customHeight="1" x14ac:dyDescent="0.3">
      <c r="B27" s="8" t="s">
        <v>38</v>
      </c>
      <c r="C27" s="22">
        <v>0</v>
      </c>
      <c r="D27" s="22">
        <v>0</v>
      </c>
      <c r="E27" s="22">
        <v>0</v>
      </c>
      <c r="F27" s="22">
        <v>0</v>
      </c>
      <c r="G27" s="22">
        <v>0</v>
      </c>
      <c r="H27" s="22">
        <v>0</v>
      </c>
      <c r="I27" s="22">
        <v>0</v>
      </c>
      <c r="J27" s="22">
        <v>0</v>
      </c>
      <c r="K27" s="22">
        <v>0</v>
      </c>
      <c r="L27" s="22">
        <v>0</v>
      </c>
      <c r="M27" s="22">
        <v>0</v>
      </c>
      <c r="N27" s="22">
        <v>0</v>
      </c>
      <c r="O27" s="22">
        <v>0</v>
      </c>
      <c r="P27" s="22">
        <v>0</v>
      </c>
      <c r="Q27" s="23">
        <v>0</v>
      </c>
    </row>
    <row r="28" spans="2:17" ht="31.5" customHeight="1" x14ac:dyDescent="0.3">
      <c r="B28" s="8" t="s">
        <v>62</v>
      </c>
      <c r="C28" s="22">
        <v>1094054</v>
      </c>
      <c r="D28" s="22">
        <v>10030</v>
      </c>
      <c r="E28" s="22">
        <v>10030</v>
      </c>
      <c r="F28" s="22">
        <v>0</v>
      </c>
      <c r="G28" s="22">
        <v>30366</v>
      </c>
      <c r="H28" s="22">
        <v>30366</v>
      </c>
      <c r="I28" s="22">
        <v>0</v>
      </c>
      <c r="J28" s="22">
        <v>0</v>
      </c>
      <c r="K28" s="22">
        <v>0</v>
      </c>
      <c r="L28" s="22">
        <v>0</v>
      </c>
      <c r="M28" s="22">
        <v>957</v>
      </c>
      <c r="N28" s="22">
        <v>1243</v>
      </c>
      <c r="O28" s="22">
        <v>0</v>
      </c>
      <c r="P28" s="22">
        <v>0</v>
      </c>
      <c r="Q28" s="23">
        <v>1074004</v>
      </c>
    </row>
    <row r="29" spans="2:17" ht="31.5" customHeight="1" x14ac:dyDescent="0.3">
      <c r="B29" s="8" t="s">
        <v>63</v>
      </c>
      <c r="C29" s="22">
        <v>0</v>
      </c>
      <c r="D29" s="22">
        <v>0</v>
      </c>
      <c r="E29" s="22">
        <v>0</v>
      </c>
      <c r="F29" s="22">
        <v>0</v>
      </c>
      <c r="G29" s="22">
        <v>0</v>
      </c>
      <c r="H29" s="22">
        <v>0</v>
      </c>
      <c r="I29" s="22">
        <v>0</v>
      </c>
      <c r="J29" s="22">
        <v>0</v>
      </c>
      <c r="K29" s="22">
        <v>0</v>
      </c>
      <c r="L29" s="22">
        <v>0</v>
      </c>
      <c r="M29" s="22">
        <v>0</v>
      </c>
      <c r="N29" s="22">
        <v>0</v>
      </c>
      <c r="O29" s="22">
        <v>0</v>
      </c>
      <c r="P29" s="22">
        <v>0</v>
      </c>
      <c r="Q29" s="23">
        <v>0</v>
      </c>
    </row>
    <row r="30" spans="2:17" ht="31.5" customHeight="1" x14ac:dyDescent="0.3">
      <c r="B30" s="8" t="s">
        <v>64</v>
      </c>
      <c r="C30" s="22">
        <v>1161033</v>
      </c>
      <c r="D30" s="22">
        <v>0</v>
      </c>
      <c r="E30" s="22">
        <v>0</v>
      </c>
      <c r="F30" s="22">
        <v>0</v>
      </c>
      <c r="G30" s="22">
        <v>37304</v>
      </c>
      <c r="H30" s="22">
        <v>0</v>
      </c>
      <c r="I30" s="22">
        <v>0</v>
      </c>
      <c r="J30" s="22">
        <v>0</v>
      </c>
      <c r="K30" s="22">
        <v>36813</v>
      </c>
      <c r="L30" s="22">
        <v>0</v>
      </c>
      <c r="M30" s="22">
        <v>0</v>
      </c>
      <c r="N30" s="22">
        <v>0</v>
      </c>
      <c r="O30" s="22">
        <v>0</v>
      </c>
      <c r="P30" s="22">
        <v>0</v>
      </c>
      <c r="Q30" s="23">
        <v>1124220</v>
      </c>
    </row>
    <row r="31" spans="2:17" ht="31.5" customHeight="1" x14ac:dyDescent="0.3">
      <c r="B31" s="64" t="s">
        <v>45</v>
      </c>
      <c r="C31" s="76">
        <f t="shared" ref="C31:Q31" si="0">SUM(C6:C30)</f>
        <v>41485205</v>
      </c>
      <c r="D31" s="76">
        <f t="shared" si="0"/>
        <v>1905237</v>
      </c>
      <c r="E31" s="76">
        <f t="shared" si="0"/>
        <v>1905237</v>
      </c>
      <c r="F31" s="76">
        <f t="shared" si="0"/>
        <v>0</v>
      </c>
      <c r="G31" s="76">
        <f t="shared" si="0"/>
        <v>1027179</v>
      </c>
      <c r="H31" s="76">
        <f t="shared" si="0"/>
        <v>668545</v>
      </c>
      <c r="I31" s="76">
        <f t="shared" si="0"/>
        <v>0</v>
      </c>
      <c r="J31" s="76">
        <f t="shared" si="0"/>
        <v>0</v>
      </c>
      <c r="K31" s="76">
        <f t="shared" si="0"/>
        <v>758677</v>
      </c>
      <c r="L31" s="76">
        <f t="shared" si="0"/>
        <v>30312</v>
      </c>
      <c r="M31" s="76">
        <f t="shared" si="0"/>
        <v>55877</v>
      </c>
      <c r="N31" s="76">
        <f t="shared" si="0"/>
        <v>1551150</v>
      </c>
      <c r="O31" s="76">
        <f t="shared" si="0"/>
        <v>2162</v>
      </c>
      <c r="P31" s="76">
        <f t="shared" si="0"/>
        <v>80370</v>
      </c>
      <c r="Q31" s="76">
        <f t="shared" si="0"/>
        <v>43345643</v>
      </c>
    </row>
    <row r="32" spans="2:17" ht="31.5" customHeight="1" x14ac:dyDescent="0.3">
      <c r="B32" s="243" t="s">
        <v>46</v>
      </c>
      <c r="C32" s="244"/>
      <c r="D32" s="244"/>
      <c r="E32" s="244"/>
      <c r="F32" s="244"/>
      <c r="G32" s="244"/>
      <c r="H32" s="244"/>
      <c r="I32" s="244"/>
      <c r="J32" s="244"/>
      <c r="K32" s="244"/>
      <c r="L32" s="244"/>
      <c r="M32" s="244"/>
      <c r="N32" s="244"/>
      <c r="O32" s="244"/>
      <c r="P32" s="244"/>
      <c r="Q32" s="245"/>
    </row>
    <row r="33" spans="2:17" ht="31.5" customHeight="1" x14ac:dyDescent="0.3">
      <c r="B33" s="8" t="s">
        <v>47</v>
      </c>
      <c r="C33" s="22">
        <f>[1]ANNUITIES!C33</f>
        <v>0</v>
      </c>
      <c r="D33" s="22">
        <f>[1]ANNUITIES!D33</f>
        <v>0</v>
      </c>
      <c r="E33" s="22">
        <f>[1]ANNUITIES!E33</f>
        <v>0</v>
      </c>
      <c r="F33" s="22">
        <f>[1]ANNUITIES!F33</f>
        <v>0</v>
      </c>
      <c r="G33" s="22">
        <f>[1]ANNUITIES!G33</f>
        <v>0</v>
      </c>
      <c r="H33" s="22">
        <f>[1]ANNUITIES!H33</f>
        <v>0</v>
      </c>
      <c r="I33" s="22">
        <f>[1]ANNUITIES!I33</f>
        <v>0</v>
      </c>
      <c r="J33" s="22">
        <f>[1]ANNUITIES!J33</f>
        <v>0</v>
      </c>
      <c r="K33" s="22">
        <f>[1]ANNUITIES!K33</f>
        <v>0</v>
      </c>
      <c r="L33" s="22">
        <f>[1]ANNUITIES!L33</f>
        <v>0</v>
      </c>
      <c r="M33" s="22">
        <f>[1]ANNUITIES!M33</f>
        <v>0</v>
      </c>
      <c r="N33" s="22">
        <f>[1]ANNUITIES!N33</f>
        <v>0</v>
      </c>
      <c r="O33" s="22">
        <f>[1]ANNUITIES!O33</f>
        <v>0</v>
      </c>
      <c r="P33" s="22">
        <f>[1]ANNUITIES!P33</f>
        <v>0</v>
      </c>
      <c r="Q33" s="23">
        <f>[1]ANNUITIES!Q33</f>
        <v>0</v>
      </c>
    </row>
    <row r="34" spans="2:17" ht="31.5" customHeight="1" x14ac:dyDescent="0.3">
      <c r="B34" s="8" t="s">
        <v>79</v>
      </c>
      <c r="C34" s="22">
        <f>[1]ANNUITIES!C34</f>
        <v>0</v>
      </c>
      <c r="D34" s="22">
        <f>[1]ANNUITIES!D34</f>
        <v>0</v>
      </c>
      <c r="E34" s="22">
        <f>[1]ANNUITIES!E34</f>
        <v>0</v>
      </c>
      <c r="F34" s="22">
        <f>[1]ANNUITIES!F34</f>
        <v>0</v>
      </c>
      <c r="G34" s="22">
        <f>[1]ANNUITIES!G34</f>
        <v>0</v>
      </c>
      <c r="H34" s="22">
        <f>[1]ANNUITIES!H34</f>
        <v>0</v>
      </c>
      <c r="I34" s="22">
        <f>[1]ANNUITIES!I34</f>
        <v>0</v>
      </c>
      <c r="J34" s="22">
        <f>[1]ANNUITIES!J34</f>
        <v>0</v>
      </c>
      <c r="K34" s="22">
        <f>[1]ANNUITIES!K34</f>
        <v>0</v>
      </c>
      <c r="L34" s="22">
        <f>[1]ANNUITIES!L34</f>
        <v>0</v>
      </c>
      <c r="M34" s="22">
        <f>[1]ANNUITIES!M34</f>
        <v>0</v>
      </c>
      <c r="N34" s="22">
        <f>[1]ANNUITIES!N34</f>
        <v>0</v>
      </c>
      <c r="O34" s="22">
        <f>[1]ANNUITIES!O34</f>
        <v>0</v>
      </c>
      <c r="P34" s="22">
        <f>[1]ANNUITIES!P34</f>
        <v>0</v>
      </c>
      <c r="Q34" s="23">
        <f>[1]ANNUITIES!Q34</f>
        <v>0</v>
      </c>
    </row>
    <row r="35" spans="2:17" ht="31.5" customHeight="1" x14ac:dyDescent="0.3">
      <c r="B35" s="8" t="s">
        <v>48</v>
      </c>
      <c r="C35" s="22">
        <f>[1]ANNUITIES!C35</f>
        <v>0</v>
      </c>
      <c r="D35" s="22">
        <f>[1]ANNUITIES!D35</f>
        <v>0</v>
      </c>
      <c r="E35" s="22">
        <f>[1]ANNUITIES!E35</f>
        <v>0</v>
      </c>
      <c r="F35" s="22">
        <f>[1]ANNUITIES!F35</f>
        <v>0</v>
      </c>
      <c r="G35" s="22">
        <f>[1]ANNUITIES!G35</f>
        <v>0</v>
      </c>
      <c r="H35" s="22">
        <f>[1]ANNUITIES!H35</f>
        <v>0</v>
      </c>
      <c r="I35" s="22">
        <f>[1]ANNUITIES!I35</f>
        <v>0</v>
      </c>
      <c r="J35" s="22">
        <f>[1]ANNUITIES!J35</f>
        <v>0</v>
      </c>
      <c r="K35" s="22">
        <f>[1]ANNUITIES!K35</f>
        <v>0</v>
      </c>
      <c r="L35" s="22">
        <f>[1]ANNUITIES!L35</f>
        <v>0</v>
      </c>
      <c r="M35" s="22">
        <f>[1]ANNUITIES!M35</f>
        <v>0</v>
      </c>
      <c r="N35" s="22">
        <f>[1]ANNUITIES!N35</f>
        <v>0</v>
      </c>
      <c r="O35" s="22">
        <f>[1]ANNUITIES!O35</f>
        <v>0</v>
      </c>
      <c r="P35" s="22">
        <f>[1]ANNUITIES!P35</f>
        <v>0</v>
      </c>
      <c r="Q35" s="23">
        <f>[1]ANNUITIES!Q35</f>
        <v>0</v>
      </c>
    </row>
    <row r="36" spans="2:17" ht="31.5" customHeight="1" x14ac:dyDescent="0.3">
      <c r="B36" s="64" t="s">
        <v>45</v>
      </c>
      <c r="C36" s="76">
        <f>SUM(C33:C35)</f>
        <v>0</v>
      </c>
      <c r="D36" s="76">
        <f t="shared" ref="D36:Q36" si="1">SUM(D33:D35)</f>
        <v>0</v>
      </c>
      <c r="E36" s="76">
        <f t="shared" si="1"/>
        <v>0</v>
      </c>
      <c r="F36" s="76">
        <f t="shared" si="1"/>
        <v>0</v>
      </c>
      <c r="G36" s="76">
        <f t="shared" si="1"/>
        <v>0</v>
      </c>
      <c r="H36" s="76">
        <f t="shared" si="1"/>
        <v>0</v>
      </c>
      <c r="I36" s="76">
        <f t="shared" si="1"/>
        <v>0</v>
      </c>
      <c r="J36" s="76">
        <f t="shared" si="1"/>
        <v>0</v>
      </c>
      <c r="K36" s="76">
        <f t="shared" si="1"/>
        <v>0</v>
      </c>
      <c r="L36" s="76">
        <f t="shared" si="1"/>
        <v>0</v>
      </c>
      <c r="M36" s="76">
        <f t="shared" si="1"/>
        <v>0</v>
      </c>
      <c r="N36" s="76">
        <f t="shared" si="1"/>
        <v>0</v>
      </c>
      <c r="O36" s="76">
        <f t="shared" si="1"/>
        <v>0</v>
      </c>
      <c r="P36" s="76">
        <f t="shared" si="1"/>
        <v>0</v>
      </c>
      <c r="Q36" s="76">
        <f t="shared" si="1"/>
        <v>0</v>
      </c>
    </row>
    <row r="37" spans="2:17" ht="21.75" customHeight="1" x14ac:dyDescent="0.3">
      <c r="B37" s="242" t="s">
        <v>50</v>
      </c>
      <c r="C37" s="242"/>
      <c r="D37" s="242"/>
      <c r="E37" s="242"/>
      <c r="F37" s="242"/>
      <c r="G37" s="242"/>
      <c r="H37" s="242"/>
      <c r="I37" s="242"/>
      <c r="J37" s="242"/>
      <c r="K37" s="242"/>
      <c r="L37" s="242"/>
      <c r="M37" s="242"/>
      <c r="N37" s="242"/>
      <c r="O37" s="242"/>
      <c r="P37" s="242"/>
      <c r="Q37" s="242"/>
    </row>
    <row r="38" spans="2:17" ht="21.75" customHeight="1" x14ac:dyDescent="0.3">
      <c r="C38" s="19"/>
      <c r="D38" s="19"/>
      <c r="E38" s="19"/>
      <c r="F38" s="19"/>
      <c r="G38" s="19"/>
      <c r="H38" s="19"/>
      <c r="I38" s="19"/>
      <c r="J38" s="19"/>
      <c r="K38" s="19"/>
      <c r="L38" s="19"/>
      <c r="M38" s="19"/>
      <c r="N38" s="19"/>
      <c r="O38" s="19"/>
      <c r="P38" s="19"/>
      <c r="Q38" s="21"/>
    </row>
  </sheetData>
  <sheetProtection password="E931" sheet="1" objects="1" scenarios="1"/>
  <mergeCells count="4">
    <mergeCell ref="B3:Q3"/>
    <mergeCell ref="B5:Q5"/>
    <mergeCell ref="B32:Q32"/>
    <mergeCell ref="B37:Q37"/>
  </mergeCells>
  <pageMargins left="0.7" right="0.7" top="0.75" bottom="0.75" header="0.3" footer="0.3"/>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7</vt:i4>
      </vt:variant>
    </vt:vector>
  </HeadingPairs>
  <TitlesOfParts>
    <vt:vector size="42"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APPENDIX 10</vt:lpstr>
      <vt:lpstr>APPENDIX 11</vt:lpstr>
      <vt:lpstr>APPENDIX 12</vt:lpstr>
      <vt:lpstr>APPENDIX 13</vt:lpstr>
      <vt:lpstr>APPENDIX 14</vt:lpstr>
      <vt:lpstr>APPENDIX 15</vt:lpstr>
      <vt:lpstr>APPENDIX 16</vt:lpstr>
      <vt:lpstr>APPENDIX 17</vt:lpstr>
      <vt:lpstr>APPENDIX 18</vt:lpstr>
      <vt:lpstr>GDP</vt:lpstr>
      <vt:lpstr>INWARD</vt:lpstr>
      <vt:lpstr>MGT</vt:lpstr>
      <vt:lpstr>NPI</vt:lpstr>
      <vt:lpstr>COM</vt:lpstr>
      <vt:lpstr>NEPI</vt:lpstr>
      <vt:lpstr>APPENDIX 19</vt:lpstr>
      <vt:lpstr>APPENDIX 20 i</vt:lpstr>
      <vt:lpstr>APPENDIX 20 ii</vt:lpstr>
      <vt:lpstr>APPENDIX 20 iii</vt:lpstr>
      <vt:lpstr>APPENDIX 21 i</vt:lpstr>
      <vt:lpstr>APPENDIX 21 ii</vt:lpstr>
      <vt:lpstr>APPENDIX 21 iii</vt:lpstr>
      <vt:lpstr>APPENDIX  21 iv</vt:lpstr>
      <vt:lpstr>'APPENDIX  21 iv'!Print_Area</vt:lpstr>
      <vt:lpstr>'APPENDIX 1 '!Print_Area</vt:lpstr>
      <vt:lpstr>'APPENDIX 20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2017-06-13T09:27:29Z</cp:lastPrinted>
  <dcterms:created xsi:type="dcterms:W3CDTF">2014-08-15T11:20:55Z</dcterms:created>
  <dcterms:modified xsi:type="dcterms:W3CDTF">2019-06-28T08:17:07Z</dcterms:modified>
</cp:coreProperties>
</file>