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931" lockStructure="1"/>
  <bookViews>
    <workbookView xWindow="0" yWindow="1320" windowWidth="19440" windowHeight="5835" tabRatio="864" firstSheet="19" activeTab="31"/>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MGT" sheetId="49" state="hidden" r:id="rId22"/>
    <sheet name="NPI" sheetId="50" state="hidden" r:id="rId23"/>
    <sheet name="COM" sheetId="48" state="hidden" r:id="rId24"/>
    <sheet name="NEPI" sheetId="47" state="hidden" r:id="rId25"/>
    <sheet name="APPENDIX 19" sheetId="28" r:id="rId26"/>
    <sheet name="APPENDIX 20 i" sheetId="21" r:id="rId27"/>
    <sheet name="APPENDIX 20 ii" sheetId="19" r:id="rId28"/>
    <sheet name="APPENDIX 20 iii" sheetId="20" r:id="rId29"/>
    <sheet name="APPENDIX 21 i" sheetId="22" r:id="rId30"/>
    <sheet name="APPENDIX 21 ii" sheetId="23" r:id="rId31"/>
    <sheet name="APPENDIX 21 iii" sheetId="24" r:id="rId32"/>
    <sheet name="APPENDIX  21 iv" sheetId="25" r:id="rId33"/>
  </sheets>
  <externalReferences>
    <externalReference r:id="rId34"/>
  </externalReferences>
  <definedNames>
    <definedName name="_xlnm._FilterDatabase" localSheetId="15" hidden="1">'APPENDIX 13'!$B$3:$R$50</definedName>
    <definedName name="_xlnm.Print_Area" localSheetId="32">'APPENDIX  21 iv'!$A$1:$P$40</definedName>
    <definedName name="_xlnm.Print_Area" localSheetId="3">'APPENDIX 1 '!$A$1:$Q$50</definedName>
    <definedName name="_xlnm.Print_Area" localSheetId="28">'APPENDIX 20 iii'!$A$1:$AA$39</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45621"/>
</workbook>
</file>

<file path=xl/calcChain.xml><?xml version="1.0" encoding="utf-8"?>
<calcChain xmlns="http://schemas.openxmlformats.org/spreadsheetml/2006/main">
  <c r="D43" i="3" l="1"/>
  <c r="E43" i="3"/>
  <c r="F43" i="3"/>
  <c r="G43" i="3"/>
  <c r="H43" i="3"/>
  <c r="I43" i="3"/>
  <c r="J43" i="3"/>
  <c r="K43" i="3"/>
  <c r="L43" i="3"/>
  <c r="M43" i="3"/>
  <c r="N43" i="3"/>
  <c r="O43" i="3"/>
  <c r="P43" i="3"/>
  <c r="Q43" i="3"/>
  <c r="C43" i="3"/>
  <c r="Q35" i="5"/>
  <c r="P35" i="5"/>
  <c r="O35" i="5"/>
  <c r="N35" i="5"/>
  <c r="M35" i="5"/>
  <c r="L35" i="5"/>
  <c r="K35" i="5"/>
  <c r="J35" i="5"/>
  <c r="I35" i="5"/>
  <c r="H35" i="5"/>
  <c r="G35" i="5"/>
  <c r="F35" i="5"/>
  <c r="E35" i="5"/>
  <c r="D35" i="5"/>
  <c r="C35" i="5"/>
  <c r="Q34" i="5"/>
  <c r="P34" i="5"/>
  <c r="O34" i="5"/>
  <c r="N34" i="5"/>
  <c r="M34" i="5"/>
  <c r="L34" i="5"/>
  <c r="K34" i="5"/>
  <c r="J34" i="5"/>
  <c r="I34" i="5"/>
  <c r="H34" i="5"/>
  <c r="G34" i="5"/>
  <c r="F34" i="5"/>
  <c r="E34" i="5"/>
  <c r="D34" i="5"/>
  <c r="C34" i="5"/>
  <c r="Q33" i="5"/>
  <c r="P33" i="5"/>
  <c r="O33" i="5"/>
  <c r="N33" i="5"/>
  <c r="M33" i="5"/>
  <c r="L33" i="5"/>
  <c r="K33" i="5"/>
  <c r="J33" i="5"/>
  <c r="I33" i="5"/>
  <c r="H33" i="5"/>
  <c r="G33" i="5"/>
  <c r="F33" i="5"/>
  <c r="E33" i="5"/>
  <c r="D33" i="5"/>
  <c r="C33" i="5"/>
  <c r="Q30" i="5"/>
  <c r="P30" i="5"/>
  <c r="O30" i="5"/>
  <c r="N30" i="5"/>
  <c r="M30" i="5"/>
  <c r="L30" i="5"/>
  <c r="K30" i="5"/>
  <c r="J30" i="5"/>
  <c r="I30" i="5"/>
  <c r="H30" i="5"/>
  <c r="G30" i="5"/>
  <c r="F30" i="5"/>
  <c r="E30" i="5"/>
  <c r="D30" i="5"/>
  <c r="C31" i="9" s="1"/>
  <c r="C30" i="5"/>
  <c r="Q29" i="5"/>
  <c r="P29" i="5"/>
  <c r="O29" i="5"/>
  <c r="N29" i="5"/>
  <c r="M29" i="5"/>
  <c r="L29" i="5"/>
  <c r="K29" i="5"/>
  <c r="J29" i="5"/>
  <c r="I29" i="5"/>
  <c r="H29" i="5"/>
  <c r="G29" i="5"/>
  <c r="F29" i="5"/>
  <c r="E29" i="5"/>
  <c r="D29" i="5"/>
  <c r="C30" i="9" s="1"/>
  <c r="C29" i="5"/>
  <c r="Q28" i="5"/>
  <c r="P28" i="5"/>
  <c r="O28" i="5"/>
  <c r="N28" i="5"/>
  <c r="M28" i="5"/>
  <c r="L28" i="5"/>
  <c r="K28" i="5"/>
  <c r="J28" i="5"/>
  <c r="I28" i="5"/>
  <c r="H28" i="5"/>
  <c r="G28" i="5"/>
  <c r="F28" i="5"/>
  <c r="E28" i="5"/>
  <c r="D28" i="5"/>
  <c r="C29" i="9" s="1"/>
  <c r="C28" i="5"/>
  <c r="Q27" i="5"/>
  <c r="P27" i="5"/>
  <c r="O27" i="5"/>
  <c r="N27" i="5"/>
  <c r="M27" i="5"/>
  <c r="L27" i="5"/>
  <c r="K27" i="5"/>
  <c r="J27" i="5"/>
  <c r="I27" i="5"/>
  <c r="H27" i="5"/>
  <c r="G27" i="5"/>
  <c r="F27" i="5"/>
  <c r="E27" i="5"/>
  <c r="D27" i="5"/>
  <c r="C28" i="9" s="1"/>
  <c r="C27" i="5"/>
  <c r="Q26" i="5"/>
  <c r="P26" i="5"/>
  <c r="O26" i="5"/>
  <c r="N26" i="5"/>
  <c r="M26" i="5"/>
  <c r="L26" i="5"/>
  <c r="K26" i="5"/>
  <c r="J26" i="5"/>
  <c r="I26" i="5"/>
  <c r="H26" i="5"/>
  <c r="G26" i="5"/>
  <c r="F26" i="5"/>
  <c r="E26" i="5"/>
  <c r="D26" i="5"/>
  <c r="C27" i="9" s="1"/>
  <c r="C26" i="5"/>
  <c r="Q25" i="5"/>
  <c r="P25" i="5"/>
  <c r="O25" i="5"/>
  <c r="N25" i="5"/>
  <c r="M25" i="5"/>
  <c r="L25" i="5"/>
  <c r="K25" i="5"/>
  <c r="J25" i="5"/>
  <c r="I25" i="5"/>
  <c r="H25" i="5"/>
  <c r="G25" i="5"/>
  <c r="F25" i="5"/>
  <c r="E25" i="5"/>
  <c r="D25" i="5"/>
  <c r="C26" i="9" s="1"/>
  <c r="C25" i="5"/>
  <c r="Q24" i="5"/>
  <c r="P24" i="5"/>
  <c r="O24" i="5"/>
  <c r="N24" i="5"/>
  <c r="M24" i="5"/>
  <c r="L24" i="5"/>
  <c r="K24" i="5"/>
  <c r="J24" i="5"/>
  <c r="I24" i="5"/>
  <c r="H24" i="5"/>
  <c r="G24" i="5"/>
  <c r="F24" i="5"/>
  <c r="E24" i="5"/>
  <c r="D24" i="5"/>
  <c r="C25" i="9" s="1"/>
  <c r="C24" i="5"/>
  <c r="Q23" i="5"/>
  <c r="P23" i="5"/>
  <c r="O23" i="5"/>
  <c r="N23" i="5"/>
  <c r="M23" i="5"/>
  <c r="L23" i="5"/>
  <c r="K23" i="5"/>
  <c r="J23" i="5"/>
  <c r="I23" i="5"/>
  <c r="H23" i="5"/>
  <c r="G23" i="5"/>
  <c r="F23" i="5"/>
  <c r="E23" i="5"/>
  <c r="D23" i="5"/>
  <c r="C24" i="9" s="1"/>
  <c r="C23" i="5"/>
  <c r="Q22" i="5"/>
  <c r="P22" i="5"/>
  <c r="O22" i="5"/>
  <c r="N22" i="5"/>
  <c r="M22" i="5"/>
  <c r="L22" i="5"/>
  <c r="K22" i="5"/>
  <c r="J22" i="5"/>
  <c r="I22" i="5"/>
  <c r="H22" i="5"/>
  <c r="G22" i="5"/>
  <c r="F22" i="5"/>
  <c r="E22" i="5"/>
  <c r="D22" i="5"/>
  <c r="C23" i="9" s="1"/>
  <c r="C22" i="5"/>
  <c r="Q21" i="5"/>
  <c r="P21" i="5"/>
  <c r="O21" i="5"/>
  <c r="N21" i="5"/>
  <c r="M21" i="5"/>
  <c r="L21" i="5"/>
  <c r="K21" i="5"/>
  <c r="J21" i="5"/>
  <c r="I21" i="5"/>
  <c r="H21" i="5"/>
  <c r="G21" i="5"/>
  <c r="F21" i="5"/>
  <c r="E21" i="5"/>
  <c r="D21" i="5"/>
  <c r="C22" i="9" s="1"/>
  <c r="C21" i="5"/>
  <c r="Q20" i="5"/>
  <c r="P20" i="5"/>
  <c r="O20" i="5"/>
  <c r="N20" i="5"/>
  <c r="M20" i="5"/>
  <c r="L20" i="5"/>
  <c r="K20" i="5"/>
  <c r="J20" i="5"/>
  <c r="I20" i="5"/>
  <c r="H20" i="5"/>
  <c r="G20" i="5"/>
  <c r="F20" i="5"/>
  <c r="E20" i="5"/>
  <c r="D20" i="5"/>
  <c r="C21" i="9" s="1"/>
  <c r="C20" i="5"/>
  <c r="Q19" i="5"/>
  <c r="P19" i="5"/>
  <c r="O19" i="5"/>
  <c r="N19" i="5"/>
  <c r="M19" i="5"/>
  <c r="L19" i="5"/>
  <c r="K19" i="5"/>
  <c r="J19" i="5"/>
  <c r="I19" i="5"/>
  <c r="H19" i="5"/>
  <c r="G19" i="5"/>
  <c r="F19" i="5"/>
  <c r="E19" i="5"/>
  <c r="D19" i="5"/>
  <c r="C20" i="9" s="1"/>
  <c r="C19" i="5"/>
  <c r="Q18" i="5"/>
  <c r="P18" i="5"/>
  <c r="O18" i="5"/>
  <c r="N18" i="5"/>
  <c r="M18" i="5"/>
  <c r="L18" i="5"/>
  <c r="K18" i="5"/>
  <c r="J18" i="5"/>
  <c r="I18" i="5"/>
  <c r="H18" i="5"/>
  <c r="G18" i="5"/>
  <c r="F18" i="5"/>
  <c r="E18" i="5"/>
  <c r="D18" i="5"/>
  <c r="C19" i="9" s="1"/>
  <c r="C18" i="5"/>
  <c r="Q17" i="5"/>
  <c r="P17" i="5"/>
  <c r="O17" i="5"/>
  <c r="N17" i="5"/>
  <c r="M17" i="5"/>
  <c r="L17" i="5"/>
  <c r="K17" i="5"/>
  <c r="J17" i="5"/>
  <c r="I17" i="5"/>
  <c r="H17" i="5"/>
  <c r="G17" i="5"/>
  <c r="F17" i="5"/>
  <c r="E17" i="5"/>
  <c r="D17" i="5"/>
  <c r="C18" i="9" s="1"/>
  <c r="C17" i="5"/>
  <c r="Q16" i="5"/>
  <c r="P16" i="5"/>
  <c r="O16" i="5"/>
  <c r="N16" i="5"/>
  <c r="M16" i="5"/>
  <c r="L16" i="5"/>
  <c r="K16" i="5"/>
  <c r="J16" i="5"/>
  <c r="I16" i="5"/>
  <c r="H16" i="5"/>
  <c r="G16" i="5"/>
  <c r="F16" i="5"/>
  <c r="E16" i="5"/>
  <c r="D16" i="5"/>
  <c r="C17" i="9" s="1"/>
  <c r="C16" i="5"/>
  <c r="Q15" i="5"/>
  <c r="P15" i="5"/>
  <c r="O15" i="5"/>
  <c r="N15" i="5"/>
  <c r="M15" i="5"/>
  <c r="L15" i="5"/>
  <c r="K15" i="5"/>
  <c r="J15" i="5"/>
  <c r="I15" i="5"/>
  <c r="H15" i="5"/>
  <c r="G15" i="5"/>
  <c r="F15" i="5"/>
  <c r="E15" i="5"/>
  <c r="D15" i="5"/>
  <c r="C16" i="9" s="1"/>
  <c r="C15" i="5"/>
  <c r="Q14" i="5"/>
  <c r="P14" i="5"/>
  <c r="O14" i="5"/>
  <c r="N14" i="5"/>
  <c r="M14" i="5"/>
  <c r="L14" i="5"/>
  <c r="K14" i="5"/>
  <c r="J14" i="5"/>
  <c r="I14" i="5"/>
  <c r="H14" i="5"/>
  <c r="G14" i="5"/>
  <c r="F14" i="5"/>
  <c r="E14" i="5"/>
  <c r="D14" i="5"/>
  <c r="C15" i="9" s="1"/>
  <c r="C14" i="5"/>
  <c r="Q13" i="5"/>
  <c r="P13" i="5"/>
  <c r="O13" i="5"/>
  <c r="N13" i="5"/>
  <c r="M13" i="5"/>
  <c r="L13" i="5"/>
  <c r="K13" i="5"/>
  <c r="J13" i="5"/>
  <c r="I13" i="5"/>
  <c r="H13" i="5"/>
  <c r="G13" i="5"/>
  <c r="F13" i="5"/>
  <c r="E13" i="5"/>
  <c r="D13" i="5"/>
  <c r="C14" i="9" s="1"/>
  <c r="C13" i="5"/>
  <c r="Q12" i="5"/>
  <c r="P12" i="5"/>
  <c r="O12" i="5"/>
  <c r="N12" i="5"/>
  <c r="M12" i="5"/>
  <c r="L12" i="5"/>
  <c r="K12" i="5"/>
  <c r="J12" i="5"/>
  <c r="I12" i="5"/>
  <c r="H12" i="5"/>
  <c r="G12" i="5"/>
  <c r="F12" i="5"/>
  <c r="E12" i="5"/>
  <c r="D12" i="5"/>
  <c r="C13" i="9" s="1"/>
  <c r="C12" i="5"/>
  <c r="Q11" i="5"/>
  <c r="P11" i="5"/>
  <c r="O11" i="5"/>
  <c r="N11" i="5"/>
  <c r="M11" i="5"/>
  <c r="L11" i="5"/>
  <c r="K11" i="5"/>
  <c r="J11" i="5"/>
  <c r="I11" i="5"/>
  <c r="H11" i="5"/>
  <c r="G11" i="5"/>
  <c r="F11" i="5"/>
  <c r="E11" i="5"/>
  <c r="D11" i="5"/>
  <c r="C12" i="9" s="1"/>
  <c r="C11" i="5"/>
  <c r="Q10" i="5"/>
  <c r="P10" i="5"/>
  <c r="O10" i="5"/>
  <c r="N10" i="5"/>
  <c r="M10" i="5"/>
  <c r="L10" i="5"/>
  <c r="K10" i="5"/>
  <c r="J10" i="5"/>
  <c r="I10" i="5"/>
  <c r="H10" i="5"/>
  <c r="G10" i="5"/>
  <c r="F10" i="5"/>
  <c r="E10" i="5"/>
  <c r="D10" i="5"/>
  <c r="C11" i="9" s="1"/>
  <c r="C10" i="5"/>
  <c r="Q9" i="5"/>
  <c r="P9" i="5"/>
  <c r="O9" i="5"/>
  <c r="N9" i="5"/>
  <c r="M9" i="5"/>
  <c r="L9" i="5"/>
  <c r="K9" i="5"/>
  <c r="J9" i="5"/>
  <c r="I9" i="5"/>
  <c r="H9" i="5"/>
  <c r="G9" i="5"/>
  <c r="F9" i="5"/>
  <c r="E9" i="5"/>
  <c r="D9" i="5"/>
  <c r="C10" i="9" s="1"/>
  <c r="C9" i="5"/>
  <c r="Q8" i="5"/>
  <c r="P8" i="5"/>
  <c r="O8" i="5"/>
  <c r="N8" i="5"/>
  <c r="M8" i="5"/>
  <c r="L8" i="5"/>
  <c r="K8" i="5"/>
  <c r="J8" i="5"/>
  <c r="I8" i="5"/>
  <c r="H8" i="5"/>
  <c r="G8" i="5"/>
  <c r="F8" i="5"/>
  <c r="E8" i="5"/>
  <c r="D8" i="5"/>
  <c r="C9" i="9" s="1"/>
  <c r="C8" i="5"/>
  <c r="Q7" i="5"/>
  <c r="P7" i="5"/>
  <c r="O7" i="5"/>
  <c r="N7" i="5"/>
  <c r="M7" i="5"/>
  <c r="L7" i="5"/>
  <c r="K7" i="5"/>
  <c r="J7" i="5"/>
  <c r="I7" i="5"/>
  <c r="H7" i="5"/>
  <c r="G7" i="5"/>
  <c r="F7" i="5"/>
  <c r="E7" i="5"/>
  <c r="D7" i="5"/>
  <c r="C8" i="9" s="1"/>
  <c r="C7" i="5"/>
  <c r="Q6" i="5"/>
  <c r="P6" i="5"/>
  <c r="O6" i="5"/>
  <c r="N6" i="5"/>
  <c r="M6" i="5"/>
  <c r="L6" i="5"/>
  <c r="K6" i="5"/>
  <c r="J6" i="5"/>
  <c r="I6" i="5"/>
  <c r="H6" i="5"/>
  <c r="G6" i="5"/>
  <c r="F6" i="5"/>
  <c r="E6" i="5"/>
  <c r="D6" i="5"/>
  <c r="C7" i="9" s="1"/>
  <c r="Q35" i="41"/>
  <c r="P35" i="41"/>
  <c r="O35" i="41"/>
  <c r="N35" i="41"/>
  <c r="M35" i="41"/>
  <c r="L35" i="41"/>
  <c r="K35" i="41"/>
  <c r="J35" i="41"/>
  <c r="I35" i="41"/>
  <c r="H35" i="41"/>
  <c r="G35" i="41"/>
  <c r="F35" i="41"/>
  <c r="E35" i="41"/>
  <c r="D35" i="41"/>
  <c r="C35" i="41"/>
  <c r="Q34" i="41"/>
  <c r="P34" i="41"/>
  <c r="O34" i="41"/>
  <c r="N34" i="41"/>
  <c r="M34" i="41"/>
  <c r="L34" i="41"/>
  <c r="K34" i="41"/>
  <c r="J34" i="41"/>
  <c r="I34" i="41"/>
  <c r="H34" i="41"/>
  <c r="G34" i="41"/>
  <c r="F34" i="41"/>
  <c r="E34" i="41"/>
  <c r="D34" i="41"/>
  <c r="C34" i="41"/>
  <c r="Q33" i="41"/>
  <c r="P33" i="41"/>
  <c r="O33" i="41"/>
  <c r="N33" i="41"/>
  <c r="M33" i="41"/>
  <c r="L33" i="41"/>
  <c r="K33" i="41"/>
  <c r="J33" i="41"/>
  <c r="I33" i="41"/>
  <c r="H33" i="41"/>
  <c r="G33" i="41"/>
  <c r="F33" i="41"/>
  <c r="E33" i="41"/>
  <c r="D33" i="41"/>
  <c r="C33" i="41"/>
  <c r="Q30" i="41"/>
  <c r="P30" i="41"/>
  <c r="O30" i="41"/>
  <c r="N30" i="41"/>
  <c r="M30" i="41"/>
  <c r="L30" i="41"/>
  <c r="K30" i="41"/>
  <c r="J30" i="41"/>
  <c r="I30" i="41"/>
  <c r="H30" i="41"/>
  <c r="G30" i="41"/>
  <c r="F30" i="41"/>
  <c r="E30" i="41"/>
  <c r="D30" i="41"/>
  <c r="D31" i="9" s="1"/>
  <c r="C30" i="41"/>
  <c r="Q29" i="41"/>
  <c r="P29" i="41"/>
  <c r="O29" i="41"/>
  <c r="N29" i="41"/>
  <c r="M29" i="41"/>
  <c r="L29" i="41"/>
  <c r="K29" i="41"/>
  <c r="J29" i="41"/>
  <c r="I29" i="41"/>
  <c r="H29" i="41"/>
  <c r="G29" i="41"/>
  <c r="F29" i="41"/>
  <c r="E29" i="41"/>
  <c r="D29" i="41"/>
  <c r="D30" i="9" s="1"/>
  <c r="C29" i="41"/>
  <c r="Q28" i="41"/>
  <c r="P28" i="41"/>
  <c r="O28" i="41"/>
  <c r="N28" i="41"/>
  <c r="M28" i="41"/>
  <c r="L28" i="41"/>
  <c r="K28" i="41"/>
  <c r="J28" i="41"/>
  <c r="I28" i="41"/>
  <c r="H28" i="41"/>
  <c r="G28" i="41"/>
  <c r="F28" i="41"/>
  <c r="E28" i="41"/>
  <c r="D28" i="41"/>
  <c r="D29" i="9" s="1"/>
  <c r="C28" i="41"/>
  <c r="Q27" i="41"/>
  <c r="P27" i="41"/>
  <c r="O27" i="41"/>
  <c r="N27" i="41"/>
  <c r="M27" i="41"/>
  <c r="L27" i="41"/>
  <c r="K27" i="41"/>
  <c r="J27" i="41"/>
  <c r="I27" i="41"/>
  <c r="H27" i="41"/>
  <c r="G27" i="41"/>
  <c r="F27" i="41"/>
  <c r="E27" i="41"/>
  <c r="D27" i="41"/>
  <c r="D28" i="9" s="1"/>
  <c r="C27" i="41"/>
  <c r="Q26" i="41"/>
  <c r="P26" i="41"/>
  <c r="O26" i="41"/>
  <c r="N26" i="41"/>
  <c r="M26" i="41"/>
  <c r="L26" i="41"/>
  <c r="K26" i="41"/>
  <c r="J26" i="41"/>
  <c r="I26" i="41"/>
  <c r="H26" i="41"/>
  <c r="G26" i="41"/>
  <c r="F26" i="41"/>
  <c r="E26" i="41"/>
  <c r="D26" i="41"/>
  <c r="D27" i="9" s="1"/>
  <c r="C26" i="41"/>
  <c r="Q25" i="41"/>
  <c r="P25" i="41"/>
  <c r="O25" i="41"/>
  <c r="N25" i="41"/>
  <c r="M25" i="41"/>
  <c r="L25" i="41"/>
  <c r="K25" i="41"/>
  <c r="J25" i="41"/>
  <c r="I25" i="41"/>
  <c r="H25" i="41"/>
  <c r="G25" i="41"/>
  <c r="F25" i="41"/>
  <c r="E25" i="41"/>
  <c r="D25" i="41"/>
  <c r="D26" i="9" s="1"/>
  <c r="C25" i="41"/>
  <c r="Q24" i="41"/>
  <c r="P24" i="41"/>
  <c r="O24" i="41"/>
  <c r="N24" i="41"/>
  <c r="M24" i="41"/>
  <c r="L24" i="41"/>
  <c r="K24" i="41"/>
  <c r="J24" i="41"/>
  <c r="I24" i="41"/>
  <c r="H24" i="41"/>
  <c r="G24" i="41"/>
  <c r="F24" i="41"/>
  <c r="E24" i="41"/>
  <c r="D24" i="41"/>
  <c r="D25" i="9" s="1"/>
  <c r="C24" i="41"/>
  <c r="Q23" i="41"/>
  <c r="P23" i="41"/>
  <c r="O23" i="41"/>
  <c r="N23" i="41"/>
  <c r="M23" i="41"/>
  <c r="L23" i="41"/>
  <c r="K23" i="41"/>
  <c r="J23" i="41"/>
  <c r="I23" i="41"/>
  <c r="H23" i="41"/>
  <c r="G23" i="41"/>
  <c r="F23" i="41"/>
  <c r="E23" i="41"/>
  <c r="D23" i="41"/>
  <c r="D24" i="9" s="1"/>
  <c r="C23" i="41"/>
  <c r="Q22" i="41"/>
  <c r="P22" i="41"/>
  <c r="O22" i="41"/>
  <c r="N22" i="41"/>
  <c r="M22" i="41"/>
  <c r="L22" i="41"/>
  <c r="K22" i="41"/>
  <c r="J22" i="41"/>
  <c r="I22" i="41"/>
  <c r="H22" i="41"/>
  <c r="G22" i="41"/>
  <c r="F22" i="41"/>
  <c r="E22" i="41"/>
  <c r="D22" i="41"/>
  <c r="D23" i="9" s="1"/>
  <c r="C22" i="41"/>
  <c r="Q21" i="41"/>
  <c r="P21" i="41"/>
  <c r="O21" i="41"/>
  <c r="N21" i="41"/>
  <c r="M21" i="41"/>
  <c r="L21" i="41"/>
  <c r="K21" i="41"/>
  <c r="J21" i="41"/>
  <c r="I21" i="41"/>
  <c r="H21" i="41"/>
  <c r="G21" i="41"/>
  <c r="F21" i="41"/>
  <c r="E21" i="41"/>
  <c r="D21" i="41"/>
  <c r="D22" i="9" s="1"/>
  <c r="C21" i="41"/>
  <c r="Q20" i="41"/>
  <c r="P20" i="41"/>
  <c r="O20" i="41"/>
  <c r="N20" i="41"/>
  <c r="M20" i="41"/>
  <c r="L20" i="41"/>
  <c r="K20" i="41"/>
  <c r="J20" i="41"/>
  <c r="I20" i="41"/>
  <c r="H20" i="41"/>
  <c r="G20" i="41"/>
  <c r="F20" i="41"/>
  <c r="E20" i="41"/>
  <c r="D20" i="41"/>
  <c r="D21" i="9" s="1"/>
  <c r="C20" i="41"/>
  <c r="Q19" i="41"/>
  <c r="P19" i="41"/>
  <c r="O19" i="41"/>
  <c r="N19" i="41"/>
  <c r="M19" i="41"/>
  <c r="L19" i="41"/>
  <c r="K19" i="41"/>
  <c r="J19" i="41"/>
  <c r="I19" i="41"/>
  <c r="H19" i="41"/>
  <c r="G19" i="41"/>
  <c r="F19" i="41"/>
  <c r="E19" i="41"/>
  <c r="D19" i="41"/>
  <c r="D20" i="9" s="1"/>
  <c r="C19" i="41"/>
  <c r="Q18" i="41"/>
  <c r="P18" i="41"/>
  <c r="O18" i="41"/>
  <c r="N18" i="41"/>
  <c r="M18" i="41"/>
  <c r="L18" i="41"/>
  <c r="K18" i="41"/>
  <c r="J18" i="41"/>
  <c r="I18" i="41"/>
  <c r="H18" i="41"/>
  <c r="G18" i="41"/>
  <c r="F18" i="41"/>
  <c r="E18" i="41"/>
  <c r="D18" i="41"/>
  <c r="D19" i="9" s="1"/>
  <c r="C18" i="41"/>
  <c r="Q17" i="41"/>
  <c r="P17" i="41"/>
  <c r="O17" i="41"/>
  <c r="N17" i="41"/>
  <c r="M17" i="41"/>
  <c r="L17" i="41"/>
  <c r="K17" i="41"/>
  <c r="J17" i="41"/>
  <c r="I17" i="41"/>
  <c r="H17" i="41"/>
  <c r="G17" i="41"/>
  <c r="F17" i="41"/>
  <c r="E17" i="41"/>
  <c r="D17" i="41"/>
  <c r="D18" i="9" s="1"/>
  <c r="C17" i="41"/>
  <c r="Q16" i="41"/>
  <c r="P16" i="41"/>
  <c r="O16" i="41"/>
  <c r="N16" i="41"/>
  <c r="M16" i="41"/>
  <c r="L16" i="41"/>
  <c r="K16" i="41"/>
  <c r="J16" i="41"/>
  <c r="I16" i="41"/>
  <c r="H16" i="41"/>
  <c r="G16" i="41"/>
  <c r="F16" i="41"/>
  <c r="E16" i="41"/>
  <c r="D16" i="41"/>
  <c r="D17" i="9" s="1"/>
  <c r="C16" i="41"/>
  <c r="Q15" i="41"/>
  <c r="P15" i="41"/>
  <c r="O15" i="41"/>
  <c r="N15" i="41"/>
  <c r="M15" i="41"/>
  <c r="L15" i="41"/>
  <c r="K15" i="41"/>
  <c r="J15" i="41"/>
  <c r="I15" i="41"/>
  <c r="H15" i="41"/>
  <c r="G15" i="41"/>
  <c r="F15" i="41"/>
  <c r="E15" i="41"/>
  <c r="D15" i="41"/>
  <c r="D16" i="9" s="1"/>
  <c r="C15" i="41"/>
  <c r="Q14" i="41"/>
  <c r="P14" i="41"/>
  <c r="O14" i="41"/>
  <c r="N14" i="41"/>
  <c r="M14" i="41"/>
  <c r="L14" i="41"/>
  <c r="K14" i="41"/>
  <c r="J14" i="41"/>
  <c r="I14" i="41"/>
  <c r="H14" i="41"/>
  <c r="G14" i="41"/>
  <c r="F14" i="41"/>
  <c r="E14" i="41"/>
  <c r="D14" i="41"/>
  <c r="D15" i="9" s="1"/>
  <c r="C14" i="41"/>
  <c r="Q13" i="41"/>
  <c r="P13" i="41"/>
  <c r="O13" i="41"/>
  <c r="N13" i="41"/>
  <c r="M13" i="41"/>
  <c r="L13" i="41"/>
  <c r="K13" i="41"/>
  <c r="J13" i="41"/>
  <c r="I13" i="41"/>
  <c r="H13" i="41"/>
  <c r="G13" i="41"/>
  <c r="F13" i="41"/>
  <c r="E13" i="41"/>
  <c r="D13" i="41"/>
  <c r="D14" i="9" s="1"/>
  <c r="C13" i="41"/>
  <c r="Q12" i="41"/>
  <c r="P12" i="41"/>
  <c r="O12" i="41"/>
  <c r="N12" i="41"/>
  <c r="M12" i="41"/>
  <c r="L12" i="41"/>
  <c r="K12" i="41"/>
  <c r="J12" i="41"/>
  <c r="I12" i="41"/>
  <c r="H12" i="41"/>
  <c r="G12" i="41"/>
  <c r="F12" i="41"/>
  <c r="E12" i="41"/>
  <c r="D12" i="41"/>
  <c r="D13" i="9" s="1"/>
  <c r="C12" i="41"/>
  <c r="Q11" i="41"/>
  <c r="P11" i="41"/>
  <c r="O11" i="41"/>
  <c r="N11" i="41"/>
  <c r="M11" i="41"/>
  <c r="L11" i="41"/>
  <c r="K11" i="41"/>
  <c r="J11" i="41"/>
  <c r="I11" i="41"/>
  <c r="H11" i="41"/>
  <c r="G11" i="41"/>
  <c r="F11" i="41"/>
  <c r="E11" i="41"/>
  <c r="D11" i="41"/>
  <c r="D12" i="9" s="1"/>
  <c r="C11" i="41"/>
  <c r="Q10" i="41"/>
  <c r="P10" i="41"/>
  <c r="O10" i="41"/>
  <c r="N10" i="41"/>
  <c r="M10" i="41"/>
  <c r="L10" i="41"/>
  <c r="K10" i="41"/>
  <c r="J10" i="41"/>
  <c r="I10" i="41"/>
  <c r="H10" i="41"/>
  <c r="G10" i="41"/>
  <c r="F10" i="41"/>
  <c r="E10" i="41"/>
  <c r="D10" i="41"/>
  <c r="D11" i="9" s="1"/>
  <c r="C10" i="41"/>
  <c r="Q9" i="41"/>
  <c r="P9" i="41"/>
  <c r="O9" i="41"/>
  <c r="N9" i="41"/>
  <c r="M9" i="41"/>
  <c r="L9" i="41"/>
  <c r="K9" i="41"/>
  <c r="J9" i="41"/>
  <c r="I9" i="41"/>
  <c r="H9" i="41"/>
  <c r="G9" i="41"/>
  <c r="F9" i="41"/>
  <c r="E9" i="41"/>
  <c r="D9" i="41"/>
  <c r="D10" i="9" s="1"/>
  <c r="C9" i="41"/>
  <c r="Q8" i="41"/>
  <c r="P8" i="41"/>
  <c r="O8" i="41"/>
  <c r="N8" i="41"/>
  <c r="M8" i="41"/>
  <c r="L8" i="41"/>
  <c r="K8" i="41"/>
  <c r="J8" i="41"/>
  <c r="I8" i="41"/>
  <c r="H8" i="41"/>
  <c r="G8" i="41"/>
  <c r="F8" i="41"/>
  <c r="E8" i="41"/>
  <c r="D8" i="41"/>
  <c r="D9" i="9" s="1"/>
  <c r="C8" i="41"/>
  <c r="Q7" i="41"/>
  <c r="P7" i="41"/>
  <c r="O7" i="41"/>
  <c r="N7" i="41"/>
  <c r="M7" i="41"/>
  <c r="L7" i="41"/>
  <c r="K7" i="41"/>
  <c r="J7" i="41"/>
  <c r="I7" i="41"/>
  <c r="H7" i="41"/>
  <c r="G7" i="41"/>
  <c r="F7" i="41"/>
  <c r="E7" i="41"/>
  <c r="D7" i="41"/>
  <c r="D8" i="9" s="1"/>
  <c r="C7" i="41"/>
  <c r="Q6" i="41"/>
  <c r="P6" i="41"/>
  <c r="O6" i="41"/>
  <c r="N6" i="41"/>
  <c r="M6" i="41"/>
  <c r="L6" i="41"/>
  <c r="K6" i="41"/>
  <c r="J6" i="41"/>
  <c r="I6" i="41"/>
  <c r="H6" i="41"/>
  <c r="G6" i="41"/>
  <c r="F6" i="41"/>
  <c r="E6" i="41"/>
  <c r="D6" i="41"/>
  <c r="D7" i="9" s="1"/>
  <c r="Q35" i="6"/>
  <c r="P35" i="6"/>
  <c r="O35" i="6"/>
  <c r="N35" i="6"/>
  <c r="M35" i="6"/>
  <c r="L35" i="6"/>
  <c r="K35" i="6"/>
  <c r="J35" i="6"/>
  <c r="I35" i="6"/>
  <c r="H35" i="6"/>
  <c r="G35" i="6"/>
  <c r="F35" i="6"/>
  <c r="E35" i="6"/>
  <c r="D35" i="6"/>
  <c r="C35" i="6"/>
  <c r="Q34" i="6"/>
  <c r="P34" i="6"/>
  <c r="O34" i="6"/>
  <c r="N34" i="6"/>
  <c r="M34" i="6"/>
  <c r="L34" i="6"/>
  <c r="K34" i="6"/>
  <c r="J34" i="6"/>
  <c r="I34" i="6"/>
  <c r="H34" i="6"/>
  <c r="G34" i="6"/>
  <c r="F34" i="6"/>
  <c r="E34" i="6"/>
  <c r="D34" i="6"/>
  <c r="C34" i="6"/>
  <c r="Q33" i="6"/>
  <c r="P33" i="6"/>
  <c r="O33" i="6"/>
  <c r="N33" i="6"/>
  <c r="M33" i="6"/>
  <c r="L33" i="6"/>
  <c r="K33" i="6"/>
  <c r="J33" i="6"/>
  <c r="I33" i="6"/>
  <c r="H33" i="6"/>
  <c r="G33" i="6"/>
  <c r="F33" i="6"/>
  <c r="E33" i="6"/>
  <c r="D33" i="6"/>
  <c r="C33" i="6"/>
  <c r="Q30" i="6"/>
  <c r="P30" i="6"/>
  <c r="O30" i="6"/>
  <c r="N30" i="6"/>
  <c r="M30" i="6"/>
  <c r="L30" i="6"/>
  <c r="K30" i="6"/>
  <c r="J30" i="6"/>
  <c r="I30" i="6"/>
  <c r="H30" i="6"/>
  <c r="G30" i="6"/>
  <c r="F30" i="6"/>
  <c r="E30" i="6"/>
  <c r="D30" i="6"/>
  <c r="C30" i="6"/>
  <c r="Q29" i="6"/>
  <c r="P29" i="6"/>
  <c r="O29" i="6"/>
  <c r="N29" i="6"/>
  <c r="M29" i="6"/>
  <c r="L29" i="6"/>
  <c r="K29" i="6"/>
  <c r="J29" i="6"/>
  <c r="I29" i="6"/>
  <c r="H29" i="6"/>
  <c r="G29" i="6"/>
  <c r="F29" i="6"/>
  <c r="E29" i="6"/>
  <c r="D29" i="6"/>
  <c r="C29" i="6"/>
  <c r="Q28" i="6"/>
  <c r="P28" i="6"/>
  <c r="O28" i="6"/>
  <c r="N28" i="6"/>
  <c r="M28" i="6"/>
  <c r="L28" i="6"/>
  <c r="K28" i="6"/>
  <c r="J28" i="6"/>
  <c r="I28" i="6"/>
  <c r="H28" i="6"/>
  <c r="G28" i="6"/>
  <c r="F28" i="6"/>
  <c r="E28" i="6"/>
  <c r="D28" i="6"/>
  <c r="C28" i="6"/>
  <c r="Q27" i="6"/>
  <c r="P27" i="6"/>
  <c r="O27" i="6"/>
  <c r="N27" i="6"/>
  <c r="M27" i="6"/>
  <c r="L27" i="6"/>
  <c r="K27" i="6"/>
  <c r="J27" i="6"/>
  <c r="I27" i="6"/>
  <c r="H27" i="6"/>
  <c r="G27" i="6"/>
  <c r="F27" i="6"/>
  <c r="E27" i="6"/>
  <c r="D27" i="6"/>
  <c r="C27" i="6"/>
  <c r="Q26" i="6"/>
  <c r="P26" i="6"/>
  <c r="O26" i="6"/>
  <c r="N26" i="6"/>
  <c r="M26" i="6"/>
  <c r="L26" i="6"/>
  <c r="K26" i="6"/>
  <c r="J26" i="6"/>
  <c r="I26" i="6"/>
  <c r="H26" i="6"/>
  <c r="G26" i="6"/>
  <c r="F26" i="6"/>
  <c r="E26" i="6"/>
  <c r="D26" i="6"/>
  <c r="C26" i="6"/>
  <c r="Q25" i="6"/>
  <c r="P25" i="6"/>
  <c r="O25" i="6"/>
  <c r="N25" i="6"/>
  <c r="M25" i="6"/>
  <c r="L25" i="6"/>
  <c r="K25" i="6"/>
  <c r="J25" i="6"/>
  <c r="I25" i="6"/>
  <c r="H25" i="6"/>
  <c r="G25" i="6"/>
  <c r="F25" i="6"/>
  <c r="E25" i="6"/>
  <c r="D25" i="6"/>
  <c r="C25" i="6"/>
  <c r="Q24" i="6"/>
  <c r="P24" i="6"/>
  <c r="O24" i="6"/>
  <c r="N24" i="6"/>
  <c r="M24" i="6"/>
  <c r="L24" i="6"/>
  <c r="K24" i="6"/>
  <c r="J24" i="6"/>
  <c r="I24" i="6"/>
  <c r="H24" i="6"/>
  <c r="G24" i="6"/>
  <c r="F24" i="6"/>
  <c r="E24" i="6"/>
  <c r="D24" i="6"/>
  <c r="C24" i="6"/>
  <c r="Q23" i="6"/>
  <c r="P23" i="6"/>
  <c r="O23" i="6"/>
  <c r="N23" i="6"/>
  <c r="M23" i="6"/>
  <c r="L23" i="6"/>
  <c r="K23" i="6"/>
  <c r="J23" i="6"/>
  <c r="I23" i="6"/>
  <c r="H23" i="6"/>
  <c r="G23" i="6"/>
  <c r="F23" i="6"/>
  <c r="E23" i="6"/>
  <c r="D23" i="6"/>
  <c r="C23" i="6"/>
  <c r="Q22" i="6"/>
  <c r="P22" i="6"/>
  <c r="O22" i="6"/>
  <c r="N22" i="6"/>
  <c r="M22" i="6"/>
  <c r="L22" i="6"/>
  <c r="K22" i="6"/>
  <c r="J22" i="6"/>
  <c r="I22" i="6"/>
  <c r="H22" i="6"/>
  <c r="G22" i="6"/>
  <c r="F22" i="6"/>
  <c r="E22" i="6"/>
  <c r="D22" i="6"/>
  <c r="C22" i="6"/>
  <c r="Q21" i="6"/>
  <c r="P21" i="6"/>
  <c r="O21" i="6"/>
  <c r="N21" i="6"/>
  <c r="M21" i="6"/>
  <c r="L21" i="6"/>
  <c r="K21" i="6"/>
  <c r="J21" i="6"/>
  <c r="I21" i="6"/>
  <c r="H21" i="6"/>
  <c r="G21" i="6"/>
  <c r="F21" i="6"/>
  <c r="E21" i="6"/>
  <c r="D21" i="6"/>
  <c r="C21" i="6"/>
  <c r="Q20" i="6"/>
  <c r="P20" i="6"/>
  <c r="O20" i="6"/>
  <c r="N20" i="6"/>
  <c r="M20" i="6"/>
  <c r="L20" i="6"/>
  <c r="K20" i="6"/>
  <c r="J20" i="6"/>
  <c r="I20" i="6"/>
  <c r="H20" i="6"/>
  <c r="G20" i="6"/>
  <c r="F20" i="6"/>
  <c r="E20" i="6"/>
  <c r="D20" i="6"/>
  <c r="C20" i="6"/>
  <c r="Q19" i="6"/>
  <c r="P19" i="6"/>
  <c r="O19" i="6"/>
  <c r="N19" i="6"/>
  <c r="M19" i="6"/>
  <c r="L19" i="6"/>
  <c r="K19" i="6"/>
  <c r="J19" i="6"/>
  <c r="I19" i="6"/>
  <c r="H19" i="6"/>
  <c r="G19" i="6"/>
  <c r="F19" i="6"/>
  <c r="E19" i="6"/>
  <c r="D19" i="6"/>
  <c r="C19" i="6"/>
  <c r="Q18" i="6"/>
  <c r="P18" i="6"/>
  <c r="O18" i="6"/>
  <c r="N18" i="6"/>
  <c r="M18" i="6"/>
  <c r="L18" i="6"/>
  <c r="K18" i="6"/>
  <c r="J18" i="6"/>
  <c r="I18" i="6"/>
  <c r="H18" i="6"/>
  <c r="G18" i="6"/>
  <c r="F18" i="6"/>
  <c r="E18" i="6"/>
  <c r="D18" i="6"/>
  <c r="C18" i="6"/>
  <c r="Q17" i="6"/>
  <c r="P17" i="6"/>
  <c r="O17" i="6"/>
  <c r="N17" i="6"/>
  <c r="M17" i="6"/>
  <c r="L17" i="6"/>
  <c r="K17" i="6"/>
  <c r="J17" i="6"/>
  <c r="I17" i="6"/>
  <c r="H17" i="6"/>
  <c r="G17" i="6"/>
  <c r="F17" i="6"/>
  <c r="E17" i="6"/>
  <c r="D17" i="6"/>
  <c r="C17" i="6"/>
  <c r="Q16" i="6"/>
  <c r="P16" i="6"/>
  <c r="O16" i="6"/>
  <c r="N16" i="6"/>
  <c r="M16" i="6"/>
  <c r="L16" i="6"/>
  <c r="K16" i="6"/>
  <c r="J16" i="6"/>
  <c r="I16" i="6"/>
  <c r="H16" i="6"/>
  <c r="G16" i="6"/>
  <c r="F16" i="6"/>
  <c r="E16" i="6"/>
  <c r="D16" i="6"/>
  <c r="C16" i="6"/>
  <c r="Q15" i="6"/>
  <c r="P15" i="6"/>
  <c r="O15" i="6"/>
  <c r="N15" i="6"/>
  <c r="M15" i="6"/>
  <c r="L15" i="6"/>
  <c r="K15" i="6"/>
  <c r="J15" i="6"/>
  <c r="I15" i="6"/>
  <c r="H15" i="6"/>
  <c r="G15" i="6"/>
  <c r="F15" i="6"/>
  <c r="E15" i="6"/>
  <c r="D15" i="6"/>
  <c r="C15" i="6"/>
  <c r="Q14" i="6"/>
  <c r="P14" i="6"/>
  <c r="O14" i="6"/>
  <c r="N14" i="6"/>
  <c r="M14" i="6"/>
  <c r="L14" i="6"/>
  <c r="K14" i="6"/>
  <c r="J14" i="6"/>
  <c r="I14" i="6"/>
  <c r="H14" i="6"/>
  <c r="G14" i="6"/>
  <c r="F14" i="6"/>
  <c r="E14" i="6"/>
  <c r="D14" i="6"/>
  <c r="C14" i="6"/>
  <c r="Q13" i="6"/>
  <c r="P13" i="6"/>
  <c r="O13" i="6"/>
  <c r="N13" i="6"/>
  <c r="M13" i="6"/>
  <c r="L13" i="6"/>
  <c r="K13" i="6"/>
  <c r="J13" i="6"/>
  <c r="I13" i="6"/>
  <c r="H13" i="6"/>
  <c r="G13" i="6"/>
  <c r="F13" i="6"/>
  <c r="E13" i="6"/>
  <c r="D13" i="6"/>
  <c r="C13" i="6"/>
  <c r="Q12" i="6"/>
  <c r="P12" i="6"/>
  <c r="O12" i="6"/>
  <c r="N12" i="6"/>
  <c r="M12" i="6"/>
  <c r="L12" i="6"/>
  <c r="K12" i="6"/>
  <c r="J12" i="6"/>
  <c r="I12" i="6"/>
  <c r="H12" i="6"/>
  <c r="G12" i="6"/>
  <c r="F12" i="6"/>
  <c r="E12" i="6"/>
  <c r="D12" i="6"/>
  <c r="C12" i="6"/>
  <c r="Q11" i="6"/>
  <c r="P11" i="6"/>
  <c r="O11" i="6"/>
  <c r="N11" i="6"/>
  <c r="M11" i="6"/>
  <c r="L11" i="6"/>
  <c r="K11" i="6"/>
  <c r="J11" i="6"/>
  <c r="I11" i="6"/>
  <c r="H11" i="6"/>
  <c r="G11" i="6"/>
  <c r="F11" i="6"/>
  <c r="E11" i="6"/>
  <c r="D11" i="6"/>
  <c r="C11" i="6"/>
  <c r="Q10" i="6"/>
  <c r="P10" i="6"/>
  <c r="O10" i="6"/>
  <c r="N10" i="6"/>
  <c r="M10" i="6"/>
  <c r="L10" i="6"/>
  <c r="K10" i="6"/>
  <c r="J10" i="6"/>
  <c r="I10" i="6"/>
  <c r="H10" i="6"/>
  <c r="G10" i="6"/>
  <c r="F10" i="6"/>
  <c r="E10" i="6"/>
  <c r="D10" i="6"/>
  <c r="C10" i="6"/>
  <c r="Q9" i="6"/>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Q6" i="6"/>
  <c r="P6" i="6"/>
  <c r="O6" i="6"/>
  <c r="N6" i="6"/>
  <c r="M6" i="6"/>
  <c r="L6" i="6"/>
  <c r="K6" i="6"/>
  <c r="J6" i="6"/>
  <c r="I6" i="6"/>
  <c r="H6" i="6"/>
  <c r="G6" i="6"/>
  <c r="F6" i="6"/>
  <c r="E6" i="6"/>
  <c r="D6" i="6"/>
  <c r="Q35" i="43"/>
  <c r="P35" i="43"/>
  <c r="O35" i="43"/>
  <c r="N35" i="43"/>
  <c r="M35" i="43"/>
  <c r="L35" i="43"/>
  <c r="K35" i="43"/>
  <c r="J35" i="43"/>
  <c r="I35" i="43"/>
  <c r="H35" i="43"/>
  <c r="G35" i="43"/>
  <c r="F35" i="43"/>
  <c r="E35" i="43"/>
  <c r="D35" i="43"/>
  <c r="C35" i="43"/>
  <c r="Q34" i="43"/>
  <c r="P34" i="43"/>
  <c r="O34" i="43"/>
  <c r="N34" i="43"/>
  <c r="M34" i="43"/>
  <c r="L34" i="43"/>
  <c r="K34" i="43"/>
  <c r="J34" i="43"/>
  <c r="I34" i="43"/>
  <c r="H34" i="43"/>
  <c r="G34" i="43"/>
  <c r="F34" i="43"/>
  <c r="E34" i="43"/>
  <c r="D34" i="43"/>
  <c r="C34" i="43"/>
  <c r="Q33" i="43"/>
  <c r="P33" i="43"/>
  <c r="O33" i="43"/>
  <c r="N33" i="43"/>
  <c r="M33" i="43"/>
  <c r="L33" i="43"/>
  <c r="K33" i="43"/>
  <c r="J33" i="43"/>
  <c r="I33" i="43"/>
  <c r="H33" i="43"/>
  <c r="G33" i="43"/>
  <c r="F33" i="43"/>
  <c r="E33" i="43"/>
  <c r="D33" i="43"/>
  <c r="C33" i="43"/>
  <c r="Q30" i="43"/>
  <c r="P30" i="43"/>
  <c r="O30" i="43"/>
  <c r="N30" i="43"/>
  <c r="M30" i="43"/>
  <c r="L30" i="43"/>
  <c r="K30" i="43"/>
  <c r="J30" i="43"/>
  <c r="I30" i="43"/>
  <c r="H30" i="43"/>
  <c r="G30" i="43"/>
  <c r="F30" i="43"/>
  <c r="E30" i="43"/>
  <c r="D30" i="43"/>
  <c r="C30" i="43"/>
  <c r="Q29" i="43"/>
  <c r="P29" i="43"/>
  <c r="O29" i="43"/>
  <c r="N29" i="43"/>
  <c r="M29" i="43"/>
  <c r="L29" i="43"/>
  <c r="K29" i="43"/>
  <c r="J29" i="43"/>
  <c r="I29" i="43"/>
  <c r="H29" i="43"/>
  <c r="G29" i="43"/>
  <c r="F29" i="43"/>
  <c r="E29" i="43"/>
  <c r="D29" i="43"/>
  <c r="C29" i="43"/>
  <c r="Q28" i="43"/>
  <c r="P28" i="43"/>
  <c r="O28" i="43"/>
  <c r="N28" i="43"/>
  <c r="M28" i="43"/>
  <c r="L28" i="43"/>
  <c r="K28" i="43"/>
  <c r="J28" i="43"/>
  <c r="I28" i="43"/>
  <c r="H28" i="43"/>
  <c r="G28" i="43"/>
  <c r="F28" i="43"/>
  <c r="E28" i="43"/>
  <c r="D28" i="43"/>
  <c r="C28" i="43"/>
  <c r="Q27" i="43"/>
  <c r="P27" i="43"/>
  <c r="O27" i="43"/>
  <c r="N27" i="43"/>
  <c r="M27" i="43"/>
  <c r="L27" i="43"/>
  <c r="K27" i="43"/>
  <c r="J27" i="43"/>
  <c r="I27" i="43"/>
  <c r="H27" i="43"/>
  <c r="G27" i="43"/>
  <c r="F27" i="43"/>
  <c r="E27" i="43"/>
  <c r="D27" i="43"/>
  <c r="C27" i="43"/>
  <c r="Q26" i="43"/>
  <c r="P26" i="43"/>
  <c r="O26" i="43"/>
  <c r="N26" i="43"/>
  <c r="M26" i="43"/>
  <c r="L26" i="43"/>
  <c r="K26" i="43"/>
  <c r="J26" i="43"/>
  <c r="I26" i="43"/>
  <c r="H26" i="43"/>
  <c r="G26" i="43"/>
  <c r="F26" i="43"/>
  <c r="E26" i="43"/>
  <c r="D26" i="43"/>
  <c r="C26" i="43"/>
  <c r="Q25" i="43"/>
  <c r="P25" i="43"/>
  <c r="O25" i="43"/>
  <c r="N25" i="43"/>
  <c r="M25" i="43"/>
  <c r="L25" i="43"/>
  <c r="K25" i="43"/>
  <c r="J25" i="43"/>
  <c r="I25" i="43"/>
  <c r="H25" i="43"/>
  <c r="G25" i="43"/>
  <c r="F25" i="43"/>
  <c r="E25" i="43"/>
  <c r="D25" i="43"/>
  <c r="C25" i="43"/>
  <c r="Q24" i="43"/>
  <c r="P24" i="43"/>
  <c r="O24" i="43"/>
  <c r="N24" i="43"/>
  <c r="M24" i="43"/>
  <c r="L24" i="43"/>
  <c r="K24" i="43"/>
  <c r="J24" i="43"/>
  <c r="I24" i="43"/>
  <c r="H24" i="43"/>
  <c r="G24" i="43"/>
  <c r="F24" i="43"/>
  <c r="E24" i="43"/>
  <c r="D24" i="43"/>
  <c r="C24" i="43"/>
  <c r="Q23" i="43"/>
  <c r="P23" i="43"/>
  <c r="O23" i="43"/>
  <c r="N23" i="43"/>
  <c r="M23" i="43"/>
  <c r="L23" i="43"/>
  <c r="K23" i="43"/>
  <c r="J23" i="43"/>
  <c r="I23" i="43"/>
  <c r="H23" i="43"/>
  <c r="G23" i="43"/>
  <c r="F23" i="43"/>
  <c r="E23" i="43"/>
  <c r="D23" i="43"/>
  <c r="C23" i="43"/>
  <c r="Q22" i="43"/>
  <c r="P22" i="43"/>
  <c r="O22" i="43"/>
  <c r="N22" i="43"/>
  <c r="M22" i="43"/>
  <c r="L22" i="43"/>
  <c r="K22" i="43"/>
  <c r="J22" i="43"/>
  <c r="I22" i="43"/>
  <c r="H22" i="43"/>
  <c r="G22" i="43"/>
  <c r="F22" i="43"/>
  <c r="E22" i="43"/>
  <c r="D22" i="43"/>
  <c r="C22" i="43"/>
  <c r="Q21" i="43"/>
  <c r="P21" i="43"/>
  <c r="O21" i="43"/>
  <c r="N21" i="43"/>
  <c r="M21" i="43"/>
  <c r="L21" i="43"/>
  <c r="K21" i="43"/>
  <c r="J21" i="43"/>
  <c r="I21" i="43"/>
  <c r="H21" i="43"/>
  <c r="G21" i="43"/>
  <c r="F21" i="43"/>
  <c r="E21" i="43"/>
  <c r="D21" i="43"/>
  <c r="C21" i="43"/>
  <c r="Q20" i="43"/>
  <c r="P20" i="43"/>
  <c r="O20" i="43"/>
  <c r="N20" i="43"/>
  <c r="M20" i="43"/>
  <c r="L20" i="43"/>
  <c r="K20" i="43"/>
  <c r="J20" i="43"/>
  <c r="I20" i="43"/>
  <c r="H20" i="43"/>
  <c r="G20" i="43"/>
  <c r="F20" i="43"/>
  <c r="E20" i="43"/>
  <c r="D20" i="43"/>
  <c r="C20" i="43"/>
  <c r="Q19" i="43"/>
  <c r="P19" i="43"/>
  <c r="O19" i="43"/>
  <c r="N19" i="43"/>
  <c r="M19" i="43"/>
  <c r="L19" i="43"/>
  <c r="K19" i="43"/>
  <c r="J19" i="43"/>
  <c r="I19" i="43"/>
  <c r="H19" i="43"/>
  <c r="G19" i="43"/>
  <c r="F19" i="43"/>
  <c r="E19" i="43"/>
  <c r="D19" i="43"/>
  <c r="C19" i="43"/>
  <c r="Q18" i="43"/>
  <c r="P18" i="43"/>
  <c r="O18" i="43"/>
  <c r="N18" i="43"/>
  <c r="M18" i="43"/>
  <c r="L18" i="43"/>
  <c r="K18" i="43"/>
  <c r="J18" i="43"/>
  <c r="I18" i="43"/>
  <c r="H18" i="43"/>
  <c r="G18" i="43"/>
  <c r="F18" i="43"/>
  <c r="E18" i="43"/>
  <c r="D18" i="43"/>
  <c r="C18" i="43"/>
  <c r="Q17" i="43"/>
  <c r="P17" i="43"/>
  <c r="O17" i="43"/>
  <c r="N17" i="43"/>
  <c r="M17" i="43"/>
  <c r="L17" i="43"/>
  <c r="K17" i="43"/>
  <c r="J17" i="43"/>
  <c r="I17" i="43"/>
  <c r="H17" i="43"/>
  <c r="G17" i="43"/>
  <c r="F17" i="43"/>
  <c r="E17" i="43"/>
  <c r="D17" i="43"/>
  <c r="C17" i="43"/>
  <c r="Q16" i="43"/>
  <c r="P16" i="43"/>
  <c r="O16" i="43"/>
  <c r="N16" i="43"/>
  <c r="M16" i="43"/>
  <c r="L16" i="43"/>
  <c r="K16" i="43"/>
  <c r="J16" i="43"/>
  <c r="I16" i="43"/>
  <c r="H16" i="43"/>
  <c r="G16" i="43"/>
  <c r="F16" i="43"/>
  <c r="E16" i="43"/>
  <c r="D16" i="43"/>
  <c r="C16" i="43"/>
  <c r="Q15" i="43"/>
  <c r="P15" i="43"/>
  <c r="O15" i="43"/>
  <c r="N15" i="43"/>
  <c r="M15" i="43"/>
  <c r="L15" i="43"/>
  <c r="K15" i="43"/>
  <c r="J15" i="43"/>
  <c r="I15" i="43"/>
  <c r="H15" i="43"/>
  <c r="G15" i="43"/>
  <c r="F15" i="43"/>
  <c r="E15" i="43"/>
  <c r="D15" i="43"/>
  <c r="C15" i="43"/>
  <c r="Q14" i="43"/>
  <c r="P14" i="43"/>
  <c r="O14" i="43"/>
  <c r="N14" i="43"/>
  <c r="M14" i="43"/>
  <c r="L14" i="43"/>
  <c r="K14" i="43"/>
  <c r="J14" i="43"/>
  <c r="I14" i="43"/>
  <c r="H14" i="43"/>
  <c r="G14" i="43"/>
  <c r="F14" i="43"/>
  <c r="E14" i="43"/>
  <c r="D14" i="43"/>
  <c r="C14" i="43"/>
  <c r="Q13" i="43"/>
  <c r="P13" i="43"/>
  <c r="O13" i="43"/>
  <c r="N13" i="43"/>
  <c r="M13" i="43"/>
  <c r="L13" i="43"/>
  <c r="K13" i="43"/>
  <c r="J13" i="43"/>
  <c r="I13" i="43"/>
  <c r="H13" i="43"/>
  <c r="G13" i="43"/>
  <c r="F13" i="43"/>
  <c r="E13" i="43"/>
  <c r="D13" i="43"/>
  <c r="C13" i="43"/>
  <c r="Q12" i="43"/>
  <c r="P12" i="43"/>
  <c r="O12" i="43"/>
  <c r="N12" i="43"/>
  <c r="M12" i="43"/>
  <c r="L12" i="43"/>
  <c r="K12" i="43"/>
  <c r="J12" i="43"/>
  <c r="I12" i="43"/>
  <c r="H12" i="43"/>
  <c r="G12" i="43"/>
  <c r="F12" i="43"/>
  <c r="E12" i="43"/>
  <c r="D12" i="43"/>
  <c r="C12" i="43"/>
  <c r="Q11" i="43"/>
  <c r="P11" i="43"/>
  <c r="O11" i="43"/>
  <c r="N11" i="43"/>
  <c r="M11" i="43"/>
  <c r="L11" i="43"/>
  <c r="K11" i="43"/>
  <c r="J11" i="43"/>
  <c r="I11" i="43"/>
  <c r="H11" i="43"/>
  <c r="G11" i="43"/>
  <c r="F11" i="43"/>
  <c r="E11" i="43"/>
  <c r="D11" i="43"/>
  <c r="C11" i="43"/>
  <c r="Q10" i="43"/>
  <c r="P10" i="43"/>
  <c r="O10" i="43"/>
  <c r="N10" i="43"/>
  <c r="M10" i="43"/>
  <c r="L10" i="43"/>
  <c r="K10" i="43"/>
  <c r="J10" i="43"/>
  <c r="I10" i="43"/>
  <c r="H10" i="43"/>
  <c r="G10" i="43"/>
  <c r="F10" i="43"/>
  <c r="E10" i="43"/>
  <c r="D10" i="43"/>
  <c r="C10" i="43"/>
  <c r="Q9" i="43"/>
  <c r="P9" i="43"/>
  <c r="O9" i="43"/>
  <c r="N9" i="43"/>
  <c r="M9" i="43"/>
  <c r="L9" i="43"/>
  <c r="K9" i="43"/>
  <c r="J9" i="43"/>
  <c r="I9" i="43"/>
  <c r="H9" i="43"/>
  <c r="G9" i="43"/>
  <c r="F9" i="43"/>
  <c r="E9" i="43"/>
  <c r="D9" i="43"/>
  <c r="C9" i="43"/>
  <c r="Q8" i="43"/>
  <c r="P8" i="43"/>
  <c r="O8" i="43"/>
  <c r="N8" i="43"/>
  <c r="M8" i="43"/>
  <c r="L8" i="43"/>
  <c r="K8" i="43"/>
  <c r="J8" i="43"/>
  <c r="I8" i="43"/>
  <c r="H8" i="43"/>
  <c r="G8" i="43"/>
  <c r="F8" i="43"/>
  <c r="E8" i="43"/>
  <c r="D8" i="43"/>
  <c r="C8" i="43"/>
  <c r="Q7" i="43"/>
  <c r="P7" i="43"/>
  <c r="O7" i="43"/>
  <c r="N7" i="43"/>
  <c r="M7" i="43"/>
  <c r="L7" i="43"/>
  <c r="K7" i="43"/>
  <c r="J7" i="43"/>
  <c r="I7" i="43"/>
  <c r="H7" i="43"/>
  <c r="G7" i="43"/>
  <c r="F7" i="43"/>
  <c r="E7" i="43"/>
  <c r="D7" i="43"/>
  <c r="C7" i="43"/>
  <c r="Q6" i="43"/>
  <c r="P6" i="43"/>
  <c r="O6" i="43"/>
  <c r="N6" i="43"/>
  <c r="M6" i="43"/>
  <c r="L6" i="43"/>
  <c r="K6" i="43"/>
  <c r="J6" i="43"/>
  <c r="I6" i="43"/>
  <c r="H6" i="43"/>
  <c r="G6" i="43"/>
  <c r="F6" i="43"/>
  <c r="E6" i="43"/>
  <c r="D6" i="43"/>
  <c r="Q35" i="45"/>
  <c r="P35" i="45"/>
  <c r="O35" i="45"/>
  <c r="N35" i="45"/>
  <c r="M35" i="45"/>
  <c r="L35" i="45"/>
  <c r="K35" i="45"/>
  <c r="J35" i="45"/>
  <c r="I35" i="45"/>
  <c r="H35" i="45"/>
  <c r="G35" i="45"/>
  <c r="F35" i="45"/>
  <c r="E35" i="45"/>
  <c r="D35" i="45"/>
  <c r="C35" i="45"/>
  <c r="Q34" i="45"/>
  <c r="P34" i="45"/>
  <c r="O34" i="45"/>
  <c r="N34" i="45"/>
  <c r="M34" i="45"/>
  <c r="L34" i="45"/>
  <c r="K34" i="45"/>
  <c r="J34" i="45"/>
  <c r="I34" i="45"/>
  <c r="H34" i="45"/>
  <c r="G34" i="45"/>
  <c r="F34" i="45"/>
  <c r="E34" i="45"/>
  <c r="D34" i="45"/>
  <c r="C34" i="45"/>
  <c r="Q33" i="45"/>
  <c r="P33" i="45"/>
  <c r="O33" i="45"/>
  <c r="N33" i="45"/>
  <c r="M33" i="45"/>
  <c r="L33" i="45"/>
  <c r="K33" i="45"/>
  <c r="J33" i="45"/>
  <c r="I33" i="45"/>
  <c r="H33" i="45"/>
  <c r="G33" i="45"/>
  <c r="F33" i="45"/>
  <c r="E33" i="45"/>
  <c r="D33" i="45"/>
  <c r="C33" i="45"/>
  <c r="Q30" i="45"/>
  <c r="P30" i="45"/>
  <c r="O30" i="45"/>
  <c r="N30" i="45"/>
  <c r="M30" i="45"/>
  <c r="L30" i="45"/>
  <c r="K30" i="45"/>
  <c r="J30" i="45"/>
  <c r="I30" i="45"/>
  <c r="H30" i="45"/>
  <c r="G30" i="45"/>
  <c r="F30" i="45"/>
  <c r="E30" i="45"/>
  <c r="D30" i="45"/>
  <c r="C30" i="45"/>
  <c r="Q29" i="45"/>
  <c r="P29" i="45"/>
  <c r="O29" i="45"/>
  <c r="N29" i="45"/>
  <c r="M29" i="45"/>
  <c r="L29" i="45"/>
  <c r="K29" i="45"/>
  <c r="J29" i="45"/>
  <c r="I29" i="45"/>
  <c r="H29" i="45"/>
  <c r="G29" i="45"/>
  <c r="F29" i="45"/>
  <c r="E29" i="45"/>
  <c r="D29" i="45"/>
  <c r="C29" i="45"/>
  <c r="Q28" i="45"/>
  <c r="P28" i="45"/>
  <c r="O28" i="45"/>
  <c r="N28" i="45"/>
  <c r="M28" i="45"/>
  <c r="L28" i="45"/>
  <c r="K28" i="45"/>
  <c r="J28" i="45"/>
  <c r="I28" i="45"/>
  <c r="H28" i="45"/>
  <c r="G28" i="45"/>
  <c r="F28" i="45"/>
  <c r="E28" i="45"/>
  <c r="D28" i="45"/>
  <c r="C28" i="45"/>
  <c r="Q27" i="45"/>
  <c r="P27" i="45"/>
  <c r="O27" i="45"/>
  <c r="N27" i="45"/>
  <c r="M27" i="45"/>
  <c r="L27" i="45"/>
  <c r="K27" i="45"/>
  <c r="J27" i="45"/>
  <c r="I27" i="45"/>
  <c r="H27" i="45"/>
  <c r="G27" i="45"/>
  <c r="F27" i="45"/>
  <c r="E27" i="45"/>
  <c r="D27" i="45"/>
  <c r="C27" i="45"/>
  <c r="Q26" i="45"/>
  <c r="P26" i="45"/>
  <c r="O26" i="45"/>
  <c r="N26" i="45"/>
  <c r="M26" i="45"/>
  <c r="L26" i="45"/>
  <c r="K26" i="45"/>
  <c r="J26" i="45"/>
  <c r="I26" i="45"/>
  <c r="H26" i="45"/>
  <c r="G26" i="45"/>
  <c r="F26" i="45"/>
  <c r="E26" i="45"/>
  <c r="D26" i="45"/>
  <c r="C26" i="45"/>
  <c r="Q25" i="45"/>
  <c r="P25" i="45"/>
  <c r="O25" i="45"/>
  <c r="N25" i="45"/>
  <c r="M25" i="45"/>
  <c r="L25" i="45"/>
  <c r="K25" i="45"/>
  <c r="J25" i="45"/>
  <c r="I25" i="45"/>
  <c r="H25" i="45"/>
  <c r="G25" i="45"/>
  <c r="F25" i="45"/>
  <c r="E25" i="45"/>
  <c r="D25" i="45"/>
  <c r="C25" i="45"/>
  <c r="Q24" i="45"/>
  <c r="P24" i="45"/>
  <c r="O24" i="45"/>
  <c r="N24" i="45"/>
  <c r="M24" i="45"/>
  <c r="L24" i="45"/>
  <c r="K24" i="45"/>
  <c r="J24" i="45"/>
  <c r="I24" i="45"/>
  <c r="H24" i="45"/>
  <c r="G24" i="45"/>
  <c r="F24" i="45"/>
  <c r="E24" i="45"/>
  <c r="D24" i="45"/>
  <c r="C24" i="45"/>
  <c r="Q23" i="45"/>
  <c r="P23" i="45"/>
  <c r="O23" i="45"/>
  <c r="N23" i="45"/>
  <c r="M23" i="45"/>
  <c r="L23" i="45"/>
  <c r="K23" i="45"/>
  <c r="J23" i="45"/>
  <c r="I23" i="45"/>
  <c r="H23" i="45"/>
  <c r="G23" i="45"/>
  <c r="F23" i="45"/>
  <c r="E23" i="45"/>
  <c r="D23" i="45"/>
  <c r="C23" i="45"/>
  <c r="Q22" i="45"/>
  <c r="P22" i="45"/>
  <c r="O22" i="45"/>
  <c r="N22" i="45"/>
  <c r="M22" i="45"/>
  <c r="L22" i="45"/>
  <c r="K22" i="45"/>
  <c r="J22" i="45"/>
  <c r="I22" i="45"/>
  <c r="H22" i="45"/>
  <c r="G22" i="45"/>
  <c r="F22" i="45"/>
  <c r="E22" i="45"/>
  <c r="D22" i="45"/>
  <c r="C22" i="45"/>
  <c r="Q21" i="45"/>
  <c r="P21" i="45"/>
  <c r="O21" i="45"/>
  <c r="N21" i="45"/>
  <c r="M21" i="45"/>
  <c r="L21" i="45"/>
  <c r="K21" i="45"/>
  <c r="J21" i="45"/>
  <c r="I21" i="45"/>
  <c r="H21" i="45"/>
  <c r="G21" i="45"/>
  <c r="F21" i="45"/>
  <c r="E21" i="45"/>
  <c r="D21" i="45"/>
  <c r="C21" i="45"/>
  <c r="Q20" i="45"/>
  <c r="P20" i="45"/>
  <c r="O20" i="45"/>
  <c r="N20" i="45"/>
  <c r="M20" i="45"/>
  <c r="L20" i="45"/>
  <c r="K20" i="45"/>
  <c r="J20" i="45"/>
  <c r="I20" i="45"/>
  <c r="H20" i="45"/>
  <c r="G20" i="45"/>
  <c r="F20" i="45"/>
  <c r="E20" i="45"/>
  <c r="D20" i="45"/>
  <c r="C20" i="45"/>
  <c r="Q19" i="45"/>
  <c r="P19" i="45"/>
  <c r="O19" i="45"/>
  <c r="N19" i="45"/>
  <c r="M19" i="45"/>
  <c r="L19" i="45"/>
  <c r="K19" i="45"/>
  <c r="J19" i="45"/>
  <c r="I19" i="45"/>
  <c r="H19" i="45"/>
  <c r="G19" i="45"/>
  <c r="F19" i="45"/>
  <c r="E19" i="45"/>
  <c r="D19" i="45"/>
  <c r="C19" i="45"/>
  <c r="Q18" i="45"/>
  <c r="P18" i="45"/>
  <c r="O18" i="45"/>
  <c r="N18" i="45"/>
  <c r="M18" i="45"/>
  <c r="L18" i="45"/>
  <c r="K18" i="45"/>
  <c r="J18" i="45"/>
  <c r="I18" i="45"/>
  <c r="H18" i="45"/>
  <c r="G18" i="45"/>
  <c r="F18" i="45"/>
  <c r="E18" i="45"/>
  <c r="D18" i="45"/>
  <c r="C18" i="45"/>
  <c r="Q17" i="45"/>
  <c r="P17" i="45"/>
  <c r="O17" i="45"/>
  <c r="N17" i="45"/>
  <c r="M17" i="45"/>
  <c r="L17" i="45"/>
  <c r="K17" i="45"/>
  <c r="J17" i="45"/>
  <c r="I17" i="45"/>
  <c r="H17" i="45"/>
  <c r="G17" i="45"/>
  <c r="F17" i="45"/>
  <c r="E17" i="45"/>
  <c r="D17" i="45"/>
  <c r="C17" i="45"/>
  <c r="Q16" i="45"/>
  <c r="P16" i="45"/>
  <c r="O16" i="45"/>
  <c r="N16" i="45"/>
  <c r="M16" i="45"/>
  <c r="L16" i="45"/>
  <c r="K16" i="45"/>
  <c r="J16" i="45"/>
  <c r="I16" i="45"/>
  <c r="H16" i="45"/>
  <c r="G16" i="45"/>
  <c r="F16" i="45"/>
  <c r="E16" i="45"/>
  <c r="D16" i="45"/>
  <c r="C16" i="45"/>
  <c r="Q15" i="45"/>
  <c r="P15" i="45"/>
  <c r="O15" i="45"/>
  <c r="N15" i="45"/>
  <c r="M15" i="45"/>
  <c r="L15" i="45"/>
  <c r="K15" i="45"/>
  <c r="J15" i="45"/>
  <c r="I15" i="45"/>
  <c r="H15" i="45"/>
  <c r="G15" i="45"/>
  <c r="F15" i="45"/>
  <c r="E15" i="45"/>
  <c r="D15" i="45"/>
  <c r="C15" i="45"/>
  <c r="Q14" i="45"/>
  <c r="P14" i="45"/>
  <c r="O14" i="45"/>
  <c r="N14" i="45"/>
  <c r="M14" i="45"/>
  <c r="L14" i="45"/>
  <c r="K14" i="45"/>
  <c r="J14" i="45"/>
  <c r="I14" i="45"/>
  <c r="H14" i="45"/>
  <c r="G14" i="45"/>
  <c r="F14" i="45"/>
  <c r="E14" i="45"/>
  <c r="D14" i="45"/>
  <c r="C14" i="45"/>
  <c r="Q13" i="45"/>
  <c r="P13" i="45"/>
  <c r="O13" i="45"/>
  <c r="N13" i="45"/>
  <c r="M13" i="45"/>
  <c r="L13" i="45"/>
  <c r="K13" i="45"/>
  <c r="J13" i="45"/>
  <c r="I13" i="45"/>
  <c r="H13" i="45"/>
  <c r="G13" i="45"/>
  <c r="F13" i="45"/>
  <c r="E13" i="45"/>
  <c r="D13" i="45"/>
  <c r="C13" i="45"/>
  <c r="Q12" i="45"/>
  <c r="P12" i="45"/>
  <c r="O12" i="45"/>
  <c r="N12" i="45"/>
  <c r="M12" i="45"/>
  <c r="L12" i="45"/>
  <c r="K12" i="45"/>
  <c r="J12" i="45"/>
  <c r="I12" i="45"/>
  <c r="H12" i="45"/>
  <c r="G12" i="45"/>
  <c r="F12" i="45"/>
  <c r="E12" i="45"/>
  <c r="D12" i="45"/>
  <c r="C12" i="45"/>
  <c r="Q11" i="45"/>
  <c r="P11" i="45"/>
  <c r="O11" i="45"/>
  <c r="N11" i="45"/>
  <c r="M11" i="45"/>
  <c r="L11" i="45"/>
  <c r="K11" i="45"/>
  <c r="J11" i="45"/>
  <c r="I11" i="45"/>
  <c r="H11" i="45"/>
  <c r="G11" i="45"/>
  <c r="F11" i="45"/>
  <c r="E11" i="45"/>
  <c r="D11" i="45"/>
  <c r="C11" i="45"/>
  <c r="Q10" i="45"/>
  <c r="P10" i="45"/>
  <c r="O10" i="45"/>
  <c r="N10" i="45"/>
  <c r="M10" i="45"/>
  <c r="L10" i="45"/>
  <c r="K10" i="45"/>
  <c r="J10" i="45"/>
  <c r="I10" i="45"/>
  <c r="H10" i="45"/>
  <c r="G10" i="45"/>
  <c r="F10" i="45"/>
  <c r="E10" i="45"/>
  <c r="D10" i="45"/>
  <c r="C10" i="45"/>
  <c r="Q9" i="45"/>
  <c r="P9" i="45"/>
  <c r="O9" i="45"/>
  <c r="N9" i="45"/>
  <c r="M9" i="45"/>
  <c r="L9" i="45"/>
  <c r="K9" i="45"/>
  <c r="J9" i="45"/>
  <c r="I9" i="45"/>
  <c r="H9" i="45"/>
  <c r="G9" i="45"/>
  <c r="F9" i="45"/>
  <c r="E9" i="45"/>
  <c r="D9" i="45"/>
  <c r="C9" i="45"/>
  <c r="Q8" i="45"/>
  <c r="P8" i="45"/>
  <c r="O8" i="45"/>
  <c r="N8" i="45"/>
  <c r="M8" i="45"/>
  <c r="L8" i="45"/>
  <c r="K8" i="45"/>
  <c r="J8" i="45"/>
  <c r="I8" i="45"/>
  <c r="H8" i="45"/>
  <c r="G8" i="45"/>
  <c r="F8" i="45"/>
  <c r="E8" i="45"/>
  <c r="D8" i="45"/>
  <c r="C8" i="45"/>
  <c r="Q7" i="45"/>
  <c r="P7" i="45"/>
  <c r="O7" i="45"/>
  <c r="N7" i="45"/>
  <c r="M7" i="45"/>
  <c r="L7" i="45"/>
  <c r="K7" i="45"/>
  <c r="J7" i="45"/>
  <c r="I7" i="45"/>
  <c r="H7" i="45"/>
  <c r="G7" i="45"/>
  <c r="F7" i="45"/>
  <c r="E7" i="45"/>
  <c r="D7" i="45"/>
  <c r="C7" i="45"/>
  <c r="Q6" i="45"/>
  <c r="P6" i="45"/>
  <c r="O6" i="45"/>
  <c r="N6" i="45"/>
  <c r="M6" i="45"/>
  <c r="L6" i="45"/>
  <c r="K6" i="45"/>
  <c r="J6" i="45"/>
  <c r="I6" i="45"/>
  <c r="H6" i="45"/>
  <c r="G6" i="45"/>
  <c r="F6" i="45"/>
  <c r="E6" i="45"/>
  <c r="D6" i="45"/>
  <c r="Q35" i="46"/>
  <c r="P35" i="46"/>
  <c r="O35" i="46"/>
  <c r="N35" i="46"/>
  <c r="M35" i="46"/>
  <c r="L35" i="46"/>
  <c r="K35" i="46"/>
  <c r="J35" i="46"/>
  <c r="I35" i="46"/>
  <c r="H35" i="46"/>
  <c r="G35" i="46"/>
  <c r="F35" i="46"/>
  <c r="E35" i="46"/>
  <c r="D35" i="46"/>
  <c r="C35" i="46"/>
  <c r="Q34" i="46"/>
  <c r="P34" i="46"/>
  <c r="O34" i="46"/>
  <c r="N34" i="46"/>
  <c r="M34" i="46"/>
  <c r="L34" i="46"/>
  <c r="K34" i="46"/>
  <c r="J34" i="46"/>
  <c r="I34" i="46"/>
  <c r="H34" i="46"/>
  <c r="G34" i="46"/>
  <c r="F34" i="46"/>
  <c r="E34" i="46"/>
  <c r="D34" i="46"/>
  <c r="C34" i="46"/>
  <c r="Q33" i="46"/>
  <c r="P33" i="46"/>
  <c r="O33" i="46"/>
  <c r="N33" i="46"/>
  <c r="M33" i="46"/>
  <c r="L33" i="46"/>
  <c r="K33" i="46"/>
  <c r="J33" i="46"/>
  <c r="I33" i="46"/>
  <c r="H33" i="46"/>
  <c r="G33" i="46"/>
  <c r="F33" i="46"/>
  <c r="E33" i="46"/>
  <c r="D33" i="46"/>
  <c r="C33" i="46"/>
  <c r="Q30" i="46"/>
  <c r="P30" i="46"/>
  <c r="O30" i="46"/>
  <c r="N30" i="46"/>
  <c r="M30" i="46"/>
  <c r="L30" i="46"/>
  <c r="K30" i="46"/>
  <c r="J30" i="46"/>
  <c r="I30" i="46"/>
  <c r="H30" i="46"/>
  <c r="G30" i="46"/>
  <c r="F30" i="46"/>
  <c r="E30" i="46"/>
  <c r="D30" i="46"/>
  <c r="C30" i="46"/>
  <c r="Q29" i="46"/>
  <c r="P29" i="46"/>
  <c r="O29" i="46"/>
  <c r="N29" i="46"/>
  <c r="M29" i="46"/>
  <c r="L29" i="46"/>
  <c r="K29" i="46"/>
  <c r="J29" i="46"/>
  <c r="I29" i="46"/>
  <c r="H29" i="46"/>
  <c r="G29" i="46"/>
  <c r="F29" i="46"/>
  <c r="E29" i="46"/>
  <c r="D29" i="46"/>
  <c r="C29" i="46"/>
  <c r="Q28" i="46"/>
  <c r="P28" i="46"/>
  <c r="O28" i="46"/>
  <c r="N28" i="46"/>
  <c r="M28" i="46"/>
  <c r="L28" i="46"/>
  <c r="K28" i="46"/>
  <c r="J28" i="46"/>
  <c r="I28" i="46"/>
  <c r="H28" i="46"/>
  <c r="G28" i="46"/>
  <c r="F28" i="46"/>
  <c r="E28" i="46"/>
  <c r="D28" i="46"/>
  <c r="C28" i="46"/>
  <c r="Q27" i="46"/>
  <c r="P27" i="46"/>
  <c r="O27" i="46"/>
  <c r="N27" i="46"/>
  <c r="M27" i="46"/>
  <c r="L27" i="46"/>
  <c r="K27" i="46"/>
  <c r="J27" i="46"/>
  <c r="I27" i="46"/>
  <c r="H27" i="46"/>
  <c r="G27" i="46"/>
  <c r="F27" i="46"/>
  <c r="E27" i="46"/>
  <c r="D27" i="46"/>
  <c r="C27" i="46"/>
  <c r="Q26" i="46"/>
  <c r="P26" i="46"/>
  <c r="O26" i="46"/>
  <c r="N26" i="46"/>
  <c r="M26" i="46"/>
  <c r="L26" i="46"/>
  <c r="K26" i="46"/>
  <c r="J26" i="46"/>
  <c r="I26" i="46"/>
  <c r="H26" i="46"/>
  <c r="G26" i="46"/>
  <c r="F26" i="46"/>
  <c r="E26" i="46"/>
  <c r="D26" i="46"/>
  <c r="C26" i="46"/>
  <c r="Q25" i="46"/>
  <c r="P25" i="46"/>
  <c r="O25" i="46"/>
  <c r="N25" i="46"/>
  <c r="M25" i="46"/>
  <c r="L25" i="46"/>
  <c r="K25" i="46"/>
  <c r="J25" i="46"/>
  <c r="I25" i="46"/>
  <c r="H25" i="46"/>
  <c r="G25" i="46"/>
  <c r="F25" i="46"/>
  <c r="E25" i="46"/>
  <c r="D25" i="46"/>
  <c r="C25" i="46"/>
  <c r="Q24" i="46"/>
  <c r="P24" i="46"/>
  <c r="O24" i="46"/>
  <c r="N24" i="46"/>
  <c r="M24" i="46"/>
  <c r="L24" i="46"/>
  <c r="K24" i="46"/>
  <c r="J24" i="46"/>
  <c r="I24" i="46"/>
  <c r="H24" i="46"/>
  <c r="G24" i="46"/>
  <c r="F24" i="46"/>
  <c r="E24" i="46"/>
  <c r="D24" i="46"/>
  <c r="C24" i="46"/>
  <c r="Q23" i="46"/>
  <c r="P23" i="46"/>
  <c r="O23" i="46"/>
  <c r="N23" i="46"/>
  <c r="M23" i="46"/>
  <c r="L23" i="46"/>
  <c r="K23" i="46"/>
  <c r="J23" i="46"/>
  <c r="I23" i="46"/>
  <c r="H23" i="46"/>
  <c r="G23" i="46"/>
  <c r="F23" i="46"/>
  <c r="E23" i="46"/>
  <c r="D23" i="46"/>
  <c r="C23" i="46"/>
  <c r="Q22" i="46"/>
  <c r="P22" i="46"/>
  <c r="O22" i="46"/>
  <c r="N22" i="46"/>
  <c r="M22" i="46"/>
  <c r="L22" i="46"/>
  <c r="K22" i="46"/>
  <c r="J22" i="46"/>
  <c r="I22" i="46"/>
  <c r="H22" i="46"/>
  <c r="G22" i="46"/>
  <c r="F22" i="46"/>
  <c r="E22" i="46"/>
  <c r="D22" i="46"/>
  <c r="C22" i="46"/>
  <c r="Q21" i="46"/>
  <c r="P21" i="46"/>
  <c r="O21" i="46"/>
  <c r="N21" i="46"/>
  <c r="M21" i="46"/>
  <c r="L21" i="46"/>
  <c r="K21" i="46"/>
  <c r="J21" i="46"/>
  <c r="I21" i="46"/>
  <c r="H21" i="46"/>
  <c r="G21" i="46"/>
  <c r="F21" i="46"/>
  <c r="E21" i="46"/>
  <c r="D21" i="46"/>
  <c r="C21" i="46"/>
  <c r="Q20" i="46"/>
  <c r="P20" i="46"/>
  <c r="O20" i="46"/>
  <c r="N20" i="46"/>
  <c r="M20" i="46"/>
  <c r="L20" i="46"/>
  <c r="K20" i="46"/>
  <c r="J20" i="46"/>
  <c r="I20" i="46"/>
  <c r="H20" i="46"/>
  <c r="G20" i="46"/>
  <c r="F20" i="46"/>
  <c r="E20" i="46"/>
  <c r="D20" i="46"/>
  <c r="C20" i="46"/>
  <c r="Q19" i="46"/>
  <c r="P19" i="46"/>
  <c r="O19" i="46"/>
  <c r="N19" i="46"/>
  <c r="M19" i="46"/>
  <c r="L19" i="46"/>
  <c r="K19" i="46"/>
  <c r="J19" i="46"/>
  <c r="I19" i="46"/>
  <c r="H19" i="46"/>
  <c r="G19" i="46"/>
  <c r="F19" i="46"/>
  <c r="E19" i="46"/>
  <c r="D19" i="46"/>
  <c r="C19" i="46"/>
  <c r="Q18" i="46"/>
  <c r="P18" i="46"/>
  <c r="O18" i="46"/>
  <c r="N18" i="46"/>
  <c r="M18" i="46"/>
  <c r="L18" i="46"/>
  <c r="K18" i="46"/>
  <c r="J18" i="46"/>
  <c r="I18" i="46"/>
  <c r="H18" i="46"/>
  <c r="G18" i="46"/>
  <c r="F18" i="46"/>
  <c r="E18" i="46"/>
  <c r="D18" i="46"/>
  <c r="C18" i="46"/>
  <c r="Q17" i="46"/>
  <c r="P17" i="46"/>
  <c r="O17" i="46"/>
  <c r="N17" i="46"/>
  <c r="M17" i="46"/>
  <c r="L17" i="46"/>
  <c r="K17" i="46"/>
  <c r="J17" i="46"/>
  <c r="I17" i="46"/>
  <c r="H17" i="46"/>
  <c r="G17" i="46"/>
  <c r="F17" i="46"/>
  <c r="E17" i="46"/>
  <c r="D17" i="46"/>
  <c r="C17" i="46"/>
  <c r="Q16" i="46"/>
  <c r="P16" i="46"/>
  <c r="O16" i="46"/>
  <c r="N16" i="46"/>
  <c r="M16" i="46"/>
  <c r="L16" i="46"/>
  <c r="K16" i="46"/>
  <c r="J16" i="46"/>
  <c r="I16" i="46"/>
  <c r="H16" i="46"/>
  <c r="G16" i="46"/>
  <c r="F16" i="46"/>
  <c r="E16" i="46"/>
  <c r="D16" i="46"/>
  <c r="C16" i="46"/>
  <c r="Q15" i="46"/>
  <c r="P15" i="46"/>
  <c r="O15" i="46"/>
  <c r="N15" i="46"/>
  <c r="M15" i="46"/>
  <c r="L15" i="46"/>
  <c r="K15" i="46"/>
  <c r="J15" i="46"/>
  <c r="I15" i="46"/>
  <c r="H15" i="46"/>
  <c r="G15" i="46"/>
  <c r="F15" i="46"/>
  <c r="E15" i="46"/>
  <c r="D15" i="46"/>
  <c r="C15" i="46"/>
  <c r="Q14" i="46"/>
  <c r="P14" i="46"/>
  <c r="O14" i="46"/>
  <c r="N14" i="46"/>
  <c r="M14" i="46"/>
  <c r="L14" i="46"/>
  <c r="K14" i="46"/>
  <c r="J14" i="46"/>
  <c r="I14" i="46"/>
  <c r="H14" i="46"/>
  <c r="G14" i="46"/>
  <c r="F14" i="46"/>
  <c r="E14" i="46"/>
  <c r="D14" i="46"/>
  <c r="C14" i="46"/>
  <c r="Q13" i="46"/>
  <c r="P13" i="46"/>
  <c r="O13" i="46"/>
  <c r="N13" i="46"/>
  <c r="M13" i="46"/>
  <c r="L13" i="46"/>
  <c r="K13" i="46"/>
  <c r="J13" i="46"/>
  <c r="I13" i="46"/>
  <c r="H13" i="46"/>
  <c r="G13" i="46"/>
  <c r="F13" i="46"/>
  <c r="E13" i="46"/>
  <c r="D13" i="46"/>
  <c r="C13" i="46"/>
  <c r="Q12" i="46"/>
  <c r="P12" i="46"/>
  <c r="O12" i="46"/>
  <c r="N12" i="46"/>
  <c r="M12" i="46"/>
  <c r="L12" i="46"/>
  <c r="K12" i="46"/>
  <c r="J12" i="46"/>
  <c r="I12" i="46"/>
  <c r="H12" i="46"/>
  <c r="G12" i="46"/>
  <c r="F12" i="46"/>
  <c r="E12" i="46"/>
  <c r="D12" i="46"/>
  <c r="C12" i="46"/>
  <c r="Q11" i="46"/>
  <c r="P11" i="46"/>
  <c r="O11" i="46"/>
  <c r="N11" i="46"/>
  <c r="M11" i="46"/>
  <c r="L11" i="46"/>
  <c r="K11" i="46"/>
  <c r="J11" i="46"/>
  <c r="I11" i="46"/>
  <c r="H11" i="46"/>
  <c r="G11" i="46"/>
  <c r="F11" i="46"/>
  <c r="E11" i="46"/>
  <c r="D11" i="46"/>
  <c r="C11" i="46"/>
  <c r="Q10" i="46"/>
  <c r="P10" i="46"/>
  <c r="O10" i="46"/>
  <c r="N10" i="46"/>
  <c r="M10" i="46"/>
  <c r="L10" i="46"/>
  <c r="K10" i="46"/>
  <c r="J10" i="46"/>
  <c r="I10" i="46"/>
  <c r="H10" i="46"/>
  <c r="G10" i="46"/>
  <c r="F10" i="46"/>
  <c r="E10" i="46"/>
  <c r="D10" i="46"/>
  <c r="C10" i="46"/>
  <c r="Q9" i="46"/>
  <c r="P9" i="46"/>
  <c r="O9" i="46"/>
  <c r="N9" i="46"/>
  <c r="M9" i="46"/>
  <c r="L9" i="46"/>
  <c r="K9" i="46"/>
  <c r="J9" i="46"/>
  <c r="I9" i="46"/>
  <c r="H9" i="46"/>
  <c r="G9" i="46"/>
  <c r="F9" i="46"/>
  <c r="E9" i="46"/>
  <c r="D9" i="46"/>
  <c r="C9" i="46"/>
  <c r="Q8" i="46"/>
  <c r="P8" i="46"/>
  <c r="O8" i="46"/>
  <c r="N8" i="46"/>
  <c r="M8" i="46"/>
  <c r="L8" i="46"/>
  <c r="K8" i="46"/>
  <c r="J8" i="46"/>
  <c r="I8" i="46"/>
  <c r="H8" i="46"/>
  <c r="G8" i="46"/>
  <c r="F8" i="46"/>
  <c r="E8" i="46"/>
  <c r="D8" i="46"/>
  <c r="C8" i="46"/>
  <c r="Q7" i="46"/>
  <c r="P7" i="46"/>
  <c r="O7" i="46"/>
  <c r="N7" i="46"/>
  <c r="M7" i="46"/>
  <c r="L7" i="46"/>
  <c r="K7" i="46"/>
  <c r="J7" i="46"/>
  <c r="I7" i="46"/>
  <c r="H7" i="46"/>
  <c r="G7" i="46"/>
  <c r="F7" i="46"/>
  <c r="E7" i="46"/>
  <c r="D7" i="46"/>
  <c r="C7" i="46"/>
  <c r="Q6" i="46"/>
  <c r="P6" i="46"/>
  <c r="O6" i="46"/>
  <c r="N6" i="46"/>
  <c r="M6" i="46"/>
  <c r="L6" i="46"/>
  <c r="K6" i="46"/>
  <c r="J6" i="46"/>
  <c r="I6" i="46"/>
  <c r="H6" i="46"/>
  <c r="G6" i="46"/>
  <c r="F6" i="46"/>
  <c r="E6" i="46"/>
  <c r="D6" i="46"/>
  <c r="Q35" i="7"/>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Q30" i="7"/>
  <c r="P30" i="7"/>
  <c r="O30" i="7"/>
  <c r="N30" i="7"/>
  <c r="M30" i="7"/>
  <c r="L30" i="7"/>
  <c r="K30" i="7"/>
  <c r="J30" i="7"/>
  <c r="I30" i="7"/>
  <c r="H30" i="7"/>
  <c r="G30" i="7"/>
  <c r="F30" i="7"/>
  <c r="E30" i="7"/>
  <c r="D30" i="7"/>
  <c r="E31" i="9" s="1"/>
  <c r="C30" i="7"/>
  <c r="Q29" i="7"/>
  <c r="P29" i="7"/>
  <c r="O29" i="7"/>
  <c r="N29" i="7"/>
  <c r="M29" i="7"/>
  <c r="L29" i="7"/>
  <c r="K29" i="7"/>
  <c r="J29" i="7"/>
  <c r="I29" i="7"/>
  <c r="H29" i="7"/>
  <c r="G29" i="7"/>
  <c r="F29" i="7"/>
  <c r="E29" i="7"/>
  <c r="D29" i="7"/>
  <c r="E30" i="9" s="1"/>
  <c r="C29" i="7"/>
  <c r="Q28" i="7"/>
  <c r="P28" i="7"/>
  <c r="O28" i="7"/>
  <c r="N28" i="7"/>
  <c r="M28" i="7"/>
  <c r="L28" i="7"/>
  <c r="K28" i="7"/>
  <c r="J28" i="7"/>
  <c r="I28" i="7"/>
  <c r="H28" i="7"/>
  <c r="G28" i="7"/>
  <c r="F28" i="7"/>
  <c r="E28" i="7"/>
  <c r="D28" i="7"/>
  <c r="E29" i="9" s="1"/>
  <c r="C28" i="7"/>
  <c r="Q27" i="7"/>
  <c r="P27" i="7"/>
  <c r="O27" i="7"/>
  <c r="N27" i="7"/>
  <c r="M27" i="7"/>
  <c r="L27" i="7"/>
  <c r="K27" i="7"/>
  <c r="J27" i="7"/>
  <c r="I27" i="7"/>
  <c r="H27" i="7"/>
  <c r="G27" i="7"/>
  <c r="F27" i="7"/>
  <c r="E27" i="7"/>
  <c r="D27" i="7"/>
  <c r="E28" i="9" s="1"/>
  <c r="C27" i="7"/>
  <c r="Q26" i="7"/>
  <c r="P26" i="7"/>
  <c r="O26" i="7"/>
  <c r="N26" i="7"/>
  <c r="M26" i="7"/>
  <c r="L26" i="7"/>
  <c r="K26" i="7"/>
  <c r="J26" i="7"/>
  <c r="I26" i="7"/>
  <c r="H26" i="7"/>
  <c r="G26" i="7"/>
  <c r="F26" i="7"/>
  <c r="E26" i="7"/>
  <c r="D26" i="7"/>
  <c r="E27" i="9" s="1"/>
  <c r="C26" i="7"/>
  <c r="Q25" i="7"/>
  <c r="P25" i="7"/>
  <c r="O25" i="7"/>
  <c r="N25" i="7"/>
  <c r="M25" i="7"/>
  <c r="L25" i="7"/>
  <c r="K25" i="7"/>
  <c r="J25" i="7"/>
  <c r="I25" i="7"/>
  <c r="H25" i="7"/>
  <c r="G25" i="7"/>
  <c r="F25" i="7"/>
  <c r="E25" i="7"/>
  <c r="D25" i="7"/>
  <c r="E26" i="9" s="1"/>
  <c r="C25" i="7"/>
  <c r="Q24" i="7"/>
  <c r="P24" i="7"/>
  <c r="O24" i="7"/>
  <c r="N24" i="7"/>
  <c r="M24" i="7"/>
  <c r="L24" i="7"/>
  <c r="K24" i="7"/>
  <c r="J24" i="7"/>
  <c r="I24" i="7"/>
  <c r="H24" i="7"/>
  <c r="G24" i="7"/>
  <c r="F24" i="7"/>
  <c r="E24" i="7"/>
  <c r="D24" i="7"/>
  <c r="E25" i="9" s="1"/>
  <c r="C24" i="7"/>
  <c r="Q23" i="7"/>
  <c r="P23" i="7"/>
  <c r="O23" i="7"/>
  <c r="N23" i="7"/>
  <c r="M23" i="7"/>
  <c r="L23" i="7"/>
  <c r="K23" i="7"/>
  <c r="J23" i="7"/>
  <c r="I23" i="7"/>
  <c r="H23" i="7"/>
  <c r="G23" i="7"/>
  <c r="F23" i="7"/>
  <c r="E23" i="7"/>
  <c r="D23" i="7"/>
  <c r="E24" i="9" s="1"/>
  <c r="C23" i="7"/>
  <c r="Q22" i="7"/>
  <c r="P22" i="7"/>
  <c r="O22" i="7"/>
  <c r="N22" i="7"/>
  <c r="M22" i="7"/>
  <c r="L22" i="7"/>
  <c r="K22" i="7"/>
  <c r="J22" i="7"/>
  <c r="I22" i="7"/>
  <c r="H22" i="7"/>
  <c r="G22" i="7"/>
  <c r="F22" i="7"/>
  <c r="E22" i="7"/>
  <c r="D22" i="7"/>
  <c r="E23" i="9" s="1"/>
  <c r="C22" i="7"/>
  <c r="Q21" i="7"/>
  <c r="P21" i="7"/>
  <c r="O21" i="7"/>
  <c r="N21" i="7"/>
  <c r="M21" i="7"/>
  <c r="L21" i="7"/>
  <c r="K21" i="7"/>
  <c r="J21" i="7"/>
  <c r="I21" i="7"/>
  <c r="H21" i="7"/>
  <c r="G21" i="7"/>
  <c r="F21" i="7"/>
  <c r="E21" i="7"/>
  <c r="D21" i="7"/>
  <c r="E22" i="9" s="1"/>
  <c r="C21" i="7"/>
  <c r="Q20" i="7"/>
  <c r="P20" i="7"/>
  <c r="O20" i="7"/>
  <c r="N20" i="7"/>
  <c r="M20" i="7"/>
  <c r="L20" i="7"/>
  <c r="K20" i="7"/>
  <c r="J20" i="7"/>
  <c r="I20" i="7"/>
  <c r="H20" i="7"/>
  <c r="G20" i="7"/>
  <c r="F20" i="7"/>
  <c r="E20" i="7"/>
  <c r="D20" i="7"/>
  <c r="E21" i="9" s="1"/>
  <c r="C20" i="7"/>
  <c r="Q19" i="7"/>
  <c r="P19" i="7"/>
  <c r="O19" i="7"/>
  <c r="N19" i="7"/>
  <c r="M19" i="7"/>
  <c r="L19" i="7"/>
  <c r="K19" i="7"/>
  <c r="J19" i="7"/>
  <c r="I19" i="7"/>
  <c r="H19" i="7"/>
  <c r="G19" i="7"/>
  <c r="F19" i="7"/>
  <c r="E19" i="7"/>
  <c r="D19" i="7"/>
  <c r="E20" i="9" s="1"/>
  <c r="C19" i="7"/>
  <c r="Q18" i="7"/>
  <c r="P18" i="7"/>
  <c r="O18" i="7"/>
  <c r="N18" i="7"/>
  <c r="M18" i="7"/>
  <c r="L18" i="7"/>
  <c r="K18" i="7"/>
  <c r="J18" i="7"/>
  <c r="I18" i="7"/>
  <c r="H18" i="7"/>
  <c r="G18" i="7"/>
  <c r="F18" i="7"/>
  <c r="E18" i="7"/>
  <c r="D18" i="7"/>
  <c r="E19" i="9" s="1"/>
  <c r="C18" i="7"/>
  <c r="Q17" i="7"/>
  <c r="P17" i="7"/>
  <c r="O17" i="7"/>
  <c r="N17" i="7"/>
  <c r="M17" i="7"/>
  <c r="L17" i="7"/>
  <c r="K17" i="7"/>
  <c r="J17" i="7"/>
  <c r="I17" i="7"/>
  <c r="H17" i="7"/>
  <c r="G17" i="7"/>
  <c r="F17" i="7"/>
  <c r="E17" i="7"/>
  <c r="D17" i="7"/>
  <c r="E18" i="9" s="1"/>
  <c r="C17" i="7"/>
  <c r="Q16" i="7"/>
  <c r="P16" i="7"/>
  <c r="O16" i="7"/>
  <c r="N16" i="7"/>
  <c r="M16" i="7"/>
  <c r="L16" i="7"/>
  <c r="K16" i="7"/>
  <c r="J16" i="7"/>
  <c r="I16" i="7"/>
  <c r="H16" i="7"/>
  <c r="G16" i="7"/>
  <c r="F16" i="7"/>
  <c r="E16" i="7"/>
  <c r="D16" i="7"/>
  <c r="E17" i="9" s="1"/>
  <c r="C16" i="7"/>
  <c r="Q15" i="7"/>
  <c r="P15" i="7"/>
  <c r="O15" i="7"/>
  <c r="N15" i="7"/>
  <c r="M15" i="7"/>
  <c r="L15" i="7"/>
  <c r="K15" i="7"/>
  <c r="J15" i="7"/>
  <c r="I15" i="7"/>
  <c r="H15" i="7"/>
  <c r="G15" i="7"/>
  <c r="F15" i="7"/>
  <c r="E15" i="7"/>
  <c r="D15" i="7"/>
  <c r="E16" i="9" s="1"/>
  <c r="C15" i="7"/>
  <c r="Q14" i="7"/>
  <c r="P14" i="7"/>
  <c r="O14" i="7"/>
  <c r="N14" i="7"/>
  <c r="M14" i="7"/>
  <c r="L14" i="7"/>
  <c r="K14" i="7"/>
  <c r="J14" i="7"/>
  <c r="I14" i="7"/>
  <c r="H14" i="7"/>
  <c r="G14" i="7"/>
  <c r="F14" i="7"/>
  <c r="E14" i="7"/>
  <c r="D14" i="7"/>
  <c r="E15" i="9" s="1"/>
  <c r="C14" i="7"/>
  <c r="Q13" i="7"/>
  <c r="P13" i="7"/>
  <c r="O13" i="7"/>
  <c r="N13" i="7"/>
  <c r="M13" i="7"/>
  <c r="L13" i="7"/>
  <c r="K13" i="7"/>
  <c r="J13" i="7"/>
  <c r="I13" i="7"/>
  <c r="H13" i="7"/>
  <c r="G13" i="7"/>
  <c r="F13" i="7"/>
  <c r="E13" i="7"/>
  <c r="D13" i="7"/>
  <c r="E14" i="9" s="1"/>
  <c r="C13" i="7"/>
  <c r="Q12" i="7"/>
  <c r="P12" i="7"/>
  <c r="O12" i="7"/>
  <c r="N12" i="7"/>
  <c r="M12" i="7"/>
  <c r="L12" i="7"/>
  <c r="K12" i="7"/>
  <c r="J12" i="7"/>
  <c r="I12" i="7"/>
  <c r="H12" i="7"/>
  <c r="G12" i="7"/>
  <c r="F12" i="7"/>
  <c r="E12" i="7"/>
  <c r="D12" i="7"/>
  <c r="E13" i="9" s="1"/>
  <c r="C12" i="7"/>
  <c r="Q11" i="7"/>
  <c r="P11" i="7"/>
  <c r="O11" i="7"/>
  <c r="N11" i="7"/>
  <c r="M11" i="7"/>
  <c r="L11" i="7"/>
  <c r="K11" i="7"/>
  <c r="J11" i="7"/>
  <c r="I11" i="7"/>
  <c r="H11" i="7"/>
  <c r="G11" i="7"/>
  <c r="F11" i="7"/>
  <c r="E11" i="7"/>
  <c r="D11" i="7"/>
  <c r="E12" i="9" s="1"/>
  <c r="C11" i="7"/>
  <c r="Q10" i="7"/>
  <c r="P10" i="7"/>
  <c r="O10" i="7"/>
  <c r="N10" i="7"/>
  <c r="M10" i="7"/>
  <c r="L10" i="7"/>
  <c r="K10" i="7"/>
  <c r="J10" i="7"/>
  <c r="I10" i="7"/>
  <c r="H10" i="7"/>
  <c r="G10" i="7"/>
  <c r="F10" i="7"/>
  <c r="E10" i="7"/>
  <c r="D10" i="7"/>
  <c r="E11" i="9" s="1"/>
  <c r="C10" i="7"/>
  <c r="Q9" i="7"/>
  <c r="P9" i="7"/>
  <c r="O9" i="7"/>
  <c r="N9" i="7"/>
  <c r="M9" i="7"/>
  <c r="L9" i="7"/>
  <c r="K9" i="7"/>
  <c r="J9" i="7"/>
  <c r="I9" i="7"/>
  <c r="H9" i="7"/>
  <c r="G9" i="7"/>
  <c r="F9" i="7"/>
  <c r="E9" i="7"/>
  <c r="D9" i="7"/>
  <c r="E10" i="9" s="1"/>
  <c r="C9" i="7"/>
  <c r="Q8" i="7"/>
  <c r="P8" i="7"/>
  <c r="O8" i="7"/>
  <c r="N8" i="7"/>
  <c r="M8" i="7"/>
  <c r="L8" i="7"/>
  <c r="K8" i="7"/>
  <c r="J8" i="7"/>
  <c r="I8" i="7"/>
  <c r="H8" i="7"/>
  <c r="G8" i="7"/>
  <c r="F8" i="7"/>
  <c r="E8" i="7"/>
  <c r="D8" i="7"/>
  <c r="E9" i="9" s="1"/>
  <c r="C8" i="7"/>
  <c r="Q7" i="7"/>
  <c r="P7" i="7"/>
  <c r="O7" i="7"/>
  <c r="N7" i="7"/>
  <c r="M7" i="7"/>
  <c r="L7" i="7"/>
  <c r="K7" i="7"/>
  <c r="J7" i="7"/>
  <c r="I7" i="7"/>
  <c r="H7" i="7"/>
  <c r="G7" i="7"/>
  <c r="F7" i="7"/>
  <c r="E7" i="7"/>
  <c r="D7" i="7"/>
  <c r="E8" i="9" s="1"/>
  <c r="C7" i="7"/>
  <c r="Q6" i="7"/>
  <c r="P6" i="7"/>
  <c r="O6" i="7"/>
  <c r="N6" i="7"/>
  <c r="M6" i="7"/>
  <c r="L6" i="7"/>
  <c r="K6" i="7"/>
  <c r="J6" i="7"/>
  <c r="I6" i="7"/>
  <c r="H6" i="7"/>
  <c r="G6" i="7"/>
  <c r="F6" i="7"/>
  <c r="E6" i="7"/>
  <c r="D6" i="7"/>
  <c r="E7" i="9" s="1"/>
  <c r="C6" i="7"/>
  <c r="C6" i="46"/>
  <c r="C6" i="45"/>
  <c r="C6" i="43"/>
  <c r="C6" i="6"/>
  <c r="C6" i="41"/>
  <c r="C6" i="5"/>
  <c r="D32" i="9" l="1"/>
  <c r="C32" i="9"/>
  <c r="E32" i="9"/>
  <c r="L6" i="25"/>
  <c r="N6" i="25"/>
  <c r="L7" i="25"/>
  <c r="N7" i="25"/>
  <c r="L8" i="25"/>
  <c r="N8" i="25"/>
  <c r="L9" i="25"/>
  <c r="N9" i="25"/>
  <c r="L10" i="25"/>
  <c r="N10" i="25"/>
  <c r="L11" i="25"/>
  <c r="N11" i="25"/>
  <c r="L12" i="25"/>
  <c r="N12" i="25"/>
  <c r="L13" i="25"/>
  <c r="N13" i="25"/>
  <c r="L14" i="25"/>
  <c r="N14" i="25"/>
  <c r="O12" i="25" l="1"/>
  <c r="O10" i="25"/>
  <c r="O8" i="25"/>
  <c r="O6" i="25"/>
  <c r="O13" i="25"/>
  <c r="O11" i="25"/>
  <c r="O9" i="25"/>
  <c r="O7" i="25"/>
  <c r="O14" i="25"/>
  <c r="I8" i="9"/>
  <c r="I9" i="9"/>
  <c r="I14" i="9"/>
  <c r="I16" i="9"/>
  <c r="I17" i="9"/>
  <c r="I22" i="9"/>
  <c r="I24" i="9"/>
  <c r="I25" i="9"/>
  <c r="I30" i="9"/>
  <c r="F7" i="9"/>
  <c r="G7" i="9"/>
  <c r="H7" i="9"/>
  <c r="I7" i="9"/>
  <c r="F8" i="9"/>
  <c r="G8" i="9"/>
  <c r="H8" i="9"/>
  <c r="F9" i="9"/>
  <c r="G9" i="9"/>
  <c r="H9" i="9"/>
  <c r="F10" i="9"/>
  <c r="G10" i="9"/>
  <c r="H10" i="9"/>
  <c r="I10" i="9"/>
  <c r="F11" i="9"/>
  <c r="G11" i="9"/>
  <c r="H11" i="9"/>
  <c r="I11" i="9"/>
  <c r="F12" i="9"/>
  <c r="G12" i="9"/>
  <c r="H12" i="9"/>
  <c r="I12" i="9"/>
  <c r="F13" i="9"/>
  <c r="G13" i="9"/>
  <c r="H13" i="9"/>
  <c r="I13" i="9"/>
  <c r="F14" i="9"/>
  <c r="G14" i="9"/>
  <c r="H14" i="9"/>
  <c r="F15" i="9"/>
  <c r="G15" i="9"/>
  <c r="H15" i="9"/>
  <c r="I15" i="9"/>
  <c r="F16" i="9"/>
  <c r="G16" i="9"/>
  <c r="H16" i="9"/>
  <c r="F17" i="9"/>
  <c r="G17" i="9"/>
  <c r="H17" i="9"/>
  <c r="F18" i="9"/>
  <c r="G18" i="9"/>
  <c r="H18" i="9"/>
  <c r="I18" i="9"/>
  <c r="F19" i="9"/>
  <c r="G19" i="9"/>
  <c r="H19" i="9"/>
  <c r="I19" i="9"/>
  <c r="F20" i="9"/>
  <c r="G20" i="9"/>
  <c r="H20" i="9"/>
  <c r="I20" i="9"/>
  <c r="F21" i="9"/>
  <c r="G21" i="9"/>
  <c r="H21" i="9"/>
  <c r="I21" i="9"/>
  <c r="F22" i="9"/>
  <c r="G22" i="9"/>
  <c r="H22" i="9"/>
  <c r="F23" i="9"/>
  <c r="G23" i="9"/>
  <c r="H23" i="9"/>
  <c r="I23" i="9"/>
  <c r="F24" i="9"/>
  <c r="G24" i="9"/>
  <c r="H24" i="9"/>
  <c r="F25" i="9"/>
  <c r="G25" i="9"/>
  <c r="H25" i="9"/>
  <c r="F26" i="9"/>
  <c r="G26" i="9"/>
  <c r="H26" i="9"/>
  <c r="I26" i="9"/>
  <c r="F27" i="9"/>
  <c r="G27" i="9"/>
  <c r="H27" i="9"/>
  <c r="I27" i="9"/>
  <c r="F28" i="9"/>
  <c r="G28" i="9"/>
  <c r="H28" i="9"/>
  <c r="I28" i="9"/>
  <c r="F29" i="9"/>
  <c r="G29" i="9"/>
  <c r="H29" i="9"/>
  <c r="I29" i="9"/>
  <c r="F30" i="9"/>
  <c r="G30" i="9"/>
  <c r="H30" i="9"/>
  <c r="F31" i="9"/>
  <c r="G31" i="9"/>
  <c r="H31" i="9"/>
  <c r="I31" i="9"/>
  <c r="D34" i="9"/>
  <c r="E34" i="9"/>
  <c r="G34" i="9"/>
  <c r="H34" i="9"/>
  <c r="I34" i="9"/>
  <c r="D35" i="9"/>
  <c r="E35" i="9"/>
  <c r="G35" i="9"/>
  <c r="H35" i="9"/>
  <c r="I35" i="9"/>
  <c r="D36" i="9"/>
  <c r="E36" i="9"/>
  <c r="G36" i="9"/>
  <c r="H36" i="9"/>
  <c r="I36" i="9"/>
  <c r="J36" i="9" l="1"/>
  <c r="J30" i="9"/>
  <c r="J26" i="9"/>
  <c r="J22" i="9"/>
  <c r="J18" i="9"/>
  <c r="J14" i="9"/>
  <c r="J10" i="9"/>
  <c r="J31" i="9"/>
  <c r="J27" i="9"/>
  <c r="J23" i="9"/>
  <c r="J19" i="9"/>
  <c r="J15" i="9"/>
  <c r="J11" i="9"/>
  <c r="J7" i="9"/>
  <c r="J34" i="9"/>
  <c r="J28" i="9"/>
  <c r="J24" i="9"/>
  <c r="J20" i="9"/>
  <c r="J16" i="9"/>
  <c r="J12" i="9"/>
  <c r="J8" i="9"/>
  <c r="J35" i="9"/>
  <c r="J29" i="9"/>
  <c r="J25" i="9"/>
  <c r="J21" i="9"/>
  <c r="J17" i="9"/>
  <c r="J13" i="9"/>
  <c r="J9" i="9"/>
  <c r="L39" i="25" l="1"/>
  <c r="L38" i="25"/>
  <c r="L37" i="25"/>
  <c r="L36" i="25"/>
  <c r="L35" i="25"/>
  <c r="L34" i="25"/>
  <c r="L33" i="25"/>
  <c r="L32" i="25"/>
  <c r="L31" i="25"/>
  <c r="L30" i="25"/>
  <c r="L29" i="25"/>
  <c r="L28" i="25"/>
  <c r="L27" i="25"/>
  <c r="L26" i="25"/>
  <c r="L25" i="25"/>
  <c r="L24" i="25"/>
  <c r="L23" i="25"/>
  <c r="L22" i="25"/>
  <c r="L21" i="25"/>
  <c r="L20" i="25"/>
  <c r="L19" i="25"/>
  <c r="L18" i="25"/>
  <c r="L17" i="25"/>
  <c r="L16" i="25"/>
  <c r="L15" i="25"/>
  <c r="L47" i="20" l="1"/>
  <c r="H32" i="9"/>
  <c r="I32" i="9"/>
  <c r="G32" i="9"/>
  <c r="F32" i="9"/>
  <c r="L31" i="6"/>
  <c r="J32" i="9" l="1"/>
  <c r="Q49" i="50"/>
  <c r="P49" i="50"/>
  <c r="O49" i="50"/>
  <c r="N49" i="50"/>
  <c r="M49" i="50"/>
  <c r="L49" i="50"/>
  <c r="K49" i="50"/>
  <c r="J49" i="50"/>
  <c r="I49" i="50"/>
  <c r="H49" i="50"/>
  <c r="G49" i="50"/>
  <c r="F49" i="50"/>
  <c r="E49" i="50"/>
  <c r="D49" i="50"/>
  <c r="C49" i="50"/>
  <c r="Q44" i="50"/>
  <c r="P44" i="50"/>
  <c r="O44" i="50"/>
  <c r="N44" i="50"/>
  <c r="M44" i="50"/>
  <c r="L44" i="50"/>
  <c r="K44" i="50"/>
  <c r="J44" i="50"/>
  <c r="I44" i="50"/>
  <c r="H44" i="50"/>
  <c r="G44" i="50"/>
  <c r="F44" i="50"/>
  <c r="E44" i="50"/>
  <c r="D44" i="50"/>
  <c r="C44" i="50"/>
  <c r="Q49" i="48"/>
  <c r="P49" i="48"/>
  <c r="O49" i="48"/>
  <c r="N49" i="48"/>
  <c r="M49" i="48"/>
  <c r="L49" i="48"/>
  <c r="K49" i="48"/>
  <c r="J49" i="48"/>
  <c r="I49" i="48"/>
  <c r="H49" i="48"/>
  <c r="G49" i="48"/>
  <c r="F49" i="48"/>
  <c r="E49" i="48"/>
  <c r="D49" i="48"/>
  <c r="C49" i="48"/>
  <c r="Q44" i="48"/>
  <c r="P44" i="48"/>
  <c r="O44" i="48"/>
  <c r="N44" i="48"/>
  <c r="M44" i="48"/>
  <c r="L44" i="48"/>
  <c r="K44" i="48"/>
  <c r="J44" i="48"/>
  <c r="I44" i="48"/>
  <c r="H44" i="48"/>
  <c r="G44" i="48"/>
  <c r="F44" i="48"/>
  <c r="E44" i="48"/>
  <c r="D44" i="48"/>
  <c r="C44" i="48"/>
  <c r="Q49" i="49"/>
  <c r="P49" i="49"/>
  <c r="O49" i="49"/>
  <c r="N49" i="49"/>
  <c r="M49" i="49"/>
  <c r="L49" i="49"/>
  <c r="K49" i="49"/>
  <c r="J49" i="49"/>
  <c r="I49" i="49"/>
  <c r="H49" i="49"/>
  <c r="G49" i="49"/>
  <c r="F49" i="49"/>
  <c r="E49" i="49"/>
  <c r="D49" i="49"/>
  <c r="C49" i="49"/>
  <c r="Q44" i="49"/>
  <c r="P44" i="49"/>
  <c r="O44" i="49"/>
  <c r="N44" i="49"/>
  <c r="M44" i="49"/>
  <c r="L44" i="49"/>
  <c r="K44" i="49"/>
  <c r="J44" i="49"/>
  <c r="I44" i="49"/>
  <c r="H44" i="49"/>
  <c r="G44" i="49"/>
  <c r="F44" i="49"/>
  <c r="E44" i="49"/>
  <c r="D44" i="49"/>
  <c r="C44" i="49"/>
  <c r="K10" i="9" l="1"/>
  <c r="Q52" i="48"/>
  <c r="K11" i="9"/>
  <c r="K17" i="9"/>
  <c r="K28" i="9"/>
  <c r="K16" i="9"/>
  <c r="K25" i="9"/>
  <c r="K9" i="9"/>
  <c r="K12" i="9"/>
  <c r="K22" i="9"/>
  <c r="K8" i="9"/>
  <c r="K21" i="9"/>
  <c r="K14" i="9"/>
  <c r="K20" i="9"/>
  <c r="K31" i="9"/>
  <c r="K15" i="9"/>
  <c r="K23" i="9"/>
  <c r="K27" i="9"/>
  <c r="K29" i="9"/>
  <c r="K18" i="9"/>
  <c r="K13" i="9"/>
  <c r="K24" i="9"/>
  <c r="K30" i="9"/>
  <c r="K7" i="9"/>
  <c r="K26" i="9"/>
  <c r="K19" i="9"/>
  <c r="K32" i="9" l="1"/>
  <c r="Q49" i="47"/>
  <c r="P49" i="47"/>
  <c r="O49" i="47"/>
  <c r="N49" i="47"/>
  <c r="M49" i="47"/>
  <c r="L49" i="47"/>
  <c r="K49" i="47"/>
  <c r="J49" i="47"/>
  <c r="I49" i="47"/>
  <c r="H49" i="47"/>
  <c r="G49" i="47"/>
  <c r="F49" i="47"/>
  <c r="E49" i="47"/>
  <c r="D49" i="47"/>
  <c r="C49" i="47"/>
  <c r="Q44" i="47"/>
  <c r="Q52" i="47" s="1"/>
  <c r="P44" i="47"/>
  <c r="O44" i="47"/>
  <c r="N44" i="47"/>
  <c r="M44" i="47"/>
  <c r="L44" i="47"/>
  <c r="K44" i="47"/>
  <c r="J44" i="47"/>
  <c r="I44" i="47"/>
  <c r="H44" i="47"/>
  <c r="G44" i="47"/>
  <c r="F44" i="47"/>
  <c r="E44" i="47"/>
  <c r="D44" i="47"/>
  <c r="C44" i="47"/>
  <c r="Q6" i="8" l="1"/>
  <c r="Q29" i="8"/>
  <c r="Q30" i="8"/>
  <c r="C6" i="8"/>
  <c r="C31" i="5"/>
  <c r="Q31" i="5"/>
  <c r="Y6" i="20" l="1"/>
  <c r="Z6" i="20" s="1"/>
  <c r="Y7" i="20"/>
  <c r="Z7" i="20" s="1"/>
  <c r="Y8" i="20"/>
  <c r="Z8" i="20" s="1"/>
  <c r="Y9" i="20"/>
  <c r="Z9" i="20" s="1"/>
  <c r="Y10" i="20"/>
  <c r="Z10" i="20" s="1"/>
  <c r="Y11" i="20"/>
  <c r="Y12" i="20"/>
  <c r="Z12" i="20" s="1"/>
  <c r="Y13" i="20"/>
  <c r="Z13" i="20" s="1"/>
  <c r="Y14" i="20"/>
  <c r="Z14" i="20" s="1"/>
  <c r="Y15" i="20"/>
  <c r="Z15" i="20" s="1"/>
  <c r="Y16" i="20"/>
  <c r="Y17" i="20"/>
  <c r="Z17" i="20" s="1"/>
  <c r="Y18" i="20"/>
  <c r="Y19" i="20"/>
  <c r="Z19" i="20" s="1"/>
  <c r="Y20" i="20"/>
  <c r="Z20" i="20" s="1"/>
  <c r="Y21" i="20"/>
  <c r="Z21" i="20" s="1"/>
  <c r="Y22" i="20"/>
  <c r="Z22" i="20" s="1"/>
  <c r="Y23" i="20"/>
  <c r="Z23" i="20" s="1"/>
  <c r="Y24" i="20"/>
  <c r="Z24" i="20" s="1"/>
  <c r="Y25" i="20"/>
  <c r="Z25" i="20" s="1"/>
  <c r="Y26" i="20"/>
  <c r="Z26" i="20" s="1"/>
  <c r="Y27" i="20"/>
  <c r="Z27" i="20" s="1"/>
  <c r="Y28" i="20"/>
  <c r="Z28" i="20" s="1"/>
  <c r="Y29" i="20"/>
  <c r="Z29" i="20" s="1"/>
  <c r="Y30" i="20"/>
  <c r="Z30" i="20" s="1"/>
  <c r="Y31" i="20"/>
  <c r="Z31" i="20" s="1"/>
  <c r="Y32" i="20"/>
  <c r="Z32" i="20" s="1"/>
  <c r="Y33" i="20"/>
  <c r="Z33" i="20" s="1"/>
  <c r="Y34" i="20"/>
  <c r="Z34" i="20" s="1"/>
  <c r="Y35" i="20"/>
  <c r="Z35" i="20" s="1"/>
  <c r="Y36" i="20"/>
  <c r="Z36" i="20" s="1"/>
  <c r="Y37" i="20"/>
  <c r="Z37" i="20" s="1"/>
  <c r="Y38" i="20"/>
  <c r="Z38" i="20" s="1"/>
  <c r="Y5" i="20"/>
  <c r="Z5" i="20" s="1"/>
  <c r="N15" i="25"/>
  <c r="O15" i="25" s="1"/>
  <c r="N16" i="25"/>
  <c r="O16" i="25" s="1"/>
  <c r="N17" i="25"/>
  <c r="N18" i="25"/>
  <c r="O18" i="25" s="1"/>
  <c r="N19" i="25"/>
  <c r="N20" i="25"/>
  <c r="O20" i="25" s="1"/>
  <c r="N21" i="25"/>
  <c r="O21" i="25" s="1"/>
  <c r="N22" i="25"/>
  <c r="O22" i="25" s="1"/>
  <c r="N23" i="25"/>
  <c r="O23" i="25" s="1"/>
  <c r="N24" i="25"/>
  <c r="O24" i="25" s="1"/>
  <c r="N25" i="25"/>
  <c r="O25" i="25" s="1"/>
  <c r="N26" i="25"/>
  <c r="O26" i="25" s="1"/>
  <c r="N27" i="25"/>
  <c r="O27" i="25" s="1"/>
  <c r="N28" i="25"/>
  <c r="O28" i="25" s="1"/>
  <c r="N29" i="25"/>
  <c r="O29" i="25" s="1"/>
  <c r="N30" i="25"/>
  <c r="O30" i="25" s="1"/>
  <c r="N31" i="25"/>
  <c r="O31" i="25" s="1"/>
  <c r="N32" i="25"/>
  <c r="O32" i="25" s="1"/>
  <c r="N33" i="25"/>
  <c r="O33" i="25" s="1"/>
  <c r="N34" i="25"/>
  <c r="O34" i="25" s="1"/>
  <c r="N35" i="25"/>
  <c r="O35" i="25" s="1"/>
  <c r="N36" i="25"/>
  <c r="O36" i="25" s="1"/>
  <c r="N37" i="25"/>
  <c r="O37" i="25" s="1"/>
  <c r="N38" i="25"/>
  <c r="O38" i="25" s="1"/>
  <c r="N39" i="25"/>
  <c r="D49" i="17"/>
  <c r="E49" i="17"/>
  <c r="F49" i="17"/>
  <c r="G49" i="17"/>
  <c r="H49" i="17"/>
  <c r="I49" i="17"/>
  <c r="J49" i="17"/>
  <c r="K49" i="17"/>
  <c r="L49" i="17"/>
  <c r="M49" i="17"/>
  <c r="N49" i="17"/>
  <c r="O49" i="17"/>
  <c r="P49" i="17"/>
  <c r="Q49" i="17"/>
  <c r="C49" i="17"/>
  <c r="O39" i="25" l="1"/>
  <c r="P39" i="25" s="1"/>
  <c r="Z18" i="20"/>
  <c r="Z16" i="20"/>
  <c r="Z11" i="20"/>
  <c r="O19" i="25"/>
  <c r="O17" i="25"/>
  <c r="D31" i="41"/>
  <c r="C15" i="36" l="1"/>
  <c r="C28" i="36"/>
  <c r="C29" i="36"/>
  <c r="C30" i="36"/>
  <c r="C12" i="36"/>
  <c r="C27" i="36"/>
  <c r="C22" i="36"/>
  <c r="C14" i="36"/>
  <c r="C16" i="36"/>
  <c r="C24" i="36"/>
  <c r="C13" i="36"/>
  <c r="C11" i="36"/>
  <c r="C20" i="36"/>
  <c r="C10" i="36"/>
  <c r="C7" i="36"/>
  <c r="C8" i="36"/>
  <c r="C26" i="36"/>
  <c r="C19" i="36"/>
  <c r="C25" i="36"/>
  <c r="C23" i="36"/>
  <c r="C9" i="36"/>
  <c r="C21" i="36"/>
  <c r="C6" i="36"/>
  <c r="C17" i="36"/>
  <c r="C18" i="36"/>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5" i="20"/>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T5" i="20" s="1"/>
  <c r="C31" i="36" l="1"/>
  <c r="T38" i="20"/>
  <c r="T34" i="20"/>
  <c r="T30" i="20"/>
  <c r="T26" i="20"/>
  <c r="T22" i="20"/>
  <c r="T18" i="20"/>
  <c r="T14" i="20"/>
  <c r="T10" i="20"/>
  <c r="T6" i="20"/>
  <c r="T33" i="20"/>
  <c r="T21" i="20"/>
  <c r="T9" i="20"/>
  <c r="T37" i="20"/>
  <c r="T29" i="20"/>
  <c r="T25" i="20"/>
  <c r="T17" i="20"/>
  <c r="T13" i="20"/>
  <c r="T32" i="20"/>
  <c r="T24" i="20"/>
  <c r="T16" i="20"/>
  <c r="T35" i="20"/>
  <c r="T27" i="20"/>
  <c r="T19" i="20"/>
  <c r="T11" i="20"/>
  <c r="T8" i="20"/>
  <c r="T36" i="20"/>
  <c r="T28" i="20"/>
  <c r="T20" i="20"/>
  <c r="T12" i="20"/>
  <c r="T31" i="20"/>
  <c r="T23" i="20"/>
  <c r="T15" i="20"/>
  <c r="T7" i="20"/>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6"/>
  <c r="Q47" i="16"/>
  <c r="Q46" i="16"/>
  <c r="Q8" i="16"/>
  <c r="Q9" i="16"/>
  <c r="Q10" i="16"/>
  <c r="Q11" i="16"/>
  <c r="Q12" i="16"/>
  <c r="Q13" i="16"/>
  <c r="Q14" i="16"/>
  <c r="Q15" i="16"/>
  <c r="Q16" i="16"/>
  <c r="Q17" i="16"/>
  <c r="Q18" i="16"/>
  <c r="Q19" i="16"/>
  <c r="Q20" i="16"/>
  <c r="Q21" i="16"/>
  <c r="Q22" i="16"/>
  <c r="Q23" i="16"/>
  <c r="Q24" i="16"/>
  <c r="Q25" i="16"/>
  <c r="Q26" i="16"/>
  <c r="Q27" i="16"/>
  <c r="Q29" i="16"/>
  <c r="Q30" i="16"/>
  <c r="Q31" i="16"/>
  <c r="Q32" i="16"/>
  <c r="Q33" i="16"/>
  <c r="Q34" i="16"/>
  <c r="Q35" i="16"/>
  <c r="Q36" i="16"/>
  <c r="Q37" i="16"/>
  <c r="Q38" i="16"/>
  <c r="Q39" i="16"/>
  <c r="Q40" i="16"/>
  <c r="Q41" i="16"/>
  <c r="Q42" i="16"/>
  <c r="Q43" i="16"/>
  <c r="Q7" i="16"/>
  <c r="P48" i="14"/>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P30" i="8"/>
  <c r="O30" i="8"/>
  <c r="N30" i="8"/>
  <c r="M30" i="8"/>
  <c r="L30" i="8"/>
  <c r="K30" i="8"/>
  <c r="J30" i="8"/>
  <c r="I30" i="8"/>
  <c r="H30" i="8"/>
  <c r="G30" i="8"/>
  <c r="F30" i="8"/>
  <c r="E30" i="8"/>
  <c r="D30" i="8"/>
  <c r="C30"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C31" i="8" l="1"/>
  <c r="J20" i="36"/>
  <c r="J11" i="36"/>
  <c r="J21" i="36"/>
  <c r="J24" i="36"/>
  <c r="J28" i="36"/>
  <c r="J26" i="36"/>
  <c r="J29" i="36"/>
  <c r="J7" i="36"/>
  <c r="J14" i="36"/>
  <c r="J6" i="36"/>
  <c r="J27" i="36"/>
  <c r="J19" i="36"/>
  <c r="J16" i="36"/>
  <c r="J13" i="36"/>
  <c r="J17" i="36"/>
  <c r="J9" i="36"/>
  <c r="J12" i="36"/>
  <c r="J25" i="36"/>
  <c r="J10" i="36"/>
  <c r="J22" i="36"/>
  <c r="J18" i="36"/>
  <c r="J23" i="36"/>
  <c r="J15" i="36"/>
  <c r="J8" i="36"/>
  <c r="J30" i="36"/>
  <c r="Q48" i="14"/>
  <c r="M6" i="20"/>
  <c r="M7" i="20"/>
  <c r="M8" i="20"/>
  <c r="M9" i="20"/>
  <c r="M10" i="20"/>
  <c r="M11" i="20"/>
  <c r="M12" i="20"/>
  <c r="O12" i="20" s="1"/>
  <c r="M13" i="20"/>
  <c r="O13" i="20" s="1"/>
  <c r="M14" i="20"/>
  <c r="O14" i="20" s="1"/>
  <c r="M15" i="20"/>
  <c r="O15" i="20" s="1"/>
  <c r="M16" i="20"/>
  <c r="O16" i="20" s="1"/>
  <c r="M17" i="20"/>
  <c r="O17" i="20" s="1"/>
  <c r="M18" i="20"/>
  <c r="O18" i="20" s="1"/>
  <c r="M19" i="20"/>
  <c r="O19" i="20" s="1"/>
  <c r="M20" i="20"/>
  <c r="O20" i="20" s="1"/>
  <c r="M21" i="20"/>
  <c r="O21" i="20" s="1"/>
  <c r="M22" i="20"/>
  <c r="M23" i="20"/>
  <c r="O23" i="20" s="1"/>
  <c r="M24" i="20"/>
  <c r="O24" i="20" s="1"/>
  <c r="M25" i="20"/>
  <c r="O25" i="20" s="1"/>
  <c r="M26" i="20"/>
  <c r="O26" i="20" s="1"/>
  <c r="M27" i="20"/>
  <c r="O27" i="20" s="1"/>
  <c r="M28" i="20"/>
  <c r="O28" i="20" s="1"/>
  <c r="M29" i="20"/>
  <c r="O29" i="20" s="1"/>
  <c r="M30" i="20"/>
  <c r="M31" i="20"/>
  <c r="M32" i="20"/>
  <c r="M33" i="20"/>
  <c r="O33" i="20" s="1"/>
  <c r="M34" i="20"/>
  <c r="O34" i="20" s="1"/>
  <c r="M35" i="20"/>
  <c r="O35" i="20" s="1"/>
  <c r="M36" i="20"/>
  <c r="O36" i="20" s="1"/>
  <c r="M37" i="20"/>
  <c r="O37" i="20" s="1"/>
  <c r="M38" i="20"/>
  <c r="O38" i="20" s="1"/>
  <c r="M5" i="20"/>
  <c r="P6" i="20"/>
  <c r="R6" i="20" s="1"/>
  <c r="P7" i="20"/>
  <c r="R7" i="20" s="1"/>
  <c r="P8" i="20"/>
  <c r="R8" i="20" s="1"/>
  <c r="P9" i="20"/>
  <c r="R9" i="20" s="1"/>
  <c r="P10" i="20"/>
  <c r="R10" i="20" s="1"/>
  <c r="P11" i="20"/>
  <c r="R11" i="20" s="1"/>
  <c r="P12" i="20"/>
  <c r="R12" i="20" s="1"/>
  <c r="P13" i="20"/>
  <c r="R13" i="20" s="1"/>
  <c r="P14" i="20"/>
  <c r="R14" i="20" s="1"/>
  <c r="P15" i="20"/>
  <c r="R15" i="20" s="1"/>
  <c r="P16" i="20"/>
  <c r="R16" i="20" s="1"/>
  <c r="P17" i="20"/>
  <c r="R17" i="20" s="1"/>
  <c r="P18" i="20"/>
  <c r="R18" i="20" s="1"/>
  <c r="P19" i="20"/>
  <c r="R19" i="20" s="1"/>
  <c r="P20" i="20"/>
  <c r="R20" i="20" s="1"/>
  <c r="P21" i="20"/>
  <c r="R21" i="20" s="1"/>
  <c r="P22" i="20"/>
  <c r="R22" i="20" s="1"/>
  <c r="P23" i="20"/>
  <c r="R23" i="20" s="1"/>
  <c r="P24" i="20"/>
  <c r="R24" i="20" s="1"/>
  <c r="P25" i="20"/>
  <c r="R25" i="20" s="1"/>
  <c r="P26" i="20"/>
  <c r="R26" i="20" s="1"/>
  <c r="P27" i="20"/>
  <c r="R27" i="20" s="1"/>
  <c r="P28" i="20"/>
  <c r="R28" i="20" s="1"/>
  <c r="P29" i="20"/>
  <c r="R29" i="20" s="1"/>
  <c r="P30" i="20"/>
  <c r="R30" i="20" s="1"/>
  <c r="P31" i="20"/>
  <c r="R31" i="20" s="1"/>
  <c r="P32" i="20"/>
  <c r="R32" i="20" s="1"/>
  <c r="P33" i="20"/>
  <c r="R33" i="20" s="1"/>
  <c r="P34" i="20"/>
  <c r="R34" i="20" s="1"/>
  <c r="P35" i="20"/>
  <c r="R35" i="20" s="1"/>
  <c r="P36" i="20"/>
  <c r="R36" i="20" s="1"/>
  <c r="P37" i="20"/>
  <c r="R37" i="20" s="1"/>
  <c r="P38" i="20"/>
  <c r="R38" i="20" s="1"/>
  <c r="P5" i="20"/>
  <c r="R5" i="20" s="1"/>
  <c r="O5" i="20" l="1"/>
  <c r="S5" i="20"/>
  <c r="U5" i="20" s="1"/>
  <c r="O9" i="20"/>
  <c r="O32" i="20"/>
  <c r="O8" i="20"/>
  <c r="O31" i="20"/>
  <c r="O11" i="20"/>
  <c r="O7" i="20"/>
  <c r="O30" i="20"/>
  <c r="O22" i="20"/>
  <c r="O10" i="20"/>
  <c r="O6" i="20"/>
  <c r="J31" i="36"/>
  <c r="S38" i="20"/>
  <c r="U38" i="20" s="1"/>
  <c r="S34" i="20"/>
  <c r="U34" i="20" s="1"/>
  <c r="S30" i="20"/>
  <c r="U30" i="20" s="1"/>
  <c r="S26" i="20"/>
  <c r="U26" i="20" s="1"/>
  <c r="S22" i="20"/>
  <c r="U22" i="20" s="1"/>
  <c r="S18" i="20"/>
  <c r="U18" i="20" s="1"/>
  <c r="S14" i="20"/>
  <c r="U14" i="20" s="1"/>
  <c r="S10" i="20"/>
  <c r="U10" i="20" s="1"/>
  <c r="S6" i="20"/>
  <c r="U6" i="20" s="1"/>
  <c r="S35" i="20"/>
  <c r="U35" i="20" s="1"/>
  <c r="S31" i="20"/>
  <c r="U31" i="20" s="1"/>
  <c r="S27" i="20"/>
  <c r="U27" i="20" s="1"/>
  <c r="S23" i="20"/>
  <c r="U23" i="20" s="1"/>
  <c r="S19" i="20"/>
  <c r="U19" i="20" s="1"/>
  <c r="S15" i="20"/>
  <c r="U15" i="20" s="1"/>
  <c r="S11" i="20"/>
  <c r="U11" i="20" s="1"/>
  <c r="S7" i="20"/>
  <c r="U7" i="20" s="1"/>
  <c r="S37" i="20"/>
  <c r="U37" i="20" s="1"/>
  <c r="S33" i="20"/>
  <c r="U33" i="20" s="1"/>
  <c r="S29" i="20"/>
  <c r="U29" i="20" s="1"/>
  <c r="S25" i="20"/>
  <c r="U25" i="20" s="1"/>
  <c r="S21" i="20"/>
  <c r="U21" i="20" s="1"/>
  <c r="S17" i="20"/>
  <c r="U17" i="20" s="1"/>
  <c r="S13" i="20"/>
  <c r="U13" i="20" s="1"/>
  <c r="S9" i="20"/>
  <c r="U9" i="20" s="1"/>
  <c r="S36" i="20"/>
  <c r="U36" i="20" s="1"/>
  <c r="S32" i="20"/>
  <c r="U32" i="20" s="1"/>
  <c r="S28" i="20"/>
  <c r="U28" i="20" s="1"/>
  <c r="S24" i="20"/>
  <c r="U24" i="20" s="1"/>
  <c r="S20" i="20"/>
  <c r="U20" i="20" s="1"/>
  <c r="S16" i="20"/>
  <c r="U16" i="20" s="1"/>
  <c r="S12" i="20"/>
  <c r="U12" i="20" s="1"/>
  <c r="S8" i="20"/>
  <c r="U8" i="20" s="1"/>
  <c r="C44" i="15" l="1"/>
  <c r="D44" i="15"/>
  <c r="E44" i="15"/>
  <c r="F44" i="15"/>
  <c r="G44" i="15"/>
  <c r="H44" i="15"/>
  <c r="I44" i="15"/>
  <c r="J44" i="15"/>
  <c r="K44" i="15"/>
  <c r="L44" i="15"/>
  <c r="M44" i="15"/>
  <c r="N44" i="15"/>
  <c r="O44" i="15"/>
  <c r="P44" i="15"/>
  <c r="Q44" i="15" l="1"/>
  <c r="N44" i="16"/>
  <c r="J44" i="16"/>
  <c r="F44" i="16"/>
  <c r="M44" i="16"/>
  <c r="I44" i="16"/>
  <c r="E44" i="16"/>
  <c r="P44" i="16"/>
  <c r="L44" i="16"/>
  <c r="H44" i="16"/>
  <c r="D44" i="16"/>
  <c r="O44" i="16"/>
  <c r="K44" i="16"/>
  <c r="G44" i="16"/>
  <c r="C44" i="16"/>
  <c r="G31" i="6"/>
  <c r="G31" i="45"/>
  <c r="G35" i="8"/>
  <c r="G34" i="8"/>
  <c r="G33" i="8"/>
  <c r="Q44" i="16" l="1"/>
  <c r="G36" i="45"/>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1" i="45"/>
  <c r="P31" i="45"/>
  <c r="O31" i="45"/>
  <c r="N31" i="45"/>
  <c r="M31" i="45"/>
  <c r="L31" i="45"/>
  <c r="K31" i="45"/>
  <c r="J31" i="45"/>
  <c r="I31" i="45"/>
  <c r="H31" i="45"/>
  <c r="F31" i="45"/>
  <c r="E31" i="45"/>
  <c r="D31" i="45"/>
  <c r="C31"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Q31" i="41"/>
  <c r="P31" i="41"/>
  <c r="O31" i="41"/>
  <c r="N31" i="41"/>
  <c r="M31" i="41"/>
  <c r="L31" i="41"/>
  <c r="K31" i="41"/>
  <c r="J31" i="41"/>
  <c r="I31" i="41"/>
  <c r="H31" i="41"/>
  <c r="G31" i="41"/>
  <c r="F31" i="41"/>
  <c r="E31" i="41"/>
  <c r="C31" i="41"/>
  <c r="D44" i="17" l="1"/>
  <c r="E44" i="17"/>
  <c r="F44" i="17"/>
  <c r="G44" i="17"/>
  <c r="H44" i="17"/>
  <c r="I44" i="17"/>
  <c r="J44" i="17"/>
  <c r="K44" i="17"/>
  <c r="L44" i="17"/>
  <c r="M44" i="17"/>
  <c r="N44" i="17"/>
  <c r="O44" i="17"/>
  <c r="P44" i="17"/>
  <c r="Q44" i="17"/>
  <c r="Q52" i="17" s="1"/>
  <c r="D43" i="14"/>
  <c r="E43" i="14"/>
  <c r="F43" i="14"/>
  <c r="G43" i="14"/>
  <c r="H43" i="14"/>
  <c r="I43" i="14"/>
  <c r="J43" i="14"/>
  <c r="K43" i="14"/>
  <c r="L43" i="14"/>
  <c r="M43" i="14"/>
  <c r="N43" i="14"/>
  <c r="O43" i="14"/>
  <c r="P43" i="14"/>
  <c r="Q43" i="14"/>
  <c r="Q51" i="14" s="1"/>
  <c r="D44" i="30" l="1"/>
  <c r="E44" i="30"/>
  <c r="F44" i="30"/>
  <c r="G44" i="30"/>
  <c r="H44" i="30"/>
  <c r="I44" i="30"/>
  <c r="J44" i="30"/>
  <c r="K44" i="30"/>
  <c r="L44" i="30"/>
  <c r="M44" i="30"/>
  <c r="N44" i="30"/>
  <c r="O44" i="30"/>
  <c r="P44" i="30"/>
  <c r="Q44" i="30"/>
  <c r="R7" i="30" s="1"/>
  <c r="R11" i="30" l="1"/>
  <c r="R15" i="30"/>
  <c r="R19" i="30"/>
  <c r="R23" i="30"/>
  <c r="R27" i="30"/>
  <c r="R31" i="30"/>
  <c r="R35" i="30"/>
  <c r="R39" i="30"/>
  <c r="R43" i="30"/>
  <c r="R8" i="30"/>
  <c r="R12" i="30"/>
  <c r="R16" i="30"/>
  <c r="R20" i="30"/>
  <c r="R24" i="30"/>
  <c r="R28" i="30"/>
  <c r="R32" i="30"/>
  <c r="R36" i="30"/>
  <c r="R40" i="30"/>
  <c r="R9" i="30"/>
  <c r="R13" i="30"/>
  <c r="R17" i="30"/>
  <c r="R21" i="30"/>
  <c r="R25" i="30"/>
  <c r="R29" i="30"/>
  <c r="R33" i="30"/>
  <c r="R37" i="30"/>
  <c r="R41" i="30"/>
  <c r="R10" i="30"/>
  <c r="R14" i="30"/>
  <c r="R18" i="30"/>
  <c r="R22" i="30"/>
  <c r="R26" i="30"/>
  <c r="R30" i="30"/>
  <c r="R34" i="30"/>
  <c r="R38" i="30"/>
  <c r="R42" i="30"/>
  <c r="O10" i="37"/>
  <c r="O30" i="37"/>
  <c r="O16" i="37"/>
  <c r="O33" i="37"/>
  <c r="O25" i="37"/>
  <c r="O36" i="37"/>
  <c r="O41" i="37"/>
  <c r="O28" i="37"/>
  <c r="O43" i="37"/>
  <c r="O37" i="37"/>
  <c r="O31" i="37"/>
  <c r="O20" i="37"/>
  <c r="O13" i="37"/>
  <c r="O39" i="37"/>
  <c r="O22" i="37"/>
  <c r="O21" i="37"/>
  <c r="O17" i="37"/>
  <c r="O9" i="37"/>
  <c r="O35" i="37"/>
  <c r="O18" i="37"/>
  <c r="O24" i="37"/>
  <c r="O29" i="37"/>
  <c r="O15" i="37"/>
  <c r="O23" i="37"/>
  <c r="O42" i="37"/>
  <c r="O34" i="37"/>
  <c r="O38" i="37"/>
  <c r="O7" i="37"/>
  <c r="O26" i="37"/>
  <c r="O19" i="37"/>
  <c r="O14" i="37"/>
  <c r="O40" i="37"/>
  <c r="O8" i="37"/>
  <c r="O32" i="37"/>
  <c r="O11" i="37"/>
  <c r="O27" i="37"/>
  <c r="O12" i="37"/>
  <c r="K10" i="37"/>
  <c r="K30" i="37"/>
  <c r="K33" i="37"/>
  <c r="K25" i="37"/>
  <c r="K36" i="37"/>
  <c r="K41" i="37"/>
  <c r="K28" i="37"/>
  <c r="K40" i="37"/>
  <c r="K38" i="37"/>
  <c r="K29" i="37"/>
  <c r="K14" i="37"/>
  <c r="K13" i="37"/>
  <c r="K39" i="37"/>
  <c r="K43" i="37"/>
  <c r="K34" i="37"/>
  <c r="K16" i="37"/>
  <c r="K20" i="37"/>
  <c r="K7" i="37"/>
  <c r="K15" i="37"/>
  <c r="K23" i="37"/>
  <c r="K35" i="37"/>
  <c r="K18" i="37"/>
  <c r="K32" i="37"/>
  <c r="K26" i="37"/>
  <c r="K42" i="37"/>
  <c r="K24" i="37"/>
  <c r="K31" i="37"/>
  <c r="K22" i="37"/>
  <c r="K21" i="37"/>
  <c r="K19" i="37"/>
  <c r="K37" i="37"/>
  <c r="K9" i="37"/>
  <c r="K8" i="37"/>
  <c r="K12" i="37"/>
  <c r="K11" i="37"/>
  <c r="K17" i="37"/>
  <c r="K27" i="37"/>
  <c r="G10" i="37"/>
  <c r="G30" i="37"/>
  <c r="G33" i="37"/>
  <c r="G25" i="37"/>
  <c r="G36" i="37"/>
  <c r="G41" i="37"/>
  <c r="G28" i="37"/>
  <c r="G43" i="37"/>
  <c r="G37" i="37"/>
  <c r="G16" i="37"/>
  <c r="G21" i="37"/>
  <c r="G32" i="37"/>
  <c r="G13" i="37"/>
  <c r="G39" i="37"/>
  <c r="G24" i="37"/>
  <c r="G31" i="37"/>
  <c r="G22" i="37"/>
  <c r="G14" i="37"/>
  <c r="G26" i="37"/>
  <c r="G35" i="37"/>
  <c r="G18" i="37"/>
  <c r="G34" i="37"/>
  <c r="G19" i="37"/>
  <c r="G42" i="37"/>
  <c r="G40" i="37"/>
  <c r="G29" i="37"/>
  <c r="G20" i="37"/>
  <c r="G7" i="37"/>
  <c r="G17" i="37"/>
  <c r="G9" i="37"/>
  <c r="G27" i="37"/>
  <c r="G8" i="37"/>
  <c r="G38" i="37"/>
  <c r="G23" i="37"/>
  <c r="G11" i="37"/>
  <c r="G12" i="37"/>
  <c r="G15" i="37"/>
  <c r="N40" i="37"/>
  <c r="N37" i="37"/>
  <c r="N43" i="37"/>
  <c r="N34" i="37"/>
  <c r="N24" i="37"/>
  <c r="N31" i="37"/>
  <c r="N29" i="37"/>
  <c r="N32" i="37"/>
  <c r="N10" i="37"/>
  <c r="N25" i="37"/>
  <c r="N22" i="37"/>
  <c r="N7" i="37"/>
  <c r="N19" i="37"/>
  <c r="N9" i="37"/>
  <c r="N30" i="37"/>
  <c r="N14" i="37"/>
  <c r="N13" i="37"/>
  <c r="N11" i="37"/>
  <c r="N27" i="37"/>
  <c r="N33" i="37"/>
  <c r="N21" i="37"/>
  <c r="N41" i="37"/>
  <c r="N17" i="37"/>
  <c r="N39" i="37"/>
  <c r="N35" i="37"/>
  <c r="N18" i="37"/>
  <c r="N20" i="37"/>
  <c r="N15" i="37"/>
  <c r="N23" i="37"/>
  <c r="N16" i="37"/>
  <c r="N36" i="37"/>
  <c r="N28" i="37"/>
  <c r="N38" i="37"/>
  <c r="N42" i="37"/>
  <c r="N12" i="37"/>
  <c r="N26" i="37"/>
  <c r="N8" i="37"/>
  <c r="J40" i="37"/>
  <c r="J37" i="37"/>
  <c r="J43" i="37"/>
  <c r="J34" i="37"/>
  <c r="J24" i="37"/>
  <c r="J31" i="37"/>
  <c r="J29" i="37"/>
  <c r="J32" i="37"/>
  <c r="J33" i="37"/>
  <c r="J36" i="37"/>
  <c r="J20" i="37"/>
  <c r="J19" i="37"/>
  <c r="J9" i="37"/>
  <c r="J10" i="37"/>
  <c r="J17" i="37"/>
  <c r="J39" i="37"/>
  <c r="J11" i="37"/>
  <c r="J27" i="37"/>
  <c r="J25" i="37"/>
  <c r="J16" i="37"/>
  <c r="J38" i="37"/>
  <c r="J7" i="37"/>
  <c r="J28" i="37"/>
  <c r="J15" i="37"/>
  <c r="J23" i="37"/>
  <c r="J35" i="37"/>
  <c r="J18" i="37"/>
  <c r="J30" i="37"/>
  <c r="J14" i="37"/>
  <c r="J26" i="37"/>
  <c r="J42" i="37"/>
  <c r="J22" i="37"/>
  <c r="J41" i="37"/>
  <c r="J8" i="37"/>
  <c r="J12" i="37"/>
  <c r="J13" i="37"/>
  <c r="J21" i="37"/>
  <c r="F40" i="37"/>
  <c r="F37" i="37"/>
  <c r="F43" i="37"/>
  <c r="F34" i="37"/>
  <c r="F24" i="37"/>
  <c r="F31" i="37"/>
  <c r="F29" i="37"/>
  <c r="F32" i="37"/>
  <c r="F10" i="37"/>
  <c r="F25" i="37"/>
  <c r="F38" i="37"/>
  <c r="F41" i="37"/>
  <c r="F14" i="37"/>
  <c r="F19" i="37"/>
  <c r="F9" i="37"/>
  <c r="F33" i="37"/>
  <c r="F36" i="37"/>
  <c r="F15" i="37"/>
  <c r="F23" i="37"/>
  <c r="F11" i="37"/>
  <c r="F27" i="37"/>
  <c r="F22" i="37"/>
  <c r="F21" i="37"/>
  <c r="F26" i="37"/>
  <c r="F35" i="37"/>
  <c r="F18" i="37"/>
  <c r="F13" i="37"/>
  <c r="F7" i="37"/>
  <c r="F17" i="37"/>
  <c r="F12" i="37"/>
  <c r="F16" i="37"/>
  <c r="F20" i="37"/>
  <c r="F28" i="37"/>
  <c r="F39" i="37"/>
  <c r="F42" i="37"/>
  <c r="F30" i="37"/>
  <c r="F8" i="37"/>
  <c r="Q33" i="37"/>
  <c r="Q25" i="37"/>
  <c r="Q10" i="37"/>
  <c r="Q30" i="37"/>
  <c r="Q16" i="37"/>
  <c r="Q22" i="37"/>
  <c r="Q20" i="37"/>
  <c r="Q14" i="37"/>
  <c r="Q34" i="37"/>
  <c r="Q38" i="37"/>
  <c r="Q41" i="37"/>
  <c r="Q32" i="37"/>
  <c r="Q15" i="37"/>
  <c r="Q26" i="37"/>
  <c r="Q24" i="37"/>
  <c r="Q29" i="37"/>
  <c r="Q23" i="37"/>
  <c r="Q8" i="37"/>
  <c r="Q37" i="37"/>
  <c r="Q7" i="37"/>
  <c r="Q28" i="37"/>
  <c r="Q19" i="37"/>
  <c r="Q11" i="37"/>
  <c r="Q27" i="37"/>
  <c r="Q40" i="37"/>
  <c r="Q36" i="37"/>
  <c r="Q31" i="37"/>
  <c r="Q13" i="37"/>
  <c r="Q9" i="37"/>
  <c r="Q43" i="37"/>
  <c r="Q39" i="37"/>
  <c r="Q18" i="37"/>
  <c r="Q12" i="37"/>
  <c r="Q21" i="37"/>
  <c r="Q17" i="37"/>
  <c r="Q35" i="37"/>
  <c r="Q42" i="37"/>
  <c r="M33" i="37"/>
  <c r="M25" i="37"/>
  <c r="M10" i="37"/>
  <c r="M30" i="37"/>
  <c r="M16" i="37"/>
  <c r="M22" i="37"/>
  <c r="M20" i="37"/>
  <c r="M14" i="37"/>
  <c r="M43" i="37"/>
  <c r="M24" i="37"/>
  <c r="M21" i="37"/>
  <c r="M28" i="37"/>
  <c r="M15" i="37"/>
  <c r="M26" i="37"/>
  <c r="M40" i="37"/>
  <c r="M38" i="37"/>
  <c r="M36" i="37"/>
  <c r="M31" i="37"/>
  <c r="M32" i="37"/>
  <c r="M19" i="37"/>
  <c r="M8" i="37"/>
  <c r="M13" i="37"/>
  <c r="M9" i="37"/>
  <c r="M11" i="37"/>
  <c r="M27" i="37"/>
  <c r="M37" i="37"/>
  <c r="M41" i="37"/>
  <c r="M29" i="37"/>
  <c r="M17" i="37"/>
  <c r="M39" i="37"/>
  <c r="M35" i="37"/>
  <c r="M34" i="37"/>
  <c r="M23" i="37"/>
  <c r="M18" i="37"/>
  <c r="M7" i="37"/>
  <c r="M42" i="37"/>
  <c r="M12" i="37"/>
  <c r="I33" i="37"/>
  <c r="I25" i="37"/>
  <c r="I10" i="37"/>
  <c r="I30" i="37"/>
  <c r="I16" i="37"/>
  <c r="I22" i="37"/>
  <c r="I20" i="37"/>
  <c r="I14" i="37"/>
  <c r="I34" i="37"/>
  <c r="I31" i="37"/>
  <c r="I7" i="37"/>
  <c r="I15" i="37"/>
  <c r="I26" i="37"/>
  <c r="I37" i="37"/>
  <c r="I21" i="37"/>
  <c r="I41" i="37"/>
  <c r="I29" i="37"/>
  <c r="I13" i="37"/>
  <c r="I9" i="37"/>
  <c r="I8" i="37"/>
  <c r="I43" i="37"/>
  <c r="I40" i="37"/>
  <c r="I17" i="37"/>
  <c r="I39" i="37"/>
  <c r="I11" i="37"/>
  <c r="I27" i="37"/>
  <c r="I38" i="37"/>
  <c r="I36" i="37"/>
  <c r="I28" i="37"/>
  <c r="I32" i="37"/>
  <c r="I23" i="37"/>
  <c r="I18" i="37"/>
  <c r="I19" i="37"/>
  <c r="I42" i="37"/>
  <c r="I35" i="37"/>
  <c r="I12" i="37"/>
  <c r="I24" i="37"/>
  <c r="E33" i="37"/>
  <c r="E25" i="37"/>
  <c r="E10" i="37"/>
  <c r="E30" i="37"/>
  <c r="E16" i="37"/>
  <c r="E22" i="37"/>
  <c r="E20" i="37"/>
  <c r="E43" i="37"/>
  <c r="E24" i="37"/>
  <c r="E36" i="37"/>
  <c r="E29" i="37"/>
  <c r="E15" i="37"/>
  <c r="E26" i="37"/>
  <c r="E38" i="37"/>
  <c r="E7" i="37"/>
  <c r="E28" i="37"/>
  <c r="E32" i="37"/>
  <c r="E17" i="37"/>
  <c r="E39" i="37"/>
  <c r="E8" i="37"/>
  <c r="E37" i="37"/>
  <c r="E31" i="37"/>
  <c r="E14" i="37"/>
  <c r="E23" i="37"/>
  <c r="E11" i="37"/>
  <c r="E27" i="37"/>
  <c r="E34" i="37"/>
  <c r="E21" i="37"/>
  <c r="E41" i="37"/>
  <c r="E19" i="37"/>
  <c r="E35" i="37"/>
  <c r="E18" i="37"/>
  <c r="E40" i="37"/>
  <c r="E13" i="37"/>
  <c r="E42" i="37"/>
  <c r="E9" i="37"/>
  <c r="E12" i="37"/>
  <c r="P43" i="37"/>
  <c r="P34" i="37"/>
  <c r="P24" i="37"/>
  <c r="P40" i="37"/>
  <c r="P37" i="37"/>
  <c r="P38" i="37"/>
  <c r="P21" i="37"/>
  <c r="P7" i="37"/>
  <c r="P30" i="37"/>
  <c r="P36" i="37"/>
  <c r="P29" i="37"/>
  <c r="P14" i="37"/>
  <c r="P17" i="37"/>
  <c r="P23" i="37"/>
  <c r="P33" i="37"/>
  <c r="P41" i="37"/>
  <c r="P15" i="37"/>
  <c r="P39" i="37"/>
  <c r="P42" i="37"/>
  <c r="P20" i="37"/>
  <c r="P26" i="37"/>
  <c r="P8" i="37"/>
  <c r="P12" i="37"/>
  <c r="P16" i="37"/>
  <c r="P28" i="37"/>
  <c r="P32" i="37"/>
  <c r="P19" i="37"/>
  <c r="P22" i="37"/>
  <c r="P27" i="37"/>
  <c r="P10" i="37"/>
  <c r="P25" i="37"/>
  <c r="P13" i="37"/>
  <c r="P31" i="37"/>
  <c r="P11" i="37"/>
  <c r="P9" i="37"/>
  <c r="P35" i="37"/>
  <c r="P18" i="37"/>
  <c r="L43" i="37"/>
  <c r="L34" i="37"/>
  <c r="L24" i="37"/>
  <c r="L40" i="37"/>
  <c r="L37" i="37"/>
  <c r="L38" i="37"/>
  <c r="L21" i="37"/>
  <c r="L7" i="37"/>
  <c r="L10" i="37"/>
  <c r="L16" i="37"/>
  <c r="L41" i="37"/>
  <c r="L32" i="37"/>
  <c r="L17" i="37"/>
  <c r="L23" i="37"/>
  <c r="L25" i="37"/>
  <c r="L28" i="37"/>
  <c r="L26" i="37"/>
  <c r="L42" i="37"/>
  <c r="L30" i="37"/>
  <c r="L36" i="37"/>
  <c r="L31" i="37"/>
  <c r="L22" i="37"/>
  <c r="L14" i="37"/>
  <c r="L19" i="37"/>
  <c r="L8" i="37"/>
  <c r="L12" i="37"/>
  <c r="L33" i="37"/>
  <c r="L13" i="37"/>
  <c r="L9" i="37"/>
  <c r="L15" i="37"/>
  <c r="L11" i="37"/>
  <c r="L20" i="37"/>
  <c r="L39" i="37"/>
  <c r="L35" i="37"/>
  <c r="L27" i="37"/>
  <c r="L29" i="37"/>
  <c r="L18" i="37"/>
  <c r="H43" i="37"/>
  <c r="H34" i="37"/>
  <c r="H24" i="37"/>
  <c r="H40" i="37"/>
  <c r="H37" i="37"/>
  <c r="H38" i="37"/>
  <c r="H21" i="37"/>
  <c r="H7" i="37"/>
  <c r="H30" i="37"/>
  <c r="H22" i="37"/>
  <c r="H28" i="37"/>
  <c r="H17" i="37"/>
  <c r="H23" i="37"/>
  <c r="H19" i="37"/>
  <c r="H42" i="37"/>
  <c r="H10" i="37"/>
  <c r="H41" i="37"/>
  <c r="H29" i="37"/>
  <c r="H20" i="37"/>
  <c r="H13" i="37"/>
  <c r="H9" i="37"/>
  <c r="H8" i="37"/>
  <c r="H12" i="37"/>
  <c r="H25" i="37"/>
  <c r="H16" i="37"/>
  <c r="H15" i="37"/>
  <c r="H39" i="37"/>
  <c r="H33" i="37"/>
  <c r="H32" i="37"/>
  <c r="H26" i="37"/>
  <c r="H27" i="37"/>
  <c r="H36" i="37"/>
  <c r="H18" i="37"/>
  <c r="H14" i="37"/>
  <c r="H11" i="37"/>
  <c r="H31" i="37"/>
  <c r="H35" i="37"/>
  <c r="D43" i="37"/>
  <c r="D34" i="37"/>
  <c r="D24" i="37"/>
  <c r="D40" i="37"/>
  <c r="D37" i="37"/>
  <c r="D38" i="37"/>
  <c r="D21" i="37"/>
  <c r="D7" i="37"/>
  <c r="D10" i="37"/>
  <c r="D31" i="37"/>
  <c r="D20" i="37"/>
  <c r="D17" i="37"/>
  <c r="D23" i="37"/>
  <c r="D30" i="37"/>
  <c r="D16" i="37"/>
  <c r="D13" i="37"/>
  <c r="D9" i="37"/>
  <c r="D42" i="37"/>
  <c r="D33" i="37"/>
  <c r="D36" i="37"/>
  <c r="D28" i="37"/>
  <c r="D32" i="37"/>
  <c r="D15" i="37"/>
  <c r="D39" i="37"/>
  <c r="D8" i="37"/>
  <c r="D12" i="37"/>
  <c r="D22" i="37"/>
  <c r="D14" i="37"/>
  <c r="D26" i="37"/>
  <c r="D29" i="37"/>
  <c r="D11" i="37"/>
  <c r="D25" i="37"/>
  <c r="D41" i="37"/>
  <c r="D19" i="37"/>
  <c r="D27" i="37"/>
  <c r="D18" i="37"/>
  <c r="D35" i="37"/>
  <c r="D49" i="30"/>
  <c r="E49" i="30"/>
  <c r="F49" i="30"/>
  <c r="G49" i="30"/>
  <c r="H49" i="30"/>
  <c r="I49" i="30"/>
  <c r="J49" i="30"/>
  <c r="K49" i="30"/>
  <c r="L49" i="30"/>
  <c r="M49" i="30"/>
  <c r="N49" i="30"/>
  <c r="O49" i="30"/>
  <c r="P49" i="30"/>
  <c r="Q49" i="30"/>
  <c r="C49" i="30"/>
  <c r="C44" i="30"/>
  <c r="E48" i="3"/>
  <c r="F48" i="3"/>
  <c r="G48" i="3"/>
  <c r="H48" i="3"/>
  <c r="I48" i="3"/>
  <c r="J48" i="3"/>
  <c r="K48" i="3"/>
  <c r="L48" i="3"/>
  <c r="M48" i="3"/>
  <c r="N48" i="3"/>
  <c r="O48" i="3"/>
  <c r="P48" i="3"/>
  <c r="Q48" i="3"/>
  <c r="Q49" i="3" s="1"/>
  <c r="J44" i="37" l="1"/>
  <c r="K44" i="37"/>
  <c r="D44" i="37"/>
  <c r="H44" i="37"/>
  <c r="Q44" i="37"/>
  <c r="F44" i="37"/>
  <c r="E44" i="37"/>
  <c r="N44" i="37"/>
  <c r="G44" i="37"/>
  <c r="L44" i="37"/>
  <c r="P44" i="37"/>
  <c r="O44" i="37"/>
  <c r="I44" i="37"/>
  <c r="M44" i="37"/>
  <c r="Q48" i="37"/>
  <c r="Q46" i="37"/>
  <c r="M48" i="37"/>
  <c r="M46" i="37"/>
  <c r="M47" i="37"/>
  <c r="N48" i="37"/>
  <c r="N47" i="37"/>
  <c r="N46" i="37"/>
  <c r="I48" i="37"/>
  <c r="I47" i="37"/>
  <c r="I46" i="37"/>
  <c r="D46" i="37"/>
  <c r="D47" i="37"/>
  <c r="D48" i="37"/>
  <c r="C47" i="37"/>
  <c r="C46" i="37"/>
  <c r="C48" i="37"/>
  <c r="J48" i="37"/>
  <c r="J47" i="37"/>
  <c r="J46" i="37"/>
  <c r="F48" i="37"/>
  <c r="F47" i="37"/>
  <c r="F46" i="37"/>
  <c r="Q47" i="37"/>
  <c r="E46" i="37"/>
  <c r="E48" i="37"/>
  <c r="E47" i="37"/>
  <c r="P46" i="37"/>
  <c r="P47" i="37"/>
  <c r="P48" i="37"/>
  <c r="L46" i="37"/>
  <c r="L48" i="37"/>
  <c r="L47" i="37"/>
  <c r="H46" i="37"/>
  <c r="H47" i="37"/>
  <c r="H48" i="37"/>
  <c r="O47" i="37"/>
  <c r="O46" i="37"/>
  <c r="O48" i="37"/>
  <c r="K47" i="37"/>
  <c r="K46" i="37"/>
  <c r="K48" i="37"/>
  <c r="G47" i="37"/>
  <c r="G48" i="37"/>
  <c r="G46" i="37"/>
  <c r="C10" i="37"/>
  <c r="C30" i="37"/>
  <c r="C33" i="37"/>
  <c r="C25" i="37"/>
  <c r="C36" i="37"/>
  <c r="C41" i="37"/>
  <c r="C28" i="37"/>
  <c r="C40" i="37"/>
  <c r="C22" i="37"/>
  <c r="C7" i="37"/>
  <c r="C13" i="37"/>
  <c r="C39" i="37"/>
  <c r="C29" i="37"/>
  <c r="C20" i="37"/>
  <c r="C19" i="37"/>
  <c r="C35" i="37"/>
  <c r="C18" i="37"/>
  <c r="C24" i="37"/>
  <c r="C16" i="37"/>
  <c r="C38" i="37"/>
  <c r="C17" i="37"/>
  <c r="C9" i="37"/>
  <c r="C42" i="37"/>
  <c r="C43" i="37"/>
  <c r="C37" i="37"/>
  <c r="C31" i="37"/>
  <c r="C32" i="37"/>
  <c r="C15" i="37"/>
  <c r="C23" i="37"/>
  <c r="C21" i="37"/>
  <c r="C8" i="37"/>
  <c r="C34" i="37"/>
  <c r="C12" i="37"/>
  <c r="C14" i="37"/>
  <c r="C27" i="37"/>
  <c r="C26" i="37"/>
  <c r="C11" i="37"/>
  <c r="R44" i="30"/>
  <c r="R48" i="30"/>
  <c r="R46" i="30"/>
  <c r="R47" i="30"/>
  <c r="G49" i="37" l="1"/>
  <c r="H49" i="37"/>
  <c r="L49" i="37"/>
  <c r="O49" i="37"/>
  <c r="M49" i="37"/>
  <c r="K49" i="37"/>
  <c r="P49" i="37"/>
  <c r="E49" i="37"/>
  <c r="J49" i="37"/>
  <c r="D49" i="37"/>
  <c r="N49" i="37"/>
  <c r="F49" i="37"/>
  <c r="C49" i="37"/>
  <c r="I49" i="37"/>
  <c r="Q49" i="37"/>
  <c r="C44" i="37"/>
  <c r="R49" i="30"/>
  <c r="D48" i="3"/>
  <c r="C48" i="3"/>
  <c r="K49" i="3" l="1"/>
  <c r="N49" i="3"/>
  <c r="M49" i="3"/>
  <c r="D49" i="3"/>
  <c r="C49" i="3"/>
  <c r="G49" i="3"/>
  <c r="J49" i="3"/>
  <c r="E49" i="3"/>
  <c r="I49" i="3"/>
  <c r="H49" i="3"/>
  <c r="L49" i="3"/>
  <c r="O49" i="3"/>
  <c r="P49" i="3"/>
  <c r="F49" i="3"/>
  <c r="H15" i="36" l="1"/>
  <c r="H12" i="36"/>
  <c r="H16" i="36"/>
  <c r="H20" i="36"/>
  <c r="H26" i="36"/>
  <c r="H9" i="36"/>
  <c r="H6" i="36"/>
  <c r="H18" i="36"/>
  <c r="H28" i="36"/>
  <c r="H30" i="36"/>
  <c r="H27" i="36"/>
  <c r="H14" i="36"/>
  <c r="H24" i="36"/>
  <c r="H11" i="36"/>
  <c r="H10" i="36"/>
  <c r="H8" i="36"/>
  <c r="H19" i="36"/>
  <c r="H23" i="36"/>
  <c r="H21" i="36"/>
  <c r="H29" i="36"/>
  <c r="H22" i="36"/>
  <c r="H13" i="36"/>
  <c r="H7" i="36"/>
  <c r="H25" i="36"/>
  <c r="H17" i="36"/>
  <c r="D15" i="36"/>
  <c r="D29" i="36"/>
  <c r="D12" i="36"/>
  <c r="D22" i="36"/>
  <c r="D16" i="36"/>
  <c r="D13" i="36"/>
  <c r="D20" i="36"/>
  <c r="D7" i="36"/>
  <c r="D26" i="36"/>
  <c r="D25" i="36"/>
  <c r="D9" i="36"/>
  <c r="D28" i="36"/>
  <c r="D27" i="36"/>
  <c r="D24" i="36"/>
  <c r="D10" i="36"/>
  <c r="D19" i="36"/>
  <c r="D21" i="36"/>
  <c r="D6" i="36"/>
  <c r="D17" i="36"/>
  <c r="D18" i="36"/>
  <c r="D30" i="36"/>
  <c r="D14" i="36"/>
  <c r="D11" i="36"/>
  <c r="D8" i="36"/>
  <c r="D23" i="36"/>
  <c r="G15" i="36"/>
  <c r="G28" i="36"/>
  <c r="G29" i="36"/>
  <c r="G30" i="36"/>
  <c r="G12" i="36"/>
  <c r="G27" i="36"/>
  <c r="G22" i="36"/>
  <c r="G14" i="36"/>
  <c r="G16" i="36"/>
  <c r="G24" i="36"/>
  <c r="G13" i="36"/>
  <c r="G11" i="36"/>
  <c r="G20" i="36"/>
  <c r="G10" i="36"/>
  <c r="G7" i="36"/>
  <c r="G8" i="36"/>
  <c r="G26" i="36"/>
  <c r="G19" i="36"/>
  <c r="G25" i="36"/>
  <c r="G23" i="36"/>
  <c r="G9" i="36"/>
  <c r="G21" i="36"/>
  <c r="G6" i="36"/>
  <c r="G17" i="36"/>
  <c r="G18" i="36"/>
  <c r="F15" i="36"/>
  <c r="F28" i="36"/>
  <c r="F29" i="36"/>
  <c r="F30" i="36"/>
  <c r="F12" i="36"/>
  <c r="F27" i="36"/>
  <c r="F22" i="36"/>
  <c r="F14" i="36"/>
  <c r="F16" i="36"/>
  <c r="F24" i="36"/>
  <c r="F13" i="36"/>
  <c r="F11" i="36"/>
  <c r="F20" i="36"/>
  <c r="F10" i="36"/>
  <c r="F7" i="36"/>
  <c r="F8" i="36"/>
  <c r="F26" i="36"/>
  <c r="F19" i="36"/>
  <c r="F25" i="36"/>
  <c r="F23" i="36"/>
  <c r="F9" i="36"/>
  <c r="F21" i="36"/>
  <c r="F6" i="36"/>
  <c r="F17" i="36"/>
  <c r="F18" i="36"/>
  <c r="E16" i="36"/>
  <c r="E24" i="36"/>
  <c r="E13" i="36"/>
  <c r="E11" i="36"/>
  <c r="E20" i="36"/>
  <c r="E10" i="36"/>
  <c r="E7" i="36"/>
  <c r="E8" i="36"/>
  <c r="E26" i="36"/>
  <c r="E19" i="36"/>
  <c r="E25" i="36"/>
  <c r="E23" i="36"/>
  <c r="E9" i="36"/>
  <c r="E21" i="36"/>
  <c r="E15" i="36"/>
  <c r="E28" i="36"/>
  <c r="E29" i="36"/>
  <c r="E30" i="36"/>
  <c r="E12" i="36"/>
  <c r="E27" i="36"/>
  <c r="E22" i="36"/>
  <c r="E14" i="36"/>
  <c r="E6" i="36"/>
  <c r="E17" i="36"/>
  <c r="E18" i="36"/>
  <c r="I15" i="36"/>
  <c r="I28" i="36"/>
  <c r="I29" i="36"/>
  <c r="I30" i="36"/>
  <c r="I12" i="36"/>
  <c r="I27" i="36"/>
  <c r="I22" i="36"/>
  <c r="I14" i="36"/>
  <c r="I16" i="36"/>
  <c r="I24" i="36"/>
  <c r="I13" i="36"/>
  <c r="I11" i="36"/>
  <c r="I20" i="36"/>
  <c r="I10" i="36"/>
  <c r="I7" i="36"/>
  <c r="I8" i="36"/>
  <c r="I26" i="36"/>
  <c r="I19" i="36"/>
  <c r="I25" i="36"/>
  <c r="I23" i="36"/>
  <c r="I9" i="36"/>
  <c r="I21" i="36"/>
  <c r="I17" i="36"/>
  <c r="I6" i="36"/>
  <c r="I18" i="36"/>
  <c r="I31" i="36" l="1"/>
  <c r="F31" i="36"/>
  <c r="H31" i="36"/>
  <c r="D31" i="36"/>
  <c r="E31" i="36"/>
  <c r="G31" i="36"/>
  <c r="F36" i="5"/>
  <c r="J36" i="5"/>
  <c r="N36" i="5"/>
  <c r="E31" i="6"/>
  <c r="J31" i="6"/>
  <c r="N31" i="6"/>
  <c r="E36" i="6"/>
  <c r="I36" i="6"/>
  <c r="M36" i="6"/>
  <c r="Q36" i="6"/>
  <c r="D31" i="7"/>
  <c r="I31" i="7"/>
  <c r="M31" i="7"/>
  <c r="Q31" i="7"/>
  <c r="D36" i="7"/>
  <c r="H36" i="7"/>
  <c r="L36" i="7"/>
  <c r="P36" i="7"/>
  <c r="F31" i="6"/>
  <c r="K31" i="6"/>
  <c r="O31" i="6"/>
  <c r="E31" i="7"/>
  <c r="J31" i="7"/>
  <c r="N31" i="7"/>
  <c r="F31" i="5"/>
  <c r="O31" i="5"/>
  <c r="L31" i="5"/>
  <c r="G36" i="5"/>
  <c r="O36" i="5"/>
  <c r="J36" i="6"/>
  <c r="I36" i="7"/>
  <c r="M36" i="7"/>
  <c r="I31" i="5"/>
  <c r="M31" i="5"/>
  <c r="K31" i="5"/>
  <c r="H31" i="5"/>
  <c r="P31" i="5"/>
  <c r="C36" i="5"/>
  <c r="K36" i="5"/>
  <c r="F36" i="6"/>
  <c r="N36" i="6"/>
  <c r="E36" i="7"/>
  <c r="Q36" i="7"/>
  <c r="E31" i="5"/>
  <c r="J31" i="5"/>
  <c r="N31" i="5"/>
  <c r="D36" i="5"/>
  <c r="H36" i="5"/>
  <c r="L36" i="5"/>
  <c r="P36" i="5"/>
  <c r="C31" i="6"/>
  <c r="H31" i="6"/>
  <c r="P31" i="6"/>
  <c r="C36" i="6"/>
  <c r="G36" i="6"/>
  <c r="K36" i="6"/>
  <c r="O36" i="6"/>
  <c r="F31" i="7"/>
  <c r="K31" i="7"/>
  <c r="O31" i="7"/>
  <c r="F36" i="7"/>
  <c r="J36" i="7"/>
  <c r="N36" i="7"/>
  <c r="E36" i="5"/>
  <c r="I36" i="5"/>
  <c r="M36" i="5"/>
  <c r="Q36" i="5"/>
  <c r="D31" i="6"/>
  <c r="I31" i="6"/>
  <c r="M31" i="6"/>
  <c r="Q31" i="6"/>
  <c r="D36" i="6"/>
  <c r="H36" i="6"/>
  <c r="L36" i="6"/>
  <c r="P36" i="6"/>
  <c r="C31" i="7"/>
  <c r="H31" i="7"/>
  <c r="L31" i="7"/>
  <c r="P31" i="7"/>
  <c r="C36" i="7"/>
  <c r="G36" i="7"/>
  <c r="K36" i="7"/>
  <c r="O36" i="7"/>
  <c r="D31" i="5"/>
  <c r="G31" i="7" l="1"/>
  <c r="D31" i="8"/>
  <c r="E31" i="8"/>
  <c r="I31" i="8"/>
  <c r="N31" i="8"/>
  <c r="G31" i="5"/>
  <c r="K31" i="8"/>
  <c r="M31" i="8"/>
  <c r="L31" i="8"/>
  <c r="F31" i="8"/>
  <c r="H31" i="8"/>
  <c r="Q31" i="8"/>
  <c r="O31" i="8"/>
  <c r="P31" i="8"/>
  <c r="J31" i="8"/>
  <c r="G31" i="8" l="1"/>
  <c r="L36" i="8" l="1"/>
  <c r="N36" i="8"/>
  <c r="P36" i="8"/>
  <c r="Q36" i="8"/>
  <c r="E36" i="8"/>
  <c r="I36" i="8"/>
  <c r="D36" i="8"/>
  <c r="K36" i="8"/>
  <c r="F36" i="8"/>
  <c r="M36" i="8"/>
  <c r="H36" i="8"/>
  <c r="O36" i="8"/>
  <c r="J36" i="8"/>
  <c r="G36" i="8" l="1"/>
  <c r="C36" i="8" l="1"/>
  <c r="D43" i="28"/>
  <c r="E43" i="28"/>
  <c r="F43" i="28"/>
  <c r="G43" i="28"/>
  <c r="H43" i="28"/>
  <c r="I43" i="28"/>
  <c r="J43" i="28"/>
  <c r="K43" i="28"/>
  <c r="L43" i="28"/>
  <c r="M43" i="28"/>
  <c r="N43" i="28"/>
  <c r="O43" i="28"/>
  <c r="P43" i="28"/>
  <c r="Q43" i="28"/>
  <c r="Q52" i="28" s="1"/>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C49" i="16"/>
  <c r="C44" i="17"/>
  <c r="Q49" i="16" l="1"/>
  <c r="Q52" i="15"/>
  <c r="D36" i="4"/>
  <c r="E36" i="4"/>
  <c r="F36" i="4"/>
  <c r="G36" i="4"/>
  <c r="H36" i="4"/>
  <c r="I36" i="4"/>
  <c r="J36" i="4"/>
  <c r="K36" i="4"/>
  <c r="L36" i="4"/>
  <c r="M36" i="4"/>
  <c r="N36" i="4"/>
  <c r="O36" i="4"/>
  <c r="P36" i="4"/>
  <c r="Q36" i="4"/>
  <c r="C36" i="4"/>
  <c r="C31" i="4"/>
  <c r="D31" i="4"/>
  <c r="E31" i="4"/>
  <c r="F31" i="4"/>
  <c r="G31" i="4"/>
  <c r="H31" i="4"/>
  <c r="I31" i="4"/>
  <c r="J31" i="4"/>
  <c r="K31" i="4"/>
  <c r="L31" i="4"/>
  <c r="M31" i="4"/>
  <c r="N31" i="4"/>
  <c r="O31" i="4"/>
  <c r="P31" i="4"/>
  <c r="Q31" i="4"/>
  <c r="O48" i="14"/>
  <c r="N48" i="14"/>
  <c r="M48" i="14"/>
  <c r="L48" i="14"/>
  <c r="K48" i="14"/>
  <c r="J48" i="14"/>
  <c r="I48" i="14"/>
  <c r="H48" i="14"/>
  <c r="G48" i="14"/>
  <c r="F48" i="14"/>
  <c r="E48" i="14"/>
  <c r="D48" i="14"/>
  <c r="C48" i="14"/>
  <c r="J37" i="9"/>
  <c r="I37" i="9"/>
  <c r="H37" i="9"/>
  <c r="G37" i="9"/>
  <c r="F37" i="9"/>
  <c r="E37" i="9"/>
  <c r="D37" i="9"/>
  <c r="C37" i="9"/>
  <c r="K35" i="9" l="1"/>
  <c r="K36" i="9"/>
  <c r="K34" i="9"/>
  <c r="G34" i="36"/>
  <c r="G33" i="36"/>
  <c r="G35" i="36"/>
  <c r="D33" i="36"/>
  <c r="D34" i="36"/>
  <c r="D35" i="36"/>
  <c r="H34" i="36"/>
  <c r="H35" i="36"/>
  <c r="H33" i="36"/>
  <c r="E34" i="36"/>
  <c r="E35" i="36"/>
  <c r="E33" i="36"/>
  <c r="F34" i="36"/>
  <c r="F33" i="36"/>
  <c r="F35" i="36"/>
  <c r="J35" i="36"/>
  <c r="J34" i="36"/>
  <c r="J33" i="36"/>
  <c r="C34" i="36"/>
  <c r="C33" i="36"/>
  <c r="C35" i="36"/>
  <c r="I34" i="36"/>
  <c r="I33" i="36"/>
  <c r="I35" i="36"/>
  <c r="K37" i="4"/>
  <c r="G37" i="4"/>
  <c r="D37" i="4"/>
  <c r="O37" i="4"/>
  <c r="C37" i="4"/>
  <c r="J37" i="4"/>
  <c r="P37" i="4"/>
  <c r="I37" i="4"/>
  <c r="N37" i="4"/>
  <c r="H37" i="4"/>
  <c r="F37" i="4"/>
  <c r="L37" i="4"/>
  <c r="M37" i="4"/>
  <c r="Q37" i="4"/>
  <c r="E37" i="4"/>
  <c r="I36" i="36" l="1"/>
  <c r="J36" i="36"/>
  <c r="H36" i="36"/>
  <c r="F36" i="36"/>
  <c r="G36" i="36"/>
  <c r="D36" i="36"/>
  <c r="E36" i="36"/>
  <c r="C36" i="36"/>
  <c r="K37" i="9"/>
</calcChain>
</file>

<file path=xl/sharedStrings.xml><?xml version="1.0" encoding="utf-8"?>
<sst xmlns="http://schemas.openxmlformats.org/spreadsheetml/2006/main" count="1728" uniqueCount="314">
  <si>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</si>
  <si>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</si>
  <si>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</si>
  <si>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</si>
  <si>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</si>
  <si>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</si>
  <si>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</si>
  <si>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</si>
  <si>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</si>
  <si>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</si>
  <si>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</si>
  <si>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</si>
  <si>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</si>
  <si>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</si>
  <si>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</si>
  <si>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</si>
  <si>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</si>
  <si>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</si>
  <si>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</si>
  <si>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</si>
  <si>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</si>
  <si>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</si>
  <si>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</si>
  <si>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</si>
  <si>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</si>
  <si>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</si>
  <si>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</si>
  <si>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</si>
  <si>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</si>
  <si>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</si>
  <si>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</si>
  <si>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</si>
  <si>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</si>
  <si>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</si>
  <si>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</si>
  <si>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</si>
  <si>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</si>
  <si>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</si>
  <si>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</si>
  <si>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</si>
  <si>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</si>
  <si>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</si>
  <si>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</si>
  <si>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</si>
  <si>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</si>
  <si>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</si>
  <si>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</si>
  <si>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</si>
  <si>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</si>
  <si>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</si>
  <si>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</si>
  <si>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</si>
  <si>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</si>
  <si>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</si>
  <si>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</si>
  <si>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</si>
  <si>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</si>
  <si>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</si>
  <si>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</si>
  <si>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</si>
  <si>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</si>
  <si>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</si>
  <si>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</si>
  <si>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</si>
  <si>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</si>
  <si>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</si>
  <si>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</si>
  <si>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</si>
  <si>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</si>
  <si>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</si>
  <si>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</si>
  <si>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</si>
  <si>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</si>
  <si>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</si>
  <si>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</si>
  <si>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</si>
  <si>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</si>
  <si>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</si>
  <si>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</si>
  <si>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</si>
  <si>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</si>
  <si>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</si>
  <si>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</si>
  <si>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</si>
  <si>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</si>
  <si>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</si>
  <si>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</si>
  <si>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</si>
  <si>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</si>
  <si>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</si>
  <si>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</si>
  <si>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</si>
  <si>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</si>
  <si>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</si>
  <si>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</si>
  <si>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</si>
  <si>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</si>
  <si>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</si>
  <si>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</si>
  <si>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</si>
  <si>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</si>
  <si>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</si>
  <si>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</si>
  <si>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</si>
  <si>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</si>
  <si>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</si>
  <si>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</si>
  <si>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</si>
  <si>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</si>
  <si>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</si>
  <si>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</si>
  <si>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</si>
  <si>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</si>
  <si>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</si>
  <si>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</si>
  <si>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</si>
  <si>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</si>
  <si>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</si>
  <si>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</si>
  <si>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</si>
  <si>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</si>
  <si>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</si>
  <si>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</si>
  <si>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</si>
  <si>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</si>
  <si>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</si>
  <si>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</si>
  <si>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</si>
  <si>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</si>
  <si>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</si>
  <si>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</si>
  <si>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</si>
  <si>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</si>
  <si>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</si>
  <si>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</si>
  <si>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</si>
  <si>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</si>
  <si>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</si>
  <si>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</si>
  <si>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</si>
  <si>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</si>
  <si>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</si>
  <si>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</si>
  <si>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</si>
  <si>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</si>
  <si>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</si>
  <si>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</si>
  <si>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</si>
  <si>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</si>
  <si>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</si>
  <si>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Ordinary Shares UnQuoted</t>
  </si>
  <si>
    <t xml:space="preserve">AAR INSURANCE KENYA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</si>
  <si>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</si>
  <si>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</si>
  <si>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</si>
  <si>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</si>
  <si>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</si>
  <si>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</si>
  <si>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</si>
  <si>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</si>
  <si>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</si>
  <si>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</si>
  <si>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</si>
  <si>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</si>
  <si>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</si>
  <si>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</si>
  <si>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</si>
  <si>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</si>
  <si>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</si>
  <si>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</si>
  <si>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</si>
  <si>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</si>
  <si>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</si>
  <si>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</si>
  <si>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</si>
  <si>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</si>
  <si>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</si>
  <si>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</si>
  <si>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</si>
  <si>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</si>
  <si>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</si>
  <si>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</si>
  <si>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</si>
  <si>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</si>
  <si>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</si>
  <si>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</si>
  <si>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</si>
  <si>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</si>
  <si>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</si>
  <si>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</si>
  <si>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</si>
  <si>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</si>
  <si>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</si>
  <si>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</si>
  <si>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</si>
  <si>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</si>
  <si>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</si>
  <si>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</si>
  <si>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</si>
  <si>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</si>
  <si>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</si>
  <si>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</si>
  <si>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</si>
  <si>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</si>
  <si>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</si>
  <si>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</si>
  <si>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</si>
  <si>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</si>
  <si>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</si>
  <si>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</si>
  <si>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</si>
  <si>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</si>
  <si>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</si>
  <si>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</si>
  <si>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</si>
  <si>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</si>
  <si>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</si>
  <si>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</si>
  <si>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</si>
  <si>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</si>
  <si>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</si>
  <si>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</si>
  <si>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</si>
  <si>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</si>
  <si>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</si>
  <si>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</si>
  <si>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</si>
  <si>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</si>
  <si>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</si>
  <si>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</si>
  <si>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</si>
  <si>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</si>
  <si>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</si>
  <si>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</si>
  <si>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</si>
  <si>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</si>
  <si>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</si>
  <si>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</si>
  <si>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</si>
  <si>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</si>
  <si>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</si>
  <si>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</si>
  <si>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</si>
  <si>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</si>
  <si>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</si>
  <si>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</si>
  <si>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</si>
  <si>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</si>
  <si>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</si>
  <si>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</si>
  <si>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</si>
  <si>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</si>
  <si>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</si>
  <si>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</si>
  <si>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</si>
  <si>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</si>
  <si>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SUMMARY OF LONG TERM INSURANCE BUSINESS BALANCE SHEETS AS AT 3131.03.2018</t>
  </si>
  <si>
    <t>SUMMARY OF GENERAL INSURANCE BUSINESS BALANCE SHEETS AS AT 31.03.2018</t>
  </si>
  <si>
    <t xml:space="preserve">METROPOLITAN CANNON INSURANCE </t>
  </si>
  <si>
    <t>METROPOLITAN CANNON INSURANCE</t>
  </si>
  <si>
    <t>30th June 2018</t>
  </si>
  <si>
    <t>2018 QUARTER TWO STATISTICS</t>
  </si>
  <si>
    <t>SUMMARY OF GENERAL INSURANCE BUSINESS PROFIT &amp; LOSS ACCOUNTS FOR THE PERIOD ENDED 30.06.2018</t>
  </si>
  <si>
    <t>SUMMARY OF LONG TERM INSURANCE BUSINESS PROFIT &amp; LOSS ACCOUNTS  FOR THE PERIOD ENDED 30.06.2018</t>
  </si>
  <si>
    <t>SUMMARY OF LONG TERM INSURANCE BUSINESS GROSS PREMIUM INCOME FOR THE PERIOD ENDED 30.06.2018</t>
  </si>
  <si>
    <t>SUMMARY OF LONG TERM INSURANCE BUSINESS MARKET SHARE PER CLASS FOR THE PERIOD ENDED 30.06.2018</t>
  </si>
  <si>
    <t>SUMMARY OF LIFE ASSURANCE BUSINESS REVENUE ACCOUNTS FOR THE PERIOD ENDED 30.06.2018</t>
  </si>
  <si>
    <t>SUMMARY OF ANNUITIES BUSINESS REVENUE ACCOUNTS FOR THE PERIOD ENDED 30.06.2018</t>
  </si>
  <si>
    <t>SUMMARY OF GROUP LIFE BUSINESS REVENUE ACCOUNTS FOR THE PERIOD ENDED 30.06.2018</t>
  </si>
  <si>
    <t>SUMMARY OF GROUP CREDIT BUSINESS REVENUE ACCOUNTS FOR THE PERIOD ENDED 30.06.2018</t>
  </si>
  <si>
    <t>SUMMARY OF INVESTMENTS BUSINESS REVENUE ACCOUNTS FOR THE PERIOD ENDED 30.06.2018</t>
  </si>
  <si>
    <t>SUMMARY OF PERMANENT HEALTH BUSINESS REVENUE ACCOUNTS FOR THE PERIOD ENDED 30.06.2018</t>
  </si>
  <si>
    <t>SUMMARY OF PENSIONS BUSINESS REVENUE ACCOUNTS FOR THE PERIOD ENDED 30.06.2018</t>
  </si>
  <si>
    <t>SUMMARY OF COMBINED LONG TERM BUSINESS REVENUE ACCOUNTS FOR THE PERIOD ENDED 30.06.2018</t>
  </si>
  <si>
    <t>SUMMARY OF GROSS  PREMIUM INCOME UNDER GENERAL INSURANCE BUSINESS FOR THE PERIOD ENDED 30.06.2018</t>
  </si>
  <si>
    <t>SUMMARY OF GENERAL INSURANCE BUSINESS MARKET SHARE PER CLASS FOR THE PERIOD ENDED 30.06.2018</t>
  </si>
  <si>
    <t>SUMMARY OF CLAIMS PAID UNDER GENERAL INSURANCE BUSINESS FOR THE PERIOD ENDED 30.06.2018</t>
  </si>
  <si>
    <t>SUMMARY OF CLAIMS INCURRED UNDER GENERAL INSURANCE BUSINESS FOR THE PERIOD ENDED 30.06.2018</t>
  </si>
  <si>
    <t>SUMMARY OF INCURRED CLAIMS RATIOS UNDER GENERAL INSURANCE BUSINESS FOR THE PERIOD ENDED 30.06.2018</t>
  </si>
  <si>
    <t>SUMMARY OF UNDERWRITING PROFITS UNDER GENERAL INSURANCE BUSINESS FOR THE PERIOD ENDED 30.06.2018</t>
  </si>
  <si>
    <t>SUMMARY OF GENERAL INSURANCE BUSINESS REVENUE ACCOUNTS FOR THE PERIOD ENDED 30.06.2018</t>
  </si>
  <si>
    <t>SUMMARY OF LONG TERM INSURANCE BUSINESS BALANCE SHEETS AS AT 30.06.2018</t>
  </si>
  <si>
    <t>SUMMARY OF GENERAL INSURANCE BUSINESS BALANCE SHEETS AS AT 30.06.2018</t>
  </si>
  <si>
    <t>APPENDIX 1: SUMMARY OF GENERAL INSURANCE BUSINESS PROFIT &amp; LOSS ACCOUNTS FOR THE PERIOD ENDED 30.06.2018</t>
  </si>
  <si>
    <t>APPENDIX 2: SUMMARY OF LONG TERM INSURANCE BUSINESS PROFIT &amp; LOSS ACCOUNTS  FOR THE PERIOD ENDED 30.06.2018</t>
  </si>
  <si>
    <t>APPENDIX 3: SUMMARY OF LONG TERM INSURANCE BUSINESS GROSS PREMIUM INCOME FOR THE PERIOD ENDED 30.06.2018</t>
  </si>
  <si>
    <t>APPENDIX 4: SUMMARY OF LONG TERM INSURANCE BUSINESS MARKET SHARE (GROSS PREMIUM INCOME) PER CLASS FOR THE PERIOD ENDED 30.06.2018</t>
  </si>
  <si>
    <t>APPENDIX 5: SUMMARY OF LIFE ASSURANCE BUSINESS REVENUE ACCOUNTS FOR THE PERIOD ENDED 30.06.2018</t>
  </si>
  <si>
    <t>APPENDIX 6: SUMMARY OF ANNUITIES BUSINESS REVENUE ACCOUNTS FOR THE PERIOD ENDED 30.06.2018</t>
  </si>
  <si>
    <t>APPENDIX 7: SUMMARY OF GROUP LIFE BUSINESS REVENUE ACCOUNTS FOR THE PERIOD ENDED 30.06.2018</t>
  </si>
  <si>
    <t>APPENDIX 8: SUMMARY OF GROUP CREDIT BUSINESS REVENUE ACCOUNTS FOR THE PERIOD ENDED 30.06.2018</t>
  </si>
  <si>
    <t>APPENDIX 9: SUMMARY OF INVESTMENTS BUSINESS REVENUE ACCOUNTS FOR THE PERIOD ENDED 30.06.2018</t>
  </si>
  <si>
    <t>APPENDIX 10: SUMMARY OF PERMANENT HEALTH BUSINESS REVENUE ACCOUNTS FOR THE PERIOD ENDED 30.06.2018</t>
  </si>
  <si>
    <t>APPENDIX 11: SUMMARY OF PENSIONS BUSINESS REVENUE ACCOUNTS FOR THE PERIOD ENDED 30.06.2018</t>
  </si>
  <si>
    <t>APPENDIX 12: SUMMARY OF COMBINED LONG TERM BUSINESS REVENUE ACCOUNTS FOR THE PERIOD ENDED 30.06.2018</t>
  </si>
  <si>
    <t>APPENDIX 13: SUMMARY OF GROSS  PREMIUM INCOME UNDER GENERAL INSURANCE BUSINESS FOR THE PERIOD ENDED 30.06.2018</t>
  </si>
  <si>
    <t>APPENDIX 14: SUMMARY OF GENERAL INSURANCE BUSINESS MARKET SHARE (GROSS PREMIUM INCOME) PER CLASS FOR THE PERIOD ENDED 30.06.2018</t>
  </si>
  <si>
    <t>APPENDIX 15: SUMMARY OF CLAIMS PAID UNDER GENERAL INSURANCE BUSINESS FOR THE PERIOD ENDED 30.06.2018</t>
  </si>
  <si>
    <t>APPENDIX 16: SUMMARY OF CLAIMS INCURRED UNDER GENERAL INSURANCE BUSINESS FOR THE PERIOD ENDED 30.06.2018</t>
  </si>
  <si>
    <t>APPENDIX 17: SUMMARY OF INCURRED CLAIMS RATIOS UNDER GENERAL INSURANCE BUSINESS FOR THE PERIOD ENDED 30.06.2018</t>
  </si>
  <si>
    <t>APPENDIX 18: SUMMARY OF UNDERWRITING PROFITS UNDER GENERAL INSURANCE BUSINESS FOR THE PERIOD ENDED 30.06.2018</t>
  </si>
  <si>
    <t>APPENDIX 18: SUMMARY OF MANAGEMENT EXPENSES UNDER GENERAL INSURANCE BUSINESS FOR THE PERIOD ENDED 30.06.2018</t>
  </si>
  <si>
    <t>APPENDIX 18: SUMMARY OF NET PREMIUM INCOME UNDER GENERAL INSURANCE BUSINESS FOR THE PERIOD ENDED 30.06.2018</t>
  </si>
  <si>
    <t>APPENDIX 18: SUMMARY OF COMMISSIONS UNDER GENERAL INSURANCE BUSINESS FOR THE PERIOD ENDED 30.06.2018</t>
  </si>
  <si>
    <t>APPENDIX 18: SUMMARY OF NET EARNED PREMIUM INCOME UNDER GENERAL INSURANCE BUSINESS FOR THE PERIOD ENDED 30.06.2018</t>
  </si>
  <si>
    <t>APPENDIX 19: SUMMARY OF GENERAL INSURANCE BUSINESS REVENUE ACCOUNTS FOR THE PERIOD ENDED 30.06.2018</t>
  </si>
  <si>
    <t>APPENDIX 20 i: SUMMARY OF LONG TERM INSURANCE BUSINESS BALANCE SHEETS AS AT 30.06.2018</t>
  </si>
  <si>
    <t>APPENDIX 20 ii: SUMMARY OF LONG TERM INSURANCE BUSINESS BALANCE SHEETS AS AT 30.06.2018</t>
  </si>
  <si>
    <t>APPENDIX 20 iii: SUMMARY OF LONG TERM INSURANCE BUSINESS BALANCE SHEETS AS AT 30.06.2018</t>
  </si>
  <si>
    <t>APPENDIX 21 i: SUMMARY OF GENERAL INSURANCE BUSINESS BALANCE SHEETS AS AT 30.06.2018</t>
  </si>
  <si>
    <t>APPENDIX 21 ii: SUMMARY OF GENERAL INSURANCE BUSINESS BALANCE SHEETS AS AT 30.06.2018</t>
  </si>
  <si>
    <t>APPENDIX 21 iii: SUMMARY OF GENERAL INSURANCE BUSINESS BALANCE SHEETS AS AT 30.06.2018</t>
  </si>
  <si>
    <t>APPENDIX 21 iv: SUMMARY OF GENERAL INSURANCE BUSINESS BALANCE SHEETS AS AT 30.06.2018</t>
  </si>
  <si>
    <t>BARCLAYS LIFE ASSURANCE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</si>
</sst>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 #,##0\ \);_(* &quot;-&quot;??_);_(\ @_ \)"/>
    <numFmt numFmtId="166" formatCode="_-* #,##0_-;\-* #,##0_-;_-* &quot;-&quot;??_-;_-@_-"/>
    <numFmt numFmtId="167" formatCode="0.0"/>
    <numFmt numFmtId="168" formatCode="_(* #,##0.00_);_(* \(\ #,##0.00\ \);_(* &quot;-&quot;??_);_(\ @_ \)"/>
    <numFmt numFmtId="169" formatCode="_(* #,##0_);_(* \(#,##0\);_(* &quot;-&quot;??_);_(@_)"/>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11"/>
      <color theme="1"/>
      <name val="Calibri"/>
      <family val="2"/>
      <scheme val="minor"/>
    </font>
  </fonts>
  <fills count="15">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00B050"/>
        <bgColor indexed="64"/>
      </patternFill>
    </fill>
    <fill>
      <patternFill patternType="solid">
        <fgColor rgb="FF76B53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7" fillId="0" borderId="0" applyNumberFormat="0" applyFill="0" applyBorder="0" applyAlignment="0" applyProtection="0"/>
  </cellStyleXfs>
  <cellXfs count="311">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164"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6" fontId="7"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164" fontId="10" fillId="0" borderId="1" xfId="0" applyNumberFormat="1" applyFont="1" applyBorder="1"/>
    <xf numFmtId="0" fontId="10" fillId="0" borderId="0" xfId="0" applyFont="1" applyFill="1" applyAlignment="1">
      <alignment wrapText="1"/>
    </xf>
    <xf numFmtId="166" fontId="10" fillId="0" borderId="0" xfId="0" applyNumberFormat="1" applyFont="1" applyFill="1"/>
    <xf numFmtId="166" fontId="10" fillId="0" borderId="0" xfId="1" applyNumberFormat="1" applyFont="1" applyFill="1" applyBorder="1"/>
    <xf numFmtId="166" fontId="10" fillId="0" borderId="0" xfId="1" applyNumberFormat="1" applyFont="1" applyFill="1"/>
    <xf numFmtId="166" fontId="12" fillId="0" borderId="0" xfId="0" applyNumberFormat="1" applyFont="1" applyFill="1"/>
    <xf numFmtId="169" fontId="7" fillId="2" borderId="1" xfId="1" applyNumberFormat="1" applyFont="1" applyFill="1" applyBorder="1" applyAlignment="1">
      <alignment horizontal="right" wrapText="1"/>
    </xf>
    <xf numFmtId="169" fontId="8" fillId="2"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2"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4"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8" borderId="1" xfId="0" applyFont="1" applyFill="1" applyBorder="1" applyAlignment="1">
      <alignment wrapText="1"/>
    </xf>
    <xf numFmtId="165" fontId="24" fillId="8" borderId="1" xfId="1" applyNumberFormat="1" applyFont="1" applyFill="1" applyBorder="1" applyAlignment="1">
      <alignment horizontal="right" wrapText="1"/>
    </xf>
    <xf numFmtId="165" fontId="24" fillId="8"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8" borderId="1" xfId="0" applyFont="1" applyFill="1" applyBorder="1" applyAlignment="1">
      <alignment wrapText="1"/>
    </xf>
    <xf numFmtId="165" fontId="29" fillId="8"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5" fontId="27" fillId="6" borderId="1" xfId="1" applyNumberFormat="1" applyFont="1" applyFill="1" applyBorder="1" applyAlignment="1">
      <alignment horizontal="right" wrapText="1"/>
    </xf>
    <xf numFmtId="0" fontId="12" fillId="6" borderId="1" xfId="0" applyFont="1" applyFill="1" applyBorder="1"/>
    <xf numFmtId="166" fontId="8" fillId="8" borderId="1" xfId="1" applyNumberFormat="1" applyFont="1" applyFill="1" applyBorder="1" applyAlignment="1">
      <alignment horizontal="center" wrapText="1"/>
    </xf>
    <xf numFmtId="166" fontId="5" fillId="6" borderId="1" xfId="1" applyNumberFormat="1" applyFont="1" applyFill="1" applyBorder="1" applyAlignment="1">
      <alignment horizontal="left" wrapText="1"/>
    </xf>
    <xf numFmtId="166" fontId="5" fillId="6" borderId="1" xfId="1" applyNumberFormat="1" applyFont="1" applyFill="1" applyBorder="1" applyAlignment="1">
      <alignment horizontal="right" wrapText="1"/>
    </xf>
    <xf numFmtId="164"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164" fontId="8" fillId="6" borderId="1" xfId="1" applyNumberFormat="1" applyFont="1" applyFill="1" applyBorder="1" applyAlignment="1">
      <alignment horizontal="center" wrapText="1"/>
    </xf>
    <xf numFmtId="0" fontId="4" fillId="0" borderId="1" xfId="0" applyFont="1" applyFill="1" applyBorder="1" applyAlignment="1">
      <alignment wrapText="1"/>
    </xf>
    <xf numFmtId="0" fontId="6" fillId="0" borderId="1" xfId="0" applyFont="1" applyFill="1" applyBorder="1" applyAlignment="1">
      <alignment horizontal="center"/>
    </xf>
    <xf numFmtId="169"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6" borderId="1" xfId="1" applyNumberFormat="1" applyFont="1" applyFill="1" applyBorder="1" applyAlignment="1">
      <alignment horizontal="right" wrapText="1"/>
    </xf>
    <xf numFmtId="165" fontId="8" fillId="8" borderId="1" xfId="1" applyNumberFormat="1" applyFont="1" applyFill="1" applyBorder="1" applyAlignment="1">
      <alignment horizontal="right" wrapText="1"/>
    </xf>
    <xf numFmtId="0" fontId="8" fillId="8" borderId="1" xfId="0" applyFont="1" applyFill="1" applyBorder="1" applyAlignment="1"/>
    <xf numFmtId="0" fontId="0" fillId="0" borderId="0" xfId="0" applyFill="1"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0" fontId="8" fillId="6" borderId="1" xfId="0" applyFont="1" applyFill="1" applyBorder="1" applyAlignment="1"/>
    <xf numFmtId="168" fontId="8" fillId="6" borderId="1" xfId="1" applyNumberFormat="1" applyFont="1" applyFill="1" applyBorder="1" applyAlignment="1">
      <alignment horizontal="right" wrapText="1"/>
    </xf>
    <xf numFmtId="0" fontId="5" fillId="0" borderId="1" xfId="0" applyFont="1" applyFill="1" applyBorder="1" applyAlignment="1">
      <alignment wrapText="1"/>
    </xf>
    <xf numFmtId="165" fontId="7" fillId="0" borderId="2"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31" fillId="0" borderId="1" xfId="0" applyFont="1" applyFill="1" applyBorder="1" applyAlignment="1">
      <alignment wrapText="1"/>
    </xf>
    <xf numFmtId="165" fontId="31" fillId="0" borderId="2" xfId="1" applyNumberFormat="1" applyFont="1" applyFill="1" applyBorder="1" applyAlignment="1">
      <alignment horizontal="right" wrapText="1"/>
    </xf>
    <xf numFmtId="165" fontId="32" fillId="0" borderId="2" xfId="1" applyNumberFormat="1" applyFont="1" applyFill="1" applyBorder="1" applyAlignment="1">
      <alignment horizontal="right" wrapText="1"/>
    </xf>
    <xf numFmtId="165" fontId="31" fillId="0" borderId="1" xfId="1" applyNumberFormat="1" applyFont="1" applyFill="1" applyBorder="1" applyAlignment="1">
      <alignment horizontal="right" wrapText="1"/>
    </xf>
    <xf numFmtId="0" fontId="32" fillId="6" borderId="1" xfId="0" applyFont="1" applyFill="1" applyBorder="1" applyAlignment="1">
      <alignment wrapText="1"/>
    </xf>
    <xf numFmtId="165" fontId="32" fillId="6" borderId="1" xfId="1" applyNumberFormat="1" applyFont="1" applyFill="1" applyBorder="1" applyAlignment="1">
      <alignment horizontal="right" wrapText="1"/>
    </xf>
    <xf numFmtId="165"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7"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7" fontId="7" fillId="0" borderId="1" xfId="1" applyNumberFormat="1" applyFont="1" applyFill="1" applyBorder="1" applyAlignment="1">
      <alignment horizontal="right" wrapText="1"/>
    </xf>
    <xf numFmtId="0" fontId="8" fillId="6" borderId="1" xfId="0" applyNumberFormat="1" applyFont="1" applyFill="1" applyBorder="1" applyAlignment="1">
      <alignment wrapText="1"/>
    </xf>
    <xf numFmtId="167" fontId="8" fillId="6" borderId="2" xfId="1" applyNumberFormat="1" applyFont="1" applyFill="1" applyBorder="1" applyAlignment="1">
      <alignment horizontal="right" wrapText="1"/>
    </xf>
    <xf numFmtId="0" fontId="14" fillId="0" borderId="0" xfId="0" applyFont="1" applyFill="1"/>
    <xf numFmtId="165"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5" fontId="8" fillId="6"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5" borderId="1" xfId="0" applyFont="1" applyFill="1" applyBorder="1" applyAlignment="1">
      <alignment horizontal="left"/>
    </xf>
    <xf numFmtId="165" fontId="32" fillId="5" borderId="1" xfId="1" applyNumberFormat="1" applyFont="1" applyFill="1" applyBorder="1" applyAlignment="1">
      <alignment horizontal="right" wrapText="1"/>
    </xf>
    <xf numFmtId="0" fontId="16" fillId="0" borderId="1" xfId="0" applyFont="1" applyFill="1" applyBorder="1" applyAlignment="1">
      <alignment horizontal="left"/>
    </xf>
    <xf numFmtId="0" fontId="4" fillId="6" borderId="3" xfId="0" applyFont="1" applyFill="1" applyBorder="1" applyAlignment="1">
      <alignment horizontal="left"/>
    </xf>
    <xf numFmtId="165" fontId="32" fillId="6" borderId="3" xfId="1" applyNumberFormat="1" applyFont="1" applyFill="1" applyBorder="1" applyAlignment="1">
      <alignment horizontal="right" wrapText="1"/>
    </xf>
    <xf numFmtId="0" fontId="16" fillId="0" borderId="2" xfId="0" applyFont="1" applyFill="1" applyBorder="1" applyAlignment="1">
      <alignment horizontal="left"/>
    </xf>
    <xf numFmtId="166" fontId="13" fillId="0" borderId="0" xfId="1" applyNumberFormat="1" applyFont="1" applyFill="1"/>
    <xf numFmtId="166" fontId="4" fillId="0" borderId="1" xfId="1" applyNumberFormat="1" applyFont="1" applyFill="1" applyBorder="1" applyAlignment="1">
      <alignment horizontal="left" vertical="center" wrapText="1"/>
    </xf>
    <xf numFmtId="166" fontId="34" fillId="0" borderId="1" xfId="1" applyNumberFormat="1" applyFont="1" applyFill="1" applyBorder="1" applyAlignment="1">
      <alignment horizontal="left"/>
    </xf>
    <xf numFmtId="165" fontId="31" fillId="0" borderId="1" xfId="1" applyNumberFormat="1" applyFont="1" applyFill="1" applyBorder="1" applyAlignment="1">
      <alignment horizontal="center" wrapText="1"/>
    </xf>
    <xf numFmtId="166" fontId="35" fillId="5" borderId="1" xfId="1" applyNumberFormat="1" applyFont="1" applyFill="1" applyBorder="1" applyAlignment="1">
      <alignment horizontal="left"/>
    </xf>
    <xf numFmtId="165" fontId="32" fillId="5" borderId="1" xfId="1" applyNumberFormat="1" applyFont="1" applyFill="1" applyBorder="1" applyAlignment="1">
      <alignment horizontal="center" wrapText="1"/>
    </xf>
    <xf numFmtId="166" fontId="16" fillId="0" borderId="1" xfId="1" applyNumberFormat="1" applyFont="1" applyFill="1" applyBorder="1" applyAlignment="1">
      <alignment horizontal="left"/>
    </xf>
    <xf numFmtId="166" fontId="4" fillId="6" borderId="3" xfId="1" applyNumberFormat="1" applyFont="1" applyFill="1" applyBorder="1" applyAlignment="1">
      <alignment horizontal="left"/>
    </xf>
    <xf numFmtId="165" fontId="32" fillId="6" borderId="3" xfId="1" applyNumberFormat="1" applyFont="1" applyFill="1" applyBorder="1" applyAlignment="1">
      <alignment horizontal="center" wrapText="1"/>
    </xf>
    <xf numFmtId="166" fontId="16" fillId="0" borderId="2" xfId="1" applyNumberFormat="1" applyFont="1" applyFill="1" applyBorder="1" applyAlignment="1">
      <alignment horizontal="left"/>
    </xf>
    <xf numFmtId="165" fontId="31" fillId="0" borderId="2" xfId="1" applyNumberFormat="1" applyFont="1" applyFill="1" applyBorder="1" applyAlignment="1">
      <alignment horizontal="center" wrapText="1"/>
    </xf>
    <xf numFmtId="0" fontId="5" fillId="0" borderId="1" xfId="0" applyFont="1" applyFill="1" applyBorder="1" applyAlignment="1">
      <alignment horizontal="left" vertical="center" wrapText="1"/>
    </xf>
    <xf numFmtId="165" fontId="4" fillId="0" borderId="1" xfId="1" applyNumberFormat="1" applyFont="1" applyFill="1" applyBorder="1" applyAlignment="1">
      <alignment horizontal="left" wrapText="1"/>
    </xf>
    <xf numFmtId="165" fontId="4" fillId="5" borderId="1" xfId="1" applyNumberFormat="1" applyFont="1" applyFill="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11" fillId="0" borderId="1" xfId="1" applyNumberFormat="1" applyFont="1" applyFill="1" applyBorder="1" applyAlignment="1"/>
    <xf numFmtId="166" fontId="11" fillId="0" borderId="4" xfId="1" applyNumberFormat="1" applyFont="1" applyFill="1" applyBorder="1" applyAlignment="1"/>
    <xf numFmtId="165" fontId="7" fillId="0" borderId="4" xfId="1" applyNumberFormat="1" applyFont="1" applyFill="1" applyBorder="1" applyAlignment="1">
      <alignment horizontal="right" wrapText="1"/>
    </xf>
    <xf numFmtId="166" fontId="11" fillId="0" borderId="2" xfId="1" applyNumberFormat="1" applyFont="1" applyFill="1" applyBorder="1" applyAlignment="1"/>
    <xf numFmtId="166" fontId="7" fillId="0" borderId="2" xfId="1" applyNumberFormat="1" applyFont="1" applyFill="1" applyBorder="1" applyAlignment="1">
      <alignment horizontal="right" wrapText="1"/>
    </xf>
    <xf numFmtId="166" fontId="7" fillId="0" borderId="4" xfId="1" applyNumberFormat="1" applyFont="1" applyFill="1" applyBorder="1" applyAlignment="1">
      <alignment horizontal="right" wrapText="1"/>
    </xf>
    <xf numFmtId="166" fontId="5" fillId="6" borderId="3" xfId="1" applyNumberFormat="1" applyFont="1" applyFill="1" applyBorder="1" applyAlignment="1"/>
    <xf numFmtId="166" fontId="8" fillId="6" borderId="3" xfId="1" applyNumberFormat="1" applyFont="1" applyFill="1" applyBorder="1" applyAlignment="1">
      <alignment horizontal="right" wrapText="1"/>
    </xf>
    <xf numFmtId="166" fontId="5" fillId="5" borderId="1" xfId="1" applyNumberFormat="1" applyFont="1" applyFill="1" applyBorder="1" applyAlignment="1"/>
    <xf numFmtId="164"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8" fontId="8" fillId="8"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164" fontId="8" fillId="2" borderId="2"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6" fontId="12" fillId="0" borderId="0" xfId="1" applyNumberFormat="1" applyFont="1" applyFill="1"/>
    <xf numFmtId="166" fontId="37" fillId="0" borderId="0" xfId="1" applyNumberFormat="1" applyFont="1" applyFill="1"/>
    <xf numFmtId="0" fontId="37" fillId="0" borderId="0" xfId="0" applyFon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28" xfId="4" quotePrefix="1" applyFont="1" applyBorder="1"/>
    <xf numFmtId="0" fontId="41" fillId="0" borderId="29" xfId="4" quotePrefix="1" applyFont="1" applyBorder="1"/>
    <xf numFmtId="0" fontId="42" fillId="0" borderId="0" xfId="4" applyFont="1"/>
    <xf numFmtId="0" fontId="41" fillId="0" borderId="30" xfId="4" quotePrefix="1" applyFont="1" applyBorder="1"/>
    <xf numFmtId="0" fontId="43" fillId="0" borderId="0" xfId="0" applyFont="1" applyAlignment="1"/>
    <xf numFmtId="0" fontId="5" fillId="0" borderId="1" xfId="0" applyFont="1" applyFill="1" applyBorder="1" applyAlignment="1">
      <alignment horizontal="center" wrapText="1"/>
    </xf>
    <xf numFmtId="169"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Fill="1" applyBorder="1"/>
    <xf numFmtId="0" fontId="20" fillId="6" borderId="15" xfId="0" applyFont="1" applyFill="1" applyBorder="1" applyAlignment="1">
      <alignment horizontal="center" vertical="center"/>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0" fontId="33" fillId="0" borderId="0" xfId="0" applyFont="1" applyFill="1" applyBorder="1" applyAlignment="1">
      <alignment horizontal="left" wrapText="1"/>
    </xf>
    <xf numFmtId="0" fontId="33" fillId="0" borderId="0" xfId="0" applyFont="1" applyFill="1" applyBorder="1" applyAlignment="1">
      <alignment horizontal="left" wrapText="1"/>
    </xf>
    <xf numFmtId="166" fontId="10" fillId="0" borderId="0" xfId="0" applyNumberFormat="1" applyFont="1"/>
    <xf numFmtId="4" fontId="8" fillId="6" borderId="1" xfId="1" applyNumberFormat="1" applyFont="1" applyFill="1" applyBorder="1" applyAlignment="1">
      <alignment horizontal="right" wrapText="1"/>
    </xf>
    <xf numFmtId="169" fontId="8" fillId="8" borderId="1" xfId="1" applyNumberFormat="1" applyFont="1" applyFill="1" applyBorder="1" applyAlignment="1">
      <alignment horizontal="right"/>
    </xf>
    <xf numFmtId="165" fontId="0" fillId="0" borderId="0" xfId="0" applyNumberFormat="1"/>
    <xf numFmtId="166" fontId="31" fillId="0" borderId="1" xfId="1" applyNumberFormat="1" applyFont="1" applyFill="1" applyBorder="1" applyAlignment="1">
      <alignment horizontal="center" wrapText="1"/>
    </xf>
    <xf numFmtId="166" fontId="32" fillId="5" borderId="1" xfId="1" applyNumberFormat="1" applyFont="1" applyFill="1" applyBorder="1" applyAlignment="1">
      <alignment horizontal="center" wrapText="1"/>
    </xf>
    <xf numFmtId="166" fontId="32" fillId="6" borderId="3" xfId="1" applyNumberFormat="1" applyFont="1" applyFill="1" applyBorder="1" applyAlignment="1">
      <alignment horizontal="center" wrapText="1"/>
    </xf>
    <xf numFmtId="166" fontId="31" fillId="0" borderId="2" xfId="1" applyNumberFormat="1" applyFont="1" applyFill="1" applyBorder="1" applyAlignment="1">
      <alignment horizontal="center" wrapText="1"/>
    </xf>
    <xf numFmtId="165" fontId="10" fillId="10" borderId="0" xfId="0" applyNumberFormat="1" applyFont="1" applyFill="1"/>
    <xf numFmtId="165" fontId="10" fillId="10" borderId="0" xfId="0" applyNumberFormat="1" applyFont="1" applyFill="1" applyAlignment="1"/>
    <xf numFmtId="165" fontId="10" fillId="11" borderId="0" xfId="0" applyNumberFormat="1" applyFont="1" applyFill="1"/>
    <xf numFmtId="2" fontId="0" fillId="0" borderId="0" xfId="0" applyNumberFormat="1"/>
    <xf numFmtId="166" fontId="37" fillId="12" borderId="0" xfId="1" applyNumberFormat="1" applyFont="1" applyFill="1"/>
    <xf numFmtId="166" fontId="37" fillId="13" borderId="0" xfId="1" applyNumberFormat="1" applyFont="1" applyFill="1"/>
    <xf numFmtId="166" fontId="12" fillId="13" borderId="0" xfId="1" applyNumberFormat="1" applyFont="1" applyFill="1"/>
    <xf numFmtId="166" fontId="12" fillId="12" borderId="0" xfId="1" applyNumberFormat="1" applyFont="1" applyFill="1"/>
    <xf numFmtId="166" fontId="12" fillId="14" borderId="0" xfId="1" applyNumberFormat="1" applyFont="1" applyFill="1"/>
    <xf numFmtId="166" fontId="37" fillId="14" borderId="0" xfId="1" applyNumberFormat="1" applyFont="1" applyFill="1"/>
    <xf numFmtId="0" fontId="36" fillId="0" borderId="32" xfId="0" applyFont="1" applyBorder="1" applyAlignment="1">
      <alignment horizontal="center"/>
    </xf>
    <xf numFmtId="0" fontId="36" fillId="0" borderId="33" xfId="0" applyFont="1" applyBorder="1" applyAlignment="1">
      <alignment horizontal="center"/>
    </xf>
    <xf numFmtId="0" fontId="36" fillId="0" borderId="34" xfId="0" applyFont="1" applyBorder="1" applyAlignment="1">
      <alignment horizontal="center"/>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6" borderId="5" xfId="0" applyFont="1" applyFill="1" applyBorder="1" applyAlignment="1">
      <alignment horizontal="left" wrapText="1"/>
    </xf>
    <xf numFmtId="0" fontId="22" fillId="6" borderId="6" xfId="0" applyFont="1" applyFill="1" applyBorder="1" applyAlignment="1">
      <alignment horizontal="left" wrapText="1"/>
    </xf>
    <xf numFmtId="0" fontId="22" fillId="6" borderId="7" xfId="0" applyFont="1" applyFill="1" applyBorder="1" applyAlignment="1">
      <alignment horizontal="left" wrapText="1"/>
    </xf>
    <xf numFmtId="0" fontId="24" fillId="9" borderId="5"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9" fillId="0" borderId="8" xfId="0" applyFont="1" applyFill="1" applyBorder="1" applyAlignment="1">
      <alignment horizontal="left" wrapText="1"/>
    </xf>
    <xf numFmtId="0" fontId="23" fillId="7" borderId="5" xfId="0" applyFont="1" applyFill="1" applyBorder="1" applyAlignment="1">
      <alignment horizontal="center" wrapText="1"/>
    </xf>
    <xf numFmtId="0" fontId="23" fillId="7" borderId="6" xfId="0" applyFont="1" applyFill="1" applyBorder="1" applyAlignment="1">
      <alignment horizontal="center" wrapText="1"/>
    </xf>
    <xf numFmtId="0" fontId="23" fillId="7" borderId="7" xfId="0" applyFont="1" applyFill="1" applyBorder="1" applyAlignment="1">
      <alignment horizontal="center" wrapText="1"/>
    </xf>
    <xf numFmtId="0" fontId="27" fillId="7" borderId="5" xfId="0" applyFont="1" applyFill="1" applyBorder="1" applyAlignment="1">
      <alignment horizontal="center" wrapText="1"/>
    </xf>
    <xf numFmtId="0" fontId="27" fillId="7" borderId="6" xfId="0" applyFont="1" applyFill="1" applyBorder="1" applyAlignment="1">
      <alignment horizontal="center" wrapText="1"/>
    </xf>
    <xf numFmtId="0" fontId="27" fillId="7" borderId="7" xfId="0" applyFont="1" applyFill="1" applyBorder="1" applyAlignment="1">
      <alignment horizontal="center" wrapText="1"/>
    </xf>
    <xf numFmtId="0" fontId="26" fillId="6" borderId="1" xfId="0" applyFont="1" applyFill="1" applyBorder="1" applyAlignment="1">
      <alignment horizontal="left" wrapText="1"/>
    </xf>
    <xf numFmtId="0" fontId="9" fillId="0" borderId="0" xfId="0" applyFont="1" applyFill="1" applyBorder="1" applyAlignment="1">
      <alignment horizontal="left" wrapText="1"/>
    </xf>
    <xf numFmtId="0" fontId="12" fillId="6" borderId="1" xfId="0" applyFont="1" applyFill="1" applyBorder="1" applyAlignment="1">
      <alignment horizontal="left"/>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3" fillId="0" borderId="0"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1" xfId="0" applyFont="1" applyFill="1" applyBorder="1" applyAlignment="1">
      <alignment horizontal="left"/>
    </xf>
    <xf numFmtId="0" fontId="13" fillId="0" borderId="8" xfId="0" applyFont="1" applyBorder="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4" fillId="6" borderId="1" xfId="0" applyFont="1" applyFill="1" applyBorder="1" applyAlignment="1">
      <alignment horizontal="left"/>
    </xf>
    <xf numFmtId="0" fontId="13" fillId="0" borderId="8" xfId="0" applyFont="1" applyFill="1" applyBorder="1" applyAlignment="1">
      <alignment horizontal="left"/>
    </xf>
    <xf numFmtId="0" fontId="5" fillId="0" borderId="1" xfId="0" applyFont="1" applyFill="1" applyBorder="1" applyAlignment="1">
      <alignment horizontal="center" vertical="center" wrapText="1"/>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4" fillId="0" borderId="8"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2" fillId="5" borderId="1" xfId="0" applyFont="1" applyFill="1" applyBorder="1" applyAlignment="1">
      <alignment horizontal="center" wrapText="1"/>
    </xf>
    <xf numFmtId="0" fontId="33" fillId="0" borderId="0" xfId="0" applyFont="1" applyFill="1" applyBorder="1" applyAlignment="1">
      <alignment horizontal="left" wrapText="1"/>
    </xf>
    <xf numFmtId="0" fontId="5" fillId="5"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166" fontId="13" fillId="0" borderId="0" xfId="1" applyNumberFormat="1" applyFont="1" applyFill="1" applyBorder="1" applyAlignment="1">
      <alignment horizontal="left"/>
    </xf>
    <xf numFmtId="166" fontId="13" fillId="0" borderId="0" xfId="1" applyNumberFormat="1" applyFont="1" applyFill="1" applyAlignment="1">
      <alignment horizontal="left"/>
    </xf>
    <xf numFmtId="166" fontId="13" fillId="0" borderId="0" xfId="1" applyNumberFormat="1" applyFont="1" applyFill="1" applyBorder="1" applyAlignment="1">
      <alignment horizontal="right"/>
    </xf>
    <xf numFmtId="166" fontId="12" fillId="6" borderId="5" xfId="1" applyNumberFormat="1" applyFont="1" applyFill="1" applyBorder="1" applyAlignment="1">
      <alignment horizontal="left"/>
    </xf>
    <xf numFmtId="166" fontId="12" fillId="6" borderId="6" xfId="1" applyNumberFormat="1" applyFont="1" applyFill="1" applyBorder="1" applyAlignment="1">
      <alignment horizontal="left"/>
    </xf>
    <xf numFmtId="166" fontId="12" fillId="6" borderId="7" xfId="1" applyNumberFormat="1" applyFont="1" applyFill="1" applyBorder="1" applyAlignment="1">
      <alignment horizontal="left"/>
    </xf>
    <xf numFmtId="166" fontId="12" fillId="13" borderId="0" xfId="1" applyNumberFormat="1" applyFont="1" applyFill="1" applyAlignment="1">
      <alignment horizontal="center"/>
    </xf>
    <xf numFmtId="166" fontId="12" fillId="12" borderId="0" xfId="1" applyNumberFormat="1" applyFont="1" applyFill="1" applyAlignment="1">
      <alignment horizontal="center"/>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F0A73C"/>
      <color rgb="FF76B531"/>
      <color rgb="FF946D20"/>
      <color rgb="FFC7932B"/>
      <color rgb="FFA87C24"/>
      <color rgb="FFA2D668"/>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4675"/>
          <a:ext cx="5397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0</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4968"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4875"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88406" y="7620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31156" y="30955"/>
          <a:ext cx="704851" cy="2619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40594" y="52388"/>
          <a:ext cx="600075" cy="2428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9343" y="42863"/>
          <a:ext cx="685801" cy="2619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84735"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90985"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ago/AppData/Local/Microsoft/Windows/Temporary%20Internet%20Files/Content.Outlook/J74FFK7L/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PP"/>
      <sheetName val="ANNUITIES"/>
      <sheetName val="GL"/>
      <sheetName val="GC"/>
      <sheetName val="LINKED"/>
      <sheetName val="NON-LINKED"/>
      <sheetName val="PH"/>
      <sheetName val="DA"/>
    </sheetNames>
    <sheetDataSet>
      <sheetData sheetId="0"/>
      <sheetData sheetId="1"/>
      <sheetData sheetId="2">
        <row r="6">
          <cell r="C6">
            <v>170057</v>
          </cell>
          <cell r="D6">
            <v>62400</v>
          </cell>
          <cell r="E6">
            <v>60585</v>
          </cell>
          <cell r="F6">
            <v>0</v>
          </cell>
          <cell r="G6">
            <v>7211</v>
          </cell>
          <cell r="H6">
            <v>7211</v>
          </cell>
          <cell r="I6">
            <v>0</v>
          </cell>
          <cell r="J6">
            <v>0</v>
          </cell>
          <cell r="K6">
            <v>0</v>
          </cell>
          <cell r="L6">
            <v>18707</v>
          </cell>
          <cell r="M6">
            <v>44794</v>
          </cell>
          <cell r="N6">
            <v>7874</v>
          </cell>
          <cell r="O6">
            <v>1267</v>
          </cell>
          <cell r="P6">
            <v>0</v>
          </cell>
          <cell r="Q6">
            <v>166538</v>
          </cell>
        </row>
        <row r="7">
          <cell r="C7">
            <v>-620584</v>
          </cell>
          <cell r="D7">
            <v>139224</v>
          </cell>
          <cell r="E7">
            <v>139224</v>
          </cell>
          <cell r="F7">
            <v>0</v>
          </cell>
          <cell r="G7">
            <v>4830</v>
          </cell>
          <cell r="H7">
            <v>121866</v>
          </cell>
          <cell r="I7">
            <v>0</v>
          </cell>
          <cell r="J7">
            <v>0</v>
          </cell>
          <cell r="K7">
            <v>0</v>
          </cell>
          <cell r="L7">
            <v>12840</v>
          </cell>
          <cell r="M7">
            <v>150881</v>
          </cell>
          <cell r="N7">
            <v>25613</v>
          </cell>
          <cell r="O7">
            <v>0</v>
          </cell>
          <cell r="P7">
            <v>0</v>
          </cell>
          <cell r="Q7">
            <v>-741336</v>
          </cell>
        </row>
        <row r="8">
          <cell r="C8">
            <v>21044731</v>
          </cell>
          <cell r="D8">
            <v>3912364</v>
          </cell>
          <cell r="E8">
            <v>3888925</v>
          </cell>
          <cell r="F8">
            <v>0</v>
          </cell>
          <cell r="G8">
            <v>1317539</v>
          </cell>
          <cell r="H8">
            <v>1304565</v>
          </cell>
          <cell r="I8">
            <v>0</v>
          </cell>
          <cell r="J8">
            <v>0</v>
          </cell>
          <cell r="K8">
            <v>0</v>
          </cell>
          <cell r="L8">
            <v>651433</v>
          </cell>
          <cell r="M8">
            <v>895614</v>
          </cell>
          <cell r="N8">
            <v>1591819</v>
          </cell>
          <cell r="O8">
            <v>64658</v>
          </cell>
          <cell r="P8">
            <v>0</v>
          </cell>
          <cell r="Q8">
            <v>23609204</v>
          </cell>
        </row>
        <row r="9">
          <cell r="C9">
            <v>314875</v>
          </cell>
          <cell r="D9">
            <v>171214</v>
          </cell>
          <cell r="E9">
            <v>171214</v>
          </cell>
          <cell r="F9">
            <v>0</v>
          </cell>
          <cell r="G9">
            <v>64717</v>
          </cell>
          <cell r="H9">
            <v>63931</v>
          </cell>
          <cell r="I9">
            <v>0</v>
          </cell>
          <cell r="J9">
            <v>0</v>
          </cell>
          <cell r="K9">
            <v>0</v>
          </cell>
          <cell r="L9">
            <v>0</v>
          </cell>
          <cell r="M9">
            <v>50768</v>
          </cell>
          <cell r="N9">
            <v>66695</v>
          </cell>
          <cell r="O9">
            <v>0</v>
          </cell>
          <cell r="P9">
            <v>0</v>
          </cell>
          <cell r="Q9">
            <v>438084</v>
          </cell>
        </row>
        <row r="10">
          <cell r="C10">
            <v>648992</v>
          </cell>
          <cell r="D10">
            <v>527209</v>
          </cell>
          <cell r="E10">
            <v>522008</v>
          </cell>
          <cell r="F10">
            <v>0</v>
          </cell>
          <cell r="G10">
            <v>199398</v>
          </cell>
          <cell r="H10">
            <v>285712</v>
          </cell>
          <cell r="I10">
            <v>0</v>
          </cell>
          <cell r="J10">
            <v>0</v>
          </cell>
          <cell r="K10">
            <v>0</v>
          </cell>
          <cell r="L10">
            <v>71411</v>
          </cell>
          <cell r="M10">
            <v>83819</v>
          </cell>
          <cell r="N10">
            <v>43819</v>
          </cell>
          <cell r="O10">
            <v>0</v>
          </cell>
          <cell r="P10">
            <v>0</v>
          </cell>
          <cell r="Q10">
            <v>773876</v>
          </cell>
        </row>
        <row r="11">
          <cell r="C11">
            <v>528220</v>
          </cell>
          <cell r="D11">
            <v>139416</v>
          </cell>
          <cell r="E11">
            <v>139416</v>
          </cell>
          <cell r="F11">
            <v>0</v>
          </cell>
          <cell r="G11">
            <v>114359</v>
          </cell>
          <cell r="H11">
            <v>114359</v>
          </cell>
          <cell r="I11">
            <v>0</v>
          </cell>
          <cell r="J11">
            <v>0</v>
          </cell>
          <cell r="K11">
            <v>0</v>
          </cell>
          <cell r="L11">
            <v>35120</v>
          </cell>
          <cell r="M11">
            <v>27280</v>
          </cell>
          <cell r="N11">
            <v>31274</v>
          </cell>
          <cell r="O11">
            <v>0</v>
          </cell>
          <cell r="P11">
            <v>0</v>
          </cell>
          <cell r="Q11">
            <v>522150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608820</v>
          </cell>
          <cell r="D14">
            <v>21626</v>
          </cell>
          <cell r="E14">
            <v>21075</v>
          </cell>
          <cell r="F14">
            <v>0</v>
          </cell>
          <cell r="G14">
            <v>5188</v>
          </cell>
          <cell r="H14">
            <v>3815</v>
          </cell>
          <cell r="I14">
            <v>1238</v>
          </cell>
          <cell r="J14">
            <v>136</v>
          </cell>
          <cell r="K14">
            <v>0</v>
          </cell>
          <cell r="L14">
            <v>3816</v>
          </cell>
          <cell r="M14">
            <v>5425</v>
          </cell>
          <cell r="N14">
            <v>13755</v>
          </cell>
          <cell r="O14">
            <v>0</v>
          </cell>
          <cell r="P14">
            <v>0</v>
          </cell>
          <cell r="Q14">
            <v>629220</v>
          </cell>
        </row>
        <row r="15">
          <cell r="C15">
            <v>7172072</v>
          </cell>
          <cell r="D15">
            <v>1218533</v>
          </cell>
          <cell r="E15">
            <v>1196741</v>
          </cell>
          <cell r="F15">
            <v>0</v>
          </cell>
          <cell r="G15">
            <v>385897</v>
          </cell>
          <cell r="H15">
            <v>332155</v>
          </cell>
          <cell r="I15">
            <v>0</v>
          </cell>
          <cell r="J15">
            <v>0</v>
          </cell>
          <cell r="K15">
            <v>0</v>
          </cell>
          <cell r="L15">
            <v>-3011</v>
          </cell>
          <cell r="M15">
            <v>522657</v>
          </cell>
          <cell r="N15">
            <v>506544</v>
          </cell>
          <cell r="O15">
            <v>0</v>
          </cell>
          <cell r="P15">
            <v>44965</v>
          </cell>
          <cell r="Q15">
            <v>7978592</v>
          </cell>
        </row>
        <row r="16">
          <cell r="C16">
            <v>7169377</v>
          </cell>
          <cell r="D16">
            <v>1664282</v>
          </cell>
          <cell r="E16">
            <v>1654740</v>
          </cell>
          <cell r="F16">
            <v>0</v>
          </cell>
          <cell r="G16">
            <v>640686</v>
          </cell>
          <cell r="H16">
            <v>472249</v>
          </cell>
          <cell r="I16">
            <v>173928</v>
          </cell>
          <cell r="J16">
            <v>0</v>
          </cell>
          <cell r="K16">
            <v>0</v>
          </cell>
          <cell r="L16">
            <v>343687</v>
          </cell>
          <cell r="M16">
            <v>249899</v>
          </cell>
          <cell r="N16">
            <v>450537</v>
          </cell>
          <cell r="O16">
            <v>1527</v>
          </cell>
          <cell r="P16">
            <v>23482</v>
          </cell>
          <cell r="Q16">
            <v>8009882</v>
          </cell>
        </row>
        <row r="17">
          <cell r="C17">
            <v>6884358</v>
          </cell>
          <cell r="D17">
            <v>794165</v>
          </cell>
          <cell r="E17">
            <v>794165</v>
          </cell>
          <cell r="F17">
            <v>0</v>
          </cell>
          <cell r="G17">
            <v>234087</v>
          </cell>
          <cell r="H17">
            <v>262078</v>
          </cell>
          <cell r="I17">
            <v>0</v>
          </cell>
          <cell r="J17">
            <v>0</v>
          </cell>
          <cell r="K17">
            <v>0</v>
          </cell>
          <cell r="L17">
            <v>50606</v>
          </cell>
          <cell r="M17">
            <v>96664</v>
          </cell>
          <cell r="N17">
            <v>464165</v>
          </cell>
          <cell r="O17">
            <v>0</v>
          </cell>
          <cell r="P17">
            <v>30000</v>
          </cell>
          <cell r="Q17">
            <v>7703341</v>
          </cell>
        </row>
        <row r="18">
          <cell r="C18">
            <v>18522</v>
          </cell>
          <cell r="D18">
            <v>20510</v>
          </cell>
          <cell r="E18">
            <v>20438</v>
          </cell>
          <cell r="F18">
            <v>0</v>
          </cell>
          <cell r="G18">
            <v>356</v>
          </cell>
          <cell r="H18">
            <v>0</v>
          </cell>
          <cell r="I18">
            <v>356</v>
          </cell>
          <cell r="J18">
            <v>0</v>
          </cell>
          <cell r="K18">
            <v>0</v>
          </cell>
          <cell r="L18">
            <v>3947</v>
          </cell>
          <cell r="M18">
            <v>24771</v>
          </cell>
          <cell r="N18">
            <v>2129</v>
          </cell>
          <cell r="O18">
            <v>0</v>
          </cell>
          <cell r="P18">
            <v>0</v>
          </cell>
          <cell r="Q18">
            <v>12015</v>
          </cell>
        </row>
        <row r="19">
          <cell r="C19">
            <v>6633783</v>
          </cell>
          <cell r="D19">
            <v>594836</v>
          </cell>
          <cell r="E19">
            <v>592147</v>
          </cell>
          <cell r="F19">
            <v>0</v>
          </cell>
          <cell r="G19">
            <v>208908</v>
          </cell>
          <cell r="H19">
            <v>159585</v>
          </cell>
          <cell r="I19">
            <v>0</v>
          </cell>
          <cell r="J19">
            <v>0</v>
          </cell>
          <cell r="K19">
            <v>0</v>
          </cell>
          <cell r="L19">
            <v>57540</v>
          </cell>
          <cell r="M19">
            <v>88343</v>
          </cell>
          <cell r="N19">
            <v>215825</v>
          </cell>
          <cell r="O19">
            <v>0</v>
          </cell>
          <cell r="P19">
            <v>0</v>
          </cell>
          <cell r="Q19">
            <v>7136287</v>
          </cell>
        </row>
        <row r="20">
          <cell r="C20">
            <v>3114541</v>
          </cell>
          <cell r="D20">
            <v>603332</v>
          </cell>
          <cell r="E20">
            <v>603332</v>
          </cell>
          <cell r="F20">
            <v>0</v>
          </cell>
          <cell r="G20">
            <v>196162</v>
          </cell>
          <cell r="H20">
            <v>0</v>
          </cell>
          <cell r="I20">
            <v>0</v>
          </cell>
          <cell r="J20">
            <v>0</v>
          </cell>
          <cell r="K20">
            <v>0</v>
          </cell>
          <cell r="L20">
            <v>92347</v>
          </cell>
          <cell r="M20">
            <v>235411</v>
          </cell>
          <cell r="N20">
            <v>62087</v>
          </cell>
          <cell r="O20">
            <v>0</v>
          </cell>
          <cell r="P20">
            <v>0</v>
          </cell>
          <cell r="Q20">
            <v>3452203</v>
          </cell>
        </row>
        <row r="21">
          <cell r="C21">
            <v>741386</v>
          </cell>
          <cell r="D21">
            <v>43114</v>
          </cell>
          <cell r="E21">
            <v>43130</v>
          </cell>
          <cell r="F21">
            <v>0</v>
          </cell>
          <cell r="G21">
            <v>14222</v>
          </cell>
          <cell r="H21">
            <v>14222</v>
          </cell>
          <cell r="I21">
            <v>41066</v>
          </cell>
          <cell r="J21">
            <v>0</v>
          </cell>
          <cell r="K21">
            <v>0</v>
          </cell>
          <cell r="L21">
            <v>-142</v>
          </cell>
          <cell r="M21">
            <v>1712</v>
          </cell>
          <cell r="N21">
            <v>1511</v>
          </cell>
          <cell r="O21">
            <v>0</v>
          </cell>
          <cell r="P21">
            <v>-56352</v>
          </cell>
          <cell r="Q21">
            <v>785522</v>
          </cell>
        </row>
        <row r="22">
          <cell r="C22">
            <v>5626612</v>
          </cell>
          <cell r="D22">
            <v>429753</v>
          </cell>
          <cell r="E22">
            <v>401221</v>
          </cell>
          <cell r="F22">
            <v>192116</v>
          </cell>
          <cell r="G22">
            <v>381343</v>
          </cell>
          <cell r="H22">
            <v>311787</v>
          </cell>
          <cell r="I22">
            <v>38407</v>
          </cell>
          <cell r="J22">
            <v>0</v>
          </cell>
          <cell r="K22">
            <v>0</v>
          </cell>
          <cell r="L22">
            <v>83051</v>
          </cell>
          <cell r="M22">
            <v>437534</v>
          </cell>
          <cell r="N22">
            <v>295503</v>
          </cell>
          <cell r="O22">
            <v>11148</v>
          </cell>
          <cell r="P22">
            <v>-227520</v>
          </cell>
          <cell r="Q22">
            <v>5861043</v>
          </cell>
        </row>
        <row r="23">
          <cell r="C23">
            <v>322400</v>
          </cell>
          <cell r="D23">
            <v>360577</v>
          </cell>
          <cell r="E23">
            <v>360577</v>
          </cell>
          <cell r="F23">
            <v>0</v>
          </cell>
          <cell r="G23">
            <v>175950</v>
          </cell>
          <cell r="H23">
            <v>210385</v>
          </cell>
          <cell r="I23">
            <v>0</v>
          </cell>
          <cell r="J23">
            <v>0</v>
          </cell>
          <cell r="K23">
            <v>0</v>
          </cell>
          <cell r="L23">
            <v>88680</v>
          </cell>
          <cell r="M23">
            <v>156888</v>
          </cell>
          <cell r="N23">
            <v>30485</v>
          </cell>
          <cell r="O23">
            <v>0</v>
          </cell>
          <cell r="P23">
            <v>3338</v>
          </cell>
          <cell r="Q23">
            <v>254171</v>
          </cell>
        </row>
        <row r="24">
          <cell r="C24">
            <v>452375</v>
          </cell>
          <cell r="D24">
            <v>76130</v>
          </cell>
          <cell r="E24">
            <v>76130</v>
          </cell>
          <cell r="F24">
            <v>3622</v>
          </cell>
          <cell r="G24">
            <v>73432</v>
          </cell>
          <cell r="H24">
            <v>56911</v>
          </cell>
          <cell r="I24">
            <v>0</v>
          </cell>
          <cell r="J24">
            <v>0</v>
          </cell>
          <cell r="K24">
            <v>0</v>
          </cell>
          <cell r="L24">
            <v>16374</v>
          </cell>
          <cell r="M24">
            <v>53351</v>
          </cell>
          <cell r="N24">
            <v>13214</v>
          </cell>
          <cell r="O24">
            <v>1046</v>
          </cell>
          <cell r="P24">
            <v>0</v>
          </cell>
          <cell r="Q24">
            <v>417657</v>
          </cell>
        </row>
        <row r="25">
          <cell r="C25">
            <v>212049</v>
          </cell>
          <cell r="D25">
            <v>19756</v>
          </cell>
          <cell r="E25">
            <v>16793</v>
          </cell>
          <cell r="F25">
            <v>0</v>
          </cell>
          <cell r="G25">
            <v>18159</v>
          </cell>
          <cell r="H25">
            <v>18159</v>
          </cell>
          <cell r="I25">
            <v>0</v>
          </cell>
          <cell r="J25">
            <v>0</v>
          </cell>
          <cell r="K25">
            <v>0</v>
          </cell>
          <cell r="L25">
            <v>2176</v>
          </cell>
          <cell r="M25">
            <v>12527</v>
          </cell>
          <cell r="N25">
            <v>13709</v>
          </cell>
          <cell r="O25">
            <v>0</v>
          </cell>
          <cell r="P25">
            <v>0</v>
          </cell>
          <cell r="Q25">
            <v>209689</v>
          </cell>
        </row>
        <row r="26">
          <cell r="C26">
            <v>5760824</v>
          </cell>
          <cell r="D26">
            <v>863027</v>
          </cell>
          <cell r="E26">
            <v>849192</v>
          </cell>
          <cell r="F26">
            <v>0</v>
          </cell>
          <cell r="G26">
            <v>218060</v>
          </cell>
          <cell r="H26">
            <v>143992</v>
          </cell>
          <cell r="I26">
            <v>0</v>
          </cell>
          <cell r="J26">
            <v>0</v>
          </cell>
          <cell r="K26">
            <v>0</v>
          </cell>
          <cell r="L26">
            <v>106074</v>
          </cell>
          <cell r="M26">
            <v>219545</v>
          </cell>
          <cell r="N26">
            <v>-226591</v>
          </cell>
          <cell r="O26">
            <v>0</v>
          </cell>
          <cell r="P26">
            <v>0</v>
          </cell>
          <cell r="Q26">
            <v>5913813</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46019</v>
          </cell>
          <cell r="D28">
            <v>9138</v>
          </cell>
          <cell r="E28">
            <v>9138</v>
          </cell>
          <cell r="F28">
            <v>0</v>
          </cell>
          <cell r="G28">
            <v>1898</v>
          </cell>
          <cell r="H28">
            <v>1859</v>
          </cell>
          <cell r="I28">
            <v>0</v>
          </cell>
          <cell r="J28">
            <v>0</v>
          </cell>
          <cell r="K28">
            <v>0</v>
          </cell>
          <cell r="L28">
            <v>1632</v>
          </cell>
          <cell r="M28">
            <v>1448</v>
          </cell>
          <cell r="N28">
            <v>2052</v>
          </cell>
          <cell r="O28">
            <v>0</v>
          </cell>
          <cell r="P28">
            <v>0</v>
          </cell>
          <cell r="Q28">
            <v>52269</v>
          </cell>
        </row>
        <row r="29">
          <cell r="C29">
            <v>18959</v>
          </cell>
          <cell r="D29">
            <v>10391</v>
          </cell>
          <cell r="E29">
            <v>10304</v>
          </cell>
          <cell r="F29">
            <v>0</v>
          </cell>
          <cell r="G29">
            <v>0</v>
          </cell>
          <cell r="H29">
            <v>0</v>
          </cell>
          <cell r="I29">
            <v>0</v>
          </cell>
          <cell r="J29">
            <v>0</v>
          </cell>
          <cell r="K29">
            <v>0</v>
          </cell>
          <cell r="L29">
            <v>571</v>
          </cell>
          <cell r="M29">
            <v>7320</v>
          </cell>
          <cell r="N29">
            <v>3693</v>
          </cell>
          <cell r="O29">
            <v>0</v>
          </cell>
          <cell r="P29">
            <v>0</v>
          </cell>
          <cell r="Q29">
            <v>25066</v>
          </cell>
        </row>
        <row r="30">
          <cell r="C30">
            <v>761040</v>
          </cell>
          <cell r="D30">
            <v>310931</v>
          </cell>
          <cell r="E30">
            <v>310931</v>
          </cell>
          <cell r="F30">
            <v>0</v>
          </cell>
          <cell r="G30">
            <v>52948</v>
          </cell>
          <cell r="H30">
            <v>21757</v>
          </cell>
          <cell r="I30">
            <v>32096</v>
          </cell>
          <cell r="J30">
            <v>8</v>
          </cell>
          <cell r="K30">
            <v>0</v>
          </cell>
          <cell r="L30">
            <v>4317</v>
          </cell>
          <cell r="M30">
            <v>80190</v>
          </cell>
          <cell r="N30">
            <v>0</v>
          </cell>
          <cell r="O30">
            <v>0</v>
          </cell>
          <cell r="P30">
            <v>0</v>
          </cell>
          <cell r="Q30">
            <v>933601</v>
          </cell>
        </row>
        <row r="33">
          <cell r="C33">
            <v>0</v>
          </cell>
          <cell r="D33">
            <v>330</v>
          </cell>
          <cell r="E33">
            <v>280</v>
          </cell>
          <cell r="F33">
            <v>0</v>
          </cell>
          <cell r="G33">
            <v>0</v>
          </cell>
          <cell r="H33">
            <v>0</v>
          </cell>
          <cell r="I33">
            <v>0</v>
          </cell>
          <cell r="J33">
            <v>0</v>
          </cell>
          <cell r="K33">
            <v>0</v>
          </cell>
          <cell r="L33">
            <v>144</v>
          </cell>
          <cell r="M33">
            <v>53</v>
          </cell>
          <cell r="N33">
            <v>158</v>
          </cell>
          <cell r="O33">
            <v>5</v>
          </cell>
          <cell r="P33">
            <v>0</v>
          </cell>
          <cell r="Q33">
            <v>236</v>
          </cell>
        </row>
        <row r="34">
          <cell r="C34">
            <v>0</v>
          </cell>
          <cell r="D34">
            <v>19677</v>
          </cell>
          <cell r="E34">
            <v>14853</v>
          </cell>
          <cell r="F34">
            <v>-16024</v>
          </cell>
          <cell r="G34">
            <v>5414</v>
          </cell>
          <cell r="H34">
            <v>0</v>
          </cell>
          <cell r="I34">
            <v>0</v>
          </cell>
          <cell r="J34">
            <v>0</v>
          </cell>
          <cell r="K34">
            <v>0</v>
          </cell>
          <cell r="L34">
            <v>3625</v>
          </cell>
          <cell r="M34">
            <v>1637</v>
          </cell>
          <cell r="N34">
            <v>0</v>
          </cell>
          <cell r="O34">
            <v>0</v>
          </cell>
          <cell r="P34">
            <v>0</v>
          </cell>
          <cell r="Q34">
            <v>-6434</v>
          </cell>
        </row>
        <row r="35">
          <cell r="C35">
            <v>1225534</v>
          </cell>
          <cell r="D35">
            <v>50679</v>
          </cell>
          <cell r="E35">
            <v>50679</v>
          </cell>
          <cell r="F35">
            <v>0</v>
          </cell>
          <cell r="G35">
            <v>28118</v>
          </cell>
          <cell r="H35">
            <v>28118</v>
          </cell>
          <cell r="I35">
            <v>0</v>
          </cell>
          <cell r="J35">
            <v>0</v>
          </cell>
          <cell r="K35">
            <v>0</v>
          </cell>
          <cell r="L35">
            <v>17703</v>
          </cell>
          <cell r="M35">
            <v>10186</v>
          </cell>
          <cell r="N35">
            <v>34276</v>
          </cell>
          <cell r="O35">
            <v>0</v>
          </cell>
          <cell r="P35">
            <v>0</v>
          </cell>
          <cell r="Q35">
            <v>1254482</v>
          </cell>
        </row>
      </sheetData>
      <sheetData sheetId="3">
        <row r="6">
          <cell r="C6">
            <v>71352</v>
          </cell>
          <cell r="D6">
            <v>18664</v>
          </cell>
          <cell r="E6">
            <v>18664</v>
          </cell>
          <cell r="F6">
            <v>0</v>
          </cell>
          <cell r="G6">
            <v>9520</v>
          </cell>
          <cell r="H6">
            <v>9520</v>
          </cell>
          <cell r="I6">
            <v>0</v>
          </cell>
          <cell r="J6">
            <v>0</v>
          </cell>
          <cell r="K6">
            <v>0</v>
          </cell>
          <cell r="L6">
            <v>0</v>
          </cell>
          <cell r="M6">
            <v>0</v>
          </cell>
          <cell r="N6">
            <v>18259</v>
          </cell>
          <cell r="O6">
            <v>399</v>
          </cell>
          <cell r="P6">
            <v>0</v>
          </cell>
          <cell r="Q6">
            <v>98357</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11098700</v>
          </cell>
          <cell r="D15">
            <v>1255230</v>
          </cell>
          <cell r="E15">
            <v>1255230</v>
          </cell>
          <cell r="F15">
            <v>0</v>
          </cell>
          <cell r="G15">
            <v>613094</v>
          </cell>
          <cell r="H15">
            <v>0</v>
          </cell>
          <cell r="I15">
            <v>0</v>
          </cell>
          <cell r="J15">
            <v>0</v>
          </cell>
          <cell r="K15">
            <v>0</v>
          </cell>
          <cell r="L15">
            <v>0</v>
          </cell>
          <cell r="M15">
            <v>64149</v>
          </cell>
          <cell r="N15">
            <v>749567</v>
          </cell>
          <cell r="O15">
            <v>0</v>
          </cell>
          <cell r="P15">
            <v>0</v>
          </cell>
          <cell r="Q15">
            <v>13039347</v>
          </cell>
        </row>
        <row r="16">
          <cell r="C16">
            <v>5003104</v>
          </cell>
          <cell r="D16">
            <v>535709</v>
          </cell>
          <cell r="E16">
            <v>535709</v>
          </cell>
          <cell r="F16">
            <v>0</v>
          </cell>
          <cell r="G16">
            <v>774607</v>
          </cell>
          <cell r="H16">
            <v>774607</v>
          </cell>
          <cell r="I16">
            <v>0</v>
          </cell>
          <cell r="J16">
            <v>0</v>
          </cell>
          <cell r="K16">
            <v>0</v>
          </cell>
          <cell r="L16">
            <v>8745</v>
          </cell>
          <cell r="M16">
            <v>16334</v>
          </cell>
          <cell r="N16">
            <v>19615</v>
          </cell>
          <cell r="O16">
            <v>167</v>
          </cell>
          <cell r="P16">
            <v>0</v>
          </cell>
          <cell r="Q16">
            <v>4758575</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781160</v>
          </cell>
          <cell r="D20">
            <v>79399</v>
          </cell>
          <cell r="E20">
            <v>79399</v>
          </cell>
          <cell r="F20">
            <v>0</v>
          </cell>
          <cell r="G20">
            <v>43201</v>
          </cell>
          <cell r="H20">
            <v>0</v>
          </cell>
          <cell r="I20">
            <v>0</v>
          </cell>
          <cell r="J20">
            <v>0</v>
          </cell>
          <cell r="K20">
            <v>0</v>
          </cell>
          <cell r="L20">
            <v>0</v>
          </cell>
          <cell r="M20">
            <v>4228</v>
          </cell>
          <cell r="N20">
            <v>0</v>
          </cell>
          <cell r="O20">
            <v>0</v>
          </cell>
          <cell r="P20">
            <v>0</v>
          </cell>
          <cell r="Q20">
            <v>856331</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120483</v>
          </cell>
          <cell r="D28">
            <v>49240</v>
          </cell>
          <cell r="E28">
            <v>49240</v>
          </cell>
          <cell r="F28">
            <v>0</v>
          </cell>
          <cell r="G28">
            <v>16750</v>
          </cell>
          <cell r="H28">
            <v>16322</v>
          </cell>
          <cell r="I28">
            <v>0</v>
          </cell>
          <cell r="J28">
            <v>0</v>
          </cell>
          <cell r="K28">
            <v>0</v>
          </cell>
          <cell r="L28">
            <v>0</v>
          </cell>
          <cell r="M28">
            <v>7639</v>
          </cell>
          <cell r="N28">
            <v>11057</v>
          </cell>
          <cell r="O28">
            <v>0</v>
          </cell>
          <cell r="P28">
            <v>0</v>
          </cell>
          <cell r="Q28">
            <v>156818</v>
          </cell>
        </row>
        <row r="29">
          <cell r="C29">
            <v>5717</v>
          </cell>
          <cell r="D29">
            <v>0</v>
          </cell>
          <cell r="E29">
            <v>0</v>
          </cell>
          <cell r="F29">
            <v>0</v>
          </cell>
          <cell r="G29">
            <v>0</v>
          </cell>
          <cell r="H29">
            <v>0</v>
          </cell>
          <cell r="I29">
            <v>0</v>
          </cell>
          <cell r="J29">
            <v>0</v>
          </cell>
          <cell r="K29">
            <v>0</v>
          </cell>
          <cell r="L29">
            <v>0</v>
          </cell>
          <cell r="M29">
            <v>6348</v>
          </cell>
          <cell r="N29">
            <v>3203</v>
          </cell>
          <cell r="O29">
            <v>0</v>
          </cell>
          <cell r="P29">
            <v>0</v>
          </cell>
          <cell r="Q29">
            <v>2572</v>
          </cell>
        </row>
        <row r="30">
          <cell r="C30">
            <v>0</v>
          </cell>
          <cell r="D30">
            <v>0</v>
          </cell>
          <cell r="E30">
            <v>0</v>
          </cell>
          <cell r="F30">
            <v>0</v>
          </cell>
          <cell r="G30">
            <v>0</v>
          </cell>
          <cell r="H30">
            <v>157024</v>
          </cell>
          <cell r="I30">
            <v>0</v>
          </cell>
          <cell r="J30">
            <v>0</v>
          </cell>
          <cell r="K30">
            <v>0</v>
          </cell>
          <cell r="L30">
            <v>0</v>
          </cell>
          <cell r="M30">
            <v>0</v>
          </cell>
          <cell r="N30">
            <v>0</v>
          </cell>
          <cell r="O30">
            <v>0</v>
          </cell>
          <cell r="P30">
            <v>0</v>
          </cell>
          <cell r="Q30">
            <v>-157024</v>
          </cell>
        </row>
      </sheetData>
      <sheetData sheetId="4">
        <row r="6">
          <cell r="C6">
            <v>18266</v>
          </cell>
          <cell r="D6">
            <v>4576</v>
          </cell>
          <cell r="E6">
            <v>4576</v>
          </cell>
          <cell r="F6">
            <v>0</v>
          </cell>
          <cell r="G6">
            <v>26491</v>
          </cell>
          <cell r="H6">
            <v>0</v>
          </cell>
          <cell r="I6">
            <v>0</v>
          </cell>
          <cell r="J6">
            <v>0</v>
          </cell>
          <cell r="K6">
            <v>26491</v>
          </cell>
          <cell r="L6">
            <v>0</v>
          </cell>
          <cell r="M6">
            <v>0</v>
          </cell>
          <cell r="N6">
            <v>34630</v>
          </cell>
          <cell r="O6">
            <v>1730</v>
          </cell>
          <cell r="P6">
            <v>0</v>
          </cell>
          <cell r="Q6">
            <v>29251</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1866255</v>
          </cell>
          <cell r="D8">
            <v>909035</v>
          </cell>
          <cell r="E8">
            <v>909035</v>
          </cell>
          <cell r="F8">
            <v>0</v>
          </cell>
          <cell r="G8">
            <v>223681</v>
          </cell>
          <cell r="H8">
            <v>223681</v>
          </cell>
          <cell r="I8">
            <v>0</v>
          </cell>
          <cell r="J8">
            <v>0</v>
          </cell>
          <cell r="K8">
            <v>0</v>
          </cell>
          <cell r="L8">
            <v>0</v>
          </cell>
          <cell r="M8">
            <v>20785</v>
          </cell>
          <cell r="N8">
            <v>103357</v>
          </cell>
          <cell r="O8">
            <v>1830</v>
          </cell>
          <cell r="P8">
            <v>0</v>
          </cell>
          <cell r="Q8">
            <v>2632352</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-191576</v>
          </cell>
          <cell r="D10">
            <v>648889</v>
          </cell>
          <cell r="E10">
            <v>648889</v>
          </cell>
          <cell r="F10">
            <v>0</v>
          </cell>
          <cell r="G10">
            <v>60914</v>
          </cell>
          <cell r="H10">
            <v>753106</v>
          </cell>
          <cell r="I10">
            <v>0</v>
          </cell>
          <cell r="J10">
            <v>0</v>
          </cell>
          <cell r="K10">
            <v>0</v>
          </cell>
          <cell r="L10">
            <v>12173</v>
          </cell>
          <cell r="M10">
            <v>15543</v>
          </cell>
          <cell r="N10">
            <v>67329</v>
          </cell>
          <cell r="O10">
            <v>0</v>
          </cell>
          <cell r="P10">
            <v>0</v>
          </cell>
          <cell r="Q10">
            <v>-256180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8826278</v>
          </cell>
          <cell r="D15">
            <v>464923</v>
          </cell>
          <cell r="E15">
            <v>464923</v>
          </cell>
          <cell r="F15">
            <v>0</v>
          </cell>
          <cell r="G15">
            <v>527352</v>
          </cell>
          <cell r="H15">
            <v>0</v>
          </cell>
          <cell r="I15">
            <v>0</v>
          </cell>
          <cell r="J15">
            <v>0</v>
          </cell>
          <cell r="K15">
            <v>0</v>
          </cell>
          <cell r="L15">
            <v>0</v>
          </cell>
          <cell r="M15">
            <v>35793</v>
          </cell>
          <cell r="N15">
            <v>565207</v>
          </cell>
          <cell r="O15">
            <v>0</v>
          </cell>
          <cell r="P15">
            <v>90000</v>
          </cell>
          <cell r="Q15">
            <v>9730615</v>
          </cell>
        </row>
        <row r="16">
          <cell r="C16">
            <v>8648099</v>
          </cell>
          <cell r="D16">
            <v>471307</v>
          </cell>
          <cell r="E16">
            <v>471307</v>
          </cell>
          <cell r="F16">
            <v>0</v>
          </cell>
          <cell r="G16">
            <v>449777</v>
          </cell>
          <cell r="H16">
            <v>0</v>
          </cell>
          <cell r="I16">
            <v>0</v>
          </cell>
          <cell r="J16">
            <v>0</v>
          </cell>
          <cell r="K16">
            <v>449777</v>
          </cell>
          <cell r="L16">
            <v>8945</v>
          </cell>
          <cell r="M16">
            <v>15900</v>
          </cell>
          <cell r="N16">
            <v>701145</v>
          </cell>
          <cell r="O16">
            <v>1889</v>
          </cell>
          <cell r="P16">
            <v>78665</v>
          </cell>
          <cell r="Q16">
            <v>9265374</v>
          </cell>
        </row>
        <row r="17">
          <cell r="C17">
            <v>727514</v>
          </cell>
          <cell r="D17">
            <v>357378</v>
          </cell>
          <cell r="E17">
            <v>357378</v>
          </cell>
          <cell r="F17">
            <v>0</v>
          </cell>
          <cell r="G17">
            <v>37917</v>
          </cell>
          <cell r="H17">
            <v>37917</v>
          </cell>
          <cell r="I17">
            <v>0</v>
          </cell>
          <cell r="J17">
            <v>0</v>
          </cell>
          <cell r="K17">
            <v>0</v>
          </cell>
          <cell r="L17">
            <v>4880</v>
          </cell>
          <cell r="M17">
            <v>0</v>
          </cell>
          <cell r="N17">
            <v>43966</v>
          </cell>
          <cell r="O17">
            <v>0</v>
          </cell>
          <cell r="P17">
            <v>0</v>
          </cell>
          <cell r="Q17">
            <v>1086062</v>
          </cell>
        </row>
        <row r="18">
          <cell r="C18">
            <v>101593</v>
          </cell>
          <cell r="D18">
            <v>115488</v>
          </cell>
          <cell r="E18">
            <v>115488</v>
          </cell>
          <cell r="F18">
            <v>0</v>
          </cell>
          <cell r="G18">
            <v>11835</v>
          </cell>
          <cell r="H18">
            <v>0</v>
          </cell>
          <cell r="I18">
            <v>0</v>
          </cell>
          <cell r="J18">
            <v>0</v>
          </cell>
          <cell r="K18">
            <v>11835</v>
          </cell>
          <cell r="L18">
            <v>4620</v>
          </cell>
          <cell r="M18">
            <v>17427</v>
          </cell>
          <cell r="N18">
            <v>11990</v>
          </cell>
          <cell r="O18">
            <v>0</v>
          </cell>
          <cell r="P18">
            <v>0</v>
          </cell>
          <cell r="Q18">
            <v>195190</v>
          </cell>
        </row>
        <row r="19">
          <cell r="C19">
            <v>223990</v>
          </cell>
          <cell r="D19">
            <v>93889</v>
          </cell>
          <cell r="E19">
            <v>93889</v>
          </cell>
          <cell r="F19">
            <v>0</v>
          </cell>
          <cell r="G19">
            <v>18337</v>
          </cell>
          <cell r="H19">
            <v>18337</v>
          </cell>
          <cell r="I19">
            <v>0</v>
          </cell>
          <cell r="J19">
            <v>0</v>
          </cell>
          <cell r="K19">
            <v>0</v>
          </cell>
          <cell r="L19">
            <v>0</v>
          </cell>
          <cell r="M19">
            <v>614</v>
          </cell>
          <cell r="N19">
            <v>13443</v>
          </cell>
          <cell r="O19">
            <v>0</v>
          </cell>
          <cell r="P19">
            <v>0</v>
          </cell>
          <cell r="Q19">
            <v>312370</v>
          </cell>
        </row>
        <row r="20">
          <cell r="C20">
            <v>3388515</v>
          </cell>
          <cell r="D20">
            <v>876075</v>
          </cell>
          <cell r="E20">
            <v>876075</v>
          </cell>
          <cell r="F20">
            <v>0</v>
          </cell>
          <cell r="G20">
            <v>271759</v>
          </cell>
          <cell r="H20">
            <v>0</v>
          </cell>
          <cell r="I20">
            <v>0</v>
          </cell>
          <cell r="J20">
            <v>0</v>
          </cell>
          <cell r="K20">
            <v>0</v>
          </cell>
          <cell r="L20">
            <v>19722</v>
          </cell>
          <cell r="M20">
            <v>40478</v>
          </cell>
          <cell r="N20">
            <v>83688</v>
          </cell>
          <cell r="O20">
            <v>0</v>
          </cell>
          <cell r="P20">
            <v>0</v>
          </cell>
          <cell r="Q20">
            <v>4288079</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282</v>
          </cell>
          <cell r="D22">
            <v>0</v>
          </cell>
          <cell r="E22">
            <v>0</v>
          </cell>
          <cell r="F22">
            <v>0</v>
          </cell>
          <cell r="G22">
            <v>576</v>
          </cell>
          <cell r="H22">
            <v>0</v>
          </cell>
          <cell r="I22">
            <v>0</v>
          </cell>
          <cell r="J22">
            <v>0</v>
          </cell>
          <cell r="K22">
            <v>733</v>
          </cell>
          <cell r="L22">
            <v>0</v>
          </cell>
          <cell r="M22">
            <v>0</v>
          </cell>
          <cell r="N22">
            <v>63</v>
          </cell>
          <cell r="O22">
            <v>3</v>
          </cell>
          <cell r="P22">
            <v>0</v>
          </cell>
          <cell r="Q22">
            <v>-390</v>
          </cell>
        </row>
        <row r="23">
          <cell r="C23">
            <v>106335</v>
          </cell>
          <cell r="D23">
            <v>38344</v>
          </cell>
          <cell r="E23">
            <v>37788</v>
          </cell>
          <cell r="F23">
            <v>0</v>
          </cell>
          <cell r="G23">
            <v>0</v>
          </cell>
          <cell r="H23">
            <v>0</v>
          </cell>
          <cell r="I23">
            <v>0</v>
          </cell>
          <cell r="J23">
            <v>0</v>
          </cell>
          <cell r="K23">
            <v>0</v>
          </cell>
          <cell r="L23">
            <v>0</v>
          </cell>
          <cell r="M23">
            <v>0</v>
          </cell>
          <cell r="N23">
            <v>0</v>
          </cell>
          <cell r="O23">
            <v>0</v>
          </cell>
          <cell r="P23">
            <v>0</v>
          </cell>
          <cell r="Q23">
            <v>144123</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-272</v>
          </cell>
          <cell r="D25">
            <v>0</v>
          </cell>
          <cell r="E25">
            <v>0</v>
          </cell>
          <cell r="F25">
            <v>0</v>
          </cell>
          <cell r="G25">
            <v>68</v>
          </cell>
          <cell r="H25">
            <v>68</v>
          </cell>
          <cell r="I25">
            <v>0</v>
          </cell>
          <cell r="J25">
            <v>0</v>
          </cell>
          <cell r="K25">
            <v>0</v>
          </cell>
          <cell r="L25">
            <v>0</v>
          </cell>
          <cell r="M25">
            <v>0</v>
          </cell>
          <cell r="N25">
            <v>0</v>
          </cell>
          <cell r="O25">
            <v>0</v>
          </cell>
          <cell r="P25">
            <v>0</v>
          </cell>
          <cell r="Q25">
            <v>-340</v>
          </cell>
        </row>
        <row r="26">
          <cell r="C26">
            <v>7657219</v>
          </cell>
          <cell r="D26">
            <v>87140</v>
          </cell>
          <cell r="E26">
            <v>87140</v>
          </cell>
          <cell r="F26">
            <v>0</v>
          </cell>
          <cell r="G26">
            <v>459183</v>
          </cell>
          <cell r="H26">
            <v>468746</v>
          </cell>
          <cell r="I26">
            <v>0</v>
          </cell>
          <cell r="J26">
            <v>0</v>
          </cell>
          <cell r="K26">
            <v>0</v>
          </cell>
          <cell r="L26">
            <v>1743</v>
          </cell>
          <cell r="M26">
            <v>6197</v>
          </cell>
          <cell r="N26">
            <v>340542</v>
          </cell>
          <cell r="O26">
            <v>0</v>
          </cell>
          <cell r="P26">
            <v>0</v>
          </cell>
          <cell r="Q26">
            <v>7608217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1197794</v>
          </cell>
          <cell r="D28">
            <v>0</v>
          </cell>
          <cell r="E28">
            <v>0</v>
          </cell>
          <cell r="F28">
            <v>0</v>
          </cell>
          <cell r="G28">
            <v>54077</v>
          </cell>
          <cell r="H28">
            <v>54077</v>
          </cell>
          <cell r="I28">
            <v>0</v>
          </cell>
          <cell r="J28">
            <v>0</v>
          </cell>
          <cell r="K28">
            <v>0</v>
          </cell>
          <cell r="L28">
            <v>0</v>
          </cell>
          <cell r="M28">
            <v>0</v>
          </cell>
          <cell r="N28">
            <v>0</v>
          </cell>
          <cell r="O28">
            <v>0</v>
          </cell>
          <cell r="P28">
            <v>0</v>
          </cell>
          <cell r="Q28">
            <v>1143717</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1309928</v>
          </cell>
          <cell r="D30">
            <v>0</v>
          </cell>
          <cell r="E30">
            <v>0</v>
          </cell>
          <cell r="F30">
            <v>0</v>
          </cell>
          <cell r="G30">
            <v>74659</v>
          </cell>
          <cell r="H30">
            <v>0</v>
          </cell>
          <cell r="I30">
            <v>0</v>
          </cell>
          <cell r="J30">
            <v>0</v>
          </cell>
          <cell r="K30">
            <v>74659</v>
          </cell>
          <cell r="L30">
            <v>0</v>
          </cell>
          <cell r="M30">
            <v>0</v>
          </cell>
          <cell r="N30">
            <v>0</v>
          </cell>
          <cell r="O30">
            <v>0</v>
          </cell>
          <cell r="P30">
            <v>0</v>
          </cell>
          <cell r="Q30">
            <v>1235269</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5">
        <row r="6">
          <cell r="C6">
            <v>527183</v>
          </cell>
          <cell r="D6">
            <v>379168</v>
          </cell>
          <cell r="E6">
            <v>102724</v>
          </cell>
          <cell r="F6">
            <v>0</v>
          </cell>
          <cell r="G6">
            <v>54068</v>
          </cell>
          <cell r="H6">
            <v>63208</v>
          </cell>
          <cell r="I6">
            <v>0</v>
          </cell>
          <cell r="J6">
            <v>0</v>
          </cell>
          <cell r="K6">
            <v>0</v>
          </cell>
          <cell r="L6">
            <v>17687</v>
          </cell>
          <cell r="M6">
            <v>47652</v>
          </cell>
          <cell r="N6">
            <v>4244</v>
          </cell>
          <cell r="O6">
            <v>203</v>
          </cell>
          <cell r="P6">
            <v>0</v>
          </cell>
          <cell r="Q6">
            <v>505401</v>
          </cell>
        </row>
        <row r="7">
          <cell r="C7">
            <v>17975</v>
          </cell>
          <cell r="D7">
            <v>421158</v>
          </cell>
          <cell r="E7">
            <v>123348</v>
          </cell>
          <cell r="F7">
            <v>0</v>
          </cell>
          <cell r="G7">
            <v>5980</v>
          </cell>
          <cell r="H7">
            <v>63395</v>
          </cell>
          <cell r="I7">
            <v>0</v>
          </cell>
          <cell r="J7">
            <v>0</v>
          </cell>
          <cell r="K7">
            <v>0</v>
          </cell>
          <cell r="L7">
            <v>-22416</v>
          </cell>
          <cell r="M7">
            <v>37157</v>
          </cell>
          <cell r="N7">
            <v>3580</v>
          </cell>
          <cell r="O7">
            <v>0</v>
          </cell>
          <cell r="P7">
            <v>0</v>
          </cell>
          <cell r="Q7">
            <v>66767</v>
          </cell>
        </row>
        <row r="8">
          <cell r="C8">
            <v>1835623</v>
          </cell>
          <cell r="D8">
            <v>768825</v>
          </cell>
          <cell r="E8">
            <v>671569</v>
          </cell>
          <cell r="F8">
            <v>0</v>
          </cell>
          <cell r="G8">
            <v>248882</v>
          </cell>
          <cell r="H8">
            <v>248882</v>
          </cell>
          <cell r="I8">
            <v>0</v>
          </cell>
          <cell r="J8">
            <v>0</v>
          </cell>
          <cell r="K8">
            <v>0</v>
          </cell>
          <cell r="L8">
            <v>-6461</v>
          </cell>
          <cell r="M8">
            <v>187365</v>
          </cell>
          <cell r="N8">
            <v>385785</v>
          </cell>
          <cell r="O8">
            <v>117</v>
          </cell>
          <cell r="P8">
            <v>0</v>
          </cell>
          <cell r="Q8">
            <v>2463076</v>
          </cell>
        </row>
        <row r="9">
          <cell r="C9">
            <v>0</v>
          </cell>
          <cell r="D9">
            <v>49731</v>
          </cell>
          <cell r="E9">
            <v>49731</v>
          </cell>
          <cell r="F9">
            <v>0</v>
          </cell>
          <cell r="G9">
            <v>0</v>
          </cell>
          <cell r="H9">
            <v>0</v>
          </cell>
          <cell r="I9">
            <v>0</v>
          </cell>
          <cell r="J9">
            <v>0</v>
          </cell>
          <cell r="K9">
            <v>0</v>
          </cell>
          <cell r="L9">
            <v>10532</v>
          </cell>
          <cell r="M9">
            <v>0</v>
          </cell>
          <cell r="N9">
            <v>0</v>
          </cell>
          <cell r="O9">
            <v>0</v>
          </cell>
          <cell r="P9">
            <v>0</v>
          </cell>
          <cell r="Q9">
            <v>39199</v>
          </cell>
        </row>
        <row r="10">
          <cell r="C10">
            <v>97388</v>
          </cell>
          <cell r="D10">
            <v>348412</v>
          </cell>
          <cell r="E10">
            <v>208060</v>
          </cell>
          <cell r="F10">
            <v>0</v>
          </cell>
          <cell r="G10">
            <v>180473</v>
          </cell>
          <cell r="H10">
            <v>139329</v>
          </cell>
          <cell r="I10">
            <v>0</v>
          </cell>
          <cell r="J10">
            <v>0</v>
          </cell>
          <cell r="K10">
            <v>0</v>
          </cell>
          <cell r="L10">
            <v>-3161</v>
          </cell>
          <cell r="M10">
            <v>245281</v>
          </cell>
          <cell r="N10">
            <v>29779</v>
          </cell>
          <cell r="O10">
            <v>0</v>
          </cell>
          <cell r="P10">
            <v>0</v>
          </cell>
          <cell r="Q10">
            <v>-46223</v>
          </cell>
        </row>
        <row r="11">
          <cell r="C11">
            <v>0</v>
          </cell>
          <cell r="D11">
            <v>528</v>
          </cell>
          <cell r="E11">
            <v>528</v>
          </cell>
          <cell r="F11">
            <v>0</v>
          </cell>
          <cell r="G11">
            <v>2307</v>
          </cell>
          <cell r="H11">
            <v>2307</v>
          </cell>
          <cell r="I11">
            <v>0</v>
          </cell>
          <cell r="J11">
            <v>0</v>
          </cell>
          <cell r="K11">
            <v>0</v>
          </cell>
          <cell r="L11">
            <v>0</v>
          </cell>
          <cell r="M11">
            <v>103</v>
          </cell>
          <cell r="N11">
            <v>118</v>
          </cell>
          <cell r="O11">
            <v>0</v>
          </cell>
          <cell r="P11">
            <v>0</v>
          </cell>
          <cell r="Q11">
            <v>-1764</v>
          </cell>
        </row>
        <row r="12">
          <cell r="C12">
            <v>397697</v>
          </cell>
          <cell r="D12">
            <v>52997</v>
          </cell>
          <cell r="E12">
            <v>11357</v>
          </cell>
          <cell r="F12">
            <v>0</v>
          </cell>
          <cell r="G12">
            <v>10397</v>
          </cell>
          <cell r="H12">
            <v>12277</v>
          </cell>
          <cell r="I12">
            <v>0</v>
          </cell>
          <cell r="J12">
            <v>0</v>
          </cell>
          <cell r="K12">
            <v>0</v>
          </cell>
          <cell r="L12">
            <v>-6362</v>
          </cell>
          <cell r="M12">
            <v>10454</v>
          </cell>
          <cell r="N12">
            <v>15823</v>
          </cell>
          <cell r="O12">
            <v>0</v>
          </cell>
          <cell r="P12">
            <v>0</v>
          </cell>
          <cell r="Q12">
            <v>408507</v>
          </cell>
        </row>
        <row r="13">
          <cell r="C13">
            <v>5213</v>
          </cell>
          <cell r="D13">
            <v>26752</v>
          </cell>
          <cell r="E13">
            <v>1573</v>
          </cell>
          <cell r="F13">
            <v>0</v>
          </cell>
          <cell r="G13">
            <v>600</v>
          </cell>
          <cell r="H13">
            <v>600</v>
          </cell>
          <cell r="I13">
            <v>0</v>
          </cell>
          <cell r="J13">
            <v>0</v>
          </cell>
          <cell r="K13">
            <v>0</v>
          </cell>
          <cell r="L13">
            <v>-5761</v>
          </cell>
          <cell r="M13">
            <v>2394</v>
          </cell>
          <cell r="N13">
            <v>1231</v>
          </cell>
          <cell r="O13">
            <v>0</v>
          </cell>
          <cell r="P13">
            <v>0</v>
          </cell>
          <cell r="Q13">
            <v>10785</v>
          </cell>
        </row>
        <row r="14">
          <cell r="C14">
            <v>197286</v>
          </cell>
          <cell r="D14">
            <v>34129</v>
          </cell>
          <cell r="E14">
            <v>15174</v>
          </cell>
          <cell r="F14">
            <v>0</v>
          </cell>
          <cell r="G14">
            <v>16544</v>
          </cell>
          <cell r="H14">
            <v>23036</v>
          </cell>
          <cell r="I14">
            <v>0</v>
          </cell>
          <cell r="J14">
            <v>0</v>
          </cell>
          <cell r="K14">
            <v>0</v>
          </cell>
          <cell r="L14">
            <v>-2137</v>
          </cell>
          <cell r="M14">
            <v>9683</v>
          </cell>
          <cell r="N14">
            <v>21705</v>
          </cell>
          <cell r="O14">
            <v>0</v>
          </cell>
          <cell r="P14">
            <v>0</v>
          </cell>
          <cell r="Q14">
            <v>203582</v>
          </cell>
        </row>
        <row r="15">
          <cell r="C15">
            <v>131615</v>
          </cell>
          <cell r="D15">
            <v>202193</v>
          </cell>
          <cell r="E15">
            <v>79473</v>
          </cell>
          <cell r="F15">
            <v>0</v>
          </cell>
          <cell r="G15">
            <v>33262</v>
          </cell>
          <cell r="H15">
            <v>46540</v>
          </cell>
          <cell r="I15">
            <v>0</v>
          </cell>
          <cell r="J15">
            <v>0</v>
          </cell>
          <cell r="K15">
            <v>0</v>
          </cell>
          <cell r="L15">
            <v>-30680</v>
          </cell>
          <cell r="M15">
            <v>64801</v>
          </cell>
          <cell r="N15">
            <v>53172</v>
          </cell>
          <cell r="O15">
            <v>0</v>
          </cell>
          <cell r="P15">
            <v>7500</v>
          </cell>
          <cell r="Q15">
            <v>176100</v>
          </cell>
        </row>
        <row r="16">
          <cell r="C16">
            <v>279526</v>
          </cell>
          <cell r="D16">
            <v>474726</v>
          </cell>
          <cell r="E16">
            <v>165559</v>
          </cell>
          <cell r="F16">
            <v>0</v>
          </cell>
          <cell r="G16">
            <v>172826</v>
          </cell>
          <cell r="H16">
            <v>117903</v>
          </cell>
          <cell r="I16">
            <v>0</v>
          </cell>
          <cell r="J16">
            <v>0</v>
          </cell>
          <cell r="K16">
            <v>0</v>
          </cell>
          <cell r="L16">
            <v>-3311</v>
          </cell>
          <cell r="M16">
            <v>93081</v>
          </cell>
          <cell r="N16">
            <v>80865</v>
          </cell>
          <cell r="O16">
            <v>262</v>
          </cell>
          <cell r="P16">
            <v>114923</v>
          </cell>
          <cell r="Q16">
            <v>203091</v>
          </cell>
        </row>
        <row r="17">
          <cell r="C17">
            <v>26715</v>
          </cell>
          <cell r="D17">
            <v>42658</v>
          </cell>
          <cell r="E17">
            <v>12320</v>
          </cell>
          <cell r="F17">
            <v>0</v>
          </cell>
          <cell r="G17">
            <v>15178</v>
          </cell>
          <cell r="H17">
            <v>15459</v>
          </cell>
          <cell r="I17">
            <v>0</v>
          </cell>
          <cell r="J17">
            <v>0</v>
          </cell>
          <cell r="K17">
            <v>0</v>
          </cell>
          <cell r="L17">
            <v>1872</v>
          </cell>
          <cell r="M17">
            <v>945</v>
          </cell>
          <cell r="N17">
            <v>6407</v>
          </cell>
          <cell r="O17">
            <v>0</v>
          </cell>
          <cell r="P17">
            <v>0</v>
          </cell>
          <cell r="Q17">
            <v>27167</v>
          </cell>
        </row>
        <row r="18">
          <cell r="C18">
            <v>17325</v>
          </cell>
          <cell r="D18">
            <v>19770</v>
          </cell>
          <cell r="E18">
            <v>11534</v>
          </cell>
          <cell r="F18">
            <v>0</v>
          </cell>
          <cell r="G18">
            <v>1530</v>
          </cell>
          <cell r="H18">
            <v>1530</v>
          </cell>
          <cell r="I18">
            <v>0</v>
          </cell>
          <cell r="J18">
            <v>0</v>
          </cell>
          <cell r="K18">
            <v>0</v>
          </cell>
          <cell r="L18">
            <v>-1038</v>
          </cell>
          <cell r="M18">
            <v>7156</v>
          </cell>
          <cell r="N18">
            <v>2053</v>
          </cell>
          <cell r="O18">
            <v>0</v>
          </cell>
          <cell r="P18">
            <v>0</v>
          </cell>
          <cell r="Q18">
            <v>23263</v>
          </cell>
        </row>
        <row r="19">
          <cell r="C19">
            <v>324812</v>
          </cell>
          <cell r="D19">
            <v>211450</v>
          </cell>
          <cell r="E19">
            <v>172456</v>
          </cell>
          <cell r="F19">
            <v>0</v>
          </cell>
          <cell r="G19">
            <v>77555</v>
          </cell>
          <cell r="H19">
            <v>81143</v>
          </cell>
          <cell r="I19">
            <v>0</v>
          </cell>
          <cell r="J19">
            <v>0</v>
          </cell>
          <cell r="K19">
            <v>0</v>
          </cell>
          <cell r="L19">
            <v>-9496</v>
          </cell>
          <cell r="M19">
            <v>95444</v>
          </cell>
          <cell r="N19">
            <v>31453</v>
          </cell>
          <cell r="O19">
            <v>0</v>
          </cell>
          <cell r="P19">
            <v>0</v>
          </cell>
          <cell r="Q19">
            <v>361629</v>
          </cell>
        </row>
        <row r="20">
          <cell r="C20">
            <v>-128574</v>
          </cell>
          <cell r="D20">
            <v>53273</v>
          </cell>
          <cell r="E20">
            <v>26180</v>
          </cell>
          <cell r="F20">
            <v>0</v>
          </cell>
          <cell r="G20">
            <v>27317</v>
          </cell>
          <cell r="H20">
            <v>0</v>
          </cell>
          <cell r="I20">
            <v>0</v>
          </cell>
          <cell r="J20">
            <v>0</v>
          </cell>
          <cell r="K20">
            <v>0</v>
          </cell>
          <cell r="L20">
            <v>5842</v>
          </cell>
          <cell r="M20">
            <v>7364</v>
          </cell>
          <cell r="N20">
            <v>2706</v>
          </cell>
          <cell r="O20">
            <v>0</v>
          </cell>
          <cell r="P20">
            <v>0</v>
          </cell>
          <cell r="Q20">
            <v>-112894</v>
          </cell>
        </row>
        <row r="21">
          <cell r="C21">
            <v>471070</v>
          </cell>
          <cell r="D21">
            <v>88099</v>
          </cell>
          <cell r="E21">
            <v>42774</v>
          </cell>
          <cell r="F21">
            <v>0</v>
          </cell>
          <cell r="G21">
            <v>165895</v>
          </cell>
          <cell r="H21">
            <v>213734</v>
          </cell>
          <cell r="I21">
            <v>0</v>
          </cell>
          <cell r="J21">
            <v>0</v>
          </cell>
          <cell r="K21">
            <v>0</v>
          </cell>
          <cell r="L21">
            <v>4527</v>
          </cell>
          <cell r="M21">
            <v>51349</v>
          </cell>
          <cell r="N21">
            <v>45328</v>
          </cell>
          <cell r="O21">
            <v>0</v>
          </cell>
          <cell r="P21">
            <v>-119748</v>
          </cell>
          <cell r="Q21">
            <v>409309</v>
          </cell>
        </row>
        <row r="22">
          <cell r="C22">
            <v>107032</v>
          </cell>
          <cell r="D22">
            <v>168719</v>
          </cell>
          <cell r="E22">
            <v>134744</v>
          </cell>
          <cell r="F22">
            <v>0</v>
          </cell>
          <cell r="G22">
            <v>83031</v>
          </cell>
          <cell r="H22">
            <v>27917</v>
          </cell>
          <cell r="I22">
            <v>0</v>
          </cell>
          <cell r="J22">
            <v>0</v>
          </cell>
          <cell r="K22">
            <v>0</v>
          </cell>
          <cell r="L22">
            <v>10623</v>
          </cell>
          <cell r="M22">
            <v>61661</v>
          </cell>
          <cell r="N22">
            <v>13566</v>
          </cell>
          <cell r="O22">
            <v>192</v>
          </cell>
          <cell r="P22">
            <v>327</v>
          </cell>
          <cell r="Q22">
            <v>154622</v>
          </cell>
        </row>
        <row r="23">
          <cell r="C23">
            <v>1505916</v>
          </cell>
          <cell r="D23">
            <v>622303</v>
          </cell>
          <cell r="E23">
            <v>336155</v>
          </cell>
          <cell r="F23">
            <v>0</v>
          </cell>
          <cell r="G23">
            <v>768597</v>
          </cell>
          <cell r="H23">
            <v>1133891</v>
          </cell>
          <cell r="I23">
            <v>0</v>
          </cell>
          <cell r="J23">
            <v>0</v>
          </cell>
          <cell r="K23">
            <v>0</v>
          </cell>
          <cell r="L23">
            <v>56748</v>
          </cell>
          <cell r="M23">
            <v>67238</v>
          </cell>
          <cell r="N23">
            <v>44445</v>
          </cell>
          <cell r="O23">
            <v>0</v>
          </cell>
          <cell r="P23">
            <v>9066</v>
          </cell>
          <cell r="Q23">
            <v>619574</v>
          </cell>
        </row>
        <row r="24">
          <cell r="C24">
            <v>15183</v>
          </cell>
          <cell r="D24">
            <v>23512</v>
          </cell>
          <cell r="E24">
            <v>13074</v>
          </cell>
          <cell r="F24">
            <v>2277</v>
          </cell>
          <cell r="G24">
            <v>9511</v>
          </cell>
          <cell r="H24">
            <v>6491</v>
          </cell>
          <cell r="I24">
            <v>0</v>
          </cell>
          <cell r="J24">
            <v>0</v>
          </cell>
          <cell r="K24">
            <v>0</v>
          </cell>
          <cell r="L24">
            <v>1302</v>
          </cell>
          <cell r="M24">
            <v>4675</v>
          </cell>
          <cell r="N24">
            <v>4081</v>
          </cell>
          <cell r="O24">
            <v>323</v>
          </cell>
          <cell r="P24">
            <v>0</v>
          </cell>
          <cell r="Q24">
            <v>21823</v>
          </cell>
        </row>
        <row r="25">
          <cell r="C25">
            <v>13098</v>
          </cell>
          <cell r="D25">
            <v>2331</v>
          </cell>
          <cell r="E25">
            <v>1981</v>
          </cell>
          <cell r="F25">
            <v>0</v>
          </cell>
          <cell r="G25">
            <v>200</v>
          </cell>
          <cell r="H25">
            <v>200</v>
          </cell>
          <cell r="I25">
            <v>0</v>
          </cell>
          <cell r="J25">
            <v>0</v>
          </cell>
          <cell r="K25">
            <v>0</v>
          </cell>
          <cell r="L25">
            <v>-13</v>
          </cell>
          <cell r="M25">
            <v>1478</v>
          </cell>
          <cell r="N25">
            <v>1009</v>
          </cell>
          <cell r="O25">
            <v>0</v>
          </cell>
          <cell r="P25">
            <v>0</v>
          </cell>
          <cell r="Q25">
            <v>14424</v>
          </cell>
        </row>
        <row r="26">
          <cell r="C26">
            <v>-394233</v>
          </cell>
          <cell r="D26">
            <v>318646</v>
          </cell>
          <cell r="E26">
            <v>119636</v>
          </cell>
          <cell r="F26">
            <v>0</v>
          </cell>
          <cell r="G26">
            <v>82474</v>
          </cell>
          <cell r="H26">
            <v>149441</v>
          </cell>
          <cell r="I26">
            <v>0</v>
          </cell>
          <cell r="J26">
            <v>0</v>
          </cell>
          <cell r="K26">
            <v>0</v>
          </cell>
          <cell r="L26">
            <v>94265</v>
          </cell>
          <cell r="M26">
            <v>48525</v>
          </cell>
          <cell r="N26">
            <v>1245</v>
          </cell>
          <cell r="O26">
            <v>0</v>
          </cell>
          <cell r="P26">
            <v>0</v>
          </cell>
          <cell r="Q26">
            <v>-565582</v>
          </cell>
        </row>
        <row r="27">
          <cell r="C27">
            <v>0</v>
          </cell>
          <cell r="D27">
            <v>7740</v>
          </cell>
          <cell r="E27">
            <v>6049</v>
          </cell>
          <cell r="F27">
            <v>0</v>
          </cell>
          <cell r="G27">
            <v>0</v>
          </cell>
          <cell r="H27">
            <v>0</v>
          </cell>
          <cell r="I27">
            <v>0</v>
          </cell>
          <cell r="J27">
            <v>0</v>
          </cell>
          <cell r="K27">
            <v>0</v>
          </cell>
          <cell r="L27">
            <v>281</v>
          </cell>
          <cell r="M27">
            <v>2331</v>
          </cell>
          <cell r="N27">
            <v>2885</v>
          </cell>
          <cell r="O27">
            <v>0</v>
          </cell>
          <cell r="P27">
            <v>0</v>
          </cell>
          <cell r="Q27">
            <v>6321</v>
          </cell>
        </row>
        <row r="28">
          <cell r="C28">
            <v>563362</v>
          </cell>
          <cell r="D28">
            <v>106840</v>
          </cell>
          <cell r="E28">
            <v>56213</v>
          </cell>
          <cell r="F28">
            <v>0</v>
          </cell>
          <cell r="G28">
            <v>40479</v>
          </cell>
          <cell r="H28">
            <v>45441</v>
          </cell>
          <cell r="I28">
            <v>0</v>
          </cell>
          <cell r="J28">
            <v>0</v>
          </cell>
          <cell r="K28">
            <v>0</v>
          </cell>
          <cell r="L28">
            <v>-10125</v>
          </cell>
          <cell r="M28">
            <v>16936</v>
          </cell>
          <cell r="N28">
            <v>23990</v>
          </cell>
          <cell r="O28">
            <v>0</v>
          </cell>
          <cell r="P28">
            <v>0</v>
          </cell>
          <cell r="Q28">
            <v>591313</v>
          </cell>
        </row>
        <row r="29">
          <cell r="C29">
            <v>-218</v>
          </cell>
          <cell r="D29">
            <v>8569</v>
          </cell>
          <cell r="E29">
            <v>3838</v>
          </cell>
          <cell r="F29">
            <v>0</v>
          </cell>
          <cell r="G29">
            <v>14518</v>
          </cell>
          <cell r="H29">
            <v>6972</v>
          </cell>
          <cell r="I29">
            <v>0</v>
          </cell>
          <cell r="J29">
            <v>0</v>
          </cell>
          <cell r="K29">
            <v>0</v>
          </cell>
          <cell r="L29">
            <v>-485</v>
          </cell>
          <cell r="M29">
            <v>8876</v>
          </cell>
          <cell r="N29">
            <v>4478</v>
          </cell>
          <cell r="O29">
            <v>0</v>
          </cell>
          <cell r="P29">
            <v>0</v>
          </cell>
          <cell r="Q29">
            <v>-7265</v>
          </cell>
        </row>
        <row r="30">
          <cell r="C30">
            <v>2125531</v>
          </cell>
          <cell r="D30">
            <v>213193</v>
          </cell>
          <cell r="E30">
            <v>51980</v>
          </cell>
          <cell r="F30">
            <v>0</v>
          </cell>
          <cell r="G30">
            <v>123342</v>
          </cell>
          <cell r="H30">
            <v>92401</v>
          </cell>
          <cell r="I30">
            <v>0</v>
          </cell>
          <cell r="J30">
            <v>0</v>
          </cell>
          <cell r="K30">
            <v>0</v>
          </cell>
          <cell r="L30">
            <v>15432</v>
          </cell>
          <cell r="M30">
            <v>155664</v>
          </cell>
          <cell r="N30">
            <v>0</v>
          </cell>
          <cell r="O30">
            <v>0</v>
          </cell>
          <cell r="P30">
            <v>0</v>
          </cell>
          <cell r="Q30">
            <v>1914014</v>
          </cell>
        </row>
        <row r="33">
          <cell r="C33">
            <v>0</v>
          </cell>
          <cell r="D33">
            <v>79886</v>
          </cell>
          <cell r="E33">
            <v>67903</v>
          </cell>
          <cell r="F33">
            <v>0</v>
          </cell>
          <cell r="G33">
            <v>37042</v>
          </cell>
          <cell r="H33">
            <v>32822</v>
          </cell>
          <cell r="I33">
            <v>0</v>
          </cell>
          <cell r="J33">
            <v>0</v>
          </cell>
          <cell r="K33">
            <v>0</v>
          </cell>
          <cell r="L33">
            <v>19888</v>
          </cell>
          <cell r="M33">
            <v>7986</v>
          </cell>
          <cell r="N33">
            <v>23768</v>
          </cell>
          <cell r="O33">
            <v>799</v>
          </cell>
          <cell r="P33">
            <v>0</v>
          </cell>
          <cell r="Q33">
            <v>30175</v>
          </cell>
        </row>
        <row r="34">
          <cell r="C34">
            <v>0</v>
          </cell>
          <cell r="D34">
            <v>636283</v>
          </cell>
          <cell r="E34">
            <v>557995</v>
          </cell>
          <cell r="F34">
            <v>-304465</v>
          </cell>
          <cell r="G34">
            <v>201662</v>
          </cell>
          <cell r="H34">
            <v>145281</v>
          </cell>
          <cell r="I34">
            <v>0</v>
          </cell>
          <cell r="J34">
            <v>0</v>
          </cell>
          <cell r="K34">
            <v>0</v>
          </cell>
          <cell r="L34">
            <v>128868</v>
          </cell>
          <cell r="M34">
            <v>52936</v>
          </cell>
          <cell r="N34">
            <v>0</v>
          </cell>
          <cell r="O34">
            <v>0</v>
          </cell>
          <cell r="P34">
            <v>0</v>
          </cell>
          <cell r="Q34">
            <v>-73556</v>
          </cell>
        </row>
        <row r="35">
          <cell r="C35">
            <v>5712901</v>
          </cell>
          <cell r="D35">
            <v>456109</v>
          </cell>
          <cell r="E35">
            <v>456109</v>
          </cell>
          <cell r="F35">
            <v>0</v>
          </cell>
          <cell r="G35">
            <v>253062</v>
          </cell>
          <cell r="H35">
            <v>253062</v>
          </cell>
          <cell r="I35">
            <v>0</v>
          </cell>
          <cell r="J35">
            <v>0</v>
          </cell>
          <cell r="K35">
            <v>0</v>
          </cell>
          <cell r="L35">
            <v>159323</v>
          </cell>
          <cell r="M35">
            <v>91678</v>
          </cell>
          <cell r="N35">
            <v>308485</v>
          </cell>
          <cell r="O35">
            <v>0</v>
          </cell>
          <cell r="P35">
            <v>0</v>
          </cell>
          <cell r="Q35">
            <v>5973432</v>
          </cell>
        </row>
      </sheetData>
      <sheetData sheetId="6">
        <row r="6">
          <cell r="C6">
            <v>72541</v>
          </cell>
          <cell r="D6">
            <v>158008</v>
          </cell>
          <cell r="E6">
            <v>142914</v>
          </cell>
          <cell r="F6">
            <v>0</v>
          </cell>
          <cell r="G6">
            <v>16575</v>
          </cell>
          <cell r="H6">
            <v>19442</v>
          </cell>
          <cell r="I6">
            <v>0</v>
          </cell>
          <cell r="J6">
            <v>0</v>
          </cell>
          <cell r="K6">
            <v>0</v>
          </cell>
          <cell r="L6">
            <v>-3218</v>
          </cell>
          <cell r="M6">
            <v>0</v>
          </cell>
          <cell r="N6">
            <v>2037</v>
          </cell>
          <cell r="O6">
            <v>102</v>
          </cell>
          <cell r="P6">
            <v>0</v>
          </cell>
          <cell r="Q6">
            <v>201167</v>
          </cell>
        </row>
        <row r="7">
          <cell r="C7">
            <v>83299</v>
          </cell>
          <cell r="D7">
            <v>329930</v>
          </cell>
          <cell r="E7">
            <v>209864</v>
          </cell>
          <cell r="F7">
            <v>0</v>
          </cell>
          <cell r="G7">
            <v>67166</v>
          </cell>
          <cell r="H7">
            <v>120355</v>
          </cell>
          <cell r="I7">
            <v>0</v>
          </cell>
          <cell r="J7">
            <v>0</v>
          </cell>
          <cell r="K7">
            <v>0</v>
          </cell>
          <cell r="L7">
            <v>60302</v>
          </cell>
          <cell r="M7">
            <v>37157</v>
          </cell>
          <cell r="N7">
            <v>34378</v>
          </cell>
          <cell r="O7">
            <v>0</v>
          </cell>
          <cell r="P7">
            <v>0</v>
          </cell>
          <cell r="Q7">
            <v>109726</v>
          </cell>
        </row>
        <row r="8">
          <cell r="C8">
            <v>84937</v>
          </cell>
          <cell r="D8">
            <v>688200</v>
          </cell>
          <cell r="E8">
            <v>617165</v>
          </cell>
          <cell r="F8">
            <v>0</v>
          </cell>
          <cell r="G8">
            <v>263841</v>
          </cell>
          <cell r="H8">
            <v>263841</v>
          </cell>
          <cell r="I8">
            <v>0</v>
          </cell>
          <cell r="J8">
            <v>0</v>
          </cell>
          <cell r="K8">
            <v>0</v>
          </cell>
          <cell r="L8">
            <v>-9191</v>
          </cell>
          <cell r="M8">
            <v>167716</v>
          </cell>
          <cell r="N8">
            <v>79</v>
          </cell>
          <cell r="O8">
            <v>2220</v>
          </cell>
          <cell r="P8">
            <v>0</v>
          </cell>
          <cell r="Q8">
            <v>277596</v>
          </cell>
        </row>
        <row r="9">
          <cell r="C9">
            <v>0</v>
          </cell>
          <cell r="D9">
            <v>0</v>
          </cell>
          <cell r="E9">
            <v>-13240</v>
          </cell>
          <cell r="F9">
            <v>0</v>
          </cell>
          <cell r="G9">
            <v>0</v>
          </cell>
          <cell r="H9">
            <v>0</v>
          </cell>
          <cell r="I9">
            <v>0</v>
          </cell>
          <cell r="J9">
            <v>0</v>
          </cell>
          <cell r="K9">
            <v>0</v>
          </cell>
          <cell r="L9">
            <v>0</v>
          </cell>
          <cell r="M9">
            <v>0</v>
          </cell>
          <cell r="N9">
            <v>0</v>
          </cell>
          <cell r="O9">
            <v>0</v>
          </cell>
          <cell r="P9">
            <v>0</v>
          </cell>
          <cell r="Q9">
            <v>-13240</v>
          </cell>
        </row>
        <row r="10">
          <cell r="C10">
            <v>525708</v>
          </cell>
          <cell r="D10">
            <v>1261494</v>
          </cell>
          <cell r="E10">
            <v>871971</v>
          </cell>
          <cell r="F10">
            <v>0</v>
          </cell>
          <cell r="G10">
            <v>256717</v>
          </cell>
          <cell r="H10">
            <v>436805</v>
          </cell>
          <cell r="I10">
            <v>0</v>
          </cell>
          <cell r="J10">
            <v>0</v>
          </cell>
          <cell r="K10">
            <v>0</v>
          </cell>
          <cell r="L10">
            <v>-9911</v>
          </cell>
          <cell r="M10">
            <v>245281</v>
          </cell>
          <cell r="N10">
            <v>93357</v>
          </cell>
          <cell r="O10">
            <v>0</v>
          </cell>
          <cell r="P10">
            <v>57500</v>
          </cell>
          <cell r="Q10">
            <v>761362</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12803</v>
          </cell>
          <cell r="D12">
            <v>8490</v>
          </cell>
          <cell r="E12">
            <v>1526</v>
          </cell>
          <cell r="F12">
            <v>0</v>
          </cell>
          <cell r="G12">
            <v>200</v>
          </cell>
          <cell r="H12">
            <v>0</v>
          </cell>
          <cell r="I12">
            <v>0</v>
          </cell>
          <cell r="J12">
            <v>0</v>
          </cell>
          <cell r="K12">
            <v>0</v>
          </cell>
          <cell r="L12">
            <v>-1067</v>
          </cell>
          <cell r="M12">
            <v>1764</v>
          </cell>
          <cell r="N12">
            <v>3014</v>
          </cell>
          <cell r="O12">
            <v>0</v>
          </cell>
          <cell r="P12">
            <v>0</v>
          </cell>
          <cell r="Q12">
            <v>16645</v>
          </cell>
        </row>
        <row r="13">
          <cell r="C13">
            <v>704</v>
          </cell>
          <cell r="D13">
            <v>2944</v>
          </cell>
          <cell r="E13">
            <v>147</v>
          </cell>
          <cell r="F13">
            <v>0</v>
          </cell>
          <cell r="G13">
            <v>0</v>
          </cell>
          <cell r="H13">
            <v>0</v>
          </cell>
          <cell r="I13">
            <v>0</v>
          </cell>
          <cell r="J13">
            <v>0</v>
          </cell>
          <cell r="K13">
            <v>0</v>
          </cell>
          <cell r="L13">
            <v>-539</v>
          </cell>
          <cell r="M13">
            <v>266</v>
          </cell>
          <cell r="N13">
            <v>137</v>
          </cell>
          <cell r="O13">
            <v>0</v>
          </cell>
          <cell r="P13">
            <v>0</v>
          </cell>
          <cell r="Q13">
            <v>1260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86870</v>
          </cell>
          <cell r="D15">
            <v>131145</v>
          </cell>
          <cell r="E15">
            <v>72557</v>
          </cell>
          <cell r="F15">
            <v>0</v>
          </cell>
          <cell r="G15">
            <v>45743</v>
          </cell>
          <cell r="H15">
            <v>44843</v>
          </cell>
          <cell r="I15">
            <v>8058</v>
          </cell>
          <cell r="J15">
            <v>0</v>
          </cell>
          <cell r="K15">
            <v>0</v>
          </cell>
          <cell r="L15">
            <v>-14647</v>
          </cell>
          <cell r="M15">
            <v>50059</v>
          </cell>
          <cell r="N15">
            <v>27316</v>
          </cell>
          <cell r="O15">
            <v>0</v>
          </cell>
          <cell r="P15">
            <v>4500</v>
          </cell>
          <cell r="Q15">
            <v>93929</v>
          </cell>
        </row>
        <row r="16">
          <cell r="C16">
            <v>119326</v>
          </cell>
          <cell r="D16">
            <v>40890</v>
          </cell>
          <cell r="E16">
            <v>37781</v>
          </cell>
          <cell r="F16">
            <v>0</v>
          </cell>
          <cell r="G16">
            <v>30334</v>
          </cell>
          <cell r="H16">
            <v>8266</v>
          </cell>
          <cell r="I16">
            <v>0</v>
          </cell>
          <cell r="J16">
            <v>0</v>
          </cell>
          <cell r="K16">
            <v>0</v>
          </cell>
          <cell r="L16">
            <v>13914</v>
          </cell>
          <cell r="M16">
            <v>0</v>
          </cell>
          <cell r="N16">
            <v>6965</v>
          </cell>
          <cell r="O16">
            <v>23</v>
          </cell>
          <cell r="P16">
            <v>0</v>
          </cell>
          <cell r="Q16">
            <v>141870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341239</v>
          </cell>
          <cell r="D18">
            <v>103178</v>
          </cell>
          <cell r="E18">
            <v>92775</v>
          </cell>
          <cell r="F18">
            <v>0</v>
          </cell>
          <cell r="G18">
            <v>9513</v>
          </cell>
          <cell r="H18">
            <v>9513</v>
          </cell>
          <cell r="I18">
            <v>0</v>
          </cell>
          <cell r="J18">
            <v>0</v>
          </cell>
          <cell r="K18">
            <v>0</v>
          </cell>
          <cell r="L18">
            <v>6071</v>
          </cell>
          <cell r="M18">
            <v>63026</v>
          </cell>
          <cell r="N18">
            <v>10142</v>
          </cell>
          <cell r="O18">
            <v>0</v>
          </cell>
          <cell r="P18">
            <v>0</v>
          </cell>
          <cell r="Q18">
            <v>365547</v>
          </cell>
        </row>
        <row r="19">
          <cell r="C19">
            <v>333264</v>
          </cell>
          <cell r="D19">
            <v>230750</v>
          </cell>
          <cell r="E19">
            <v>177274</v>
          </cell>
          <cell r="F19">
            <v>0</v>
          </cell>
          <cell r="G19">
            <v>141886</v>
          </cell>
          <cell r="H19">
            <v>143635</v>
          </cell>
          <cell r="I19">
            <v>0</v>
          </cell>
          <cell r="J19">
            <v>0</v>
          </cell>
          <cell r="K19">
            <v>0</v>
          </cell>
          <cell r="L19">
            <v>29731</v>
          </cell>
          <cell r="M19">
            <v>0</v>
          </cell>
          <cell r="N19">
            <v>0</v>
          </cell>
          <cell r="O19">
            <v>0</v>
          </cell>
          <cell r="P19">
            <v>0</v>
          </cell>
          <cell r="Q19">
            <v>337172</v>
          </cell>
        </row>
        <row r="20">
          <cell r="C20">
            <v>251615</v>
          </cell>
          <cell r="D20">
            <v>92251</v>
          </cell>
          <cell r="E20">
            <v>92251</v>
          </cell>
          <cell r="F20">
            <v>0</v>
          </cell>
          <cell r="G20">
            <v>24880</v>
          </cell>
          <cell r="H20">
            <v>0</v>
          </cell>
          <cell r="I20">
            <v>0</v>
          </cell>
          <cell r="J20">
            <v>0</v>
          </cell>
          <cell r="K20">
            <v>0</v>
          </cell>
          <cell r="L20">
            <v>0</v>
          </cell>
          <cell r="M20">
            <v>22389</v>
          </cell>
          <cell r="N20">
            <v>0</v>
          </cell>
          <cell r="O20">
            <v>0</v>
          </cell>
          <cell r="P20">
            <v>0</v>
          </cell>
          <cell r="Q20">
            <v>321477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763324</v>
          </cell>
          <cell r="D23">
            <v>356978</v>
          </cell>
          <cell r="E23">
            <v>356978</v>
          </cell>
          <cell r="F23">
            <v>0</v>
          </cell>
          <cell r="G23">
            <v>0</v>
          </cell>
          <cell r="H23">
            <v>0</v>
          </cell>
          <cell r="I23">
            <v>0</v>
          </cell>
          <cell r="J23">
            <v>0</v>
          </cell>
          <cell r="K23">
            <v>0</v>
          </cell>
          <cell r="L23">
            <v>0</v>
          </cell>
          <cell r="M23">
            <v>0</v>
          </cell>
          <cell r="N23">
            <v>0</v>
          </cell>
          <cell r="O23">
            <v>0</v>
          </cell>
          <cell r="P23">
            <v>0</v>
          </cell>
          <cell r="Q23">
            <v>1120302</v>
          </cell>
        </row>
        <row r="24">
          <cell r="C24">
            <v>93635</v>
          </cell>
          <cell r="D24">
            <v>104590</v>
          </cell>
          <cell r="E24">
            <v>104242</v>
          </cell>
          <cell r="F24">
            <v>434</v>
          </cell>
          <cell r="G24">
            <v>8977</v>
          </cell>
          <cell r="H24">
            <v>8977</v>
          </cell>
          <cell r="I24">
            <v>0</v>
          </cell>
          <cell r="J24">
            <v>0</v>
          </cell>
          <cell r="K24">
            <v>0</v>
          </cell>
          <cell r="L24">
            <v>32890</v>
          </cell>
          <cell r="M24">
            <v>36168</v>
          </cell>
          <cell r="N24">
            <v>18154</v>
          </cell>
          <cell r="O24">
            <v>1437</v>
          </cell>
          <cell r="P24">
            <v>0</v>
          </cell>
          <cell r="Q24">
            <v>136993</v>
          </cell>
        </row>
        <row r="25">
          <cell r="C25">
            <v>903</v>
          </cell>
          <cell r="D25">
            <v>508</v>
          </cell>
          <cell r="E25">
            <v>432</v>
          </cell>
          <cell r="F25">
            <v>0</v>
          </cell>
          <cell r="G25">
            <v>0</v>
          </cell>
          <cell r="H25">
            <v>0</v>
          </cell>
          <cell r="I25">
            <v>0</v>
          </cell>
          <cell r="J25">
            <v>0</v>
          </cell>
          <cell r="K25">
            <v>0</v>
          </cell>
          <cell r="L25">
            <v>0</v>
          </cell>
          <cell r="M25">
            <v>322</v>
          </cell>
          <cell r="N25">
            <v>0</v>
          </cell>
          <cell r="O25">
            <v>0</v>
          </cell>
          <cell r="P25">
            <v>0</v>
          </cell>
          <cell r="Q25">
            <v>1012</v>
          </cell>
        </row>
        <row r="26">
          <cell r="C26">
            <v>1558977</v>
          </cell>
          <cell r="D26">
            <v>339692</v>
          </cell>
          <cell r="E26">
            <v>330220</v>
          </cell>
          <cell r="F26">
            <v>0</v>
          </cell>
          <cell r="G26">
            <v>260268</v>
          </cell>
          <cell r="H26">
            <v>238869</v>
          </cell>
          <cell r="I26">
            <v>0</v>
          </cell>
          <cell r="J26">
            <v>0</v>
          </cell>
          <cell r="K26">
            <v>0</v>
          </cell>
          <cell r="L26">
            <v>-50571</v>
          </cell>
          <cell r="M26">
            <v>50506</v>
          </cell>
          <cell r="N26">
            <v>8376</v>
          </cell>
          <cell r="O26">
            <v>0</v>
          </cell>
          <cell r="P26">
            <v>0</v>
          </cell>
          <cell r="Q26">
            <v>1658769</v>
          </cell>
        </row>
        <row r="27">
          <cell r="C27">
            <v>0</v>
          </cell>
          <cell r="D27">
            <v>13793</v>
          </cell>
          <cell r="E27">
            <v>10780</v>
          </cell>
          <cell r="F27">
            <v>0</v>
          </cell>
          <cell r="G27">
            <v>0</v>
          </cell>
          <cell r="H27">
            <v>0</v>
          </cell>
          <cell r="I27">
            <v>0</v>
          </cell>
          <cell r="J27">
            <v>0</v>
          </cell>
          <cell r="K27">
            <v>0</v>
          </cell>
          <cell r="L27">
            <v>501</v>
          </cell>
          <cell r="M27">
            <v>4155</v>
          </cell>
          <cell r="N27">
            <v>5141</v>
          </cell>
          <cell r="O27">
            <v>0</v>
          </cell>
          <cell r="P27">
            <v>0</v>
          </cell>
          <cell r="Q27">
            <v>11265</v>
          </cell>
        </row>
        <row r="28">
          <cell r="C28">
            <v>6658</v>
          </cell>
          <cell r="D28">
            <v>3205</v>
          </cell>
          <cell r="E28">
            <v>3205</v>
          </cell>
          <cell r="F28">
            <v>0</v>
          </cell>
          <cell r="G28">
            <v>0</v>
          </cell>
          <cell r="H28">
            <v>0</v>
          </cell>
          <cell r="I28">
            <v>0</v>
          </cell>
          <cell r="J28">
            <v>0</v>
          </cell>
          <cell r="K28">
            <v>0</v>
          </cell>
          <cell r="L28">
            <v>59</v>
          </cell>
          <cell r="M28">
            <v>508</v>
          </cell>
          <cell r="N28">
            <v>720</v>
          </cell>
          <cell r="O28">
            <v>0</v>
          </cell>
          <cell r="P28">
            <v>0</v>
          </cell>
          <cell r="Q28">
            <v>10017</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216339</v>
          </cell>
          <cell r="E30">
            <v>216339</v>
          </cell>
          <cell r="F30">
            <v>0</v>
          </cell>
          <cell r="G30">
            <v>54118</v>
          </cell>
          <cell r="H30">
            <v>28339</v>
          </cell>
          <cell r="I30">
            <v>0</v>
          </cell>
          <cell r="J30">
            <v>0</v>
          </cell>
          <cell r="K30">
            <v>0</v>
          </cell>
          <cell r="L30">
            <v>0</v>
          </cell>
          <cell r="M30">
            <v>0</v>
          </cell>
          <cell r="N30">
            <v>0</v>
          </cell>
          <cell r="O30">
            <v>0</v>
          </cell>
          <cell r="P30">
            <v>0</v>
          </cell>
          <cell r="Q30">
            <v>188000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7">
        <row r="6">
          <cell r="C6">
            <v>777</v>
          </cell>
          <cell r="D6">
            <v>133</v>
          </cell>
          <cell r="E6">
            <v>133</v>
          </cell>
          <cell r="F6">
            <v>0</v>
          </cell>
          <cell r="G6">
            <v>0</v>
          </cell>
          <cell r="H6">
            <v>0</v>
          </cell>
          <cell r="I6">
            <v>0</v>
          </cell>
          <cell r="J6">
            <v>0</v>
          </cell>
          <cell r="K6">
            <v>0</v>
          </cell>
          <cell r="L6">
            <v>0</v>
          </cell>
          <cell r="M6">
            <v>0</v>
          </cell>
          <cell r="N6">
            <v>0</v>
          </cell>
          <cell r="O6">
            <v>0</v>
          </cell>
          <cell r="P6">
            <v>0</v>
          </cell>
          <cell r="Q6">
            <v>909</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3651874</v>
          </cell>
          <cell r="D8">
            <v>269307</v>
          </cell>
          <cell r="E8">
            <v>269307</v>
          </cell>
          <cell r="F8">
            <v>0</v>
          </cell>
          <cell r="G8">
            <v>785885</v>
          </cell>
          <cell r="H8">
            <v>798859</v>
          </cell>
          <cell r="I8">
            <v>0</v>
          </cell>
          <cell r="J8">
            <v>0</v>
          </cell>
          <cell r="K8">
            <v>0</v>
          </cell>
          <cell r="L8">
            <v>76578</v>
          </cell>
          <cell r="M8">
            <v>28283</v>
          </cell>
          <cell r="N8">
            <v>0</v>
          </cell>
          <cell r="O8">
            <v>0</v>
          </cell>
          <cell r="P8">
            <v>0</v>
          </cell>
          <cell r="Q8">
            <v>3017461</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439694</v>
          </cell>
          <cell r="D15">
            <v>21746</v>
          </cell>
          <cell r="E15">
            <v>21746</v>
          </cell>
          <cell r="F15">
            <v>0</v>
          </cell>
          <cell r="G15">
            <v>40877</v>
          </cell>
          <cell r="H15">
            <v>20800</v>
          </cell>
          <cell r="I15">
            <v>0</v>
          </cell>
          <cell r="J15">
            <v>0</v>
          </cell>
          <cell r="K15">
            <v>0</v>
          </cell>
          <cell r="L15">
            <v>0</v>
          </cell>
          <cell r="M15">
            <v>0</v>
          </cell>
          <cell r="N15">
            <v>14072</v>
          </cell>
          <cell r="O15">
            <v>0</v>
          </cell>
          <cell r="P15">
            <v>3035</v>
          </cell>
          <cell r="Q15">
            <v>451676</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5127800</v>
          </cell>
          <cell r="D19">
            <v>495894</v>
          </cell>
          <cell r="E19">
            <v>495894</v>
          </cell>
          <cell r="F19">
            <v>0</v>
          </cell>
          <cell r="G19">
            <v>878914</v>
          </cell>
          <cell r="H19">
            <v>794384</v>
          </cell>
          <cell r="I19">
            <v>0</v>
          </cell>
          <cell r="J19">
            <v>0</v>
          </cell>
          <cell r="K19">
            <v>0</v>
          </cell>
          <cell r="L19">
            <v>49635</v>
          </cell>
          <cell r="M19">
            <v>228193</v>
          </cell>
          <cell r="N19">
            <v>503851</v>
          </cell>
          <cell r="O19">
            <v>0</v>
          </cell>
          <cell r="P19">
            <v>0</v>
          </cell>
          <cell r="Q19">
            <v>5055333</v>
          </cell>
        </row>
        <row r="20">
          <cell r="C20">
            <v>201389</v>
          </cell>
          <cell r="D20">
            <v>7125</v>
          </cell>
          <cell r="E20">
            <v>7125</v>
          </cell>
          <cell r="F20">
            <v>0</v>
          </cell>
          <cell r="G20">
            <v>36043</v>
          </cell>
          <cell r="H20">
            <v>0</v>
          </cell>
          <cell r="I20">
            <v>0</v>
          </cell>
          <cell r="J20">
            <v>0</v>
          </cell>
          <cell r="K20">
            <v>0</v>
          </cell>
          <cell r="L20">
            <v>0</v>
          </cell>
          <cell r="M20">
            <v>1027</v>
          </cell>
          <cell r="N20">
            <v>6409</v>
          </cell>
          <cell r="O20">
            <v>0</v>
          </cell>
          <cell r="P20">
            <v>0</v>
          </cell>
          <cell r="Q20">
            <v>213896</v>
          </cell>
        </row>
        <row r="21">
          <cell r="C21">
            <v>352458</v>
          </cell>
          <cell r="D21">
            <v>8126</v>
          </cell>
          <cell r="E21">
            <v>8126</v>
          </cell>
          <cell r="F21">
            <v>2157</v>
          </cell>
          <cell r="G21">
            <v>26311</v>
          </cell>
          <cell r="H21">
            <v>26311</v>
          </cell>
          <cell r="I21">
            <v>0</v>
          </cell>
          <cell r="J21">
            <v>0</v>
          </cell>
          <cell r="K21">
            <v>0</v>
          </cell>
          <cell r="L21">
            <v>0</v>
          </cell>
          <cell r="M21">
            <v>32521</v>
          </cell>
          <cell r="N21">
            <v>28707</v>
          </cell>
          <cell r="O21">
            <v>0</v>
          </cell>
          <cell r="P21">
            <v>0</v>
          </cell>
          <cell r="Q21">
            <v>332617</v>
          </cell>
        </row>
        <row r="22">
          <cell r="C22">
            <v>5968831</v>
          </cell>
          <cell r="D22">
            <v>415000</v>
          </cell>
          <cell r="E22">
            <v>415000</v>
          </cell>
          <cell r="F22">
            <v>0</v>
          </cell>
          <cell r="G22">
            <v>521196</v>
          </cell>
          <cell r="H22">
            <v>24638</v>
          </cell>
          <cell r="I22">
            <v>472623</v>
          </cell>
          <cell r="J22">
            <v>0</v>
          </cell>
          <cell r="K22">
            <v>0</v>
          </cell>
          <cell r="L22">
            <v>0</v>
          </cell>
          <cell r="M22">
            <v>0</v>
          </cell>
          <cell r="N22">
            <v>331464</v>
          </cell>
          <cell r="O22">
            <v>13490</v>
          </cell>
          <cell r="P22">
            <v>0</v>
          </cell>
          <cell r="Q22">
            <v>6204544</v>
          </cell>
        </row>
        <row r="23">
          <cell r="C23">
            <v>109099</v>
          </cell>
          <cell r="D23">
            <v>25698</v>
          </cell>
          <cell r="E23">
            <v>25698</v>
          </cell>
          <cell r="F23">
            <v>0</v>
          </cell>
          <cell r="G23">
            <v>0</v>
          </cell>
          <cell r="H23">
            <v>0</v>
          </cell>
          <cell r="I23">
            <v>0</v>
          </cell>
          <cell r="J23">
            <v>0</v>
          </cell>
          <cell r="K23">
            <v>0</v>
          </cell>
          <cell r="L23">
            <v>0</v>
          </cell>
          <cell r="M23">
            <v>0</v>
          </cell>
          <cell r="N23">
            <v>0</v>
          </cell>
          <cell r="O23">
            <v>0</v>
          </cell>
          <cell r="P23">
            <v>0</v>
          </cell>
          <cell r="Q23">
            <v>134797</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6446386</v>
          </cell>
          <cell r="D26">
            <v>418670</v>
          </cell>
          <cell r="E26">
            <v>418670</v>
          </cell>
          <cell r="F26">
            <v>0</v>
          </cell>
          <cell r="G26">
            <v>1099189</v>
          </cell>
          <cell r="H26">
            <v>1087291</v>
          </cell>
          <cell r="I26">
            <v>0</v>
          </cell>
          <cell r="J26">
            <v>0</v>
          </cell>
          <cell r="K26">
            <v>0</v>
          </cell>
          <cell r="L26">
            <v>52714</v>
          </cell>
          <cell r="M26">
            <v>106506</v>
          </cell>
          <cell r="N26">
            <v>-473914</v>
          </cell>
          <cell r="O26">
            <v>0</v>
          </cell>
          <cell r="P26">
            <v>0</v>
          </cell>
          <cell r="Q26">
            <v>5144632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1727</v>
          </cell>
          <cell r="E28">
            <v>1727</v>
          </cell>
          <cell r="F28">
            <v>0</v>
          </cell>
          <cell r="G28">
            <v>0</v>
          </cell>
          <cell r="H28">
            <v>0</v>
          </cell>
          <cell r="I28">
            <v>0</v>
          </cell>
          <cell r="J28">
            <v>0</v>
          </cell>
          <cell r="K28">
            <v>0</v>
          </cell>
          <cell r="L28">
            <v>0</v>
          </cell>
          <cell r="M28">
            <v>440</v>
          </cell>
          <cell r="N28">
            <v>388</v>
          </cell>
          <cell r="O28">
            <v>0</v>
          </cell>
          <cell r="P28">
            <v>0</v>
          </cell>
          <cell r="Q28">
            <v>1675</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893215</v>
          </cell>
          <cell r="D30">
            <v>365301</v>
          </cell>
          <cell r="E30">
            <v>365301</v>
          </cell>
          <cell r="F30">
            <v>0</v>
          </cell>
          <cell r="G30">
            <v>79743</v>
          </cell>
          <cell r="H30">
            <v>43605</v>
          </cell>
          <cell r="I30">
            <v>39384</v>
          </cell>
          <cell r="J30">
            <v>0</v>
          </cell>
          <cell r="K30">
            <v>0</v>
          </cell>
          <cell r="L30">
            <v>0</v>
          </cell>
          <cell r="M30">
            <v>0</v>
          </cell>
          <cell r="N30">
            <v>0</v>
          </cell>
          <cell r="O30">
            <v>0</v>
          </cell>
          <cell r="P30">
            <v>0</v>
          </cell>
          <cell r="Q30">
            <v>1175527</v>
          </cell>
        </row>
      </sheetData>
      <sheetData sheetId="8">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18855</v>
          </cell>
          <cell r="N8">
            <v>0</v>
          </cell>
          <cell r="O8">
            <v>0</v>
          </cell>
          <cell r="P8">
            <v>0</v>
          </cell>
          <cell r="Q8">
            <v>-18855</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-701808</v>
          </cell>
          <cell r="D19">
            <v>0</v>
          </cell>
          <cell r="E19">
            <v>0</v>
          </cell>
          <cell r="F19">
            <v>0</v>
          </cell>
          <cell r="G19">
            <v>0</v>
          </cell>
          <cell r="H19">
            <v>0</v>
          </cell>
          <cell r="I19">
            <v>0</v>
          </cell>
          <cell r="J19">
            <v>0</v>
          </cell>
          <cell r="K19">
            <v>0</v>
          </cell>
          <cell r="L19">
            <v>0</v>
          </cell>
          <cell r="M19">
            <v>0</v>
          </cell>
          <cell r="N19">
            <v>0</v>
          </cell>
          <cell r="O19">
            <v>0</v>
          </cell>
          <cell r="P19">
            <v>0</v>
          </cell>
          <cell r="Q19">
            <v>-701808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5226</v>
          </cell>
          <cell r="D28">
            <v>0</v>
          </cell>
          <cell r="E28">
            <v>0</v>
          </cell>
          <cell r="F28">
            <v>0</v>
          </cell>
          <cell r="G28">
            <v>0</v>
          </cell>
          <cell r="H28">
            <v>0</v>
          </cell>
          <cell r="I28">
            <v>0</v>
          </cell>
          <cell r="J28">
            <v>0</v>
          </cell>
          <cell r="K28">
            <v>0</v>
          </cell>
          <cell r="L28">
            <v>0</v>
          </cell>
          <cell r="M28">
            <v>0</v>
          </cell>
          <cell r="N28">
            <v>0</v>
          </cell>
          <cell r="O28">
            <v>0</v>
          </cell>
          <cell r="P28">
            <v>0</v>
          </cell>
          <cell r="Q28">
            <v>5226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9">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10">
        <row r="6">
          <cell r="C6">
            <v>3074742</v>
          </cell>
          <cell r="D6">
            <v>241041</v>
          </cell>
          <cell r="E6">
            <v>241041</v>
          </cell>
          <cell r="F6">
            <v>0</v>
          </cell>
          <cell r="G6">
            <v>253552</v>
          </cell>
          <cell r="H6">
            <v>253552</v>
          </cell>
          <cell r="I6">
            <v>0</v>
          </cell>
          <cell r="J6">
            <v>0</v>
          </cell>
          <cell r="K6">
            <v>0</v>
          </cell>
          <cell r="L6">
            <v>2503</v>
          </cell>
          <cell r="M6">
            <v>12910</v>
          </cell>
          <cell r="N6">
            <v>171365</v>
          </cell>
          <cell r="O6">
            <v>3589</v>
          </cell>
          <cell r="P6">
            <v>15924</v>
          </cell>
          <cell r="Q6">
            <v>3198671</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27089768</v>
          </cell>
          <cell r="D8">
            <v>3918445</v>
          </cell>
          <cell r="E8">
            <v>3918445</v>
          </cell>
          <cell r="F8">
            <v>0</v>
          </cell>
          <cell r="G8">
            <v>2058593</v>
          </cell>
          <cell r="H8">
            <v>2058593</v>
          </cell>
          <cell r="I8">
            <v>0</v>
          </cell>
          <cell r="J8">
            <v>0</v>
          </cell>
          <cell r="K8">
            <v>0</v>
          </cell>
          <cell r="L8">
            <v>0</v>
          </cell>
          <cell r="M8">
            <v>247803</v>
          </cell>
          <cell r="N8">
            <v>1865940</v>
          </cell>
          <cell r="O8">
            <v>16468</v>
          </cell>
          <cell r="P8">
            <v>0</v>
          </cell>
          <cell r="Q8">
            <v>30551290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-45675</v>
          </cell>
          <cell r="D10">
            <v>378363</v>
          </cell>
          <cell r="E10">
            <v>378363</v>
          </cell>
          <cell r="F10">
            <v>0</v>
          </cell>
          <cell r="G10">
            <v>91853</v>
          </cell>
          <cell r="H10">
            <v>0</v>
          </cell>
          <cell r="I10">
            <v>0</v>
          </cell>
          <cell r="J10">
            <v>0</v>
          </cell>
          <cell r="K10">
            <v>0</v>
          </cell>
          <cell r="L10">
            <v>-3221</v>
          </cell>
          <cell r="M10">
            <v>9683</v>
          </cell>
          <cell r="N10">
            <v>195</v>
          </cell>
          <cell r="O10">
            <v>0</v>
          </cell>
          <cell r="P10">
            <v>0</v>
          </cell>
          <cell r="Q10">
            <v>326420</v>
          </cell>
        </row>
        <row r="11">
          <cell r="C11">
            <v>7518</v>
          </cell>
          <cell r="D11">
            <v>0</v>
          </cell>
          <cell r="E11">
            <v>0</v>
          </cell>
          <cell r="F11">
            <v>0</v>
          </cell>
          <cell r="G11">
            <v>0</v>
          </cell>
          <cell r="H11">
            <v>0</v>
          </cell>
          <cell r="I11">
            <v>0</v>
          </cell>
          <cell r="J11">
            <v>0</v>
          </cell>
          <cell r="K11">
            <v>0</v>
          </cell>
          <cell r="L11">
            <v>0</v>
          </cell>
          <cell r="M11">
            <v>0</v>
          </cell>
          <cell r="N11">
            <v>0</v>
          </cell>
          <cell r="O11">
            <v>0</v>
          </cell>
          <cell r="P11">
            <v>0</v>
          </cell>
          <cell r="Q11">
            <v>7518</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5696989</v>
          </cell>
          <cell r="D13">
            <v>801228</v>
          </cell>
          <cell r="E13">
            <v>801228</v>
          </cell>
          <cell r="F13">
            <v>0</v>
          </cell>
          <cell r="G13">
            <v>225122</v>
          </cell>
          <cell r="H13">
            <v>225122</v>
          </cell>
          <cell r="I13">
            <v>0</v>
          </cell>
          <cell r="J13">
            <v>0</v>
          </cell>
          <cell r="K13">
            <v>0</v>
          </cell>
          <cell r="L13">
            <v>4428</v>
          </cell>
          <cell r="M13">
            <v>26480</v>
          </cell>
          <cell r="N13">
            <v>369620</v>
          </cell>
          <cell r="O13">
            <v>0</v>
          </cell>
          <cell r="P13">
            <v>0</v>
          </cell>
          <cell r="Q13">
            <v>6611807</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29687324</v>
          </cell>
          <cell r="D15">
            <v>2141252</v>
          </cell>
          <cell r="E15">
            <v>2141252</v>
          </cell>
          <cell r="F15">
            <v>0</v>
          </cell>
          <cell r="G15">
            <v>1720031</v>
          </cell>
          <cell r="H15">
            <v>0</v>
          </cell>
          <cell r="I15">
            <v>0</v>
          </cell>
          <cell r="J15">
            <v>0</v>
          </cell>
          <cell r="K15">
            <v>0</v>
          </cell>
          <cell r="L15">
            <v>0</v>
          </cell>
          <cell r="M15">
            <v>119896</v>
          </cell>
          <cell r="N15">
            <v>1851571</v>
          </cell>
          <cell r="O15">
            <v>0</v>
          </cell>
          <cell r="P15">
            <v>100000</v>
          </cell>
          <cell r="Q15">
            <v>33460251</v>
          </cell>
        </row>
        <row r="16">
          <cell r="C16">
            <v>36259082</v>
          </cell>
          <cell r="D16">
            <v>2780162</v>
          </cell>
          <cell r="E16">
            <v>2780162</v>
          </cell>
          <cell r="F16">
            <v>0</v>
          </cell>
          <cell r="G16">
            <v>2087041</v>
          </cell>
          <cell r="H16">
            <v>2087041</v>
          </cell>
          <cell r="I16">
            <v>0</v>
          </cell>
          <cell r="J16">
            <v>0</v>
          </cell>
          <cell r="K16">
            <v>0</v>
          </cell>
          <cell r="L16">
            <v>21171</v>
          </cell>
          <cell r="M16">
            <v>112315</v>
          </cell>
          <cell r="N16">
            <v>3322992</v>
          </cell>
          <cell r="O16">
            <v>9933</v>
          </cell>
          <cell r="P16">
            <v>240935</v>
          </cell>
          <cell r="Q16">
            <v>39890841</v>
          </cell>
        </row>
        <row r="17">
          <cell r="C17">
            <v>21760403</v>
          </cell>
          <cell r="D17">
            <v>1318078</v>
          </cell>
          <cell r="E17">
            <v>1318078</v>
          </cell>
          <cell r="F17">
            <v>0</v>
          </cell>
          <cell r="G17">
            <v>2415704</v>
          </cell>
          <cell r="H17">
            <v>2416701</v>
          </cell>
          <cell r="I17">
            <v>0</v>
          </cell>
          <cell r="J17">
            <v>0</v>
          </cell>
          <cell r="K17">
            <v>0</v>
          </cell>
          <cell r="L17">
            <v>9014</v>
          </cell>
          <cell r="M17">
            <v>51677</v>
          </cell>
          <cell r="N17">
            <v>1232929</v>
          </cell>
          <cell r="O17">
            <v>0</v>
          </cell>
          <cell r="P17">
            <v>0</v>
          </cell>
          <cell r="Q17">
            <v>21834018</v>
          </cell>
        </row>
        <row r="18">
          <cell r="C18">
            <v>65333</v>
          </cell>
          <cell r="D18">
            <v>46364</v>
          </cell>
          <cell r="E18">
            <v>46364</v>
          </cell>
          <cell r="F18">
            <v>0</v>
          </cell>
          <cell r="G18">
            <v>11331</v>
          </cell>
          <cell r="H18">
            <v>11331</v>
          </cell>
          <cell r="I18">
            <v>0</v>
          </cell>
          <cell r="J18">
            <v>0</v>
          </cell>
          <cell r="K18">
            <v>0</v>
          </cell>
          <cell r="L18">
            <v>0</v>
          </cell>
          <cell r="M18">
            <v>1390</v>
          </cell>
          <cell r="N18">
            <v>3979</v>
          </cell>
          <cell r="O18">
            <v>0</v>
          </cell>
          <cell r="P18">
            <v>0</v>
          </cell>
          <cell r="Q18">
            <v>102954</v>
          </cell>
        </row>
        <row r="19">
          <cell r="C19">
            <v>10139106</v>
          </cell>
          <cell r="D19">
            <v>579360</v>
          </cell>
          <cell r="E19">
            <v>579360</v>
          </cell>
          <cell r="F19">
            <v>0</v>
          </cell>
          <cell r="G19">
            <v>1410682</v>
          </cell>
          <cell r="H19">
            <v>1410682</v>
          </cell>
          <cell r="I19">
            <v>0</v>
          </cell>
          <cell r="J19">
            <v>0</v>
          </cell>
          <cell r="K19">
            <v>0</v>
          </cell>
          <cell r="L19">
            <v>6602</v>
          </cell>
          <cell r="M19">
            <v>160191</v>
          </cell>
          <cell r="N19">
            <v>448284</v>
          </cell>
          <cell r="O19">
            <v>0</v>
          </cell>
          <cell r="P19">
            <v>0</v>
          </cell>
          <cell r="Q19">
            <v>9589275</v>
          </cell>
        </row>
        <row r="20">
          <cell r="C20">
            <v>2341711</v>
          </cell>
          <cell r="D20">
            <v>90730</v>
          </cell>
          <cell r="E20">
            <v>90730</v>
          </cell>
          <cell r="F20">
            <v>0</v>
          </cell>
          <cell r="G20">
            <v>82741</v>
          </cell>
          <cell r="H20">
            <v>0</v>
          </cell>
          <cell r="I20">
            <v>0</v>
          </cell>
          <cell r="J20">
            <v>0</v>
          </cell>
          <cell r="K20">
            <v>0</v>
          </cell>
          <cell r="L20">
            <v>909</v>
          </cell>
          <cell r="M20">
            <v>7662</v>
          </cell>
          <cell r="N20">
            <v>78119</v>
          </cell>
          <cell r="O20">
            <v>0</v>
          </cell>
          <cell r="P20">
            <v>0</v>
          </cell>
          <cell r="Q20">
            <v>2501990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272667</v>
          </cell>
          <cell r="D23">
            <v>80345</v>
          </cell>
          <cell r="E23">
            <v>80345</v>
          </cell>
          <cell r="F23">
            <v>0</v>
          </cell>
          <cell r="G23">
            <v>0</v>
          </cell>
          <cell r="H23">
            <v>0</v>
          </cell>
          <cell r="I23">
            <v>0</v>
          </cell>
          <cell r="J23">
            <v>0</v>
          </cell>
          <cell r="K23">
            <v>0</v>
          </cell>
          <cell r="L23">
            <v>0</v>
          </cell>
          <cell r="M23">
            <v>0</v>
          </cell>
          <cell r="N23">
            <v>0</v>
          </cell>
          <cell r="O23">
            <v>0</v>
          </cell>
          <cell r="P23">
            <v>0</v>
          </cell>
          <cell r="Q23">
            <v>353012</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866049</v>
          </cell>
          <cell r="D25">
            <v>9091</v>
          </cell>
          <cell r="E25">
            <v>9091</v>
          </cell>
          <cell r="F25">
            <v>0</v>
          </cell>
          <cell r="G25">
            <v>152290</v>
          </cell>
          <cell r="H25">
            <v>152290</v>
          </cell>
          <cell r="I25">
            <v>0</v>
          </cell>
          <cell r="J25">
            <v>0</v>
          </cell>
          <cell r="K25">
            <v>0</v>
          </cell>
          <cell r="L25">
            <v>0</v>
          </cell>
          <cell r="M25">
            <v>7714</v>
          </cell>
          <cell r="N25">
            <v>41294</v>
          </cell>
          <cell r="O25">
            <v>0</v>
          </cell>
          <cell r="P25">
            <v>0</v>
          </cell>
          <cell r="Q25">
            <v>756429</v>
          </cell>
        </row>
        <row r="26">
          <cell r="C26">
            <v>1435210</v>
          </cell>
          <cell r="D26">
            <v>123982</v>
          </cell>
          <cell r="E26">
            <v>123982</v>
          </cell>
          <cell r="F26">
            <v>0</v>
          </cell>
          <cell r="G26">
            <v>317872</v>
          </cell>
          <cell r="H26">
            <v>317872</v>
          </cell>
          <cell r="I26">
            <v>0</v>
          </cell>
          <cell r="J26">
            <v>0</v>
          </cell>
          <cell r="K26">
            <v>0</v>
          </cell>
          <cell r="L26">
            <v>959</v>
          </cell>
          <cell r="M26">
            <v>9190</v>
          </cell>
          <cell r="N26">
            <v>28454</v>
          </cell>
          <cell r="O26">
            <v>0</v>
          </cell>
          <cell r="P26">
            <v>0</v>
          </cell>
          <cell r="Q26">
            <v>1259625</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408642</v>
          </cell>
          <cell r="D28">
            <v>68574</v>
          </cell>
          <cell r="E28">
            <v>68574</v>
          </cell>
          <cell r="F28">
            <v>0</v>
          </cell>
          <cell r="G28">
            <v>49810</v>
          </cell>
          <cell r="H28">
            <v>51318</v>
          </cell>
          <cell r="I28">
            <v>0</v>
          </cell>
          <cell r="J28">
            <v>0</v>
          </cell>
          <cell r="K28">
            <v>0</v>
          </cell>
          <cell r="L28">
            <v>2400</v>
          </cell>
          <cell r="M28">
            <v>10870</v>
          </cell>
          <cell r="N28">
            <v>15398</v>
          </cell>
          <cell r="O28">
            <v>0</v>
          </cell>
          <cell r="P28">
            <v>0</v>
          </cell>
          <cell r="Q28">
            <v>428026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4443591</v>
          </cell>
          <cell r="D30">
            <v>61756</v>
          </cell>
          <cell r="E30">
            <v>61756</v>
          </cell>
          <cell r="F30">
            <v>0</v>
          </cell>
          <cell r="G30">
            <v>411657</v>
          </cell>
          <cell r="H30">
            <v>254634</v>
          </cell>
          <cell r="I30">
            <v>0</v>
          </cell>
          <cell r="J30">
            <v>0</v>
          </cell>
          <cell r="K30">
            <v>0</v>
          </cell>
          <cell r="L30">
            <v>0</v>
          </cell>
          <cell r="M30">
            <v>0</v>
          </cell>
          <cell r="N30">
            <v>0</v>
          </cell>
          <cell r="O30">
            <v>0</v>
          </cell>
          <cell r="P30">
            <v>0</v>
          </cell>
          <cell r="Q30">
            <v>4250714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topLeftCell="A16" zoomScaleNormal="100" zoomScaleSheetLayoutView="100" workbookViewId="0">
      <selection activeCell="F34" sqref="F34"/>
    </sheetView>
  </sheetViews>
  <sheetFormatPr defaultRowHeight="15" x14ac:dyDescent="0.25"/>
  <cols>
    <col min="1" max="1" width="2" style="46" customWidth="1"/>
    <col min="2" max="2" width="2.28515625" style="46" customWidth="1"/>
    <col min="3" max="3" width="2.5703125" style="46" customWidth="1"/>
    <col min="4" max="4" width="20.140625" style="46" customWidth="1"/>
    <col min="5" max="5" width="48.42578125" style="46" customWidth="1"/>
    <col min="6" max="6" width="48.140625" style="46" customWidth="1"/>
    <col min="7" max="7" width="22.140625" style="46" customWidth="1"/>
    <col min="8" max="8" width="15" style="46" customWidth="1"/>
    <col min="9" max="9" width="9.140625" style="46"/>
    <col min="10" max="10" width="3.28515625" style="46" customWidth="1"/>
    <col min="11" max="11" width="0" style="46" hidden="1" customWidth="1"/>
    <col min="12" max="13" width="12.42578125" style="46" hidden="1" customWidth="1"/>
    <col min="14" max="14" width="0" style="46" hidden="1" customWidth="1"/>
    <col min="15" max="15" width="15.140625" style="46" customWidth="1"/>
    <col min="16" max="16384" width="9.140625" style="46"/>
  </cols>
  <sheetData>
    <row r="1" spans="3:15" ht="24.75" customHeight="1" thickBot="1" x14ac:dyDescent="0.3">
      <c r="O1" s="52"/>
    </row>
    <row r="2" spans="3:15" ht="15.75" thickBot="1" x14ac:dyDescent="0.3">
      <c r="C2" s="47"/>
      <c r="D2" s="48"/>
      <c r="E2" s="48"/>
      <c r="F2" s="48"/>
      <c r="G2" s="48"/>
      <c r="H2" s="48"/>
      <c r="I2" s="48"/>
      <c r="J2" s="49"/>
      <c r="O2" s="52"/>
    </row>
    <row r="3" spans="3:15" ht="7.5" customHeight="1" x14ac:dyDescent="0.25">
      <c r="C3" s="50"/>
      <c r="D3" s="47"/>
      <c r="E3" s="48"/>
      <c r="F3" s="48"/>
      <c r="G3" s="48"/>
      <c r="H3" s="48"/>
      <c r="I3" s="49"/>
      <c r="J3" s="51"/>
      <c r="O3" s="52"/>
    </row>
    <row r="4" spans="3:15" ht="5.25" customHeight="1" x14ac:dyDescent="0.25">
      <c r="C4" s="50"/>
      <c r="D4" s="50"/>
      <c r="E4" s="52"/>
      <c r="F4" s="52"/>
      <c r="G4" s="52"/>
      <c r="H4" s="52"/>
      <c r="I4" s="51"/>
      <c r="J4" s="51"/>
      <c r="O4" s="52"/>
    </row>
    <row r="5" spans="3:15" ht="9" customHeight="1" x14ac:dyDescent="0.25">
      <c r="C5" s="50"/>
      <c r="D5" s="50"/>
      <c r="E5" s="52"/>
      <c r="F5" s="52"/>
      <c r="G5" s="52"/>
      <c r="H5" s="52"/>
      <c r="I5" s="51"/>
      <c r="J5" s="51"/>
      <c r="O5" s="52"/>
    </row>
    <row r="6" spans="3:15" ht="22.5" customHeight="1" x14ac:dyDescent="0.35">
      <c r="C6" s="50"/>
      <c r="D6" s="50"/>
      <c r="E6" s="61" t="s">
        <v>203</v>
      </c>
      <c r="F6" s="61"/>
      <c r="G6" s="61"/>
      <c r="H6" s="62"/>
      <c r="I6" s="51"/>
      <c r="J6" s="51"/>
      <c r="L6" s="46" t="s">
        <v>204</v>
      </c>
      <c r="M6" s="53">
        <v>2010</v>
      </c>
      <c r="O6" s="52"/>
    </row>
    <row r="7" spans="3:15" ht="30.75" x14ac:dyDescent="0.45">
      <c r="C7" s="50"/>
      <c r="D7" s="50"/>
      <c r="E7" s="54"/>
      <c r="F7" s="52"/>
      <c r="G7" s="52"/>
      <c r="H7" s="52"/>
      <c r="I7" s="51"/>
      <c r="J7" s="51"/>
      <c r="L7" s="46" t="s">
        <v>205</v>
      </c>
      <c r="M7" s="53">
        <v>2011</v>
      </c>
      <c r="O7" s="52"/>
    </row>
    <row r="8" spans="3:15" ht="30.75" x14ac:dyDescent="0.45">
      <c r="C8" s="50"/>
      <c r="D8" s="50"/>
      <c r="E8" s="55"/>
      <c r="F8" s="55"/>
      <c r="G8" s="52"/>
      <c r="H8" s="52"/>
      <c r="I8" s="51"/>
      <c r="J8" s="51"/>
      <c r="M8" s="53">
        <v>2012</v>
      </c>
      <c r="O8" s="52"/>
    </row>
    <row r="9" spans="3:15" ht="30" customHeight="1" x14ac:dyDescent="0.25">
      <c r="C9" s="50"/>
      <c r="D9" s="50"/>
      <c r="E9" s="52"/>
      <c r="F9" s="52"/>
      <c r="G9" s="52"/>
      <c r="H9" s="52"/>
      <c r="I9" s="51"/>
      <c r="J9" s="51"/>
      <c r="M9" s="53">
        <v>2013</v>
      </c>
      <c r="O9" s="52"/>
    </row>
    <row r="10" spans="3:15" ht="20.100000000000001" customHeight="1" thickBot="1" x14ac:dyDescent="0.3">
      <c r="C10" s="50"/>
      <c r="D10" s="50"/>
      <c r="E10" s="57"/>
      <c r="F10" s="52"/>
      <c r="G10" s="52"/>
      <c r="H10" s="52"/>
      <c r="I10" s="51"/>
      <c r="J10" s="51"/>
      <c r="M10" s="53">
        <v>2015</v>
      </c>
      <c r="O10" s="52"/>
    </row>
    <row r="11" spans="3:15" ht="20.100000000000001" customHeight="1" thickBot="1" x14ac:dyDescent="0.3">
      <c r="C11" s="50"/>
      <c r="D11" s="50"/>
      <c r="E11" s="56" t="s">
        <v>250</v>
      </c>
      <c r="F11" s="64" t="s">
        <v>206</v>
      </c>
      <c r="G11" s="52"/>
      <c r="H11" s="52"/>
      <c r="I11" s="51"/>
      <c r="J11" s="51"/>
      <c r="M11" s="53">
        <v>2016</v>
      </c>
      <c r="O11" s="52"/>
    </row>
    <row r="12" spans="3:15" ht="20.100000000000001" customHeight="1" thickBot="1" x14ac:dyDescent="0.3">
      <c r="C12" s="50"/>
      <c r="D12" s="50"/>
      <c r="E12" s="57"/>
      <c r="F12" s="52"/>
      <c r="G12" s="52"/>
      <c r="H12" s="52"/>
      <c r="I12" s="51"/>
      <c r="J12" s="51"/>
      <c r="M12" s="53">
        <v>2017</v>
      </c>
      <c r="O12" s="52"/>
    </row>
    <row r="13" spans="3:15" ht="20.100000000000001" customHeight="1" thickBot="1" x14ac:dyDescent="0.3">
      <c r="C13" s="50"/>
      <c r="D13" s="50"/>
      <c r="E13" s="63" t="s">
        <v>207</v>
      </c>
      <c r="F13" s="204">
        <v>2</v>
      </c>
      <c r="G13" s="52"/>
      <c r="H13" s="52"/>
      <c r="I13" s="51"/>
      <c r="J13" s="51"/>
      <c r="M13" s="53">
        <v>2018</v>
      </c>
      <c r="O13" s="52"/>
    </row>
    <row r="14" spans="3:15" ht="36.75" customHeight="1" thickBot="1" x14ac:dyDescent="0.3">
      <c r="C14" s="50"/>
      <c r="D14" s="50"/>
      <c r="E14" s="57"/>
      <c r="F14" s="52"/>
      <c r="G14" s="52"/>
      <c r="H14" s="52"/>
      <c r="I14" s="51"/>
      <c r="J14" s="51"/>
      <c r="M14" s="53">
        <v>2019</v>
      </c>
      <c r="O14" s="52"/>
    </row>
    <row r="15" spans="3:15" ht="20.100000000000001" customHeight="1" thickBot="1" x14ac:dyDescent="0.3">
      <c r="C15" s="50"/>
      <c r="D15" s="50"/>
      <c r="E15" s="56" t="s">
        <v>210</v>
      </c>
      <c r="F15" s="204">
        <v>2018</v>
      </c>
      <c r="G15" s="52"/>
      <c r="H15" s="52"/>
      <c r="I15" s="51"/>
      <c r="J15" s="51"/>
      <c r="M15" s="53">
        <v>2020</v>
      </c>
      <c r="O15" s="52"/>
    </row>
    <row r="16" spans="3:15" ht="20.100000000000001" customHeight="1" x14ac:dyDescent="0.25">
      <c r="C16" s="50"/>
      <c r="D16" s="50"/>
      <c r="E16" s="57"/>
      <c r="F16" s="52"/>
      <c r="G16" s="52"/>
      <c r="H16" s="52"/>
      <c r="I16" s="51"/>
      <c r="J16" s="51"/>
      <c r="M16" s="53">
        <v>2021</v>
      </c>
      <c r="O16" s="52"/>
    </row>
    <row r="17" spans="1:15" ht="45" customHeight="1" thickBot="1" x14ac:dyDescent="0.3">
      <c r="C17" s="50"/>
      <c r="D17" s="50"/>
      <c r="E17" s="57"/>
      <c r="F17" s="52"/>
      <c r="G17" s="52"/>
      <c r="H17" s="52"/>
      <c r="I17" s="51"/>
      <c r="J17" s="51"/>
      <c r="M17" s="53"/>
      <c r="O17" s="52"/>
    </row>
    <row r="18" spans="1:15" ht="20.100000000000001" customHeight="1" thickBot="1" x14ac:dyDescent="0.3">
      <c r="C18" s="50"/>
      <c r="D18" s="50"/>
      <c r="E18" s="56" t="s">
        <v>251</v>
      </c>
      <c r="F18" s="204" t="s">
        <v>260</v>
      </c>
      <c r="G18" s="52"/>
      <c r="H18" s="52"/>
      <c r="I18" s="51"/>
      <c r="J18" s="51"/>
      <c r="M18" s="53">
        <v>2022</v>
      </c>
      <c r="O18" s="52"/>
    </row>
    <row r="19" spans="1:15" ht="20.100000000000001" customHeight="1" x14ac:dyDescent="0.25">
      <c r="C19" s="50"/>
      <c r="D19" s="50"/>
      <c r="E19" s="56"/>
      <c r="F19" s="52"/>
      <c r="G19" s="52"/>
      <c r="H19" s="52"/>
      <c r="I19" s="51"/>
      <c r="J19" s="51"/>
      <c r="M19" s="53">
        <v>2023</v>
      </c>
      <c r="O19" s="52"/>
    </row>
    <row r="20" spans="1:15" ht="15.75" thickBot="1" x14ac:dyDescent="0.3">
      <c r="C20" s="50"/>
      <c r="D20" s="58"/>
      <c r="E20" s="59"/>
      <c r="F20" s="59"/>
      <c r="G20" s="59"/>
      <c r="H20" s="59"/>
      <c r="I20" s="60"/>
      <c r="J20" s="51"/>
      <c r="M20" s="53">
        <v>2024</v>
      </c>
      <c r="O20" s="52"/>
    </row>
    <row r="21" spans="1:15" ht="15.75" thickBot="1" x14ac:dyDescent="0.3">
      <c r="C21" s="58"/>
      <c r="D21" s="59"/>
      <c r="E21" s="59"/>
      <c r="F21" s="59"/>
      <c r="G21" s="59"/>
      <c r="H21" s="59"/>
      <c r="I21" s="59"/>
      <c r="J21" s="60"/>
      <c r="M21" s="53">
        <v>2025</v>
      </c>
      <c r="O21" s="52"/>
    </row>
    <row r="22" spans="1:15" x14ac:dyDescent="0.25">
      <c r="M22" s="53">
        <v>2026</v>
      </c>
      <c r="O22" s="52"/>
    </row>
    <row r="23" spans="1:15" x14ac:dyDescent="0.25">
      <c r="M23" s="53">
        <v>2027</v>
      </c>
      <c r="O23" s="52"/>
    </row>
    <row r="24" spans="1:15" x14ac:dyDescent="0.25">
      <c r="A24" s="52"/>
      <c r="M24" s="53">
        <v>2028</v>
      </c>
      <c r="O24" s="52"/>
    </row>
    <row r="25" spans="1:15" x14ac:dyDescent="0.25">
      <c r="M25" s="53">
        <v>2029</v>
      </c>
    </row>
    <row r="26" spans="1:15" x14ac:dyDescent="0.25">
      <c r="M26" s="53">
        <v>2030</v>
      </c>
    </row>
    <row r="27" spans="1:15" x14ac:dyDescent="0.25">
      <c r="M27" s="53">
        <v>2031</v>
      </c>
    </row>
    <row r="28" spans="1:15" x14ac:dyDescent="0.25">
      <c r="M28" s="53">
        <v>2032</v>
      </c>
    </row>
    <row r="29" spans="1:15" x14ac:dyDescent="0.25">
      <c r="M29" s="53">
        <v>2033</v>
      </c>
    </row>
    <row r="30" spans="1:15" x14ac:dyDescent="0.25">
      <c r="M30" s="53">
        <v>2034</v>
      </c>
    </row>
    <row r="31" spans="1:15" x14ac:dyDescent="0.25">
      <c r="M31" s="53">
        <v>2035</v>
      </c>
    </row>
    <row r="32" spans="1:15" x14ac:dyDescent="0.25">
      <c r="M32" s="53">
        <v>2036</v>
      </c>
    </row>
    <row r="33" spans="13:13" x14ac:dyDescent="0.25">
      <c r="M33" s="53">
        <v>2037</v>
      </c>
    </row>
    <row r="34" spans="13:13" x14ac:dyDescent="0.25">
      <c r="M34" s="53">
        <v>2038</v>
      </c>
    </row>
    <row r="35" spans="13:13" x14ac:dyDescent="0.25">
      <c r="M35" s="53">
        <v>2039</v>
      </c>
    </row>
    <row r="36" spans="13:13" x14ac:dyDescent="0.25">
      <c r="M36" s="53">
        <v>2040</v>
      </c>
    </row>
    <row r="37" spans="13:13" x14ac:dyDescent="0.25">
      <c r="M37" s="53">
        <v>2041</v>
      </c>
    </row>
    <row r="38" spans="13:13" x14ac:dyDescent="0.25">
      <c r="M38" s="53">
        <v>2042</v>
      </c>
    </row>
    <row r="39" spans="13:13" x14ac:dyDescent="0.25">
      <c r="M39" s="53">
        <v>2043</v>
      </c>
    </row>
    <row r="40" spans="13:13" x14ac:dyDescent="0.25">
      <c r="M40" s="53">
        <v>2044</v>
      </c>
    </row>
    <row r="41" spans="13:13" x14ac:dyDescent="0.25">
      <c r="M41" s="53">
        <v>2045</v>
      </c>
    </row>
    <row r="42" spans="13:13" x14ac:dyDescent="0.25">
      <c r="M42" s="53">
        <v>2046</v>
      </c>
    </row>
    <row r="43" spans="13:13" x14ac:dyDescent="0.25">
      <c r="M43" s="53">
        <v>2047</v>
      </c>
    </row>
    <row r="44" spans="13:13" x14ac:dyDescent="0.25">
      <c r="M44" s="53">
        <v>2048</v>
      </c>
    </row>
    <row r="45" spans="13:13" x14ac:dyDescent="0.25">
      <c r="M45" s="53">
        <v>2049</v>
      </c>
    </row>
    <row r="46" spans="13:13" x14ac:dyDescent="0.25">
      <c r="M46" s="53">
        <v>2050</v>
      </c>
    </row>
    <row r="47" spans="13:13" x14ac:dyDescent="0.25">
      <c r="M47" s="53">
        <v>2051</v>
      </c>
    </row>
    <row r="48" spans="13:13" x14ac:dyDescent="0.25">
      <c r="M48" s="53">
        <v>2052</v>
      </c>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9"/>
  <sheetViews>
    <sheetView showGridLines="0" zoomScale="98" zoomScaleNormal="98" workbookViewId="0"/>
  </sheetViews>
  <sheetFormatPr defaultColWidth="15.7109375" defaultRowHeight="15" x14ac:dyDescent="0.25"/>
  <cols>
    <col min="1" max="1" width="15.7109375" style="9"/>
    <col min="2" max="2" width="42.85546875" style="9" customWidth="1"/>
    <col min="3" max="8" width="18.42578125" style="9" customWidth="1"/>
    <col min="9" max="9" width="15.85546875" style="9" customWidth="1"/>
    <col min="10" max="10" width="13" style="9" customWidth="1"/>
    <col min="11" max="11" width="15.85546875" style="9" customWidth="1"/>
    <col min="12" max="16" width="18.42578125" style="9" customWidth="1"/>
    <col min="17" max="17" width="18.42578125" style="20" customWidth="1"/>
    <col min="18" max="16384" width="15.7109375" style="9"/>
  </cols>
  <sheetData>
    <row r="1" spans="2:17" ht="21" customHeight="1" x14ac:dyDescent="0.25"/>
    <row r="2" spans="2:17" ht="29.25" customHeight="1" x14ac:dyDescent="0.25"/>
    <row r="3" spans="2:17" ht="28.5" customHeight="1" x14ac:dyDescent="0.25">
      <c r="B3" s="273" t="s">
        <v>289</v>
      </c>
      <c r="C3" s="273"/>
      <c r="D3" s="273"/>
      <c r="E3" s="273"/>
      <c r="F3" s="273"/>
      <c r="G3" s="273"/>
      <c r="H3" s="273"/>
      <c r="I3" s="273"/>
      <c r="J3" s="273"/>
      <c r="K3" s="273"/>
      <c r="L3" s="273"/>
      <c r="M3" s="273"/>
      <c r="N3" s="273"/>
      <c r="O3" s="273"/>
      <c r="P3" s="273"/>
      <c r="Q3" s="273"/>
    </row>
    <row r="4" spans="2:17" s="33" customFormat="1" ht="26.25" x14ac:dyDescent="0.25">
      <c r="B4" s="97" t="s">
        <v>0</v>
      </c>
      <c r="C4" s="93" t="s">
        <v>68</v>
      </c>
      <c r="D4" s="93" t="s">
        <v>69</v>
      </c>
      <c r="E4" s="93" t="s">
        <v>70</v>
      </c>
      <c r="F4" s="93" t="s">
        <v>71</v>
      </c>
      <c r="G4" s="93" t="s">
        <v>72</v>
      </c>
      <c r="H4" s="93" t="s">
        <v>89</v>
      </c>
      <c r="I4" s="98" t="s">
        <v>73</v>
      </c>
      <c r="J4" s="93" t="s">
        <v>74</v>
      </c>
      <c r="K4" s="94" t="s">
        <v>75</v>
      </c>
      <c r="L4" s="94" t="s">
        <v>76</v>
      </c>
      <c r="M4" s="94" t="s">
        <v>77</v>
      </c>
      <c r="N4" s="94" t="s">
        <v>2</v>
      </c>
      <c r="O4" s="94" t="s">
        <v>78</v>
      </c>
      <c r="P4" s="94" t="s">
        <v>79</v>
      </c>
      <c r="Q4" s="94" t="s">
        <v>80</v>
      </c>
    </row>
    <row r="5" spans="2:17" ht="26.25" customHeight="1" x14ac:dyDescent="0.25">
      <c r="B5" s="265" t="s">
        <v>16</v>
      </c>
      <c r="C5" s="266"/>
      <c r="D5" s="266"/>
      <c r="E5" s="266"/>
      <c r="F5" s="266"/>
      <c r="G5" s="266"/>
      <c r="H5" s="266"/>
      <c r="I5" s="266"/>
      <c r="J5" s="266"/>
      <c r="K5" s="266"/>
      <c r="L5" s="266"/>
      <c r="M5" s="266"/>
      <c r="N5" s="266"/>
      <c r="O5" s="266"/>
      <c r="P5" s="266"/>
      <c r="Q5" s="267"/>
    </row>
    <row r="6" spans="2:17" ht="26.25" customHeight="1" x14ac:dyDescent="0.3">
      <c r="B6" s="15" t="s">
        <v>53</v>
      </c>
      <c r="C6" s="38">
        <f>[1]GL!C6</f>
        <v>527183</v>
      </c>
      <c r="D6" s="38">
        <f>[1]GL!D6</f>
        <v>379168</v>
      </c>
      <c r="E6" s="38">
        <f>[1]GL!E6</f>
        <v>102724</v>
      </c>
      <c r="F6" s="38">
        <f>[1]GL!F6</f>
        <v>0</v>
      </c>
      <c r="G6" s="38">
        <f>[1]GL!G6</f>
        <v>54068</v>
      </c>
      <c r="H6" s="38">
        <f>[1]GL!H6</f>
        <v>63208</v>
      </c>
      <c r="I6" s="38">
        <f>[1]GL!I6</f>
        <v>0</v>
      </c>
      <c r="J6" s="38">
        <f>[1]GL!J6</f>
        <v>0</v>
      </c>
      <c r="K6" s="38">
        <f>[1]GL!K6</f>
        <v>0</v>
      </c>
      <c r="L6" s="38">
        <f>[1]GL!L6</f>
        <v>17687</v>
      </c>
      <c r="M6" s="38">
        <f>[1]GL!M6</f>
        <v>47652</v>
      </c>
      <c r="N6" s="38">
        <f>[1]GL!N6</f>
        <v>4244</v>
      </c>
      <c r="O6" s="38">
        <f>[1]GL!O6</f>
        <v>203</v>
      </c>
      <c r="P6" s="38">
        <f>[1]GL!P6</f>
        <v>0</v>
      </c>
      <c r="Q6" s="39">
        <f>[1]GL!Q6</f>
        <v>505401</v>
      </c>
    </row>
    <row r="7" spans="2:17" ht="26.25" customHeight="1" x14ac:dyDescent="0.3">
      <c r="B7" s="15" t="s">
        <v>197</v>
      </c>
      <c r="C7" s="38">
        <f>[1]GL!C7</f>
        <v>17975</v>
      </c>
      <c r="D7" s="38">
        <f>[1]GL!D7</f>
        <v>421158</v>
      </c>
      <c r="E7" s="38">
        <f>[1]GL!E7</f>
        <v>123348</v>
      </c>
      <c r="F7" s="38">
        <f>[1]GL!F7</f>
        <v>0</v>
      </c>
      <c r="G7" s="38">
        <f>[1]GL!G7</f>
        <v>5980</v>
      </c>
      <c r="H7" s="38">
        <f>[1]GL!H7</f>
        <v>63395</v>
      </c>
      <c r="I7" s="38">
        <f>[1]GL!I7</f>
        <v>0</v>
      </c>
      <c r="J7" s="38">
        <f>[1]GL!J7</f>
        <v>0</v>
      </c>
      <c r="K7" s="38">
        <f>[1]GL!K7</f>
        <v>0</v>
      </c>
      <c r="L7" s="38">
        <f>[1]GL!L7</f>
        <v>-22416</v>
      </c>
      <c r="M7" s="38">
        <f>[1]GL!M7</f>
        <v>37157</v>
      </c>
      <c r="N7" s="38">
        <f>[1]GL!N7</f>
        <v>3580</v>
      </c>
      <c r="O7" s="38">
        <f>[1]GL!O7</f>
        <v>0</v>
      </c>
      <c r="P7" s="38">
        <f>[1]GL!P7</f>
        <v>0</v>
      </c>
      <c r="Q7" s="39">
        <f>[1]GL!Q7</f>
        <v>66767</v>
      </c>
    </row>
    <row r="8" spans="2:17" ht="26.25" customHeight="1" x14ac:dyDescent="0.3">
      <c r="B8" s="15" t="s">
        <v>208</v>
      </c>
      <c r="C8" s="38">
        <f>[1]GL!C8</f>
        <v>1835623</v>
      </c>
      <c r="D8" s="38">
        <f>[1]GL!D8</f>
        <v>768825</v>
      </c>
      <c r="E8" s="38">
        <f>[1]GL!E8</f>
        <v>671569</v>
      </c>
      <c r="F8" s="38">
        <f>[1]GL!F8</f>
        <v>0</v>
      </c>
      <c r="G8" s="38">
        <f>[1]GL!G8</f>
        <v>248882</v>
      </c>
      <c r="H8" s="38">
        <f>[1]GL!H8</f>
        <v>248882</v>
      </c>
      <c r="I8" s="38">
        <f>[1]GL!I8</f>
        <v>0</v>
      </c>
      <c r="J8" s="38">
        <f>[1]GL!J8</f>
        <v>0</v>
      </c>
      <c r="K8" s="38">
        <f>[1]GL!K8</f>
        <v>0</v>
      </c>
      <c r="L8" s="38">
        <f>[1]GL!L8</f>
        <v>-6461</v>
      </c>
      <c r="M8" s="38">
        <f>[1]GL!M8</f>
        <v>187365</v>
      </c>
      <c r="N8" s="38">
        <f>[1]GL!N8</f>
        <v>385785</v>
      </c>
      <c r="O8" s="38">
        <f>[1]GL!O8</f>
        <v>117</v>
      </c>
      <c r="P8" s="38">
        <f>[1]GL!P8</f>
        <v>0</v>
      </c>
      <c r="Q8" s="39">
        <f>[1]GL!Q8</f>
        <v>2463076</v>
      </c>
    </row>
    <row r="9" spans="2:17" ht="26.25" customHeight="1" x14ac:dyDescent="0.3">
      <c r="B9" s="15" t="s">
        <v>54</v>
      </c>
      <c r="C9" s="38">
        <f>[1]GL!C9</f>
        <v>0</v>
      </c>
      <c r="D9" s="38">
        <f>[1]GL!D9</f>
        <v>49731</v>
      </c>
      <c r="E9" s="38">
        <f>[1]GL!E9</f>
        <v>49731</v>
      </c>
      <c r="F9" s="38">
        <f>[1]GL!F9</f>
        <v>0</v>
      </c>
      <c r="G9" s="38">
        <f>[1]GL!G9</f>
        <v>0</v>
      </c>
      <c r="H9" s="38">
        <f>[1]GL!H9</f>
        <v>0</v>
      </c>
      <c r="I9" s="38">
        <f>[1]GL!I9</f>
        <v>0</v>
      </c>
      <c r="J9" s="38">
        <f>[1]GL!J9</f>
        <v>0</v>
      </c>
      <c r="K9" s="38">
        <f>[1]GL!K9</f>
        <v>0</v>
      </c>
      <c r="L9" s="38">
        <f>[1]GL!L9</f>
        <v>10532</v>
      </c>
      <c r="M9" s="38">
        <f>[1]GL!M9</f>
        <v>0</v>
      </c>
      <c r="N9" s="38">
        <f>[1]GL!N9</f>
        <v>0</v>
      </c>
      <c r="O9" s="38">
        <f>[1]GL!O9</f>
        <v>0</v>
      </c>
      <c r="P9" s="38">
        <f>[1]GL!P9</f>
        <v>0</v>
      </c>
      <c r="Q9" s="39">
        <f>[1]GL!Q9</f>
        <v>39199</v>
      </c>
    </row>
    <row r="10" spans="2:17" ht="26.25" customHeight="1" x14ac:dyDescent="0.3">
      <c r="B10" s="15" t="s">
        <v>55</v>
      </c>
      <c r="C10" s="38">
        <f>[1]GL!C10</f>
        <v>97388</v>
      </c>
      <c r="D10" s="38">
        <f>[1]GL!D10</f>
        <v>348412</v>
      </c>
      <c r="E10" s="38">
        <f>[1]GL!E10</f>
        <v>208060</v>
      </c>
      <c r="F10" s="38">
        <f>[1]GL!F10</f>
        <v>0</v>
      </c>
      <c r="G10" s="38">
        <f>[1]GL!G10</f>
        <v>180473</v>
      </c>
      <c r="H10" s="38">
        <f>[1]GL!H10</f>
        <v>139329</v>
      </c>
      <c r="I10" s="38">
        <f>[1]GL!I10</f>
        <v>0</v>
      </c>
      <c r="J10" s="38">
        <f>[1]GL!J10</f>
        <v>0</v>
      </c>
      <c r="K10" s="38">
        <f>[1]GL!K10</f>
        <v>0</v>
      </c>
      <c r="L10" s="38">
        <f>[1]GL!L10</f>
        <v>-3161</v>
      </c>
      <c r="M10" s="38">
        <f>[1]GL!M10</f>
        <v>245281</v>
      </c>
      <c r="N10" s="38">
        <f>[1]GL!N10</f>
        <v>29779</v>
      </c>
      <c r="O10" s="38">
        <f>[1]GL!O10</f>
        <v>0</v>
      </c>
      <c r="P10" s="38">
        <f>[1]GL!P10</f>
        <v>0</v>
      </c>
      <c r="Q10" s="39">
        <f>[1]GL!Q10</f>
        <v>-46223</v>
      </c>
    </row>
    <row r="11" spans="2:17" ht="26.25" customHeight="1" x14ac:dyDescent="0.3">
      <c r="B11" s="15" t="s">
        <v>23</v>
      </c>
      <c r="C11" s="38">
        <f>[1]GL!C11</f>
        <v>0</v>
      </c>
      <c r="D11" s="38">
        <f>[1]GL!D11</f>
        <v>528</v>
      </c>
      <c r="E11" s="38">
        <f>[1]GL!E11</f>
        <v>528</v>
      </c>
      <c r="F11" s="38">
        <f>[1]GL!F11</f>
        <v>0</v>
      </c>
      <c r="G11" s="38">
        <f>[1]GL!G11</f>
        <v>2307</v>
      </c>
      <c r="H11" s="38">
        <f>[1]GL!H11</f>
        <v>2307</v>
      </c>
      <c r="I11" s="38">
        <f>[1]GL!I11</f>
        <v>0</v>
      </c>
      <c r="J11" s="38">
        <f>[1]GL!J11</f>
        <v>0</v>
      </c>
      <c r="K11" s="38">
        <f>[1]GL!K11</f>
        <v>0</v>
      </c>
      <c r="L11" s="38">
        <f>[1]GL!L11</f>
        <v>0</v>
      </c>
      <c r="M11" s="38">
        <f>[1]GL!M11</f>
        <v>103</v>
      </c>
      <c r="N11" s="38">
        <f>[1]GL!N11</f>
        <v>118</v>
      </c>
      <c r="O11" s="38">
        <f>[1]GL!O11</f>
        <v>0</v>
      </c>
      <c r="P11" s="38">
        <f>[1]GL!P11</f>
        <v>0</v>
      </c>
      <c r="Q11" s="39">
        <f>[1]GL!Q11</f>
        <v>-1764</v>
      </c>
    </row>
    <row r="12" spans="2:17" ht="26.25" customHeight="1" x14ac:dyDescent="0.3">
      <c r="B12" s="15" t="s">
        <v>56</v>
      </c>
      <c r="C12" s="38">
        <f>[1]GL!C12</f>
        <v>397697</v>
      </c>
      <c r="D12" s="38">
        <f>[1]GL!D12</f>
        <v>52997</v>
      </c>
      <c r="E12" s="38">
        <f>[1]GL!E12</f>
        <v>11357</v>
      </c>
      <c r="F12" s="38">
        <f>[1]GL!F12</f>
        <v>0</v>
      </c>
      <c r="G12" s="38">
        <f>[1]GL!G12</f>
        <v>10397</v>
      </c>
      <c r="H12" s="38">
        <f>[1]GL!H12</f>
        <v>12277</v>
      </c>
      <c r="I12" s="38">
        <f>[1]GL!I12</f>
        <v>0</v>
      </c>
      <c r="J12" s="38">
        <f>[1]GL!J12</f>
        <v>0</v>
      </c>
      <c r="K12" s="38">
        <f>[1]GL!K12</f>
        <v>0</v>
      </c>
      <c r="L12" s="38">
        <f>[1]GL!L12</f>
        <v>-6362</v>
      </c>
      <c r="M12" s="38">
        <f>[1]GL!M12</f>
        <v>10454</v>
      </c>
      <c r="N12" s="38">
        <f>[1]GL!N12</f>
        <v>15823</v>
      </c>
      <c r="O12" s="38">
        <f>[1]GL!O12</f>
        <v>0</v>
      </c>
      <c r="P12" s="38">
        <f>[1]GL!P12</f>
        <v>0</v>
      </c>
      <c r="Q12" s="39">
        <f>[1]GL!Q12</f>
        <v>408507</v>
      </c>
    </row>
    <row r="13" spans="2:17" ht="26.25" customHeight="1" x14ac:dyDescent="0.3">
      <c r="B13" s="15" t="s">
        <v>57</v>
      </c>
      <c r="C13" s="38">
        <f>[1]GL!C13</f>
        <v>5213</v>
      </c>
      <c r="D13" s="38">
        <f>[1]GL!D13</f>
        <v>26752</v>
      </c>
      <c r="E13" s="38">
        <f>[1]GL!E13</f>
        <v>1573</v>
      </c>
      <c r="F13" s="38">
        <f>[1]GL!F13</f>
        <v>0</v>
      </c>
      <c r="G13" s="38">
        <f>[1]GL!G13</f>
        <v>600</v>
      </c>
      <c r="H13" s="38">
        <f>[1]GL!H13</f>
        <v>600</v>
      </c>
      <c r="I13" s="38">
        <f>[1]GL!I13</f>
        <v>0</v>
      </c>
      <c r="J13" s="38">
        <f>[1]GL!J13</f>
        <v>0</v>
      </c>
      <c r="K13" s="38">
        <f>[1]GL!K13</f>
        <v>0</v>
      </c>
      <c r="L13" s="38">
        <f>[1]GL!L13</f>
        <v>-5761</v>
      </c>
      <c r="M13" s="38">
        <f>[1]GL!M13</f>
        <v>2394</v>
      </c>
      <c r="N13" s="38">
        <f>[1]GL!N13</f>
        <v>1231</v>
      </c>
      <c r="O13" s="38">
        <f>[1]GL!O13</f>
        <v>0</v>
      </c>
      <c r="P13" s="38">
        <f>[1]GL!P13</f>
        <v>0</v>
      </c>
      <c r="Q13" s="39">
        <f>[1]GL!Q13</f>
        <v>10785</v>
      </c>
    </row>
    <row r="14" spans="2:17" ht="26.25" customHeight="1" x14ac:dyDescent="0.3">
      <c r="B14" s="15" t="s">
        <v>58</v>
      </c>
      <c r="C14" s="38">
        <f>[1]GL!C14</f>
        <v>197286</v>
      </c>
      <c r="D14" s="38">
        <f>[1]GL!D14</f>
        <v>34129</v>
      </c>
      <c r="E14" s="38">
        <f>[1]GL!E14</f>
        <v>15174</v>
      </c>
      <c r="F14" s="38">
        <f>[1]GL!F14</f>
        <v>0</v>
      </c>
      <c r="G14" s="38">
        <f>[1]GL!G14</f>
        <v>16544</v>
      </c>
      <c r="H14" s="38">
        <f>[1]GL!H14</f>
        <v>23036</v>
      </c>
      <c r="I14" s="38">
        <f>[1]GL!I14</f>
        <v>0</v>
      </c>
      <c r="J14" s="38">
        <f>[1]GL!J14</f>
        <v>0</v>
      </c>
      <c r="K14" s="38">
        <f>[1]GL!K14</f>
        <v>0</v>
      </c>
      <c r="L14" s="38">
        <f>[1]GL!L14</f>
        <v>-2137</v>
      </c>
      <c r="M14" s="38">
        <f>[1]GL!M14</f>
        <v>9683</v>
      </c>
      <c r="N14" s="38">
        <f>[1]GL!N14</f>
        <v>21705</v>
      </c>
      <c r="O14" s="38">
        <f>[1]GL!O14</f>
        <v>0</v>
      </c>
      <c r="P14" s="38">
        <f>[1]GL!P14</f>
        <v>0</v>
      </c>
      <c r="Q14" s="39">
        <f>[1]GL!Q14</f>
        <v>203582</v>
      </c>
    </row>
    <row r="15" spans="2:17" ht="26.25" customHeight="1" x14ac:dyDescent="0.3">
      <c r="B15" s="15" t="s">
        <v>59</v>
      </c>
      <c r="C15" s="38">
        <f>[1]GL!C15</f>
        <v>131615</v>
      </c>
      <c r="D15" s="38">
        <f>[1]GL!D15</f>
        <v>202193</v>
      </c>
      <c r="E15" s="38">
        <f>[1]GL!E15</f>
        <v>79473</v>
      </c>
      <c r="F15" s="38">
        <f>[1]GL!F15</f>
        <v>0</v>
      </c>
      <c r="G15" s="38">
        <f>[1]GL!G15</f>
        <v>33262</v>
      </c>
      <c r="H15" s="38">
        <f>[1]GL!H15</f>
        <v>46540</v>
      </c>
      <c r="I15" s="38">
        <f>[1]GL!I15</f>
        <v>0</v>
      </c>
      <c r="J15" s="38">
        <f>[1]GL!J15</f>
        <v>0</v>
      </c>
      <c r="K15" s="38">
        <f>[1]GL!K15</f>
        <v>0</v>
      </c>
      <c r="L15" s="38">
        <f>[1]GL!L15</f>
        <v>-30680</v>
      </c>
      <c r="M15" s="38">
        <f>[1]GL!M15</f>
        <v>64801</v>
      </c>
      <c r="N15" s="38">
        <f>[1]GL!N15</f>
        <v>53172</v>
      </c>
      <c r="O15" s="38">
        <f>[1]GL!O15</f>
        <v>0</v>
      </c>
      <c r="P15" s="38">
        <f>[1]GL!P15</f>
        <v>7500</v>
      </c>
      <c r="Q15" s="39">
        <f>[1]GL!Q15</f>
        <v>176100</v>
      </c>
    </row>
    <row r="16" spans="2:17" ht="26.25" customHeight="1" x14ac:dyDescent="0.3">
      <c r="B16" s="15" t="s">
        <v>60</v>
      </c>
      <c r="C16" s="38">
        <f>[1]GL!C16</f>
        <v>279526</v>
      </c>
      <c r="D16" s="38">
        <f>[1]GL!D16</f>
        <v>474726</v>
      </c>
      <c r="E16" s="38">
        <f>[1]GL!E16</f>
        <v>165559</v>
      </c>
      <c r="F16" s="38">
        <f>[1]GL!F16</f>
        <v>0</v>
      </c>
      <c r="G16" s="38">
        <f>[1]GL!G16</f>
        <v>172826</v>
      </c>
      <c r="H16" s="38">
        <f>[1]GL!H16</f>
        <v>117903</v>
      </c>
      <c r="I16" s="38">
        <f>[1]GL!I16</f>
        <v>0</v>
      </c>
      <c r="J16" s="38">
        <f>[1]GL!J16</f>
        <v>0</v>
      </c>
      <c r="K16" s="38">
        <f>[1]GL!K16</f>
        <v>0</v>
      </c>
      <c r="L16" s="38">
        <f>[1]GL!L16</f>
        <v>-3311</v>
      </c>
      <c r="M16" s="38">
        <f>[1]GL!M16</f>
        <v>93081</v>
      </c>
      <c r="N16" s="38">
        <f>[1]GL!N16</f>
        <v>80865</v>
      </c>
      <c r="O16" s="38">
        <f>[1]GL!O16</f>
        <v>262</v>
      </c>
      <c r="P16" s="38">
        <f>[1]GL!P16</f>
        <v>114923</v>
      </c>
      <c r="Q16" s="39">
        <f>[1]GL!Q16</f>
        <v>203091</v>
      </c>
    </row>
    <row r="17" spans="2:17" ht="26.25" customHeight="1" x14ac:dyDescent="0.3">
      <c r="B17" s="15" t="s">
        <v>61</v>
      </c>
      <c r="C17" s="38">
        <f>[1]GL!C17</f>
        <v>26715</v>
      </c>
      <c r="D17" s="38">
        <f>[1]GL!D17</f>
        <v>42658</v>
      </c>
      <c r="E17" s="38">
        <f>[1]GL!E17</f>
        <v>12320</v>
      </c>
      <c r="F17" s="38">
        <f>[1]GL!F17</f>
        <v>0</v>
      </c>
      <c r="G17" s="38">
        <f>[1]GL!G17</f>
        <v>15178</v>
      </c>
      <c r="H17" s="38">
        <f>[1]GL!H17</f>
        <v>15459</v>
      </c>
      <c r="I17" s="38">
        <f>[1]GL!I17</f>
        <v>0</v>
      </c>
      <c r="J17" s="38">
        <f>[1]GL!J17</f>
        <v>0</v>
      </c>
      <c r="K17" s="38">
        <f>[1]GL!K17</f>
        <v>0</v>
      </c>
      <c r="L17" s="38">
        <f>[1]GL!L17</f>
        <v>1872</v>
      </c>
      <c r="M17" s="38">
        <f>[1]GL!M17</f>
        <v>945</v>
      </c>
      <c r="N17" s="38">
        <f>[1]GL!N17</f>
        <v>6407</v>
      </c>
      <c r="O17" s="38">
        <f>[1]GL!O17</f>
        <v>0</v>
      </c>
      <c r="P17" s="38">
        <f>[1]GL!P17</f>
        <v>0</v>
      </c>
      <c r="Q17" s="39">
        <f>[1]GL!Q17</f>
        <v>27167</v>
      </c>
    </row>
    <row r="18" spans="2:17" ht="26.25" customHeight="1" x14ac:dyDescent="0.3">
      <c r="B18" s="15" t="s">
        <v>182</v>
      </c>
      <c r="C18" s="38">
        <f>[1]GL!C18</f>
        <v>17325</v>
      </c>
      <c r="D18" s="38">
        <f>[1]GL!D18</f>
        <v>19770</v>
      </c>
      <c r="E18" s="38">
        <f>[1]GL!E18</f>
        <v>11534</v>
      </c>
      <c r="F18" s="38">
        <f>[1]GL!F18</f>
        <v>0</v>
      </c>
      <c r="G18" s="38">
        <f>[1]GL!G18</f>
        <v>1530</v>
      </c>
      <c r="H18" s="38">
        <f>[1]GL!H18</f>
        <v>1530</v>
      </c>
      <c r="I18" s="38">
        <f>[1]GL!I18</f>
        <v>0</v>
      </c>
      <c r="J18" s="38">
        <f>[1]GL!J18</f>
        <v>0</v>
      </c>
      <c r="K18" s="38">
        <f>[1]GL!K18</f>
        <v>0</v>
      </c>
      <c r="L18" s="38">
        <f>[1]GL!L18</f>
        <v>-1038</v>
      </c>
      <c r="M18" s="38">
        <f>[1]GL!M18</f>
        <v>7156</v>
      </c>
      <c r="N18" s="38">
        <f>[1]GL!N18</f>
        <v>2053</v>
      </c>
      <c r="O18" s="38">
        <f>[1]GL!O18</f>
        <v>0</v>
      </c>
      <c r="P18" s="38">
        <f>[1]GL!P18</f>
        <v>0</v>
      </c>
      <c r="Q18" s="39">
        <f>[1]GL!Q18</f>
        <v>23263</v>
      </c>
    </row>
    <row r="19" spans="2:17" ht="26.25" customHeight="1" x14ac:dyDescent="0.3">
      <c r="B19" s="15" t="s">
        <v>187</v>
      </c>
      <c r="C19" s="38">
        <f>[1]GL!C19</f>
        <v>324812</v>
      </c>
      <c r="D19" s="38">
        <f>[1]GL!D19</f>
        <v>211450</v>
      </c>
      <c r="E19" s="38">
        <f>[1]GL!E19</f>
        <v>172456</v>
      </c>
      <c r="F19" s="38">
        <f>[1]GL!F19</f>
        <v>0</v>
      </c>
      <c r="G19" s="38">
        <f>[1]GL!G19</f>
        <v>77555</v>
      </c>
      <c r="H19" s="38">
        <f>[1]GL!H19</f>
        <v>81143</v>
      </c>
      <c r="I19" s="38">
        <f>[1]GL!I19</f>
        <v>0</v>
      </c>
      <c r="J19" s="38">
        <f>[1]GL!J19</f>
        <v>0</v>
      </c>
      <c r="K19" s="38">
        <f>[1]GL!K19</f>
        <v>0</v>
      </c>
      <c r="L19" s="38">
        <f>[1]GL!L19</f>
        <v>-9496</v>
      </c>
      <c r="M19" s="38">
        <f>[1]GL!M19</f>
        <v>95444</v>
      </c>
      <c r="N19" s="38">
        <f>[1]GL!N19</f>
        <v>31453</v>
      </c>
      <c r="O19" s="38">
        <f>[1]GL!O19</f>
        <v>0</v>
      </c>
      <c r="P19" s="38">
        <f>[1]GL!P19</f>
        <v>0</v>
      </c>
      <c r="Q19" s="39">
        <f>[1]GL!Q19</f>
        <v>361629</v>
      </c>
    </row>
    <row r="20" spans="2:17" ht="26.25" customHeight="1" x14ac:dyDescent="0.3">
      <c r="B20" s="15" t="s">
        <v>36</v>
      </c>
      <c r="C20" s="38">
        <f>[1]GL!C20</f>
        <v>-128574</v>
      </c>
      <c r="D20" s="38">
        <f>[1]GL!D20</f>
        <v>53273</v>
      </c>
      <c r="E20" s="38">
        <f>[1]GL!E20</f>
        <v>26180</v>
      </c>
      <c r="F20" s="38">
        <f>[1]GL!F20</f>
        <v>0</v>
      </c>
      <c r="G20" s="38">
        <f>[1]GL!G20</f>
        <v>27317</v>
      </c>
      <c r="H20" s="38">
        <f>[1]GL!H20</f>
        <v>0</v>
      </c>
      <c r="I20" s="38">
        <f>[1]GL!I20</f>
        <v>0</v>
      </c>
      <c r="J20" s="38">
        <f>[1]GL!J20</f>
        <v>0</v>
      </c>
      <c r="K20" s="38">
        <f>[1]GL!K20</f>
        <v>0</v>
      </c>
      <c r="L20" s="38">
        <f>[1]GL!L20</f>
        <v>5842</v>
      </c>
      <c r="M20" s="38">
        <f>[1]GL!M20</f>
        <v>7364</v>
      </c>
      <c r="N20" s="38">
        <f>[1]GL!N20</f>
        <v>2706</v>
      </c>
      <c r="O20" s="38">
        <f>[1]GL!O20</f>
        <v>0</v>
      </c>
      <c r="P20" s="38">
        <f>[1]GL!P20</f>
        <v>0</v>
      </c>
      <c r="Q20" s="39">
        <f>[1]GL!Q20</f>
        <v>-112894</v>
      </c>
    </row>
    <row r="21" spans="2:17" ht="26.25" customHeight="1" x14ac:dyDescent="0.3">
      <c r="B21" s="80" t="s">
        <v>258</v>
      </c>
      <c r="C21" s="38">
        <f>[1]GL!C21</f>
        <v>471070</v>
      </c>
      <c r="D21" s="38">
        <f>[1]GL!D21</f>
        <v>88099</v>
      </c>
      <c r="E21" s="38">
        <f>[1]GL!E21</f>
        <v>42774</v>
      </c>
      <c r="F21" s="38">
        <f>[1]GL!F21</f>
        <v>0</v>
      </c>
      <c r="G21" s="38">
        <f>[1]GL!G21</f>
        <v>165895</v>
      </c>
      <c r="H21" s="38">
        <f>[1]GL!H21</f>
        <v>213734</v>
      </c>
      <c r="I21" s="38">
        <f>[1]GL!I21</f>
        <v>0</v>
      </c>
      <c r="J21" s="38">
        <f>[1]GL!J21</f>
        <v>0</v>
      </c>
      <c r="K21" s="38">
        <f>[1]GL!K21</f>
        <v>0</v>
      </c>
      <c r="L21" s="38">
        <f>[1]GL!L21</f>
        <v>4527</v>
      </c>
      <c r="M21" s="38">
        <f>[1]GL!M21</f>
        <v>51349</v>
      </c>
      <c r="N21" s="38">
        <f>[1]GL!N21</f>
        <v>45328</v>
      </c>
      <c r="O21" s="38">
        <f>[1]GL!O21</f>
        <v>0</v>
      </c>
      <c r="P21" s="38">
        <f>[1]GL!P21</f>
        <v>-119748</v>
      </c>
      <c r="Q21" s="39">
        <f>[1]GL!Q21</f>
        <v>409309</v>
      </c>
    </row>
    <row r="22" spans="2:17" ht="26.25" customHeight="1" x14ac:dyDescent="0.3">
      <c r="B22" s="15" t="s">
        <v>62</v>
      </c>
      <c r="C22" s="38">
        <f>[1]GL!C22</f>
        <v>107032</v>
      </c>
      <c r="D22" s="38">
        <f>[1]GL!D22</f>
        <v>168719</v>
      </c>
      <c r="E22" s="38">
        <f>[1]GL!E22</f>
        <v>134744</v>
      </c>
      <c r="F22" s="38">
        <f>[1]GL!F22</f>
        <v>0</v>
      </c>
      <c r="G22" s="38">
        <f>[1]GL!G22</f>
        <v>83031</v>
      </c>
      <c r="H22" s="38">
        <f>[1]GL!H22</f>
        <v>27917</v>
      </c>
      <c r="I22" s="38">
        <f>[1]GL!I22</f>
        <v>0</v>
      </c>
      <c r="J22" s="38">
        <f>[1]GL!J22</f>
        <v>0</v>
      </c>
      <c r="K22" s="38">
        <f>[1]GL!K22</f>
        <v>0</v>
      </c>
      <c r="L22" s="38">
        <f>[1]GL!L22</f>
        <v>10623</v>
      </c>
      <c r="M22" s="38">
        <f>[1]GL!M22</f>
        <v>61661</v>
      </c>
      <c r="N22" s="38">
        <f>[1]GL!N22</f>
        <v>13566</v>
      </c>
      <c r="O22" s="38">
        <f>[1]GL!O22</f>
        <v>192</v>
      </c>
      <c r="P22" s="38">
        <f>[1]GL!P22</f>
        <v>327</v>
      </c>
      <c r="Q22" s="39">
        <f>[1]GL!Q22</f>
        <v>154622</v>
      </c>
    </row>
    <row r="23" spans="2:17" ht="26.25" customHeight="1" x14ac:dyDescent="0.3">
      <c r="B23" s="15" t="s">
        <v>63</v>
      </c>
      <c r="C23" s="38">
        <f>[1]GL!C23</f>
        <v>1505916</v>
      </c>
      <c r="D23" s="38">
        <f>[1]GL!D23</f>
        <v>622303</v>
      </c>
      <c r="E23" s="38">
        <f>[1]GL!E23</f>
        <v>336155</v>
      </c>
      <c r="F23" s="38">
        <f>[1]GL!F23</f>
        <v>0</v>
      </c>
      <c r="G23" s="38">
        <f>[1]GL!G23</f>
        <v>768597</v>
      </c>
      <c r="H23" s="38">
        <f>[1]GL!H23</f>
        <v>1133891</v>
      </c>
      <c r="I23" s="38">
        <f>[1]GL!I23</f>
        <v>0</v>
      </c>
      <c r="J23" s="38">
        <f>[1]GL!J23</f>
        <v>0</v>
      </c>
      <c r="K23" s="38">
        <f>[1]GL!K23</f>
        <v>0</v>
      </c>
      <c r="L23" s="38">
        <f>[1]GL!L23</f>
        <v>56748</v>
      </c>
      <c r="M23" s="38">
        <f>[1]GL!M23</f>
        <v>67238</v>
      </c>
      <c r="N23" s="38">
        <f>[1]GL!N23</f>
        <v>44445</v>
      </c>
      <c r="O23" s="38">
        <f>[1]GL!O23</f>
        <v>0</v>
      </c>
      <c r="P23" s="38">
        <f>[1]GL!P23</f>
        <v>9066</v>
      </c>
      <c r="Q23" s="39">
        <f>[1]GL!Q23</f>
        <v>619574</v>
      </c>
    </row>
    <row r="24" spans="2:17" ht="26.25" customHeight="1" x14ac:dyDescent="0.3">
      <c r="B24" s="15" t="s">
        <v>185</v>
      </c>
      <c r="C24" s="38">
        <f>[1]GL!C24</f>
        <v>15183</v>
      </c>
      <c r="D24" s="38">
        <f>[1]GL!D24</f>
        <v>23512</v>
      </c>
      <c r="E24" s="38">
        <f>[1]GL!E24</f>
        <v>13074</v>
      </c>
      <c r="F24" s="38">
        <f>[1]GL!F24</f>
        <v>2277</v>
      </c>
      <c r="G24" s="38">
        <f>[1]GL!G24</f>
        <v>9511</v>
      </c>
      <c r="H24" s="38">
        <f>[1]GL!H24</f>
        <v>6491</v>
      </c>
      <c r="I24" s="38">
        <f>[1]GL!I24</f>
        <v>0</v>
      </c>
      <c r="J24" s="38">
        <f>[1]GL!J24</f>
        <v>0</v>
      </c>
      <c r="K24" s="38">
        <f>[1]GL!K24</f>
        <v>0</v>
      </c>
      <c r="L24" s="38">
        <f>[1]GL!L24</f>
        <v>1302</v>
      </c>
      <c r="M24" s="38">
        <f>[1]GL!M24</f>
        <v>4675</v>
      </c>
      <c r="N24" s="38">
        <f>[1]GL!N24</f>
        <v>4081</v>
      </c>
      <c r="O24" s="38">
        <f>[1]GL!O24</f>
        <v>323</v>
      </c>
      <c r="P24" s="38">
        <f>[1]GL!P24</f>
        <v>0</v>
      </c>
      <c r="Q24" s="39">
        <f>[1]GL!Q24</f>
        <v>21823</v>
      </c>
    </row>
    <row r="25" spans="2:17" ht="26.25" customHeight="1" x14ac:dyDescent="0.3">
      <c r="B25" s="15" t="s">
        <v>186</v>
      </c>
      <c r="C25" s="38">
        <f>[1]GL!C25</f>
        <v>13098</v>
      </c>
      <c r="D25" s="38">
        <f>[1]GL!D25</f>
        <v>2331</v>
      </c>
      <c r="E25" s="38">
        <f>[1]GL!E25</f>
        <v>1981</v>
      </c>
      <c r="F25" s="38">
        <f>[1]GL!F25</f>
        <v>0</v>
      </c>
      <c r="G25" s="38">
        <f>[1]GL!G25</f>
        <v>200</v>
      </c>
      <c r="H25" s="38">
        <f>[1]GL!H25</f>
        <v>200</v>
      </c>
      <c r="I25" s="38">
        <f>[1]GL!I25</f>
        <v>0</v>
      </c>
      <c r="J25" s="38">
        <f>[1]GL!J25</f>
        <v>0</v>
      </c>
      <c r="K25" s="38">
        <f>[1]GL!K25</f>
        <v>0</v>
      </c>
      <c r="L25" s="38">
        <f>[1]GL!L25</f>
        <v>-13</v>
      </c>
      <c r="M25" s="38">
        <f>[1]GL!M25</f>
        <v>1478</v>
      </c>
      <c r="N25" s="38">
        <f>[1]GL!N25</f>
        <v>1009</v>
      </c>
      <c r="O25" s="38">
        <f>[1]GL!O25</f>
        <v>0</v>
      </c>
      <c r="P25" s="38">
        <f>[1]GL!P25</f>
        <v>0</v>
      </c>
      <c r="Q25" s="39">
        <f>[1]GL!Q25</f>
        <v>14424</v>
      </c>
    </row>
    <row r="26" spans="2:17" ht="26.25" customHeight="1" x14ac:dyDescent="0.3">
      <c r="B26" s="15" t="s">
        <v>209</v>
      </c>
      <c r="C26" s="38">
        <f>[1]GL!C26</f>
        <v>-394233</v>
      </c>
      <c r="D26" s="38">
        <f>[1]GL!D26</f>
        <v>318646</v>
      </c>
      <c r="E26" s="38">
        <f>[1]GL!E26</f>
        <v>119636</v>
      </c>
      <c r="F26" s="38">
        <f>[1]GL!F26</f>
        <v>0</v>
      </c>
      <c r="G26" s="38">
        <f>[1]GL!G26</f>
        <v>82474</v>
      </c>
      <c r="H26" s="38">
        <f>[1]GL!H26</f>
        <v>149441</v>
      </c>
      <c r="I26" s="38">
        <f>[1]GL!I26</f>
        <v>0</v>
      </c>
      <c r="J26" s="38">
        <f>[1]GL!J26</f>
        <v>0</v>
      </c>
      <c r="K26" s="38">
        <f>[1]GL!K26</f>
        <v>0</v>
      </c>
      <c r="L26" s="38">
        <f>[1]GL!L26</f>
        <v>94265</v>
      </c>
      <c r="M26" s="38">
        <f>[1]GL!M26</f>
        <v>48525</v>
      </c>
      <c r="N26" s="38">
        <f>[1]GL!N26</f>
        <v>1245</v>
      </c>
      <c r="O26" s="38">
        <f>[1]GL!O26</f>
        <v>0</v>
      </c>
      <c r="P26" s="38">
        <f>[1]GL!P26</f>
        <v>0</v>
      </c>
      <c r="Q26" s="39">
        <f>[1]GL!Q26</f>
        <v>-565582</v>
      </c>
    </row>
    <row r="27" spans="2:17" ht="26.25" customHeight="1" x14ac:dyDescent="0.3">
      <c r="B27" s="15" t="s">
        <v>40</v>
      </c>
      <c r="C27" s="38">
        <f>[1]GL!C27</f>
        <v>0</v>
      </c>
      <c r="D27" s="38">
        <f>[1]GL!D27</f>
        <v>7740</v>
      </c>
      <c r="E27" s="38">
        <f>[1]GL!E27</f>
        <v>6049</v>
      </c>
      <c r="F27" s="38">
        <f>[1]GL!F27</f>
        <v>0</v>
      </c>
      <c r="G27" s="38">
        <f>[1]GL!G27</f>
        <v>0</v>
      </c>
      <c r="H27" s="38">
        <f>[1]GL!H27</f>
        <v>0</v>
      </c>
      <c r="I27" s="38">
        <f>[1]GL!I27</f>
        <v>0</v>
      </c>
      <c r="J27" s="38">
        <f>[1]GL!J27</f>
        <v>0</v>
      </c>
      <c r="K27" s="38">
        <f>[1]GL!K27</f>
        <v>0</v>
      </c>
      <c r="L27" s="38">
        <f>[1]GL!L27</f>
        <v>281</v>
      </c>
      <c r="M27" s="38">
        <f>[1]GL!M27</f>
        <v>2331</v>
      </c>
      <c r="N27" s="38">
        <f>[1]GL!N27</f>
        <v>2885</v>
      </c>
      <c r="O27" s="38">
        <f>[1]GL!O27</f>
        <v>0</v>
      </c>
      <c r="P27" s="38">
        <f>[1]GL!P27</f>
        <v>0</v>
      </c>
      <c r="Q27" s="39">
        <f>[1]GL!Q27</f>
        <v>6321</v>
      </c>
    </row>
    <row r="28" spans="2:17" ht="26.25" customHeight="1" x14ac:dyDescent="0.3">
      <c r="B28" s="15" t="s">
        <v>64</v>
      </c>
      <c r="C28" s="38">
        <f>[1]GL!C28</f>
        <v>563362</v>
      </c>
      <c r="D28" s="38">
        <f>[1]GL!D28</f>
        <v>106840</v>
      </c>
      <c r="E28" s="38">
        <f>[1]GL!E28</f>
        <v>56213</v>
      </c>
      <c r="F28" s="38">
        <f>[1]GL!F28</f>
        <v>0</v>
      </c>
      <c r="G28" s="38">
        <f>[1]GL!G28</f>
        <v>40479</v>
      </c>
      <c r="H28" s="38">
        <f>[1]GL!H28</f>
        <v>45441</v>
      </c>
      <c r="I28" s="38">
        <f>[1]GL!I28</f>
        <v>0</v>
      </c>
      <c r="J28" s="38">
        <f>[1]GL!J28</f>
        <v>0</v>
      </c>
      <c r="K28" s="38">
        <f>[1]GL!K28</f>
        <v>0</v>
      </c>
      <c r="L28" s="38">
        <f>[1]GL!L28</f>
        <v>-10125</v>
      </c>
      <c r="M28" s="38">
        <f>[1]GL!M28</f>
        <v>16936</v>
      </c>
      <c r="N28" s="38">
        <f>[1]GL!N28</f>
        <v>23990</v>
      </c>
      <c r="O28" s="38">
        <f>[1]GL!O28</f>
        <v>0</v>
      </c>
      <c r="P28" s="38">
        <f>[1]GL!P28</f>
        <v>0</v>
      </c>
      <c r="Q28" s="39">
        <f>[1]GL!Q28</f>
        <v>591313</v>
      </c>
    </row>
    <row r="29" spans="2:17" ht="26.25" customHeight="1" x14ac:dyDescent="0.3">
      <c r="B29" s="15" t="s">
        <v>65</v>
      </c>
      <c r="C29" s="38">
        <f>[1]GL!C29</f>
        <v>-218</v>
      </c>
      <c r="D29" s="38">
        <f>[1]GL!D29</f>
        <v>8569</v>
      </c>
      <c r="E29" s="38">
        <f>[1]GL!E29</f>
        <v>3838</v>
      </c>
      <c r="F29" s="38">
        <f>[1]GL!F29</f>
        <v>0</v>
      </c>
      <c r="G29" s="38">
        <f>[1]GL!G29</f>
        <v>14518</v>
      </c>
      <c r="H29" s="38">
        <f>[1]GL!H29</f>
        <v>6972</v>
      </c>
      <c r="I29" s="38">
        <f>[1]GL!I29</f>
        <v>0</v>
      </c>
      <c r="J29" s="38">
        <f>[1]GL!J29</f>
        <v>0</v>
      </c>
      <c r="K29" s="38">
        <f>[1]GL!K29</f>
        <v>0</v>
      </c>
      <c r="L29" s="38">
        <f>[1]GL!L29</f>
        <v>-485</v>
      </c>
      <c r="M29" s="38">
        <f>[1]GL!M29</f>
        <v>8876</v>
      </c>
      <c r="N29" s="38">
        <f>[1]GL!N29</f>
        <v>4478</v>
      </c>
      <c r="O29" s="38">
        <f>[1]GL!O29</f>
        <v>0</v>
      </c>
      <c r="P29" s="38">
        <f>[1]GL!P29</f>
        <v>0</v>
      </c>
      <c r="Q29" s="39">
        <f>[1]GL!Q29</f>
        <v>-7265</v>
      </c>
    </row>
    <row r="30" spans="2:17" ht="26.25" customHeight="1" x14ac:dyDescent="0.3">
      <c r="B30" s="15" t="s">
        <v>66</v>
      </c>
      <c r="C30" s="38">
        <f>[1]GL!C30</f>
        <v>2125531</v>
      </c>
      <c r="D30" s="38">
        <f>[1]GL!D30</f>
        <v>213193</v>
      </c>
      <c r="E30" s="38">
        <f>[1]GL!E30</f>
        <v>51980</v>
      </c>
      <c r="F30" s="38">
        <f>[1]GL!F30</f>
        <v>0</v>
      </c>
      <c r="G30" s="38">
        <f>[1]GL!G30</f>
        <v>123342</v>
      </c>
      <c r="H30" s="38">
        <f>[1]GL!H30</f>
        <v>92401</v>
      </c>
      <c r="I30" s="38">
        <f>[1]GL!I30</f>
        <v>0</v>
      </c>
      <c r="J30" s="38">
        <f>[1]GL!J30</f>
        <v>0</v>
      </c>
      <c r="K30" s="38">
        <f>[1]GL!K30</f>
        <v>0</v>
      </c>
      <c r="L30" s="38">
        <f>[1]GL!L30</f>
        <v>15432</v>
      </c>
      <c r="M30" s="38">
        <f>[1]GL!M30</f>
        <v>155664</v>
      </c>
      <c r="N30" s="38">
        <f>[1]GL!N30</f>
        <v>0</v>
      </c>
      <c r="O30" s="38">
        <f>[1]GL!O30</f>
        <v>0</v>
      </c>
      <c r="P30" s="38">
        <f>[1]GL!P30</f>
        <v>0</v>
      </c>
      <c r="Q30" s="39">
        <f>[1]GL!Q30</f>
        <v>1914014</v>
      </c>
    </row>
    <row r="31" spans="2:17" ht="26.25" customHeight="1" x14ac:dyDescent="0.25">
      <c r="B31" s="87" t="s">
        <v>47</v>
      </c>
      <c r="C31" s="90">
        <f t="shared" ref="C31:Q31" si="0">SUM(C6:C30)</f>
        <v>8136525</v>
      </c>
      <c r="D31" s="90">
        <f t="shared" si="0"/>
        <v>4645722</v>
      </c>
      <c r="E31" s="90">
        <f t="shared" si="0"/>
        <v>2418030</v>
      </c>
      <c r="F31" s="90">
        <f t="shared" si="0"/>
        <v>2277</v>
      </c>
      <c r="G31" s="90">
        <f t="shared" si="0"/>
        <v>2134966</v>
      </c>
      <c r="H31" s="90">
        <f t="shared" si="0"/>
        <v>2492097</v>
      </c>
      <c r="I31" s="90">
        <f t="shared" si="0"/>
        <v>0</v>
      </c>
      <c r="J31" s="90">
        <f t="shared" si="0"/>
        <v>0</v>
      </c>
      <c r="K31" s="90">
        <f t="shared" si="0"/>
        <v>0</v>
      </c>
      <c r="L31" s="211">
        <f t="shared" si="0"/>
        <v>117665</v>
      </c>
      <c r="M31" s="90">
        <f t="shared" si="0"/>
        <v>1227613</v>
      </c>
      <c r="N31" s="90">
        <f t="shared" si="0"/>
        <v>779948</v>
      </c>
      <c r="O31" s="90">
        <f t="shared" si="0"/>
        <v>1097</v>
      </c>
      <c r="P31" s="90">
        <f t="shared" si="0"/>
        <v>12068</v>
      </c>
      <c r="Q31" s="90">
        <f t="shared" si="0"/>
        <v>7486239</v>
      </c>
    </row>
    <row r="32" spans="2:17" ht="26.25" customHeight="1" x14ac:dyDescent="0.25">
      <c r="B32" s="265" t="s">
        <v>48</v>
      </c>
      <c r="C32" s="266"/>
      <c r="D32" s="266"/>
      <c r="E32" s="266"/>
      <c r="F32" s="266"/>
      <c r="G32" s="266"/>
      <c r="H32" s="266"/>
      <c r="I32" s="266"/>
      <c r="J32" s="266"/>
      <c r="K32" s="266"/>
      <c r="L32" s="266"/>
      <c r="M32" s="266"/>
      <c r="N32" s="266"/>
      <c r="O32" s="266"/>
      <c r="P32" s="266"/>
      <c r="Q32" s="267"/>
    </row>
    <row r="33" spans="2:17" ht="26.25" customHeight="1" x14ac:dyDescent="0.3">
      <c r="B33" s="15" t="s">
        <v>49</v>
      </c>
      <c r="C33" s="38">
        <f>[1]GL!C33</f>
        <v>0</v>
      </c>
      <c r="D33" s="38">
        <f>[1]GL!D33</f>
        <v>79886</v>
      </c>
      <c r="E33" s="38">
        <f>[1]GL!E33</f>
        <v>67903</v>
      </c>
      <c r="F33" s="38">
        <f>[1]GL!F33</f>
        <v>0</v>
      </c>
      <c r="G33" s="38">
        <f>[1]GL!G33</f>
        <v>37042</v>
      </c>
      <c r="H33" s="38">
        <f>[1]GL!H33</f>
        <v>32822</v>
      </c>
      <c r="I33" s="38">
        <f>[1]GL!I33</f>
        <v>0</v>
      </c>
      <c r="J33" s="38">
        <f>[1]GL!J33</f>
        <v>0</v>
      </c>
      <c r="K33" s="38">
        <f>[1]GL!K33</f>
        <v>0</v>
      </c>
      <c r="L33" s="38">
        <f>[1]GL!L33</f>
        <v>19888</v>
      </c>
      <c r="M33" s="38">
        <f>[1]GL!M33</f>
        <v>7986</v>
      </c>
      <c r="N33" s="38">
        <f>[1]GL!N33</f>
        <v>23768</v>
      </c>
      <c r="O33" s="38">
        <f>[1]GL!O33</f>
        <v>799</v>
      </c>
      <c r="P33" s="38">
        <f>[1]GL!P33</f>
        <v>0</v>
      </c>
      <c r="Q33" s="39">
        <f>[1]GL!Q33</f>
        <v>30175</v>
      </c>
    </row>
    <row r="34" spans="2:17" ht="26.25" customHeight="1" x14ac:dyDescent="0.3">
      <c r="B34" s="15" t="s">
        <v>81</v>
      </c>
      <c r="C34" s="38">
        <f>[1]GL!C34</f>
        <v>0</v>
      </c>
      <c r="D34" s="38">
        <f>[1]GL!D34</f>
        <v>636283</v>
      </c>
      <c r="E34" s="38">
        <f>[1]GL!E34</f>
        <v>557995</v>
      </c>
      <c r="F34" s="38">
        <f>[1]GL!F34</f>
        <v>-304465</v>
      </c>
      <c r="G34" s="38">
        <f>[1]GL!G34</f>
        <v>201662</v>
      </c>
      <c r="H34" s="38">
        <f>[1]GL!H34</f>
        <v>145281</v>
      </c>
      <c r="I34" s="38">
        <f>[1]GL!I34</f>
        <v>0</v>
      </c>
      <c r="J34" s="38">
        <f>[1]GL!J34</f>
        <v>0</v>
      </c>
      <c r="K34" s="38">
        <f>[1]GL!K34</f>
        <v>0</v>
      </c>
      <c r="L34" s="38">
        <f>[1]GL!L34</f>
        <v>128868</v>
      </c>
      <c r="M34" s="38">
        <f>[1]GL!M34</f>
        <v>52936</v>
      </c>
      <c r="N34" s="38">
        <f>[1]GL!N34</f>
        <v>0</v>
      </c>
      <c r="O34" s="38">
        <f>[1]GL!O34</f>
        <v>0</v>
      </c>
      <c r="P34" s="38">
        <f>[1]GL!P34</f>
        <v>0</v>
      </c>
      <c r="Q34" s="39">
        <f>[1]GL!Q34</f>
        <v>-73556</v>
      </c>
    </row>
    <row r="35" spans="2:17" ht="26.25" customHeight="1" x14ac:dyDescent="0.3">
      <c r="B35" s="15" t="s">
        <v>50</v>
      </c>
      <c r="C35" s="38">
        <f>[1]GL!C35</f>
        <v>5712901</v>
      </c>
      <c r="D35" s="38">
        <f>[1]GL!D35</f>
        <v>456109</v>
      </c>
      <c r="E35" s="38">
        <f>[1]GL!E35</f>
        <v>456109</v>
      </c>
      <c r="F35" s="38">
        <f>[1]GL!F35</f>
        <v>0</v>
      </c>
      <c r="G35" s="38">
        <f>[1]GL!G35</f>
        <v>253062</v>
      </c>
      <c r="H35" s="38">
        <f>[1]GL!H35</f>
        <v>253062</v>
      </c>
      <c r="I35" s="38">
        <f>[1]GL!I35</f>
        <v>0</v>
      </c>
      <c r="J35" s="38">
        <f>[1]GL!J35</f>
        <v>0</v>
      </c>
      <c r="K35" s="38">
        <f>[1]GL!K35</f>
        <v>0</v>
      </c>
      <c r="L35" s="38">
        <f>[1]GL!L35</f>
        <v>159323</v>
      </c>
      <c r="M35" s="38">
        <f>[1]GL!M35</f>
        <v>91678</v>
      </c>
      <c r="N35" s="38">
        <f>[1]GL!N35</f>
        <v>308485</v>
      </c>
      <c r="O35" s="38">
        <f>[1]GL!O35</f>
        <v>0</v>
      </c>
      <c r="P35" s="38">
        <f>[1]GL!P35</f>
        <v>0</v>
      </c>
      <c r="Q35" s="39">
        <f>[1]GL!Q35</f>
        <v>5973432</v>
      </c>
    </row>
    <row r="36" spans="2:17" ht="26.25" customHeight="1" x14ac:dyDescent="0.25">
      <c r="B36" s="87" t="s">
        <v>47</v>
      </c>
      <c r="C36" s="90">
        <f>SUM(C33:C35)</f>
        <v>5712901</v>
      </c>
      <c r="D36" s="90">
        <f t="shared" ref="D36:Q36" si="1">SUM(D33:D35)</f>
        <v>1172278</v>
      </c>
      <c r="E36" s="90">
        <f t="shared" si="1"/>
        <v>1082007</v>
      </c>
      <c r="F36" s="90">
        <f t="shared" si="1"/>
        <v>-304465</v>
      </c>
      <c r="G36" s="90">
        <f t="shared" si="1"/>
        <v>491766</v>
      </c>
      <c r="H36" s="90">
        <f t="shared" si="1"/>
        <v>431165</v>
      </c>
      <c r="I36" s="90">
        <f t="shared" si="1"/>
        <v>0</v>
      </c>
      <c r="J36" s="90">
        <f t="shared" si="1"/>
        <v>0</v>
      </c>
      <c r="K36" s="90">
        <f t="shared" si="1"/>
        <v>0</v>
      </c>
      <c r="L36" s="90">
        <f t="shared" si="1"/>
        <v>308079</v>
      </c>
      <c r="M36" s="90">
        <f t="shared" si="1"/>
        <v>152600</v>
      </c>
      <c r="N36" s="90">
        <f t="shared" si="1"/>
        <v>332253</v>
      </c>
      <c r="O36" s="90">
        <f t="shared" si="1"/>
        <v>799</v>
      </c>
      <c r="P36" s="90">
        <f t="shared" si="1"/>
        <v>0</v>
      </c>
      <c r="Q36" s="90">
        <f t="shared" si="1"/>
        <v>5930051</v>
      </c>
    </row>
    <row r="37" spans="2:17" x14ac:dyDescent="0.25">
      <c r="B37" s="269" t="s">
        <v>52</v>
      </c>
      <c r="C37" s="269"/>
      <c r="D37" s="269"/>
      <c r="E37" s="269"/>
      <c r="F37" s="269"/>
      <c r="G37" s="269"/>
      <c r="H37" s="269"/>
      <c r="I37" s="269"/>
      <c r="J37" s="269"/>
      <c r="K37" s="269"/>
      <c r="L37" s="269"/>
      <c r="M37" s="269"/>
      <c r="N37" s="269"/>
      <c r="O37" s="269"/>
      <c r="P37" s="269"/>
      <c r="Q37" s="269"/>
    </row>
    <row r="39" spans="2:17" x14ac:dyDescent="0.25">
      <c r="C39" s="209"/>
      <c r="D39" s="209"/>
      <c r="E39" s="209"/>
      <c r="F39" s="209"/>
      <c r="G39" s="209"/>
      <c r="H39" s="209"/>
      <c r="I39" s="209"/>
      <c r="J39" s="209"/>
      <c r="K39" s="209"/>
      <c r="L39" s="209"/>
      <c r="M39" s="209"/>
      <c r="N39" s="209"/>
      <c r="O39" s="209"/>
      <c r="P39" s="209"/>
      <c r="Q39" s="209"/>
    </row>
  </sheetData>
  <sheetProtection password="E931"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B2:Q37"/>
  <sheetViews>
    <sheetView showGridLines="0" zoomScale="80" zoomScaleNormal="80" workbookViewId="0"/>
  </sheetViews>
  <sheetFormatPr defaultColWidth="15.7109375" defaultRowHeight="15" x14ac:dyDescent="0.25"/>
  <cols>
    <col min="1" max="1" width="15.7109375" style="9"/>
    <col min="2" max="2" width="43.140625" style="9" customWidth="1"/>
    <col min="3" max="16" width="21" style="9" customWidth="1"/>
    <col min="17" max="17" width="21" style="20" customWidth="1"/>
    <col min="18" max="16384" width="15.7109375" style="9"/>
  </cols>
  <sheetData>
    <row r="2" spans="2:17" ht="8.25" customHeight="1" x14ac:dyDescent="0.25"/>
    <row r="3" spans="2:17" ht="24.75" customHeight="1" x14ac:dyDescent="0.25">
      <c r="B3" s="273" t="s">
        <v>290</v>
      </c>
      <c r="C3" s="273"/>
      <c r="D3" s="273"/>
      <c r="E3" s="273"/>
      <c r="F3" s="273"/>
      <c r="G3" s="273"/>
      <c r="H3" s="273"/>
      <c r="I3" s="273"/>
      <c r="J3" s="273"/>
      <c r="K3" s="273"/>
      <c r="L3" s="273"/>
      <c r="M3" s="273"/>
      <c r="N3" s="273"/>
      <c r="O3" s="273"/>
      <c r="P3" s="273"/>
      <c r="Q3" s="273"/>
    </row>
    <row r="4" spans="2:17" s="33" customFormat="1" ht="26.2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27" customHeight="1" x14ac:dyDescent="0.25">
      <c r="B5" s="265" t="s">
        <v>16</v>
      </c>
      <c r="C5" s="266"/>
      <c r="D5" s="266"/>
      <c r="E5" s="266"/>
      <c r="F5" s="266"/>
      <c r="G5" s="266"/>
      <c r="H5" s="266"/>
      <c r="I5" s="266"/>
      <c r="J5" s="266"/>
      <c r="K5" s="266"/>
      <c r="L5" s="266"/>
      <c r="M5" s="266"/>
      <c r="N5" s="266"/>
      <c r="O5" s="266"/>
      <c r="P5" s="266"/>
      <c r="Q5" s="267"/>
    </row>
    <row r="6" spans="2:17" ht="27" customHeight="1" x14ac:dyDescent="0.3">
      <c r="B6" s="15" t="s">
        <v>53</v>
      </c>
      <c r="C6" s="38">
        <f>[1]GC!C6</f>
        <v>72541</v>
      </c>
      <c r="D6" s="38">
        <f>[1]GC!D6</f>
        <v>158008</v>
      </c>
      <c r="E6" s="38">
        <f>[1]GC!E6</f>
        <v>142914</v>
      </c>
      <c r="F6" s="38">
        <f>[1]GC!F6</f>
        <v>0</v>
      </c>
      <c r="G6" s="38">
        <f>[1]GC!G6</f>
        <v>16575</v>
      </c>
      <c r="H6" s="38">
        <f>[1]GC!H6</f>
        <v>19442</v>
      </c>
      <c r="I6" s="38">
        <f>[1]GC!I6</f>
        <v>0</v>
      </c>
      <c r="J6" s="38">
        <f>[1]GC!J6</f>
        <v>0</v>
      </c>
      <c r="K6" s="38">
        <f>[1]GC!K6</f>
        <v>0</v>
      </c>
      <c r="L6" s="38">
        <f>[1]GC!L6</f>
        <v>-3218</v>
      </c>
      <c r="M6" s="38">
        <f>[1]GC!M6</f>
        <v>0</v>
      </c>
      <c r="N6" s="38">
        <f>[1]GC!N6</f>
        <v>2037</v>
      </c>
      <c r="O6" s="38">
        <f>[1]GC!O6</f>
        <v>102</v>
      </c>
      <c r="P6" s="38">
        <f>[1]GC!P6</f>
        <v>0</v>
      </c>
      <c r="Q6" s="39">
        <f>[1]GC!Q6</f>
        <v>201167</v>
      </c>
    </row>
    <row r="7" spans="2:17" ht="27" customHeight="1" x14ac:dyDescent="0.3">
      <c r="B7" s="15" t="s">
        <v>197</v>
      </c>
      <c r="C7" s="38">
        <f>[1]GC!C7</f>
        <v>83299</v>
      </c>
      <c r="D7" s="38">
        <f>[1]GC!D7</f>
        <v>329930</v>
      </c>
      <c r="E7" s="38">
        <f>[1]GC!E7</f>
        <v>209864</v>
      </c>
      <c r="F7" s="38">
        <f>[1]GC!F7</f>
        <v>0</v>
      </c>
      <c r="G7" s="38">
        <f>[1]GC!G7</f>
        <v>67166</v>
      </c>
      <c r="H7" s="38">
        <f>[1]GC!H7</f>
        <v>120355</v>
      </c>
      <c r="I7" s="38">
        <f>[1]GC!I7</f>
        <v>0</v>
      </c>
      <c r="J7" s="38">
        <f>[1]GC!J7</f>
        <v>0</v>
      </c>
      <c r="K7" s="38">
        <f>[1]GC!K7</f>
        <v>0</v>
      </c>
      <c r="L7" s="38">
        <f>[1]GC!L7</f>
        <v>60302</v>
      </c>
      <c r="M7" s="38">
        <f>[1]GC!M7</f>
        <v>37157</v>
      </c>
      <c r="N7" s="38">
        <f>[1]GC!N7</f>
        <v>34378</v>
      </c>
      <c r="O7" s="38">
        <f>[1]GC!O7</f>
        <v>0</v>
      </c>
      <c r="P7" s="38">
        <f>[1]GC!P7</f>
        <v>0</v>
      </c>
      <c r="Q7" s="39">
        <f>[1]GC!Q7</f>
        <v>109726</v>
      </c>
    </row>
    <row r="8" spans="2:17" ht="27" customHeight="1" x14ac:dyDescent="0.3">
      <c r="B8" s="15" t="s">
        <v>208</v>
      </c>
      <c r="C8" s="38">
        <f>[1]GC!C8</f>
        <v>84937</v>
      </c>
      <c r="D8" s="38">
        <f>[1]GC!D8</f>
        <v>688200</v>
      </c>
      <c r="E8" s="38">
        <f>[1]GC!E8</f>
        <v>617165</v>
      </c>
      <c r="F8" s="38">
        <f>[1]GC!F8</f>
        <v>0</v>
      </c>
      <c r="G8" s="38">
        <f>[1]GC!G8</f>
        <v>263841</v>
      </c>
      <c r="H8" s="38">
        <f>[1]GC!H8</f>
        <v>263841</v>
      </c>
      <c r="I8" s="38">
        <f>[1]GC!I8</f>
        <v>0</v>
      </c>
      <c r="J8" s="38">
        <f>[1]GC!J8</f>
        <v>0</v>
      </c>
      <c r="K8" s="38">
        <f>[1]GC!K8</f>
        <v>0</v>
      </c>
      <c r="L8" s="38">
        <f>[1]GC!L8</f>
        <v>-9191</v>
      </c>
      <c r="M8" s="38">
        <f>[1]GC!M8</f>
        <v>167716</v>
      </c>
      <c r="N8" s="38">
        <f>[1]GC!N8</f>
        <v>79</v>
      </c>
      <c r="O8" s="38">
        <f>[1]GC!O8</f>
        <v>2220</v>
      </c>
      <c r="P8" s="38">
        <f>[1]GC!P8</f>
        <v>0</v>
      </c>
      <c r="Q8" s="39">
        <f>[1]GC!Q8</f>
        <v>277596</v>
      </c>
    </row>
    <row r="9" spans="2:17" ht="27" customHeight="1" x14ac:dyDescent="0.3">
      <c r="B9" s="15" t="s">
        <v>54</v>
      </c>
      <c r="C9" s="38">
        <f>[1]GC!C9</f>
        <v>0</v>
      </c>
      <c r="D9" s="38">
        <f>[1]GC!D9</f>
        <v>0</v>
      </c>
      <c r="E9" s="38">
        <f>[1]GC!E9</f>
        <v>-13240</v>
      </c>
      <c r="F9" s="38">
        <f>[1]GC!F9</f>
        <v>0</v>
      </c>
      <c r="G9" s="38">
        <f>[1]GC!G9</f>
        <v>0</v>
      </c>
      <c r="H9" s="38">
        <f>[1]GC!H9</f>
        <v>0</v>
      </c>
      <c r="I9" s="38">
        <f>[1]GC!I9</f>
        <v>0</v>
      </c>
      <c r="J9" s="38">
        <f>[1]GC!J9</f>
        <v>0</v>
      </c>
      <c r="K9" s="38">
        <f>[1]GC!K9</f>
        <v>0</v>
      </c>
      <c r="L9" s="38">
        <f>[1]GC!L9</f>
        <v>0</v>
      </c>
      <c r="M9" s="38">
        <f>[1]GC!M9</f>
        <v>0</v>
      </c>
      <c r="N9" s="38">
        <f>[1]GC!N9</f>
        <v>0</v>
      </c>
      <c r="O9" s="38">
        <f>[1]GC!O9</f>
        <v>0</v>
      </c>
      <c r="P9" s="38">
        <f>[1]GC!P9</f>
        <v>0</v>
      </c>
      <c r="Q9" s="39">
        <f>[1]GC!Q9</f>
        <v>-13240</v>
      </c>
    </row>
    <row r="10" spans="2:17" ht="27" customHeight="1" x14ac:dyDescent="0.3">
      <c r="B10" s="15" t="s">
        <v>55</v>
      </c>
      <c r="C10" s="38">
        <f>[1]GC!C10</f>
        <v>525708</v>
      </c>
      <c r="D10" s="38">
        <f>[1]GC!D10</f>
        <v>1261494</v>
      </c>
      <c r="E10" s="38">
        <f>[1]GC!E10</f>
        <v>871971</v>
      </c>
      <c r="F10" s="38">
        <f>[1]GC!F10</f>
        <v>0</v>
      </c>
      <c r="G10" s="38">
        <f>[1]GC!G10</f>
        <v>256717</v>
      </c>
      <c r="H10" s="38">
        <f>[1]GC!H10</f>
        <v>436805</v>
      </c>
      <c r="I10" s="38">
        <f>[1]GC!I10</f>
        <v>0</v>
      </c>
      <c r="J10" s="38">
        <f>[1]GC!J10</f>
        <v>0</v>
      </c>
      <c r="K10" s="38">
        <f>[1]GC!K10</f>
        <v>0</v>
      </c>
      <c r="L10" s="38">
        <f>[1]GC!L10</f>
        <v>-9911</v>
      </c>
      <c r="M10" s="38">
        <f>[1]GC!M10</f>
        <v>245281</v>
      </c>
      <c r="N10" s="38">
        <f>[1]GC!N10</f>
        <v>93357</v>
      </c>
      <c r="O10" s="38">
        <f>[1]GC!O10</f>
        <v>0</v>
      </c>
      <c r="P10" s="38">
        <f>[1]GC!P10</f>
        <v>57500</v>
      </c>
      <c r="Q10" s="39">
        <f>[1]GC!Q10</f>
        <v>761362</v>
      </c>
    </row>
    <row r="11" spans="2:17" ht="27" customHeight="1" x14ac:dyDescent="0.3">
      <c r="B11" s="15" t="s">
        <v>23</v>
      </c>
      <c r="C11" s="38">
        <f>[1]GC!C11</f>
        <v>0</v>
      </c>
      <c r="D11" s="38">
        <f>[1]GC!D11</f>
        <v>0</v>
      </c>
      <c r="E11" s="38">
        <f>[1]GC!E11</f>
        <v>0</v>
      </c>
      <c r="F11" s="38">
        <f>[1]GC!F11</f>
        <v>0</v>
      </c>
      <c r="G11" s="38">
        <f>[1]GC!G11</f>
        <v>0</v>
      </c>
      <c r="H11" s="38">
        <f>[1]GC!H11</f>
        <v>0</v>
      </c>
      <c r="I11" s="38">
        <f>[1]GC!I11</f>
        <v>0</v>
      </c>
      <c r="J11" s="38">
        <f>[1]GC!J11</f>
        <v>0</v>
      </c>
      <c r="K11" s="38">
        <f>[1]GC!K11</f>
        <v>0</v>
      </c>
      <c r="L11" s="38">
        <f>[1]GC!L11</f>
        <v>0</v>
      </c>
      <c r="M11" s="38">
        <f>[1]GC!M11</f>
        <v>0</v>
      </c>
      <c r="N11" s="38">
        <f>[1]GC!N11</f>
        <v>0</v>
      </c>
      <c r="O11" s="38">
        <f>[1]GC!O11</f>
        <v>0</v>
      </c>
      <c r="P11" s="38">
        <f>[1]GC!P11</f>
        <v>0</v>
      </c>
      <c r="Q11" s="39">
        <f>[1]GC!Q11</f>
        <v>0</v>
      </c>
    </row>
    <row r="12" spans="2:17" ht="27" customHeight="1" x14ac:dyDescent="0.3">
      <c r="B12" s="15" t="s">
        <v>56</v>
      </c>
      <c r="C12" s="38">
        <f>[1]GC!C12</f>
        <v>12803</v>
      </c>
      <c r="D12" s="38">
        <f>[1]GC!D12</f>
        <v>8490</v>
      </c>
      <c r="E12" s="38">
        <f>[1]GC!E12</f>
        <v>1526</v>
      </c>
      <c r="F12" s="38">
        <f>[1]GC!F12</f>
        <v>0</v>
      </c>
      <c r="G12" s="38">
        <f>[1]GC!G12</f>
        <v>200</v>
      </c>
      <c r="H12" s="38">
        <f>[1]GC!H12</f>
        <v>0</v>
      </c>
      <c r="I12" s="38">
        <f>[1]GC!I12</f>
        <v>0</v>
      </c>
      <c r="J12" s="38">
        <f>[1]GC!J12</f>
        <v>0</v>
      </c>
      <c r="K12" s="38">
        <f>[1]GC!K12</f>
        <v>0</v>
      </c>
      <c r="L12" s="38">
        <f>[1]GC!L12</f>
        <v>-1067</v>
      </c>
      <c r="M12" s="38">
        <f>[1]GC!M12</f>
        <v>1764</v>
      </c>
      <c r="N12" s="38">
        <f>[1]GC!N12</f>
        <v>3014</v>
      </c>
      <c r="O12" s="38">
        <f>[1]GC!O12</f>
        <v>0</v>
      </c>
      <c r="P12" s="38">
        <f>[1]GC!P12</f>
        <v>0</v>
      </c>
      <c r="Q12" s="39">
        <f>[1]GC!Q12</f>
        <v>16645</v>
      </c>
    </row>
    <row r="13" spans="2:17" ht="27" customHeight="1" x14ac:dyDescent="0.3">
      <c r="B13" s="15" t="s">
        <v>57</v>
      </c>
      <c r="C13" s="38">
        <f>[1]GC!C13</f>
        <v>704</v>
      </c>
      <c r="D13" s="38">
        <f>[1]GC!D13</f>
        <v>2944</v>
      </c>
      <c r="E13" s="38">
        <f>[1]GC!E13</f>
        <v>147</v>
      </c>
      <c r="F13" s="38">
        <f>[1]GC!F13</f>
        <v>0</v>
      </c>
      <c r="G13" s="38">
        <f>[1]GC!G13</f>
        <v>0</v>
      </c>
      <c r="H13" s="38">
        <f>[1]GC!H13</f>
        <v>0</v>
      </c>
      <c r="I13" s="38">
        <f>[1]GC!I13</f>
        <v>0</v>
      </c>
      <c r="J13" s="38">
        <f>[1]GC!J13</f>
        <v>0</v>
      </c>
      <c r="K13" s="38">
        <f>[1]GC!K13</f>
        <v>0</v>
      </c>
      <c r="L13" s="38">
        <f>[1]GC!L13</f>
        <v>-539</v>
      </c>
      <c r="M13" s="38">
        <f>[1]GC!M13</f>
        <v>266</v>
      </c>
      <c r="N13" s="38">
        <f>[1]GC!N13</f>
        <v>137</v>
      </c>
      <c r="O13" s="38">
        <f>[1]GC!O13</f>
        <v>0</v>
      </c>
      <c r="P13" s="38">
        <f>[1]GC!P13</f>
        <v>0</v>
      </c>
      <c r="Q13" s="39">
        <f>[1]GC!Q13</f>
        <v>1260</v>
      </c>
    </row>
    <row r="14" spans="2:17" ht="27" customHeight="1" x14ac:dyDescent="0.3">
      <c r="B14" s="15" t="s">
        <v>58</v>
      </c>
      <c r="C14" s="38">
        <f>[1]GC!C14</f>
        <v>0</v>
      </c>
      <c r="D14" s="38">
        <f>[1]GC!D14</f>
        <v>0</v>
      </c>
      <c r="E14" s="38">
        <f>[1]GC!E14</f>
        <v>0</v>
      </c>
      <c r="F14" s="38">
        <f>[1]GC!F14</f>
        <v>0</v>
      </c>
      <c r="G14" s="38">
        <f>[1]GC!G14</f>
        <v>0</v>
      </c>
      <c r="H14" s="38">
        <f>[1]GC!H14</f>
        <v>0</v>
      </c>
      <c r="I14" s="38">
        <f>[1]GC!I14</f>
        <v>0</v>
      </c>
      <c r="J14" s="38">
        <f>[1]GC!J14</f>
        <v>0</v>
      </c>
      <c r="K14" s="38">
        <f>[1]GC!K14</f>
        <v>0</v>
      </c>
      <c r="L14" s="38">
        <f>[1]GC!L14</f>
        <v>0</v>
      </c>
      <c r="M14" s="38">
        <f>[1]GC!M14</f>
        <v>0</v>
      </c>
      <c r="N14" s="38">
        <f>[1]GC!N14</f>
        <v>0</v>
      </c>
      <c r="O14" s="38">
        <f>[1]GC!O14</f>
        <v>0</v>
      </c>
      <c r="P14" s="38">
        <f>[1]GC!P14</f>
        <v>0</v>
      </c>
      <c r="Q14" s="39">
        <f>[1]GC!Q14</f>
        <v>0</v>
      </c>
    </row>
    <row r="15" spans="2:17" ht="27" customHeight="1" x14ac:dyDescent="0.3">
      <c r="B15" s="15" t="s">
        <v>59</v>
      </c>
      <c r="C15" s="38">
        <f>[1]GC!C15</f>
        <v>86870</v>
      </c>
      <c r="D15" s="38">
        <f>[1]GC!D15</f>
        <v>131145</v>
      </c>
      <c r="E15" s="38">
        <f>[1]GC!E15</f>
        <v>72557</v>
      </c>
      <c r="F15" s="38">
        <f>[1]GC!F15</f>
        <v>0</v>
      </c>
      <c r="G15" s="38">
        <f>[1]GC!G15</f>
        <v>45743</v>
      </c>
      <c r="H15" s="38">
        <f>[1]GC!H15</f>
        <v>44843</v>
      </c>
      <c r="I15" s="38">
        <f>[1]GC!I15</f>
        <v>8058</v>
      </c>
      <c r="J15" s="38">
        <f>[1]GC!J15</f>
        <v>0</v>
      </c>
      <c r="K15" s="38">
        <f>[1]GC!K15</f>
        <v>0</v>
      </c>
      <c r="L15" s="38">
        <f>[1]GC!L15</f>
        <v>-14647</v>
      </c>
      <c r="M15" s="38">
        <f>[1]GC!M15</f>
        <v>50059</v>
      </c>
      <c r="N15" s="38">
        <f>[1]GC!N15</f>
        <v>27316</v>
      </c>
      <c r="O15" s="38">
        <f>[1]GC!O15</f>
        <v>0</v>
      </c>
      <c r="P15" s="38">
        <f>[1]GC!P15</f>
        <v>4500</v>
      </c>
      <c r="Q15" s="39">
        <f>[1]GC!Q15</f>
        <v>93929</v>
      </c>
    </row>
    <row r="16" spans="2:17" ht="27" customHeight="1" x14ac:dyDescent="0.3">
      <c r="B16" s="15" t="s">
        <v>60</v>
      </c>
      <c r="C16" s="38">
        <f>[1]GC!C16</f>
        <v>119326</v>
      </c>
      <c r="D16" s="38">
        <f>[1]GC!D16</f>
        <v>40890</v>
      </c>
      <c r="E16" s="38">
        <f>[1]GC!E16</f>
        <v>37781</v>
      </c>
      <c r="F16" s="38">
        <f>[1]GC!F16</f>
        <v>0</v>
      </c>
      <c r="G16" s="38">
        <f>[1]GC!G16</f>
        <v>30334</v>
      </c>
      <c r="H16" s="38">
        <f>[1]GC!H16</f>
        <v>8266</v>
      </c>
      <c r="I16" s="38">
        <f>[1]GC!I16</f>
        <v>0</v>
      </c>
      <c r="J16" s="38">
        <f>[1]GC!J16</f>
        <v>0</v>
      </c>
      <c r="K16" s="38">
        <f>[1]GC!K16</f>
        <v>0</v>
      </c>
      <c r="L16" s="38">
        <f>[1]GC!L16</f>
        <v>13914</v>
      </c>
      <c r="M16" s="38">
        <f>[1]GC!M16</f>
        <v>0</v>
      </c>
      <c r="N16" s="38">
        <f>[1]GC!N16</f>
        <v>6965</v>
      </c>
      <c r="O16" s="38">
        <f>[1]GC!O16</f>
        <v>23</v>
      </c>
      <c r="P16" s="38">
        <f>[1]GC!P16</f>
        <v>0</v>
      </c>
      <c r="Q16" s="39">
        <f>[1]GC!Q16</f>
        <v>141870</v>
      </c>
    </row>
    <row r="17" spans="2:17" ht="27" customHeight="1" x14ac:dyDescent="0.3">
      <c r="B17" s="15" t="s">
        <v>61</v>
      </c>
      <c r="C17" s="38">
        <f>[1]GC!C17</f>
        <v>0</v>
      </c>
      <c r="D17" s="38">
        <f>[1]GC!D17</f>
        <v>0</v>
      </c>
      <c r="E17" s="38">
        <f>[1]GC!E17</f>
        <v>0</v>
      </c>
      <c r="F17" s="38">
        <f>[1]GC!F17</f>
        <v>0</v>
      </c>
      <c r="G17" s="38">
        <f>[1]GC!G17</f>
        <v>0</v>
      </c>
      <c r="H17" s="38">
        <f>[1]GC!H17</f>
        <v>0</v>
      </c>
      <c r="I17" s="38">
        <f>[1]GC!I17</f>
        <v>0</v>
      </c>
      <c r="J17" s="38">
        <f>[1]GC!J17</f>
        <v>0</v>
      </c>
      <c r="K17" s="38">
        <f>[1]GC!K17</f>
        <v>0</v>
      </c>
      <c r="L17" s="38">
        <f>[1]GC!L17</f>
        <v>0</v>
      </c>
      <c r="M17" s="38">
        <f>[1]GC!M17</f>
        <v>0</v>
      </c>
      <c r="N17" s="38">
        <f>[1]GC!N17</f>
        <v>0</v>
      </c>
      <c r="O17" s="38">
        <f>[1]GC!O17</f>
        <v>0</v>
      </c>
      <c r="P17" s="38">
        <f>[1]GC!P17</f>
        <v>0</v>
      </c>
      <c r="Q17" s="39">
        <f>[1]GC!Q17</f>
        <v>0</v>
      </c>
    </row>
    <row r="18" spans="2:17" ht="27" customHeight="1" x14ac:dyDescent="0.3">
      <c r="B18" s="15" t="s">
        <v>182</v>
      </c>
      <c r="C18" s="38">
        <f>[1]GC!C18</f>
        <v>341239</v>
      </c>
      <c r="D18" s="38">
        <f>[1]GC!D18</f>
        <v>103178</v>
      </c>
      <c r="E18" s="38">
        <f>[1]GC!E18</f>
        <v>92775</v>
      </c>
      <c r="F18" s="38">
        <f>[1]GC!F18</f>
        <v>0</v>
      </c>
      <c r="G18" s="38">
        <f>[1]GC!G18</f>
        <v>9513</v>
      </c>
      <c r="H18" s="38">
        <f>[1]GC!H18</f>
        <v>9513</v>
      </c>
      <c r="I18" s="38">
        <f>[1]GC!I18</f>
        <v>0</v>
      </c>
      <c r="J18" s="38">
        <f>[1]GC!J18</f>
        <v>0</v>
      </c>
      <c r="K18" s="38">
        <f>[1]GC!K18</f>
        <v>0</v>
      </c>
      <c r="L18" s="38">
        <f>[1]GC!L18</f>
        <v>6071</v>
      </c>
      <c r="M18" s="38">
        <f>[1]GC!M18</f>
        <v>63026</v>
      </c>
      <c r="N18" s="38">
        <f>[1]GC!N18</f>
        <v>10142</v>
      </c>
      <c r="O18" s="38">
        <f>[1]GC!O18</f>
        <v>0</v>
      </c>
      <c r="P18" s="38">
        <f>[1]GC!P18</f>
        <v>0</v>
      </c>
      <c r="Q18" s="39">
        <f>[1]GC!Q18</f>
        <v>365547</v>
      </c>
    </row>
    <row r="19" spans="2:17" ht="27" customHeight="1" x14ac:dyDescent="0.3">
      <c r="B19" s="15" t="s">
        <v>187</v>
      </c>
      <c r="C19" s="38">
        <f>[1]GC!C19</f>
        <v>333264</v>
      </c>
      <c r="D19" s="38">
        <f>[1]GC!D19</f>
        <v>230750</v>
      </c>
      <c r="E19" s="38">
        <f>[1]GC!E19</f>
        <v>177274</v>
      </c>
      <c r="F19" s="38">
        <f>[1]GC!F19</f>
        <v>0</v>
      </c>
      <c r="G19" s="38">
        <f>[1]GC!G19</f>
        <v>141886</v>
      </c>
      <c r="H19" s="38">
        <f>[1]GC!H19</f>
        <v>143635</v>
      </c>
      <c r="I19" s="38">
        <f>[1]GC!I19</f>
        <v>0</v>
      </c>
      <c r="J19" s="38">
        <f>[1]GC!J19</f>
        <v>0</v>
      </c>
      <c r="K19" s="38">
        <f>[1]GC!K19</f>
        <v>0</v>
      </c>
      <c r="L19" s="38">
        <f>[1]GC!L19</f>
        <v>29731</v>
      </c>
      <c r="M19" s="38">
        <f>[1]GC!M19</f>
        <v>0</v>
      </c>
      <c r="N19" s="38">
        <f>[1]GC!N19</f>
        <v>0</v>
      </c>
      <c r="O19" s="38">
        <f>[1]GC!O19</f>
        <v>0</v>
      </c>
      <c r="P19" s="38">
        <f>[1]GC!P19</f>
        <v>0</v>
      </c>
      <c r="Q19" s="39">
        <f>[1]GC!Q19</f>
        <v>337172</v>
      </c>
    </row>
    <row r="20" spans="2:17" ht="27" customHeight="1" x14ac:dyDescent="0.3">
      <c r="B20" s="15" t="s">
        <v>36</v>
      </c>
      <c r="C20" s="38">
        <f>[1]GC!C20</f>
        <v>251615</v>
      </c>
      <c r="D20" s="38">
        <f>[1]GC!D20</f>
        <v>92251</v>
      </c>
      <c r="E20" s="38">
        <f>[1]GC!E20</f>
        <v>92251</v>
      </c>
      <c r="F20" s="38">
        <f>[1]GC!F20</f>
        <v>0</v>
      </c>
      <c r="G20" s="38">
        <f>[1]GC!G20</f>
        <v>24880</v>
      </c>
      <c r="H20" s="38">
        <f>[1]GC!H20</f>
        <v>0</v>
      </c>
      <c r="I20" s="38">
        <f>[1]GC!I20</f>
        <v>0</v>
      </c>
      <c r="J20" s="38">
        <f>[1]GC!J20</f>
        <v>0</v>
      </c>
      <c r="K20" s="38">
        <f>[1]GC!K20</f>
        <v>0</v>
      </c>
      <c r="L20" s="38">
        <f>[1]GC!L20</f>
        <v>0</v>
      </c>
      <c r="M20" s="38">
        <f>[1]GC!M20</f>
        <v>22389</v>
      </c>
      <c r="N20" s="38">
        <f>[1]GC!N20</f>
        <v>0</v>
      </c>
      <c r="O20" s="38">
        <f>[1]GC!O20</f>
        <v>0</v>
      </c>
      <c r="P20" s="38">
        <f>[1]GC!P20</f>
        <v>0</v>
      </c>
      <c r="Q20" s="39">
        <f>[1]GC!Q20</f>
        <v>321477</v>
      </c>
    </row>
    <row r="21" spans="2:17" ht="27" customHeight="1" x14ac:dyDescent="0.3">
      <c r="B21" s="80" t="s">
        <v>258</v>
      </c>
      <c r="C21" s="38">
        <f>[1]GC!C21</f>
        <v>0</v>
      </c>
      <c r="D21" s="38">
        <f>[1]GC!D21</f>
        <v>0</v>
      </c>
      <c r="E21" s="38">
        <f>[1]GC!E21</f>
        <v>0</v>
      </c>
      <c r="F21" s="38">
        <f>[1]GC!F21</f>
        <v>0</v>
      </c>
      <c r="G21" s="38">
        <f>[1]GC!G21</f>
        <v>0</v>
      </c>
      <c r="H21" s="38">
        <f>[1]GC!H21</f>
        <v>0</v>
      </c>
      <c r="I21" s="38">
        <f>[1]GC!I21</f>
        <v>0</v>
      </c>
      <c r="J21" s="38">
        <f>[1]GC!J21</f>
        <v>0</v>
      </c>
      <c r="K21" s="38">
        <f>[1]GC!K21</f>
        <v>0</v>
      </c>
      <c r="L21" s="38">
        <f>[1]GC!L21</f>
        <v>0</v>
      </c>
      <c r="M21" s="38">
        <f>[1]GC!M21</f>
        <v>0</v>
      </c>
      <c r="N21" s="38">
        <f>[1]GC!N21</f>
        <v>0</v>
      </c>
      <c r="O21" s="38">
        <f>[1]GC!O21</f>
        <v>0</v>
      </c>
      <c r="P21" s="38">
        <f>[1]GC!P21</f>
        <v>0</v>
      </c>
      <c r="Q21" s="39">
        <f>[1]GC!Q21</f>
        <v>0</v>
      </c>
    </row>
    <row r="22" spans="2:17" ht="27" customHeight="1" x14ac:dyDescent="0.3">
      <c r="B22" s="15" t="s">
        <v>62</v>
      </c>
      <c r="C22" s="38">
        <f>[1]GC!C22</f>
        <v>0</v>
      </c>
      <c r="D22" s="38">
        <f>[1]GC!D22</f>
        <v>0</v>
      </c>
      <c r="E22" s="38">
        <f>[1]GC!E22</f>
        <v>0</v>
      </c>
      <c r="F22" s="38">
        <f>[1]GC!F22</f>
        <v>0</v>
      </c>
      <c r="G22" s="38">
        <f>[1]GC!G22</f>
        <v>0</v>
      </c>
      <c r="H22" s="38">
        <f>[1]GC!H22</f>
        <v>0</v>
      </c>
      <c r="I22" s="38">
        <f>[1]GC!I22</f>
        <v>0</v>
      </c>
      <c r="J22" s="38">
        <f>[1]GC!J22</f>
        <v>0</v>
      </c>
      <c r="K22" s="38">
        <f>[1]GC!K22</f>
        <v>0</v>
      </c>
      <c r="L22" s="38">
        <f>[1]GC!L22</f>
        <v>0</v>
      </c>
      <c r="M22" s="38">
        <f>[1]GC!M22</f>
        <v>0</v>
      </c>
      <c r="N22" s="38">
        <f>[1]GC!N22</f>
        <v>0</v>
      </c>
      <c r="O22" s="38">
        <f>[1]GC!O22</f>
        <v>0</v>
      </c>
      <c r="P22" s="38">
        <f>[1]GC!P22</f>
        <v>0</v>
      </c>
      <c r="Q22" s="39">
        <f>[1]GC!Q22</f>
        <v>0</v>
      </c>
    </row>
    <row r="23" spans="2:17" ht="27" customHeight="1" x14ac:dyDescent="0.3">
      <c r="B23" s="15" t="s">
        <v>63</v>
      </c>
      <c r="C23" s="38">
        <f>[1]GC!C23</f>
        <v>763324</v>
      </c>
      <c r="D23" s="38">
        <f>[1]GC!D23</f>
        <v>356978</v>
      </c>
      <c r="E23" s="38">
        <f>[1]GC!E23</f>
        <v>356978</v>
      </c>
      <c r="F23" s="38">
        <f>[1]GC!F23</f>
        <v>0</v>
      </c>
      <c r="G23" s="38">
        <f>[1]GC!G23</f>
        <v>0</v>
      </c>
      <c r="H23" s="38">
        <f>[1]GC!H23</f>
        <v>0</v>
      </c>
      <c r="I23" s="38">
        <f>[1]GC!I23</f>
        <v>0</v>
      </c>
      <c r="J23" s="38">
        <f>[1]GC!J23</f>
        <v>0</v>
      </c>
      <c r="K23" s="38">
        <f>[1]GC!K23</f>
        <v>0</v>
      </c>
      <c r="L23" s="38">
        <f>[1]GC!L23</f>
        <v>0</v>
      </c>
      <c r="M23" s="38">
        <f>[1]GC!M23</f>
        <v>0</v>
      </c>
      <c r="N23" s="38">
        <f>[1]GC!N23</f>
        <v>0</v>
      </c>
      <c r="O23" s="38">
        <f>[1]GC!O23</f>
        <v>0</v>
      </c>
      <c r="P23" s="38">
        <f>[1]GC!P23</f>
        <v>0</v>
      </c>
      <c r="Q23" s="39">
        <f>[1]GC!Q23</f>
        <v>1120302</v>
      </c>
    </row>
    <row r="24" spans="2:17" ht="27" customHeight="1" x14ac:dyDescent="0.3">
      <c r="B24" s="15" t="s">
        <v>185</v>
      </c>
      <c r="C24" s="38">
        <f>[1]GC!C24</f>
        <v>93635</v>
      </c>
      <c r="D24" s="38">
        <f>[1]GC!D24</f>
        <v>104590</v>
      </c>
      <c r="E24" s="38">
        <f>[1]GC!E24</f>
        <v>104242</v>
      </c>
      <c r="F24" s="38">
        <f>[1]GC!F24</f>
        <v>434</v>
      </c>
      <c r="G24" s="38">
        <f>[1]GC!G24</f>
        <v>8977</v>
      </c>
      <c r="H24" s="38">
        <f>[1]GC!H24</f>
        <v>8977</v>
      </c>
      <c r="I24" s="38">
        <f>[1]GC!I24</f>
        <v>0</v>
      </c>
      <c r="J24" s="38">
        <f>[1]GC!J24</f>
        <v>0</v>
      </c>
      <c r="K24" s="38">
        <f>[1]GC!K24</f>
        <v>0</v>
      </c>
      <c r="L24" s="38">
        <f>[1]GC!L24</f>
        <v>32890</v>
      </c>
      <c r="M24" s="38">
        <f>[1]GC!M24</f>
        <v>36168</v>
      </c>
      <c r="N24" s="38">
        <f>[1]GC!N24</f>
        <v>18154</v>
      </c>
      <c r="O24" s="38">
        <f>[1]GC!O24</f>
        <v>1437</v>
      </c>
      <c r="P24" s="38">
        <f>[1]GC!P24</f>
        <v>0</v>
      </c>
      <c r="Q24" s="39">
        <f>[1]GC!Q24</f>
        <v>136993</v>
      </c>
    </row>
    <row r="25" spans="2:17" ht="27" customHeight="1" x14ac:dyDescent="0.3">
      <c r="B25" s="15" t="s">
        <v>186</v>
      </c>
      <c r="C25" s="38">
        <f>[1]GC!C25</f>
        <v>903</v>
      </c>
      <c r="D25" s="38">
        <f>[1]GC!D25</f>
        <v>508</v>
      </c>
      <c r="E25" s="38">
        <f>[1]GC!E25</f>
        <v>432</v>
      </c>
      <c r="F25" s="38">
        <f>[1]GC!F25</f>
        <v>0</v>
      </c>
      <c r="G25" s="38">
        <f>[1]GC!G25</f>
        <v>0</v>
      </c>
      <c r="H25" s="38">
        <f>[1]GC!H25</f>
        <v>0</v>
      </c>
      <c r="I25" s="38">
        <f>[1]GC!I25</f>
        <v>0</v>
      </c>
      <c r="J25" s="38">
        <f>[1]GC!J25</f>
        <v>0</v>
      </c>
      <c r="K25" s="38">
        <f>[1]GC!K25</f>
        <v>0</v>
      </c>
      <c r="L25" s="38">
        <f>[1]GC!L25</f>
        <v>0</v>
      </c>
      <c r="M25" s="38">
        <f>[1]GC!M25</f>
        <v>322</v>
      </c>
      <c r="N25" s="38">
        <f>[1]GC!N25</f>
        <v>0</v>
      </c>
      <c r="O25" s="38">
        <f>[1]GC!O25</f>
        <v>0</v>
      </c>
      <c r="P25" s="38">
        <f>[1]GC!P25</f>
        <v>0</v>
      </c>
      <c r="Q25" s="39">
        <f>[1]GC!Q25</f>
        <v>1012</v>
      </c>
    </row>
    <row r="26" spans="2:17" ht="27" customHeight="1" x14ac:dyDescent="0.3">
      <c r="B26" s="15" t="s">
        <v>209</v>
      </c>
      <c r="C26" s="38">
        <f>[1]GC!C26</f>
        <v>1558977</v>
      </c>
      <c r="D26" s="38">
        <f>[1]GC!D26</f>
        <v>339692</v>
      </c>
      <c r="E26" s="38">
        <f>[1]GC!E26</f>
        <v>330220</v>
      </c>
      <c r="F26" s="38">
        <f>[1]GC!F26</f>
        <v>0</v>
      </c>
      <c r="G26" s="38">
        <f>[1]GC!G26</f>
        <v>260268</v>
      </c>
      <c r="H26" s="38">
        <f>[1]GC!H26</f>
        <v>238869</v>
      </c>
      <c r="I26" s="38">
        <f>[1]GC!I26</f>
        <v>0</v>
      </c>
      <c r="J26" s="38">
        <f>[1]GC!J26</f>
        <v>0</v>
      </c>
      <c r="K26" s="38">
        <f>[1]GC!K26</f>
        <v>0</v>
      </c>
      <c r="L26" s="38">
        <f>[1]GC!L26</f>
        <v>-50571</v>
      </c>
      <c r="M26" s="38">
        <f>[1]GC!M26</f>
        <v>50506</v>
      </c>
      <c r="N26" s="38">
        <f>[1]GC!N26</f>
        <v>8376</v>
      </c>
      <c r="O26" s="38">
        <f>[1]GC!O26</f>
        <v>0</v>
      </c>
      <c r="P26" s="38">
        <f>[1]GC!P26</f>
        <v>0</v>
      </c>
      <c r="Q26" s="39">
        <f>[1]GC!Q26</f>
        <v>1658769</v>
      </c>
    </row>
    <row r="27" spans="2:17" ht="27" customHeight="1" x14ac:dyDescent="0.3">
      <c r="B27" s="15" t="s">
        <v>40</v>
      </c>
      <c r="C27" s="38">
        <f>[1]GC!C27</f>
        <v>0</v>
      </c>
      <c r="D27" s="38">
        <f>[1]GC!D27</f>
        <v>13793</v>
      </c>
      <c r="E27" s="38">
        <f>[1]GC!E27</f>
        <v>10780</v>
      </c>
      <c r="F27" s="38">
        <f>[1]GC!F27</f>
        <v>0</v>
      </c>
      <c r="G27" s="38">
        <f>[1]GC!G27</f>
        <v>0</v>
      </c>
      <c r="H27" s="38">
        <f>[1]GC!H27</f>
        <v>0</v>
      </c>
      <c r="I27" s="38">
        <f>[1]GC!I27</f>
        <v>0</v>
      </c>
      <c r="J27" s="38">
        <f>[1]GC!J27</f>
        <v>0</v>
      </c>
      <c r="K27" s="38">
        <f>[1]GC!K27</f>
        <v>0</v>
      </c>
      <c r="L27" s="38">
        <f>[1]GC!L27</f>
        <v>501</v>
      </c>
      <c r="M27" s="38">
        <f>[1]GC!M27</f>
        <v>4155</v>
      </c>
      <c r="N27" s="38">
        <f>[1]GC!N27</f>
        <v>5141</v>
      </c>
      <c r="O27" s="38">
        <f>[1]GC!O27</f>
        <v>0</v>
      </c>
      <c r="P27" s="38">
        <f>[1]GC!P27</f>
        <v>0</v>
      </c>
      <c r="Q27" s="39">
        <f>[1]GC!Q27</f>
        <v>11265</v>
      </c>
    </row>
    <row r="28" spans="2:17" ht="27" customHeight="1" x14ac:dyDescent="0.3">
      <c r="B28" s="15" t="s">
        <v>64</v>
      </c>
      <c r="C28" s="38">
        <f>[1]GC!C28</f>
        <v>6658</v>
      </c>
      <c r="D28" s="38">
        <f>[1]GC!D28</f>
        <v>3205</v>
      </c>
      <c r="E28" s="38">
        <f>[1]GC!E28</f>
        <v>3205</v>
      </c>
      <c r="F28" s="38">
        <f>[1]GC!F28</f>
        <v>0</v>
      </c>
      <c r="G28" s="38">
        <f>[1]GC!G28</f>
        <v>0</v>
      </c>
      <c r="H28" s="38">
        <f>[1]GC!H28</f>
        <v>0</v>
      </c>
      <c r="I28" s="38">
        <f>[1]GC!I28</f>
        <v>0</v>
      </c>
      <c r="J28" s="38">
        <f>[1]GC!J28</f>
        <v>0</v>
      </c>
      <c r="K28" s="38">
        <f>[1]GC!K28</f>
        <v>0</v>
      </c>
      <c r="L28" s="38">
        <f>[1]GC!L28</f>
        <v>59</v>
      </c>
      <c r="M28" s="38">
        <f>[1]GC!M28</f>
        <v>508</v>
      </c>
      <c r="N28" s="38">
        <f>[1]GC!N28</f>
        <v>720</v>
      </c>
      <c r="O28" s="38">
        <f>[1]GC!O28</f>
        <v>0</v>
      </c>
      <c r="P28" s="38">
        <f>[1]GC!P28</f>
        <v>0</v>
      </c>
      <c r="Q28" s="39">
        <f>[1]GC!Q28</f>
        <v>10017</v>
      </c>
    </row>
    <row r="29" spans="2:17" ht="27" customHeight="1" x14ac:dyDescent="0.3">
      <c r="B29" s="15" t="s">
        <v>65</v>
      </c>
      <c r="C29" s="38">
        <f>[1]GC!C29</f>
        <v>0</v>
      </c>
      <c r="D29" s="38">
        <f>[1]GC!D29</f>
        <v>0</v>
      </c>
      <c r="E29" s="38">
        <f>[1]GC!E29</f>
        <v>0</v>
      </c>
      <c r="F29" s="38">
        <f>[1]GC!F29</f>
        <v>0</v>
      </c>
      <c r="G29" s="38">
        <f>[1]GC!G29</f>
        <v>0</v>
      </c>
      <c r="H29" s="38">
        <f>[1]GC!H29</f>
        <v>0</v>
      </c>
      <c r="I29" s="38">
        <f>[1]GC!I29</f>
        <v>0</v>
      </c>
      <c r="J29" s="38">
        <f>[1]GC!J29</f>
        <v>0</v>
      </c>
      <c r="K29" s="38">
        <f>[1]GC!K29</f>
        <v>0</v>
      </c>
      <c r="L29" s="38">
        <f>[1]GC!L29</f>
        <v>0</v>
      </c>
      <c r="M29" s="38">
        <f>[1]GC!M29</f>
        <v>0</v>
      </c>
      <c r="N29" s="38">
        <f>[1]GC!N29</f>
        <v>0</v>
      </c>
      <c r="O29" s="38">
        <f>[1]GC!O29</f>
        <v>0</v>
      </c>
      <c r="P29" s="38">
        <f>[1]GC!P29</f>
        <v>0</v>
      </c>
      <c r="Q29" s="39">
        <f>[1]GC!Q29</f>
        <v>0</v>
      </c>
    </row>
    <row r="30" spans="2:17" ht="27" customHeight="1" x14ac:dyDescent="0.3">
      <c r="B30" s="15" t="s">
        <v>66</v>
      </c>
      <c r="C30" s="38">
        <f>[1]GC!C30</f>
        <v>0</v>
      </c>
      <c r="D30" s="38">
        <f>[1]GC!D30</f>
        <v>216339</v>
      </c>
      <c r="E30" s="38">
        <f>[1]GC!E30</f>
        <v>216339</v>
      </c>
      <c r="F30" s="38">
        <f>[1]GC!F30</f>
        <v>0</v>
      </c>
      <c r="G30" s="38">
        <f>[1]GC!G30</f>
        <v>54118</v>
      </c>
      <c r="H30" s="38">
        <f>[1]GC!H30</f>
        <v>28339</v>
      </c>
      <c r="I30" s="38">
        <f>[1]GC!I30</f>
        <v>0</v>
      </c>
      <c r="J30" s="38">
        <f>[1]GC!J30</f>
        <v>0</v>
      </c>
      <c r="K30" s="38">
        <f>[1]GC!K30</f>
        <v>0</v>
      </c>
      <c r="L30" s="38">
        <f>[1]GC!L30</f>
        <v>0</v>
      </c>
      <c r="M30" s="38">
        <f>[1]GC!M30</f>
        <v>0</v>
      </c>
      <c r="N30" s="38">
        <f>[1]GC!N30</f>
        <v>0</v>
      </c>
      <c r="O30" s="38">
        <f>[1]GC!O30</f>
        <v>0</v>
      </c>
      <c r="P30" s="38">
        <f>[1]GC!P30</f>
        <v>0</v>
      </c>
      <c r="Q30" s="39">
        <f>[1]GC!Q30</f>
        <v>188000</v>
      </c>
    </row>
    <row r="31" spans="2:17" ht="27" customHeight="1" x14ac:dyDescent="0.25">
      <c r="B31" s="87" t="s">
        <v>47</v>
      </c>
      <c r="C31" s="90">
        <f t="shared" ref="C31:Q31" si="0">SUM(C6:C30)</f>
        <v>4335803</v>
      </c>
      <c r="D31" s="90">
        <f t="shared" si="0"/>
        <v>4082385</v>
      </c>
      <c r="E31" s="90">
        <f t="shared" si="0"/>
        <v>3325181</v>
      </c>
      <c r="F31" s="90">
        <f t="shared" si="0"/>
        <v>434</v>
      </c>
      <c r="G31" s="90">
        <f t="shared" si="0"/>
        <v>1180218</v>
      </c>
      <c r="H31" s="90">
        <f t="shared" si="0"/>
        <v>1322885</v>
      </c>
      <c r="I31" s="90">
        <f t="shared" si="0"/>
        <v>8058</v>
      </c>
      <c r="J31" s="90">
        <f t="shared" si="0"/>
        <v>0</v>
      </c>
      <c r="K31" s="90">
        <f t="shared" si="0"/>
        <v>0</v>
      </c>
      <c r="L31" s="90">
        <f t="shared" si="0"/>
        <v>54324</v>
      </c>
      <c r="M31" s="90">
        <f t="shared" si="0"/>
        <v>679317</v>
      </c>
      <c r="N31" s="90">
        <f t="shared" si="0"/>
        <v>209816</v>
      </c>
      <c r="O31" s="90">
        <f t="shared" si="0"/>
        <v>3782</v>
      </c>
      <c r="P31" s="90">
        <f t="shared" si="0"/>
        <v>62000</v>
      </c>
      <c r="Q31" s="90">
        <f t="shared" si="0"/>
        <v>5740869</v>
      </c>
    </row>
    <row r="32" spans="2:17" ht="27" customHeight="1" x14ac:dyDescent="0.25">
      <c r="B32" s="265" t="s">
        <v>48</v>
      </c>
      <c r="C32" s="266"/>
      <c r="D32" s="266"/>
      <c r="E32" s="266"/>
      <c r="F32" s="266"/>
      <c r="G32" s="266"/>
      <c r="H32" s="266"/>
      <c r="I32" s="266"/>
      <c r="J32" s="266"/>
      <c r="K32" s="266"/>
      <c r="L32" s="266"/>
      <c r="M32" s="266"/>
      <c r="N32" s="266"/>
      <c r="O32" s="266"/>
      <c r="P32" s="266"/>
      <c r="Q32" s="267"/>
    </row>
    <row r="33" spans="2:17" ht="27" customHeight="1" x14ac:dyDescent="0.3">
      <c r="B33" s="15" t="s">
        <v>49</v>
      </c>
      <c r="C33" s="38">
        <f>[1]GC!C33</f>
        <v>0</v>
      </c>
      <c r="D33" s="38">
        <f>[1]GC!D33</f>
        <v>0</v>
      </c>
      <c r="E33" s="38">
        <f>[1]GC!E33</f>
        <v>0</v>
      </c>
      <c r="F33" s="38">
        <f>[1]GC!F33</f>
        <v>0</v>
      </c>
      <c r="G33" s="38">
        <f>[1]GC!G33</f>
        <v>0</v>
      </c>
      <c r="H33" s="38">
        <f>[1]GC!H33</f>
        <v>0</v>
      </c>
      <c r="I33" s="38">
        <f>[1]GC!I33</f>
        <v>0</v>
      </c>
      <c r="J33" s="38">
        <f>[1]GC!J33</f>
        <v>0</v>
      </c>
      <c r="K33" s="38">
        <f>[1]GC!K33</f>
        <v>0</v>
      </c>
      <c r="L33" s="38">
        <f>[1]GC!L33</f>
        <v>0</v>
      </c>
      <c r="M33" s="38">
        <f>[1]GC!M33</f>
        <v>0</v>
      </c>
      <c r="N33" s="38">
        <f>[1]GC!N33</f>
        <v>0</v>
      </c>
      <c r="O33" s="38">
        <f>[1]GC!O33</f>
        <v>0</v>
      </c>
      <c r="P33" s="38">
        <f>[1]GC!P33</f>
        <v>0</v>
      </c>
      <c r="Q33" s="39">
        <f>[1]GC!Q33</f>
        <v>0</v>
      </c>
    </row>
    <row r="34" spans="2:17" ht="27" customHeight="1" x14ac:dyDescent="0.3">
      <c r="B34" s="15" t="s">
        <v>81</v>
      </c>
      <c r="C34" s="38">
        <f>[1]GC!C34</f>
        <v>0</v>
      </c>
      <c r="D34" s="38">
        <f>[1]GC!D34</f>
        <v>0</v>
      </c>
      <c r="E34" s="38">
        <f>[1]GC!E34</f>
        <v>0</v>
      </c>
      <c r="F34" s="38">
        <f>[1]GC!F34</f>
        <v>0</v>
      </c>
      <c r="G34" s="38">
        <f>[1]GC!G34</f>
        <v>0</v>
      </c>
      <c r="H34" s="38">
        <f>[1]GC!H34</f>
        <v>0</v>
      </c>
      <c r="I34" s="38">
        <f>[1]GC!I34</f>
        <v>0</v>
      </c>
      <c r="J34" s="38">
        <f>[1]GC!J34</f>
        <v>0</v>
      </c>
      <c r="K34" s="38">
        <f>[1]GC!K34</f>
        <v>0</v>
      </c>
      <c r="L34" s="38">
        <f>[1]GC!L34</f>
        <v>0</v>
      </c>
      <c r="M34" s="38">
        <f>[1]GC!M34</f>
        <v>0</v>
      </c>
      <c r="N34" s="38">
        <f>[1]GC!N34</f>
        <v>0</v>
      </c>
      <c r="O34" s="38">
        <f>[1]GC!O34</f>
        <v>0</v>
      </c>
      <c r="P34" s="38">
        <f>[1]GC!P34</f>
        <v>0</v>
      </c>
      <c r="Q34" s="39">
        <f>[1]GC!Q34</f>
        <v>0</v>
      </c>
    </row>
    <row r="35" spans="2:17" ht="27" customHeight="1" x14ac:dyDescent="0.3">
      <c r="B35" s="15" t="s">
        <v>50</v>
      </c>
      <c r="C35" s="38">
        <f>[1]GC!C35</f>
        <v>0</v>
      </c>
      <c r="D35" s="38">
        <f>[1]GC!D35</f>
        <v>0</v>
      </c>
      <c r="E35" s="38">
        <f>[1]GC!E35</f>
        <v>0</v>
      </c>
      <c r="F35" s="38">
        <f>[1]GC!F35</f>
        <v>0</v>
      </c>
      <c r="G35" s="38">
        <f>[1]GC!G35</f>
        <v>0</v>
      </c>
      <c r="H35" s="38">
        <f>[1]GC!H35</f>
        <v>0</v>
      </c>
      <c r="I35" s="38">
        <f>[1]GC!I35</f>
        <v>0</v>
      </c>
      <c r="J35" s="38">
        <f>[1]GC!J35</f>
        <v>0</v>
      </c>
      <c r="K35" s="38">
        <f>[1]GC!K35</f>
        <v>0</v>
      </c>
      <c r="L35" s="38">
        <f>[1]GC!L35</f>
        <v>0</v>
      </c>
      <c r="M35" s="38">
        <f>[1]GC!M35</f>
        <v>0</v>
      </c>
      <c r="N35" s="38">
        <f>[1]GC!N35</f>
        <v>0</v>
      </c>
      <c r="O35" s="38">
        <f>[1]GC!O35</f>
        <v>0</v>
      </c>
      <c r="P35" s="38">
        <f>[1]GC!P35</f>
        <v>0</v>
      </c>
      <c r="Q35" s="39">
        <f>[1]GC!Q35</f>
        <v>0</v>
      </c>
    </row>
    <row r="36" spans="2:17" ht="27"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69" t="s">
        <v>52</v>
      </c>
      <c r="C37" s="269"/>
      <c r="D37" s="269"/>
      <c r="E37" s="269"/>
      <c r="F37" s="269"/>
      <c r="G37" s="269"/>
      <c r="H37" s="269"/>
      <c r="I37" s="269"/>
      <c r="J37" s="269"/>
      <c r="K37" s="269"/>
      <c r="L37" s="269"/>
      <c r="M37" s="269"/>
      <c r="N37" s="269"/>
      <c r="O37" s="269"/>
      <c r="P37" s="269"/>
      <c r="Q37" s="269"/>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B2:Q39"/>
  <sheetViews>
    <sheetView showGridLines="0" zoomScale="50" zoomScaleNormal="50" workbookViewId="0"/>
  </sheetViews>
  <sheetFormatPr defaultColWidth="15.7109375" defaultRowHeight="15" x14ac:dyDescent="0.25"/>
  <cols>
    <col min="1" max="1" width="15.7109375" style="9"/>
    <col min="2" max="2" width="49" style="9" customWidth="1"/>
    <col min="3" max="16" width="18.85546875" style="9" customWidth="1"/>
    <col min="17" max="17" width="18.85546875" style="20" customWidth="1"/>
    <col min="18" max="16384" width="15.7109375" style="9"/>
  </cols>
  <sheetData>
    <row r="2" spans="2:17" ht="8.25" customHeight="1" x14ac:dyDescent="0.25"/>
    <row r="3" spans="2:17" ht="24.75" customHeight="1" x14ac:dyDescent="0.25">
      <c r="B3" s="273" t="s">
        <v>291</v>
      </c>
      <c r="C3" s="273"/>
      <c r="D3" s="273"/>
      <c r="E3" s="273"/>
      <c r="F3" s="273"/>
      <c r="G3" s="273"/>
      <c r="H3" s="273"/>
      <c r="I3" s="273"/>
      <c r="J3" s="273"/>
      <c r="K3" s="273"/>
      <c r="L3" s="273"/>
      <c r="M3" s="273"/>
      <c r="N3" s="273"/>
      <c r="O3" s="273"/>
      <c r="P3" s="273"/>
      <c r="Q3" s="273"/>
    </row>
    <row r="4" spans="2:17" s="33" customFormat="1" ht="26.2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0.75" customHeight="1" x14ac:dyDescent="0.25">
      <c r="B5" s="265" t="s">
        <v>16</v>
      </c>
      <c r="C5" s="266"/>
      <c r="D5" s="266"/>
      <c r="E5" s="266"/>
      <c r="F5" s="266"/>
      <c r="G5" s="266"/>
      <c r="H5" s="266"/>
      <c r="I5" s="266"/>
      <c r="J5" s="266"/>
      <c r="K5" s="266"/>
      <c r="L5" s="266"/>
      <c r="M5" s="266"/>
      <c r="N5" s="266"/>
      <c r="O5" s="266"/>
      <c r="P5" s="266"/>
      <c r="Q5" s="267"/>
    </row>
    <row r="6" spans="2:17" ht="30.75" customHeight="1" x14ac:dyDescent="0.3">
      <c r="B6" s="15" t="s">
        <v>53</v>
      </c>
      <c r="C6" s="38">
        <f>[1]LINKED!C6+'[1]NON-LINKED'!C6</f>
        <v>777</v>
      </c>
      <c r="D6" s="38">
        <f>[1]LINKED!D6+'[1]NON-LINKED'!D6</f>
        <v>133</v>
      </c>
      <c r="E6" s="38">
        <f>[1]LINKED!E6+'[1]NON-LINKED'!E6</f>
        <v>133</v>
      </c>
      <c r="F6" s="38">
        <f>[1]LINKED!F6+'[1]NON-LINKED'!F6</f>
        <v>0</v>
      </c>
      <c r="G6" s="38">
        <f>[1]LINKED!G6+'[1]NON-LINKED'!G6</f>
        <v>0</v>
      </c>
      <c r="H6" s="38">
        <f>[1]LINKED!H6+'[1]NON-LINKED'!H6</f>
        <v>0</v>
      </c>
      <c r="I6" s="38">
        <f>[1]LINKED!I6+'[1]NON-LINKED'!I6</f>
        <v>0</v>
      </c>
      <c r="J6" s="38">
        <f>[1]LINKED!J6+'[1]NON-LINKED'!J6</f>
        <v>0</v>
      </c>
      <c r="K6" s="38">
        <f>[1]LINKED!K6+'[1]NON-LINKED'!K6</f>
        <v>0</v>
      </c>
      <c r="L6" s="38">
        <f>[1]LINKED!L6+'[1]NON-LINKED'!L6</f>
        <v>0</v>
      </c>
      <c r="M6" s="38">
        <f>[1]LINKED!M6+'[1]NON-LINKED'!M6</f>
        <v>0</v>
      </c>
      <c r="N6" s="38">
        <f>[1]LINKED!N6+'[1]NON-LINKED'!N6</f>
        <v>0</v>
      </c>
      <c r="O6" s="38">
        <f>[1]LINKED!O6+'[1]NON-LINKED'!O6</f>
        <v>0</v>
      </c>
      <c r="P6" s="38">
        <f>[1]LINKED!P6+'[1]NON-LINKED'!P6</f>
        <v>0</v>
      </c>
      <c r="Q6" s="39">
        <f>[1]LINKED!Q6+'[1]NON-LINKED'!Q6</f>
        <v>909</v>
      </c>
    </row>
    <row r="7" spans="2:17" ht="30.75" customHeight="1" x14ac:dyDescent="0.3">
      <c r="B7" s="15" t="s">
        <v>197</v>
      </c>
      <c r="C7" s="38">
        <f>[1]LINKED!C7+'[1]NON-LINKED'!C7</f>
        <v>0</v>
      </c>
      <c r="D7" s="38">
        <f>[1]LINKED!D7+'[1]NON-LINKED'!D7</f>
        <v>0</v>
      </c>
      <c r="E7" s="38">
        <f>[1]LINKED!E7+'[1]NON-LINKED'!E7</f>
        <v>0</v>
      </c>
      <c r="F7" s="38">
        <f>[1]LINKED!F7+'[1]NON-LINKED'!F7</f>
        <v>0</v>
      </c>
      <c r="G7" s="38">
        <f>[1]LINKED!G7+'[1]NON-LINKED'!G7</f>
        <v>0</v>
      </c>
      <c r="H7" s="38">
        <f>[1]LINKED!H7+'[1]NON-LINKED'!H7</f>
        <v>0</v>
      </c>
      <c r="I7" s="38">
        <f>[1]LINKED!I7+'[1]NON-LINKED'!I7</f>
        <v>0</v>
      </c>
      <c r="J7" s="38">
        <f>[1]LINKED!J7+'[1]NON-LINKED'!J7</f>
        <v>0</v>
      </c>
      <c r="K7" s="38">
        <f>[1]LINKED!K7+'[1]NON-LINKED'!K7</f>
        <v>0</v>
      </c>
      <c r="L7" s="38">
        <f>[1]LINKED!L7+'[1]NON-LINKED'!L7</f>
        <v>0</v>
      </c>
      <c r="M7" s="38">
        <f>[1]LINKED!M7+'[1]NON-LINKED'!M7</f>
        <v>0</v>
      </c>
      <c r="N7" s="38">
        <f>[1]LINKED!N7+'[1]NON-LINKED'!N7</f>
        <v>0</v>
      </c>
      <c r="O7" s="38">
        <f>[1]LINKED!O7+'[1]NON-LINKED'!O7</f>
        <v>0</v>
      </c>
      <c r="P7" s="38">
        <f>[1]LINKED!P7+'[1]NON-LINKED'!P7</f>
        <v>0</v>
      </c>
      <c r="Q7" s="39">
        <f>[1]LINKED!Q7+'[1]NON-LINKED'!Q7</f>
        <v>0</v>
      </c>
    </row>
    <row r="8" spans="2:17" ht="30.75" customHeight="1" x14ac:dyDescent="0.3">
      <c r="B8" s="15" t="s">
        <v>208</v>
      </c>
      <c r="C8" s="38">
        <f>[1]LINKED!C8+'[1]NON-LINKED'!C8</f>
        <v>3651874</v>
      </c>
      <c r="D8" s="38">
        <f>[1]LINKED!D8+'[1]NON-LINKED'!D8</f>
        <v>269307</v>
      </c>
      <c r="E8" s="38">
        <f>[1]LINKED!E8+'[1]NON-LINKED'!E8</f>
        <v>269307</v>
      </c>
      <c r="F8" s="38">
        <f>[1]LINKED!F8+'[1]NON-LINKED'!F8</f>
        <v>0</v>
      </c>
      <c r="G8" s="38">
        <f>[1]LINKED!G8+'[1]NON-LINKED'!G8</f>
        <v>785885</v>
      </c>
      <c r="H8" s="38">
        <f>[1]LINKED!H8+'[1]NON-LINKED'!H8</f>
        <v>798859</v>
      </c>
      <c r="I8" s="38">
        <f>[1]LINKED!I8+'[1]NON-LINKED'!I8</f>
        <v>0</v>
      </c>
      <c r="J8" s="38">
        <f>[1]LINKED!J8+'[1]NON-LINKED'!J8</f>
        <v>0</v>
      </c>
      <c r="K8" s="38">
        <f>[1]LINKED!K8+'[1]NON-LINKED'!K8</f>
        <v>0</v>
      </c>
      <c r="L8" s="38">
        <f>[1]LINKED!L8+'[1]NON-LINKED'!L8</f>
        <v>76578</v>
      </c>
      <c r="M8" s="38">
        <f>[1]LINKED!M8+'[1]NON-LINKED'!M8</f>
        <v>47138</v>
      </c>
      <c r="N8" s="38">
        <f>[1]LINKED!N8+'[1]NON-LINKED'!N8</f>
        <v>0</v>
      </c>
      <c r="O8" s="38">
        <f>[1]LINKED!O8+'[1]NON-LINKED'!O8</f>
        <v>0</v>
      </c>
      <c r="P8" s="38">
        <f>[1]LINKED!P8+'[1]NON-LINKED'!P8</f>
        <v>0</v>
      </c>
      <c r="Q8" s="39">
        <f>[1]LINKED!Q8+'[1]NON-LINKED'!Q8</f>
        <v>2998606</v>
      </c>
    </row>
    <row r="9" spans="2:17" ht="30.75" customHeight="1" x14ac:dyDescent="0.3">
      <c r="B9" s="15" t="s">
        <v>54</v>
      </c>
      <c r="C9" s="38">
        <f>[1]LINKED!C9+'[1]NON-LINKED'!C9</f>
        <v>0</v>
      </c>
      <c r="D9" s="38">
        <f>[1]LINKED!D9+'[1]NON-LINKED'!D9</f>
        <v>0</v>
      </c>
      <c r="E9" s="38">
        <f>[1]LINKED!E9+'[1]NON-LINKED'!E9</f>
        <v>0</v>
      </c>
      <c r="F9" s="38">
        <f>[1]LINKED!F9+'[1]NON-LINKED'!F9</f>
        <v>0</v>
      </c>
      <c r="G9" s="38">
        <f>[1]LINKED!G9+'[1]NON-LINKED'!G9</f>
        <v>0</v>
      </c>
      <c r="H9" s="38">
        <f>[1]LINKED!H9+'[1]NON-LINKED'!H9</f>
        <v>0</v>
      </c>
      <c r="I9" s="38">
        <f>[1]LINKED!I9+'[1]NON-LINKED'!I9</f>
        <v>0</v>
      </c>
      <c r="J9" s="38">
        <f>[1]LINKED!J9+'[1]NON-LINKED'!J9</f>
        <v>0</v>
      </c>
      <c r="K9" s="38">
        <f>[1]LINKED!K9+'[1]NON-LINKED'!K9</f>
        <v>0</v>
      </c>
      <c r="L9" s="38">
        <f>[1]LINKED!L9+'[1]NON-LINKED'!L9</f>
        <v>0</v>
      </c>
      <c r="M9" s="38">
        <f>[1]LINKED!M9+'[1]NON-LINKED'!M9</f>
        <v>0</v>
      </c>
      <c r="N9" s="38">
        <f>[1]LINKED!N9+'[1]NON-LINKED'!N9</f>
        <v>0</v>
      </c>
      <c r="O9" s="38">
        <f>[1]LINKED!O9+'[1]NON-LINKED'!O9</f>
        <v>0</v>
      </c>
      <c r="P9" s="38">
        <f>[1]LINKED!P9+'[1]NON-LINKED'!P9</f>
        <v>0</v>
      </c>
      <c r="Q9" s="39">
        <f>[1]LINKED!Q9+'[1]NON-LINKED'!Q9</f>
        <v>0</v>
      </c>
    </row>
    <row r="10" spans="2:17" ht="30.75" customHeight="1" x14ac:dyDescent="0.3">
      <c r="B10" s="15" t="s">
        <v>55</v>
      </c>
      <c r="C10" s="38">
        <f>[1]LINKED!C10+'[1]NON-LINKED'!C10</f>
        <v>0</v>
      </c>
      <c r="D10" s="38">
        <f>[1]LINKED!D10+'[1]NON-LINKED'!D10</f>
        <v>0</v>
      </c>
      <c r="E10" s="38">
        <f>[1]LINKED!E10+'[1]NON-LINKED'!E10</f>
        <v>0</v>
      </c>
      <c r="F10" s="38">
        <f>[1]LINKED!F10+'[1]NON-LINKED'!F10</f>
        <v>0</v>
      </c>
      <c r="G10" s="38">
        <f>[1]LINKED!G10+'[1]NON-LINKED'!G10</f>
        <v>0</v>
      </c>
      <c r="H10" s="38">
        <f>[1]LINKED!H10+'[1]NON-LINKED'!H10</f>
        <v>0</v>
      </c>
      <c r="I10" s="38">
        <f>[1]LINKED!I10+'[1]NON-LINKED'!I10</f>
        <v>0</v>
      </c>
      <c r="J10" s="38">
        <f>[1]LINKED!J10+'[1]NON-LINKED'!J10</f>
        <v>0</v>
      </c>
      <c r="K10" s="38">
        <f>[1]LINKED!K10+'[1]NON-LINKED'!K10</f>
        <v>0</v>
      </c>
      <c r="L10" s="38">
        <f>[1]LINKED!L10+'[1]NON-LINKED'!L10</f>
        <v>0</v>
      </c>
      <c r="M10" s="38">
        <f>[1]LINKED!M10+'[1]NON-LINKED'!M10</f>
        <v>0</v>
      </c>
      <c r="N10" s="38">
        <f>[1]LINKED!N10+'[1]NON-LINKED'!N10</f>
        <v>0</v>
      </c>
      <c r="O10" s="38">
        <f>[1]LINKED!O10+'[1]NON-LINKED'!O10</f>
        <v>0</v>
      </c>
      <c r="P10" s="38">
        <f>[1]LINKED!P10+'[1]NON-LINKED'!P10</f>
        <v>0</v>
      </c>
      <c r="Q10" s="39">
        <f>[1]LINKED!Q10+'[1]NON-LINKED'!Q10</f>
        <v>0</v>
      </c>
    </row>
    <row r="11" spans="2:17" ht="30.75" customHeight="1" x14ac:dyDescent="0.3">
      <c r="B11" s="15" t="s">
        <v>23</v>
      </c>
      <c r="C11" s="38">
        <f>[1]LINKED!C11+'[1]NON-LINKED'!C11</f>
        <v>0</v>
      </c>
      <c r="D11" s="38">
        <f>[1]LINKED!D11+'[1]NON-LINKED'!D11</f>
        <v>0</v>
      </c>
      <c r="E11" s="38">
        <f>[1]LINKED!E11+'[1]NON-LINKED'!E11</f>
        <v>0</v>
      </c>
      <c r="F11" s="38">
        <f>[1]LINKED!F11+'[1]NON-LINKED'!F11</f>
        <v>0</v>
      </c>
      <c r="G11" s="38">
        <f>[1]LINKED!G11+'[1]NON-LINKED'!G11</f>
        <v>0</v>
      </c>
      <c r="H11" s="38">
        <f>[1]LINKED!H11+'[1]NON-LINKED'!H11</f>
        <v>0</v>
      </c>
      <c r="I11" s="38">
        <f>[1]LINKED!I11+'[1]NON-LINKED'!I11</f>
        <v>0</v>
      </c>
      <c r="J11" s="38">
        <f>[1]LINKED!J11+'[1]NON-LINKED'!J11</f>
        <v>0</v>
      </c>
      <c r="K11" s="38">
        <f>[1]LINKED!K11+'[1]NON-LINKED'!K11</f>
        <v>0</v>
      </c>
      <c r="L11" s="38">
        <f>[1]LINKED!L11+'[1]NON-LINKED'!L11</f>
        <v>0</v>
      </c>
      <c r="M11" s="38">
        <f>[1]LINKED!M11+'[1]NON-LINKED'!M11</f>
        <v>0</v>
      </c>
      <c r="N11" s="38">
        <f>[1]LINKED!N11+'[1]NON-LINKED'!N11</f>
        <v>0</v>
      </c>
      <c r="O11" s="38">
        <f>[1]LINKED!O11+'[1]NON-LINKED'!O11</f>
        <v>0</v>
      </c>
      <c r="P11" s="38">
        <f>[1]LINKED!P11+'[1]NON-LINKED'!P11</f>
        <v>0</v>
      </c>
      <c r="Q11" s="38">
        <f>[1]LINKED!Q11+'[1]NON-LINKED'!Q11</f>
        <v>0</v>
      </c>
    </row>
    <row r="12" spans="2:17" ht="30.75" customHeight="1" x14ac:dyDescent="0.3">
      <c r="B12" s="15" t="s">
        <v>56</v>
      </c>
      <c r="C12" s="38">
        <f>[1]LINKED!C12+'[1]NON-LINKED'!C12</f>
        <v>0</v>
      </c>
      <c r="D12" s="38">
        <f>[1]LINKED!D12+'[1]NON-LINKED'!D12</f>
        <v>0</v>
      </c>
      <c r="E12" s="38">
        <f>[1]LINKED!E12+'[1]NON-LINKED'!E12</f>
        <v>0</v>
      </c>
      <c r="F12" s="38">
        <f>[1]LINKED!F12+'[1]NON-LINKED'!F12</f>
        <v>0</v>
      </c>
      <c r="G12" s="38">
        <f>[1]LINKED!G12+'[1]NON-LINKED'!G12</f>
        <v>0</v>
      </c>
      <c r="H12" s="38">
        <f>[1]LINKED!H12+'[1]NON-LINKED'!H12</f>
        <v>0</v>
      </c>
      <c r="I12" s="38">
        <f>[1]LINKED!I12+'[1]NON-LINKED'!I12</f>
        <v>0</v>
      </c>
      <c r="J12" s="38">
        <f>[1]LINKED!J12+'[1]NON-LINKED'!J12</f>
        <v>0</v>
      </c>
      <c r="K12" s="38">
        <f>[1]LINKED!K12+'[1]NON-LINKED'!K12</f>
        <v>0</v>
      </c>
      <c r="L12" s="38">
        <f>[1]LINKED!L12+'[1]NON-LINKED'!L12</f>
        <v>0</v>
      </c>
      <c r="M12" s="38">
        <f>[1]LINKED!M12+'[1]NON-LINKED'!M12</f>
        <v>0</v>
      </c>
      <c r="N12" s="38">
        <f>[1]LINKED!N12+'[1]NON-LINKED'!N12</f>
        <v>0</v>
      </c>
      <c r="O12" s="38">
        <f>[1]LINKED!O12+'[1]NON-LINKED'!O12</f>
        <v>0</v>
      </c>
      <c r="P12" s="38">
        <f>[1]LINKED!P12+'[1]NON-LINKED'!P12</f>
        <v>0</v>
      </c>
      <c r="Q12" s="39">
        <f>[1]LINKED!Q12+'[1]NON-LINKED'!Q12</f>
        <v>0</v>
      </c>
    </row>
    <row r="13" spans="2:17" ht="30.75" customHeight="1" x14ac:dyDescent="0.3">
      <c r="B13" s="15" t="s">
        <v>57</v>
      </c>
      <c r="C13" s="38">
        <f>[1]LINKED!C13+'[1]NON-LINKED'!C13</f>
        <v>0</v>
      </c>
      <c r="D13" s="38">
        <f>[1]LINKED!D13+'[1]NON-LINKED'!D13</f>
        <v>0</v>
      </c>
      <c r="E13" s="38">
        <f>[1]LINKED!E13+'[1]NON-LINKED'!E13</f>
        <v>0</v>
      </c>
      <c r="F13" s="38">
        <f>[1]LINKED!F13+'[1]NON-LINKED'!F13</f>
        <v>0</v>
      </c>
      <c r="G13" s="38">
        <f>[1]LINKED!G13+'[1]NON-LINKED'!G13</f>
        <v>0</v>
      </c>
      <c r="H13" s="38">
        <f>[1]LINKED!H13+'[1]NON-LINKED'!H13</f>
        <v>0</v>
      </c>
      <c r="I13" s="38">
        <f>[1]LINKED!I13+'[1]NON-LINKED'!I13</f>
        <v>0</v>
      </c>
      <c r="J13" s="38">
        <f>[1]LINKED!J13+'[1]NON-LINKED'!J13</f>
        <v>0</v>
      </c>
      <c r="K13" s="38">
        <f>[1]LINKED!K13+'[1]NON-LINKED'!K13</f>
        <v>0</v>
      </c>
      <c r="L13" s="38">
        <f>[1]LINKED!L13+'[1]NON-LINKED'!L13</f>
        <v>0</v>
      </c>
      <c r="M13" s="38">
        <f>[1]LINKED!M13+'[1]NON-LINKED'!M13</f>
        <v>0</v>
      </c>
      <c r="N13" s="38">
        <f>[1]LINKED!N13+'[1]NON-LINKED'!N13</f>
        <v>0</v>
      </c>
      <c r="O13" s="38">
        <f>[1]LINKED!O13+'[1]NON-LINKED'!O13</f>
        <v>0</v>
      </c>
      <c r="P13" s="38">
        <f>[1]LINKED!P13+'[1]NON-LINKED'!P13</f>
        <v>0</v>
      </c>
      <c r="Q13" s="39">
        <f>[1]LINKED!Q13+'[1]NON-LINKED'!Q13</f>
        <v>0</v>
      </c>
    </row>
    <row r="14" spans="2:17" ht="30.75" customHeight="1" x14ac:dyDescent="0.3">
      <c r="B14" s="15" t="s">
        <v>58</v>
      </c>
      <c r="C14" s="38">
        <f>[1]LINKED!C14+'[1]NON-LINKED'!C14</f>
        <v>0</v>
      </c>
      <c r="D14" s="38">
        <f>[1]LINKED!D14+'[1]NON-LINKED'!D14</f>
        <v>0</v>
      </c>
      <c r="E14" s="38">
        <f>[1]LINKED!E14+'[1]NON-LINKED'!E14</f>
        <v>0</v>
      </c>
      <c r="F14" s="38">
        <f>[1]LINKED!F14+'[1]NON-LINKED'!F14</f>
        <v>0</v>
      </c>
      <c r="G14" s="38">
        <f>[1]LINKED!G14+'[1]NON-LINKED'!G14</f>
        <v>0</v>
      </c>
      <c r="H14" s="38">
        <f>[1]LINKED!H14+'[1]NON-LINKED'!H14</f>
        <v>0</v>
      </c>
      <c r="I14" s="38">
        <f>[1]LINKED!I14+'[1]NON-LINKED'!I14</f>
        <v>0</v>
      </c>
      <c r="J14" s="38">
        <f>[1]LINKED!J14+'[1]NON-LINKED'!J14</f>
        <v>0</v>
      </c>
      <c r="K14" s="38">
        <f>[1]LINKED!K14+'[1]NON-LINKED'!K14</f>
        <v>0</v>
      </c>
      <c r="L14" s="38">
        <f>[1]LINKED!L14+'[1]NON-LINKED'!L14</f>
        <v>0</v>
      </c>
      <c r="M14" s="38">
        <f>[1]LINKED!M14+'[1]NON-LINKED'!M14</f>
        <v>0</v>
      </c>
      <c r="N14" s="38">
        <f>[1]LINKED!N14+'[1]NON-LINKED'!N14</f>
        <v>0</v>
      </c>
      <c r="O14" s="38">
        <f>[1]LINKED!O14+'[1]NON-LINKED'!O14</f>
        <v>0</v>
      </c>
      <c r="P14" s="38">
        <f>[1]LINKED!P14+'[1]NON-LINKED'!P14</f>
        <v>0</v>
      </c>
      <c r="Q14" s="39">
        <f>[1]LINKED!Q14+'[1]NON-LINKED'!Q14</f>
        <v>0</v>
      </c>
    </row>
    <row r="15" spans="2:17" ht="30.75" customHeight="1" x14ac:dyDescent="0.3">
      <c r="B15" s="15" t="s">
        <v>59</v>
      </c>
      <c r="C15" s="38">
        <f>[1]LINKED!C15+'[1]NON-LINKED'!C15</f>
        <v>439694</v>
      </c>
      <c r="D15" s="38">
        <f>[1]LINKED!D15+'[1]NON-LINKED'!D15</f>
        <v>21746</v>
      </c>
      <c r="E15" s="38">
        <f>[1]LINKED!E15+'[1]NON-LINKED'!E15</f>
        <v>21746</v>
      </c>
      <c r="F15" s="38">
        <f>[1]LINKED!F15+'[1]NON-LINKED'!F15</f>
        <v>0</v>
      </c>
      <c r="G15" s="38">
        <f>[1]LINKED!G15+'[1]NON-LINKED'!G15</f>
        <v>40877</v>
      </c>
      <c r="H15" s="38">
        <f>[1]LINKED!H15+'[1]NON-LINKED'!H15</f>
        <v>20800</v>
      </c>
      <c r="I15" s="38">
        <f>[1]LINKED!I15+'[1]NON-LINKED'!I15</f>
        <v>0</v>
      </c>
      <c r="J15" s="38">
        <f>[1]LINKED!J15+'[1]NON-LINKED'!J15</f>
        <v>0</v>
      </c>
      <c r="K15" s="38">
        <f>[1]LINKED!K15+'[1]NON-LINKED'!K15</f>
        <v>0</v>
      </c>
      <c r="L15" s="38">
        <f>[1]LINKED!L15+'[1]NON-LINKED'!L15</f>
        <v>0</v>
      </c>
      <c r="M15" s="38">
        <f>[1]LINKED!M15+'[1]NON-LINKED'!M15</f>
        <v>0</v>
      </c>
      <c r="N15" s="38">
        <f>[1]LINKED!N15+'[1]NON-LINKED'!N15</f>
        <v>14072</v>
      </c>
      <c r="O15" s="38">
        <f>[1]LINKED!O15+'[1]NON-LINKED'!O15</f>
        <v>0</v>
      </c>
      <c r="P15" s="38">
        <f>[1]LINKED!P15+'[1]NON-LINKED'!P15</f>
        <v>3035</v>
      </c>
      <c r="Q15" s="39">
        <f>[1]LINKED!Q15+'[1]NON-LINKED'!Q15</f>
        <v>451676</v>
      </c>
    </row>
    <row r="16" spans="2:17" ht="30.75" customHeight="1" x14ac:dyDescent="0.3">
      <c r="B16" s="15" t="s">
        <v>60</v>
      </c>
      <c r="C16" s="38">
        <f>[1]LINKED!C16+'[1]NON-LINKED'!C16</f>
        <v>0</v>
      </c>
      <c r="D16" s="38">
        <f>[1]LINKED!D16+'[1]NON-LINKED'!D16</f>
        <v>0</v>
      </c>
      <c r="E16" s="38">
        <f>[1]LINKED!E16+'[1]NON-LINKED'!E16</f>
        <v>0</v>
      </c>
      <c r="F16" s="38">
        <f>[1]LINKED!F16+'[1]NON-LINKED'!F16</f>
        <v>0</v>
      </c>
      <c r="G16" s="38">
        <f>[1]LINKED!G16+'[1]NON-LINKED'!G16</f>
        <v>0</v>
      </c>
      <c r="H16" s="38">
        <f>[1]LINKED!H16+'[1]NON-LINKED'!H16</f>
        <v>0</v>
      </c>
      <c r="I16" s="38">
        <f>[1]LINKED!I16+'[1]NON-LINKED'!I16</f>
        <v>0</v>
      </c>
      <c r="J16" s="38">
        <f>[1]LINKED!J16+'[1]NON-LINKED'!J16</f>
        <v>0</v>
      </c>
      <c r="K16" s="38">
        <f>[1]LINKED!K16+'[1]NON-LINKED'!K16</f>
        <v>0</v>
      </c>
      <c r="L16" s="38">
        <f>[1]LINKED!L16+'[1]NON-LINKED'!L16</f>
        <v>0</v>
      </c>
      <c r="M16" s="38">
        <f>[1]LINKED!M16+'[1]NON-LINKED'!M16</f>
        <v>0</v>
      </c>
      <c r="N16" s="38">
        <f>[1]LINKED!N16+'[1]NON-LINKED'!N16</f>
        <v>0</v>
      </c>
      <c r="O16" s="38">
        <f>[1]LINKED!O16+'[1]NON-LINKED'!O16</f>
        <v>0</v>
      </c>
      <c r="P16" s="38">
        <f>[1]LINKED!P16+'[1]NON-LINKED'!P16</f>
        <v>0</v>
      </c>
      <c r="Q16" s="39">
        <f>[1]LINKED!Q16+'[1]NON-LINKED'!Q16</f>
        <v>0</v>
      </c>
    </row>
    <row r="17" spans="2:17" ht="30.75" customHeight="1" x14ac:dyDescent="0.3">
      <c r="B17" s="15" t="s">
        <v>61</v>
      </c>
      <c r="C17" s="38">
        <f>[1]LINKED!C17+'[1]NON-LINKED'!C17</f>
        <v>0</v>
      </c>
      <c r="D17" s="38">
        <f>[1]LINKED!D17+'[1]NON-LINKED'!D17</f>
        <v>0</v>
      </c>
      <c r="E17" s="38">
        <f>[1]LINKED!E17+'[1]NON-LINKED'!E17</f>
        <v>0</v>
      </c>
      <c r="F17" s="38">
        <f>[1]LINKED!F17+'[1]NON-LINKED'!F17</f>
        <v>0</v>
      </c>
      <c r="G17" s="38">
        <f>[1]LINKED!G17+'[1]NON-LINKED'!G17</f>
        <v>0</v>
      </c>
      <c r="H17" s="38">
        <f>[1]LINKED!H17+'[1]NON-LINKED'!H17</f>
        <v>0</v>
      </c>
      <c r="I17" s="38">
        <f>[1]LINKED!I17+'[1]NON-LINKED'!I17</f>
        <v>0</v>
      </c>
      <c r="J17" s="38">
        <f>[1]LINKED!J17+'[1]NON-LINKED'!J17</f>
        <v>0</v>
      </c>
      <c r="K17" s="38">
        <f>[1]LINKED!K17+'[1]NON-LINKED'!K17</f>
        <v>0</v>
      </c>
      <c r="L17" s="38">
        <f>[1]LINKED!L17+'[1]NON-LINKED'!L17</f>
        <v>0</v>
      </c>
      <c r="M17" s="38">
        <f>[1]LINKED!M17+'[1]NON-LINKED'!M17</f>
        <v>0</v>
      </c>
      <c r="N17" s="38">
        <f>[1]LINKED!N17+'[1]NON-LINKED'!N17</f>
        <v>0</v>
      </c>
      <c r="O17" s="38">
        <f>[1]LINKED!O17+'[1]NON-LINKED'!O17</f>
        <v>0</v>
      </c>
      <c r="P17" s="38">
        <f>[1]LINKED!P17+'[1]NON-LINKED'!P17</f>
        <v>0</v>
      </c>
      <c r="Q17" s="39">
        <f>[1]LINKED!Q17+'[1]NON-LINKED'!Q17</f>
        <v>0</v>
      </c>
    </row>
    <row r="18" spans="2:17" ht="30.75" customHeight="1" x14ac:dyDescent="0.3">
      <c r="B18" s="15" t="s">
        <v>182</v>
      </c>
      <c r="C18" s="38">
        <f>[1]LINKED!C18+'[1]NON-LINKED'!C18</f>
        <v>0</v>
      </c>
      <c r="D18" s="38">
        <f>[1]LINKED!D18+'[1]NON-LINKED'!D18</f>
        <v>0</v>
      </c>
      <c r="E18" s="38">
        <f>[1]LINKED!E18+'[1]NON-LINKED'!E18</f>
        <v>0</v>
      </c>
      <c r="F18" s="38">
        <f>[1]LINKED!F18+'[1]NON-LINKED'!F18</f>
        <v>0</v>
      </c>
      <c r="G18" s="38">
        <f>[1]LINKED!G18+'[1]NON-LINKED'!G18</f>
        <v>0</v>
      </c>
      <c r="H18" s="38">
        <f>[1]LINKED!H18+'[1]NON-LINKED'!H18</f>
        <v>0</v>
      </c>
      <c r="I18" s="38">
        <f>[1]LINKED!I18+'[1]NON-LINKED'!I18</f>
        <v>0</v>
      </c>
      <c r="J18" s="38">
        <f>[1]LINKED!J18+'[1]NON-LINKED'!J18</f>
        <v>0</v>
      </c>
      <c r="K18" s="38">
        <f>[1]LINKED!K18+'[1]NON-LINKED'!K18</f>
        <v>0</v>
      </c>
      <c r="L18" s="38">
        <f>[1]LINKED!L18+'[1]NON-LINKED'!L18</f>
        <v>0</v>
      </c>
      <c r="M18" s="38">
        <f>[1]LINKED!M18+'[1]NON-LINKED'!M18</f>
        <v>0</v>
      </c>
      <c r="N18" s="38">
        <f>[1]LINKED!N18+'[1]NON-LINKED'!N18</f>
        <v>0</v>
      </c>
      <c r="O18" s="38">
        <f>[1]LINKED!O18+'[1]NON-LINKED'!O18</f>
        <v>0</v>
      </c>
      <c r="P18" s="38">
        <f>[1]LINKED!P18+'[1]NON-LINKED'!P18</f>
        <v>0</v>
      </c>
      <c r="Q18" s="39">
        <f>[1]LINKED!Q18+'[1]NON-LINKED'!Q18</f>
        <v>0</v>
      </c>
    </row>
    <row r="19" spans="2:17" ht="30.75" customHeight="1" x14ac:dyDescent="0.3">
      <c r="B19" s="15" t="s">
        <v>187</v>
      </c>
      <c r="C19" s="38">
        <f>[1]LINKED!C19+'[1]NON-LINKED'!C19</f>
        <v>4425992</v>
      </c>
      <c r="D19" s="38">
        <f>[1]LINKED!D19+'[1]NON-LINKED'!D19</f>
        <v>495894</v>
      </c>
      <c r="E19" s="38">
        <f>[1]LINKED!E19+'[1]NON-LINKED'!E19</f>
        <v>495894</v>
      </c>
      <c r="F19" s="38">
        <f>[1]LINKED!F19+'[1]NON-LINKED'!F19</f>
        <v>0</v>
      </c>
      <c r="G19" s="38">
        <f>[1]LINKED!G19+'[1]NON-LINKED'!G19</f>
        <v>878914</v>
      </c>
      <c r="H19" s="38">
        <f>[1]LINKED!H19+'[1]NON-LINKED'!H19</f>
        <v>794384</v>
      </c>
      <c r="I19" s="38">
        <f>[1]LINKED!I19+'[1]NON-LINKED'!I19</f>
        <v>0</v>
      </c>
      <c r="J19" s="38">
        <f>[1]LINKED!J19+'[1]NON-LINKED'!J19</f>
        <v>0</v>
      </c>
      <c r="K19" s="38">
        <f>[1]LINKED!K19+'[1]NON-LINKED'!K19</f>
        <v>0</v>
      </c>
      <c r="L19" s="38">
        <f>[1]LINKED!L19+'[1]NON-LINKED'!L19</f>
        <v>49635</v>
      </c>
      <c r="M19" s="38">
        <f>[1]LINKED!M19+'[1]NON-LINKED'!M19</f>
        <v>228193</v>
      </c>
      <c r="N19" s="38">
        <f>[1]LINKED!N19+'[1]NON-LINKED'!N19</f>
        <v>503851</v>
      </c>
      <c r="O19" s="38">
        <f>[1]LINKED!O19+'[1]NON-LINKED'!O19</f>
        <v>0</v>
      </c>
      <c r="P19" s="38">
        <f>[1]LINKED!P19+'[1]NON-LINKED'!P19</f>
        <v>0</v>
      </c>
      <c r="Q19" s="39">
        <f>[1]LINKED!Q19+'[1]NON-LINKED'!Q19</f>
        <v>4353525</v>
      </c>
    </row>
    <row r="20" spans="2:17" ht="30.75" customHeight="1" x14ac:dyDescent="0.3">
      <c r="B20" s="15" t="s">
        <v>36</v>
      </c>
      <c r="C20" s="38">
        <f>[1]LINKED!C20+'[1]NON-LINKED'!C20</f>
        <v>201389</v>
      </c>
      <c r="D20" s="38">
        <f>[1]LINKED!D20+'[1]NON-LINKED'!D20</f>
        <v>7125</v>
      </c>
      <c r="E20" s="38">
        <f>[1]LINKED!E20+'[1]NON-LINKED'!E20</f>
        <v>7125</v>
      </c>
      <c r="F20" s="38">
        <f>[1]LINKED!F20+'[1]NON-LINKED'!F20</f>
        <v>0</v>
      </c>
      <c r="G20" s="38">
        <f>[1]LINKED!G20+'[1]NON-LINKED'!G20</f>
        <v>36043</v>
      </c>
      <c r="H20" s="38">
        <f>[1]LINKED!H20+'[1]NON-LINKED'!H20</f>
        <v>0</v>
      </c>
      <c r="I20" s="38">
        <f>[1]LINKED!I20+'[1]NON-LINKED'!I20</f>
        <v>0</v>
      </c>
      <c r="J20" s="38">
        <f>[1]LINKED!J20+'[1]NON-LINKED'!J20</f>
        <v>0</v>
      </c>
      <c r="K20" s="38">
        <f>[1]LINKED!K20+'[1]NON-LINKED'!K20</f>
        <v>0</v>
      </c>
      <c r="L20" s="38">
        <f>[1]LINKED!L20+'[1]NON-LINKED'!L20</f>
        <v>0</v>
      </c>
      <c r="M20" s="38">
        <f>[1]LINKED!M20+'[1]NON-LINKED'!M20</f>
        <v>1027</v>
      </c>
      <c r="N20" s="38">
        <f>[1]LINKED!N20+'[1]NON-LINKED'!N20</f>
        <v>6409</v>
      </c>
      <c r="O20" s="38">
        <f>[1]LINKED!O20+'[1]NON-LINKED'!O20</f>
        <v>0</v>
      </c>
      <c r="P20" s="38">
        <f>[1]LINKED!P20+'[1]NON-LINKED'!P20</f>
        <v>0</v>
      </c>
      <c r="Q20" s="39">
        <f>[1]LINKED!Q20+'[1]NON-LINKED'!Q20</f>
        <v>213896</v>
      </c>
    </row>
    <row r="21" spans="2:17" ht="30.75" customHeight="1" x14ac:dyDescent="0.3">
      <c r="B21" s="80" t="s">
        <v>258</v>
      </c>
      <c r="C21" s="38">
        <f>[1]LINKED!C21+'[1]NON-LINKED'!C21</f>
        <v>352458</v>
      </c>
      <c r="D21" s="38">
        <f>[1]LINKED!D21+'[1]NON-LINKED'!D21</f>
        <v>8126</v>
      </c>
      <c r="E21" s="38">
        <f>[1]LINKED!E21+'[1]NON-LINKED'!E21</f>
        <v>8126</v>
      </c>
      <c r="F21" s="38">
        <f>[1]LINKED!F21+'[1]NON-LINKED'!F21</f>
        <v>2157</v>
      </c>
      <c r="G21" s="38">
        <f>[1]LINKED!G21+'[1]NON-LINKED'!G21</f>
        <v>26311</v>
      </c>
      <c r="H21" s="38">
        <f>[1]LINKED!H21+'[1]NON-LINKED'!H21</f>
        <v>26311</v>
      </c>
      <c r="I21" s="38">
        <f>[1]LINKED!I21+'[1]NON-LINKED'!I21</f>
        <v>0</v>
      </c>
      <c r="J21" s="38">
        <f>[1]LINKED!J21+'[1]NON-LINKED'!J21</f>
        <v>0</v>
      </c>
      <c r="K21" s="38">
        <f>[1]LINKED!K21+'[1]NON-LINKED'!K21</f>
        <v>0</v>
      </c>
      <c r="L21" s="38">
        <f>[1]LINKED!L21+'[1]NON-LINKED'!L21</f>
        <v>0</v>
      </c>
      <c r="M21" s="38">
        <f>[1]LINKED!M21+'[1]NON-LINKED'!M21</f>
        <v>32521</v>
      </c>
      <c r="N21" s="38">
        <f>[1]LINKED!N21+'[1]NON-LINKED'!N21</f>
        <v>28707</v>
      </c>
      <c r="O21" s="38">
        <f>[1]LINKED!O21+'[1]NON-LINKED'!O21</f>
        <v>0</v>
      </c>
      <c r="P21" s="38">
        <f>[1]LINKED!P21+'[1]NON-LINKED'!P21</f>
        <v>0</v>
      </c>
      <c r="Q21" s="39">
        <f>[1]LINKED!Q21+'[1]NON-LINKED'!Q21</f>
        <v>332617</v>
      </c>
    </row>
    <row r="22" spans="2:17" ht="30.75" customHeight="1" x14ac:dyDescent="0.3">
      <c r="B22" s="15" t="s">
        <v>62</v>
      </c>
      <c r="C22" s="38">
        <f>[1]LINKED!C22+'[1]NON-LINKED'!C22</f>
        <v>5968831</v>
      </c>
      <c r="D22" s="38">
        <f>[1]LINKED!D22+'[1]NON-LINKED'!D22</f>
        <v>415000</v>
      </c>
      <c r="E22" s="38">
        <f>[1]LINKED!E22+'[1]NON-LINKED'!E22</f>
        <v>415000</v>
      </c>
      <c r="F22" s="38">
        <f>[1]LINKED!F22+'[1]NON-LINKED'!F22</f>
        <v>0</v>
      </c>
      <c r="G22" s="38">
        <f>[1]LINKED!G22+'[1]NON-LINKED'!G22</f>
        <v>521196</v>
      </c>
      <c r="H22" s="38">
        <f>[1]LINKED!H22+'[1]NON-LINKED'!H22</f>
        <v>24638</v>
      </c>
      <c r="I22" s="38">
        <f>[1]LINKED!I22+'[1]NON-LINKED'!I22</f>
        <v>472623</v>
      </c>
      <c r="J22" s="38">
        <f>[1]LINKED!J22+'[1]NON-LINKED'!J22</f>
        <v>0</v>
      </c>
      <c r="K22" s="38">
        <f>[1]LINKED!K22+'[1]NON-LINKED'!K22</f>
        <v>0</v>
      </c>
      <c r="L22" s="38">
        <f>[1]LINKED!L22+'[1]NON-LINKED'!L22</f>
        <v>0</v>
      </c>
      <c r="M22" s="38">
        <f>[1]LINKED!M22+'[1]NON-LINKED'!M22</f>
        <v>0</v>
      </c>
      <c r="N22" s="38">
        <f>[1]LINKED!N22+'[1]NON-LINKED'!N22</f>
        <v>331464</v>
      </c>
      <c r="O22" s="38">
        <f>[1]LINKED!O22+'[1]NON-LINKED'!O22</f>
        <v>13490</v>
      </c>
      <c r="P22" s="38">
        <f>[1]LINKED!P22+'[1]NON-LINKED'!P22</f>
        <v>0</v>
      </c>
      <c r="Q22" s="39">
        <f>[1]LINKED!Q22+'[1]NON-LINKED'!Q22</f>
        <v>6204544</v>
      </c>
    </row>
    <row r="23" spans="2:17" ht="30.75" customHeight="1" x14ac:dyDescent="0.3">
      <c r="B23" s="15" t="s">
        <v>63</v>
      </c>
      <c r="C23" s="38">
        <f>[1]LINKED!C23+'[1]NON-LINKED'!C23</f>
        <v>109099</v>
      </c>
      <c r="D23" s="38">
        <f>[1]LINKED!D23+'[1]NON-LINKED'!D23</f>
        <v>25698</v>
      </c>
      <c r="E23" s="38">
        <f>[1]LINKED!E23+'[1]NON-LINKED'!E23</f>
        <v>25698</v>
      </c>
      <c r="F23" s="38">
        <f>[1]LINKED!F23+'[1]NON-LINKED'!F23</f>
        <v>0</v>
      </c>
      <c r="G23" s="38">
        <f>[1]LINKED!G23+'[1]NON-LINKED'!G23</f>
        <v>0</v>
      </c>
      <c r="H23" s="38">
        <f>[1]LINKED!H23+'[1]NON-LINKED'!H23</f>
        <v>0</v>
      </c>
      <c r="I23" s="38">
        <f>[1]LINKED!I23+'[1]NON-LINKED'!I23</f>
        <v>0</v>
      </c>
      <c r="J23" s="38">
        <f>[1]LINKED!J23+'[1]NON-LINKED'!J23</f>
        <v>0</v>
      </c>
      <c r="K23" s="38">
        <f>[1]LINKED!K23+'[1]NON-LINKED'!K23</f>
        <v>0</v>
      </c>
      <c r="L23" s="38">
        <f>[1]LINKED!L23+'[1]NON-LINKED'!L23</f>
        <v>0</v>
      </c>
      <c r="M23" s="38">
        <f>[1]LINKED!M23+'[1]NON-LINKED'!M23</f>
        <v>0</v>
      </c>
      <c r="N23" s="38">
        <f>[1]LINKED!N23+'[1]NON-LINKED'!N23</f>
        <v>0</v>
      </c>
      <c r="O23" s="38">
        <f>[1]LINKED!O23+'[1]NON-LINKED'!O23</f>
        <v>0</v>
      </c>
      <c r="P23" s="38">
        <f>[1]LINKED!P23+'[1]NON-LINKED'!P23</f>
        <v>0</v>
      </c>
      <c r="Q23" s="39">
        <f>[1]LINKED!Q23+'[1]NON-LINKED'!Q23</f>
        <v>134797</v>
      </c>
    </row>
    <row r="24" spans="2:17" ht="30.75" customHeight="1" x14ac:dyDescent="0.3">
      <c r="B24" s="15" t="s">
        <v>185</v>
      </c>
      <c r="C24" s="38">
        <f>[1]LINKED!C24+'[1]NON-LINKED'!C24</f>
        <v>0</v>
      </c>
      <c r="D24" s="38">
        <f>[1]LINKED!D24+'[1]NON-LINKED'!D24</f>
        <v>0</v>
      </c>
      <c r="E24" s="38">
        <f>[1]LINKED!E24+'[1]NON-LINKED'!E24</f>
        <v>0</v>
      </c>
      <c r="F24" s="38">
        <f>[1]LINKED!F24+'[1]NON-LINKED'!F24</f>
        <v>0</v>
      </c>
      <c r="G24" s="38">
        <f>[1]LINKED!G24+'[1]NON-LINKED'!G24</f>
        <v>0</v>
      </c>
      <c r="H24" s="38">
        <f>[1]LINKED!H24+'[1]NON-LINKED'!H24</f>
        <v>0</v>
      </c>
      <c r="I24" s="38">
        <f>[1]LINKED!I24+'[1]NON-LINKED'!I24</f>
        <v>0</v>
      </c>
      <c r="J24" s="38">
        <f>[1]LINKED!J24+'[1]NON-LINKED'!J24</f>
        <v>0</v>
      </c>
      <c r="K24" s="38">
        <f>[1]LINKED!K24+'[1]NON-LINKED'!K24</f>
        <v>0</v>
      </c>
      <c r="L24" s="38">
        <f>[1]LINKED!L24+'[1]NON-LINKED'!L24</f>
        <v>0</v>
      </c>
      <c r="M24" s="38">
        <f>[1]LINKED!M24+'[1]NON-LINKED'!M24</f>
        <v>0</v>
      </c>
      <c r="N24" s="38">
        <f>[1]LINKED!N24+'[1]NON-LINKED'!N24</f>
        <v>0</v>
      </c>
      <c r="O24" s="38">
        <f>[1]LINKED!O24+'[1]NON-LINKED'!O24</f>
        <v>0</v>
      </c>
      <c r="P24" s="38">
        <f>[1]LINKED!P24+'[1]NON-LINKED'!P24</f>
        <v>0</v>
      </c>
      <c r="Q24" s="39">
        <f>[1]LINKED!Q24+'[1]NON-LINKED'!Q24</f>
        <v>0</v>
      </c>
    </row>
    <row r="25" spans="2:17" ht="30.75" customHeight="1" x14ac:dyDescent="0.3">
      <c r="B25" s="15" t="s">
        <v>186</v>
      </c>
      <c r="C25" s="38">
        <f>[1]LINKED!C25+'[1]NON-LINKED'!C25</f>
        <v>0</v>
      </c>
      <c r="D25" s="38">
        <f>[1]LINKED!D25+'[1]NON-LINKED'!D25</f>
        <v>0</v>
      </c>
      <c r="E25" s="38">
        <f>[1]LINKED!E25+'[1]NON-LINKED'!E25</f>
        <v>0</v>
      </c>
      <c r="F25" s="38">
        <f>[1]LINKED!F25+'[1]NON-LINKED'!F25</f>
        <v>0</v>
      </c>
      <c r="G25" s="38">
        <f>[1]LINKED!G25+'[1]NON-LINKED'!G25</f>
        <v>0</v>
      </c>
      <c r="H25" s="38">
        <f>[1]LINKED!H25+'[1]NON-LINKED'!H25</f>
        <v>0</v>
      </c>
      <c r="I25" s="38">
        <f>[1]LINKED!I25+'[1]NON-LINKED'!I25</f>
        <v>0</v>
      </c>
      <c r="J25" s="38">
        <f>[1]LINKED!J25+'[1]NON-LINKED'!J25</f>
        <v>0</v>
      </c>
      <c r="K25" s="38">
        <f>[1]LINKED!K25+'[1]NON-LINKED'!K25</f>
        <v>0</v>
      </c>
      <c r="L25" s="38">
        <f>[1]LINKED!L25+'[1]NON-LINKED'!L25</f>
        <v>0</v>
      </c>
      <c r="M25" s="38">
        <f>[1]LINKED!M25+'[1]NON-LINKED'!M25</f>
        <v>0</v>
      </c>
      <c r="N25" s="38">
        <f>[1]LINKED!N25+'[1]NON-LINKED'!N25</f>
        <v>0</v>
      </c>
      <c r="O25" s="38">
        <f>[1]LINKED!O25+'[1]NON-LINKED'!O25</f>
        <v>0</v>
      </c>
      <c r="P25" s="38">
        <f>[1]LINKED!P25+'[1]NON-LINKED'!P25</f>
        <v>0</v>
      </c>
      <c r="Q25" s="39">
        <f>[1]LINKED!Q25+'[1]NON-LINKED'!Q25</f>
        <v>0</v>
      </c>
    </row>
    <row r="26" spans="2:17" ht="30.75" customHeight="1" x14ac:dyDescent="0.3">
      <c r="B26" s="15" t="s">
        <v>209</v>
      </c>
      <c r="C26" s="38">
        <f>[1]LINKED!C26+'[1]NON-LINKED'!C26</f>
        <v>6446386</v>
      </c>
      <c r="D26" s="38">
        <f>[1]LINKED!D26+'[1]NON-LINKED'!D26</f>
        <v>418670</v>
      </c>
      <c r="E26" s="38">
        <f>[1]LINKED!E26+'[1]NON-LINKED'!E26</f>
        <v>418670</v>
      </c>
      <c r="F26" s="38">
        <f>[1]LINKED!F26+'[1]NON-LINKED'!F26</f>
        <v>0</v>
      </c>
      <c r="G26" s="38">
        <f>[1]LINKED!G26+'[1]NON-LINKED'!G26</f>
        <v>1099189</v>
      </c>
      <c r="H26" s="38">
        <f>[1]LINKED!H26+'[1]NON-LINKED'!H26</f>
        <v>1087291</v>
      </c>
      <c r="I26" s="38">
        <f>[1]LINKED!I26+'[1]NON-LINKED'!I26</f>
        <v>0</v>
      </c>
      <c r="J26" s="38">
        <f>[1]LINKED!J26+'[1]NON-LINKED'!J26</f>
        <v>0</v>
      </c>
      <c r="K26" s="38">
        <f>[1]LINKED!K26+'[1]NON-LINKED'!K26</f>
        <v>0</v>
      </c>
      <c r="L26" s="38">
        <f>[1]LINKED!L26+'[1]NON-LINKED'!L26</f>
        <v>52714</v>
      </c>
      <c r="M26" s="38">
        <f>[1]LINKED!M26+'[1]NON-LINKED'!M26</f>
        <v>106506</v>
      </c>
      <c r="N26" s="38">
        <f>[1]LINKED!N26+'[1]NON-LINKED'!N26</f>
        <v>-473914</v>
      </c>
      <c r="O26" s="38">
        <f>[1]LINKED!O26+'[1]NON-LINKED'!O26</f>
        <v>0</v>
      </c>
      <c r="P26" s="38">
        <f>[1]LINKED!P26+'[1]NON-LINKED'!P26</f>
        <v>0</v>
      </c>
      <c r="Q26" s="39">
        <f>[1]LINKED!Q26+'[1]NON-LINKED'!Q26</f>
        <v>5144632</v>
      </c>
    </row>
    <row r="27" spans="2:17" ht="30.75" customHeight="1" x14ac:dyDescent="0.3">
      <c r="B27" s="15" t="s">
        <v>40</v>
      </c>
      <c r="C27" s="38">
        <f>[1]LINKED!C27+'[1]NON-LINKED'!C27</f>
        <v>0</v>
      </c>
      <c r="D27" s="38">
        <f>[1]LINKED!D27+'[1]NON-LINKED'!D27</f>
        <v>0</v>
      </c>
      <c r="E27" s="38">
        <f>[1]LINKED!E27+'[1]NON-LINKED'!E27</f>
        <v>0</v>
      </c>
      <c r="F27" s="38">
        <f>[1]LINKED!F27+'[1]NON-LINKED'!F27</f>
        <v>0</v>
      </c>
      <c r="G27" s="38">
        <f>[1]LINKED!G27+'[1]NON-LINKED'!G27</f>
        <v>0</v>
      </c>
      <c r="H27" s="38">
        <f>[1]LINKED!H27+'[1]NON-LINKED'!H27</f>
        <v>0</v>
      </c>
      <c r="I27" s="38">
        <f>[1]LINKED!I27+'[1]NON-LINKED'!I27</f>
        <v>0</v>
      </c>
      <c r="J27" s="38">
        <f>[1]LINKED!J27+'[1]NON-LINKED'!J27</f>
        <v>0</v>
      </c>
      <c r="K27" s="38">
        <f>[1]LINKED!K27+'[1]NON-LINKED'!K27</f>
        <v>0</v>
      </c>
      <c r="L27" s="38">
        <f>[1]LINKED!L27+'[1]NON-LINKED'!L27</f>
        <v>0</v>
      </c>
      <c r="M27" s="38">
        <f>[1]LINKED!M27+'[1]NON-LINKED'!M27</f>
        <v>0</v>
      </c>
      <c r="N27" s="38">
        <f>[1]LINKED!N27+'[1]NON-LINKED'!N27</f>
        <v>0</v>
      </c>
      <c r="O27" s="38">
        <f>[1]LINKED!O27+'[1]NON-LINKED'!O27</f>
        <v>0</v>
      </c>
      <c r="P27" s="38">
        <f>[1]LINKED!P27+'[1]NON-LINKED'!P27</f>
        <v>0</v>
      </c>
      <c r="Q27" s="39">
        <f>[1]LINKED!Q27+'[1]NON-LINKED'!Q27</f>
        <v>0</v>
      </c>
    </row>
    <row r="28" spans="2:17" ht="30.75" customHeight="1" x14ac:dyDescent="0.3">
      <c r="B28" s="15" t="s">
        <v>64</v>
      </c>
      <c r="C28" s="38">
        <f>[1]LINKED!C28+'[1]NON-LINKED'!C28</f>
        <v>5226</v>
      </c>
      <c r="D28" s="38">
        <f>[1]LINKED!D28+'[1]NON-LINKED'!D28</f>
        <v>1727</v>
      </c>
      <c r="E28" s="38">
        <f>[1]LINKED!E28+'[1]NON-LINKED'!E28</f>
        <v>1727</v>
      </c>
      <c r="F28" s="38">
        <f>[1]LINKED!F28+'[1]NON-LINKED'!F28</f>
        <v>0</v>
      </c>
      <c r="G28" s="38">
        <f>[1]LINKED!G28+'[1]NON-LINKED'!G28</f>
        <v>0</v>
      </c>
      <c r="H28" s="38">
        <f>[1]LINKED!H28+'[1]NON-LINKED'!H28</f>
        <v>0</v>
      </c>
      <c r="I28" s="38">
        <f>[1]LINKED!I28+'[1]NON-LINKED'!I28</f>
        <v>0</v>
      </c>
      <c r="J28" s="38">
        <f>[1]LINKED!J28+'[1]NON-LINKED'!J28</f>
        <v>0</v>
      </c>
      <c r="K28" s="38">
        <f>[1]LINKED!K28+'[1]NON-LINKED'!K28</f>
        <v>0</v>
      </c>
      <c r="L28" s="38">
        <f>[1]LINKED!L28+'[1]NON-LINKED'!L28</f>
        <v>0</v>
      </c>
      <c r="M28" s="38">
        <f>[1]LINKED!M28+'[1]NON-LINKED'!M28</f>
        <v>440</v>
      </c>
      <c r="N28" s="38">
        <f>[1]LINKED!N28+'[1]NON-LINKED'!N28</f>
        <v>388</v>
      </c>
      <c r="O28" s="38">
        <f>[1]LINKED!O28+'[1]NON-LINKED'!O28</f>
        <v>0</v>
      </c>
      <c r="P28" s="38">
        <f>[1]LINKED!P28+'[1]NON-LINKED'!P28</f>
        <v>0</v>
      </c>
      <c r="Q28" s="39">
        <f>[1]LINKED!Q28+'[1]NON-LINKED'!Q28</f>
        <v>6901</v>
      </c>
    </row>
    <row r="29" spans="2:17" ht="30.75" customHeight="1" x14ac:dyDescent="0.3">
      <c r="B29" s="15" t="s">
        <v>65</v>
      </c>
      <c r="C29" s="38">
        <f>[1]LINKED!C29+'[1]NON-LINKED'!C29</f>
        <v>0</v>
      </c>
      <c r="D29" s="38">
        <f>[1]LINKED!D29+'[1]NON-LINKED'!D29</f>
        <v>0</v>
      </c>
      <c r="E29" s="38">
        <f>[1]LINKED!E29+'[1]NON-LINKED'!E29</f>
        <v>0</v>
      </c>
      <c r="F29" s="38">
        <f>[1]LINKED!F29+'[1]NON-LINKED'!F29</f>
        <v>0</v>
      </c>
      <c r="G29" s="38">
        <f>[1]LINKED!G29+'[1]NON-LINKED'!G29</f>
        <v>0</v>
      </c>
      <c r="H29" s="38">
        <f>[1]LINKED!H29+'[1]NON-LINKED'!H29</f>
        <v>0</v>
      </c>
      <c r="I29" s="38">
        <f>[1]LINKED!I29+'[1]NON-LINKED'!I29</f>
        <v>0</v>
      </c>
      <c r="J29" s="38">
        <f>[1]LINKED!J29+'[1]NON-LINKED'!J29</f>
        <v>0</v>
      </c>
      <c r="K29" s="38">
        <f>[1]LINKED!K29+'[1]NON-LINKED'!K29</f>
        <v>0</v>
      </c>
      <c r="L29" s="38">
        <f>[1]LINKED!L29+'[1]NON-LINKED'!L29</f>
        <v>0</v>
      </c>
      <c r="M29" s="38">
        <f>[1]LINKED!M29+'[1]NON-LINKED'!M29</f>
        <v>0</v>
      </c>
      <c r="N29" s="38">
        <f>[1]LINKED!N29+'[1]NON-LINKED'!N29</f>
        <v>0</v>
      </c>
      <c r="O29" s="38">
        <f>[1]LINKED!O29+'[1]NON-LINKED'!O29</f>
        <v>0</v>
      </c>
      <c r="P29" s="38">
        <f>[1]LINKED!P29+'[1]NON-LINKED'!P29</f>
        <v>0</v>
      </c>
      <c r="Q29" s="39">
        <f>[1]LINKED!Q29+'[1]NON-LINKED'!Q29</f>
        <v>0</v>
      </c>
    </row>
    <row r="30" spans="2:17" ht="30.75" customHeight="1" x14ac:dyDescent="0.3">
      <c r="B30" s="15" t="s">
        <v>66</v>
      </c>
      <c r="C30" s="38">
        <f>[1]LINKED!C30+'[1]NON-LINKED'!C30</f>
        <v>893215</v>
      </c>
      <c r="D30" s="38">
        <f>[1]LINKED!D30+'[1]NON-LINKED'!D30</f>
        <v>365301</v>
      </c>
      <c r="E30" s="38">
        <f>[1]LINKED!E30+'[1]NON-LINKED'!E30</f>
        <v>365301</v>
      </c>
      <c r="F30" s="38">
        <f>[1]LINKED!F30+'[1]NON-LINKED'!F30</f>
        <v>0</v>
      </c>
      <c r="G30" s="38">
        <f>[1]LINKED!G30+'[1]NON-LINKED'!G30</f>
        <v>79743</v>
      </c>
      <c r="H30" s="38">
        <f>[1]LINKED!H30+'[1]NON-LINKED'!H30</f>
        <v>43605</v>
      </c>
      <c r="I30" s="38">
        <f>[1]LINKED!I30+'[1]NON-LINKED'!I30</f>
        <v>39384</v>
      </c>
      <c r="J30" s="38">
        <f>[1]LINKED!J30+'[1]NON-LINKED'!J30</f>
        <v>0</v>
      </c>
      <c r="K30" s="38">
        <f>[1]LINKED!K30+'[1]NON-LINKED'!K30</f>
        <v>0</v>
      </c>
      <c r="L30" s="38">
        <f>[1]LINKED!L30+'[1]NON-LINKED'!L30</f>
        <v>0</v>
      </c>
      <c r="M30" s="38">
        <f>[1]LINKED!M30+'[1]NON-LINKED'!M30</f>
        <v>0</v>
      </c>
      <c r="N30" s="38">
        <f>[1]LINKED!N30+'[1]NON-LINKED'!N30</f>
        <v>0</v>
      </c>
      <c r="O30" s="38">
        <f>[1]LINKED!O30+'[1]NON-LINKED'!O30</f>
        <v>0</v>
      </c>
      <c r="P30" s="38">
        <f>[1]LINKED!P30+'[1]NON-LINKED'!P30</f>
        <v>0</v>
      </c>
      <c r="Q30" s="39">
        <f>[1]LINKED!Q30+'[1]NON-LINKED'!Q30</f>
        <v>1175527</v>
      </c>
    </row>
    <row r="31" spans="2:17" ht="30.75" customHeight="1" x14ac:dyDescent="0.25">
      <c r="B31" s="87" t="s">
        <v>47</v>
      </c>
      <c r="C31" s="90">
        <f t="shared" ref="C31:Q31" si="0">SUM(C6:C30)</f>
        <v>22494941</v>
      </c>
      <c r="D31" s="90">
        <f t="shared" si="0"/>
        <v>2028727</v>
      </c>
      <c r="E31" s="90">
        <f t="shared" si="0"/>
        <v>2028727</v>
      </c>
      <c r="F31" s="90">
        <f t="shared" si="0"/>
        <v>2157</v>
      </c>
      <c r="G31" s="90">
        <f t="shared" si="0"/>
        <v>3468158</v>
      </c>
      <c r="H31" s="90">
        <f t="shared" si="0"/>
        <v>2795888</v>
      </c>
      <c r="I31" s="90">
        <f t="shared" si="0"/>
        <v>512007</v>
      </c>
      <c r="J31" s="90">
        <f t="shared" si="0"/>
        <v>0</v>
      </c>
      <c r="K31" s="90">
        <f t="shared" si="0"/>
        <v>0</v>
      </c>
      <c r="L31" s="90">
        <f t="shared" si="0"/>
        <v>178927</v>
      </c>
      <c r="M31" s="90">
        <f t="shared" si="0"/>
        <v>415825</v>
      </c>
      <c r="N31" s="90">
        <f t="shared" si="0"/>
        <v>410977</v>
      </c>
      <c r="O31" s="90">
        <f t="shared" si="0"/>
        <v>13490</v>
      </c>
      <c r="P31" s="90">
        <f t="shared" si="0"/>
        <v>3035</v>
      </c>
      <c r="Q31" s="90">
        <f t="shared" si="0"/>
        <v>21017630</v>
      </c>
    </row>
    <row r="32" spans="2:17" ht="30.75" customHeight="1" x14ac:dyDescent="0.25">
      <c r="B32" s="265" t="s">
        <v>48</v>
      </c>
      <c r="C32" s="266"/>
      <c r="D32" s="266"/>
      <c r="E32" s="266"/>
      <c r="F32" s="266"/>
      <c r="G32" s="266"/>
      <c r="H32" s="266"/>
      <c r="I32" s="266"/>
      <c r="J32" s="266"/>
      <c r="K32" s="266"/>
      <c r="L32" s="266"/>
      <c r="M32" s="266"/>
      <c r="N32" s="266"/>
      <c r="O32" s="266"/>
      <c r="P32" s="266"/>
      <c r="Q32" s="267"/>
    </row>
    <row r="33" spans="2:17" ht="30.75" customHeight="1" x14ac:dyDescent="0.3">
      <c r="B33" s="15" t="s">
        <v>49</v>
      </c>
      <c r="C33" s="38">
        <f>[1]LINKED!C33+'[1]NON-LINKED'!C33</f>
        <v>0</v>
      </c>
      <c r="D33" s="38">
        <f>[1]LINKED!D33+'[1]NON-LINKED'!D33</f>
        <v>0</v>
      </c>
      <c r="E33" s="38">
        <f>[1]LINKED!E33+'[1]NON-LINKED'!E33</f>
        <v>0</v>
      </c>
      <c r="F33" s="38">
        <f>[1]LINKED!F33+'[1]NON-LINKED'!F33</f>
        <v>0</v>
      </c>
      <c r="G33" s="38">
        <f>[1]LINKED!G33+'[1]NON-LINKED'!G33</f>
        <v>0</v>
      </c>
      <c r="H33" s="38">
        <f>[1]LINKED!H33+'[1]NON-LINKED'!H33</f>
        <v>0</v>
      </c>
      <c r="I33" s="38">
        <f>[1]LINKED!I33+'[1]NON-LINKED'!I33</f>
        <v>0</v>
      </c>
      <c r="J33" s="38">
        <f>[1]LINKED!J33+'[1]NON-LINKED'!J33</f>
        <v>0</v>
      </c>
      <c r="K33" s="38">
        <f>[1]LINKED!K33+'[1]NON-LINKED'!K33</f>
        <v>0</v>
      </c>
      <c r="L33" s="38">
        <f>[1]LINKED!L33+'[1]NON-LINKED'!L33</f>
        <v>0</v>
      </c>
      <c r="M33" s="38">
        <f>[1]LINKED!M33+'[1]NON-LINKED'!M33</f>
        <v>0</v>
      </c>
      <c r="N33" s="38">
        <f>[1]LINKED!N33+'[1]NON-LINKED'!N33</f>
        <v>0</v>
      </c>
      <c r="O33" s="38">
        <f>[1]LINKED!O33+'[1]NON-LINKED'!O33</f>
        <v>0</v>
      </c>
      <c r="P33" s="38">
        <f>[1]LINKED!P33+'[1]NON-LINKED'!P33</f>
        <v>0</v>
      </c>
      <c r="Q33" s="38">
        <f>[1]LINKED!Q33+'[1]NON-LINKED'!Q33</f>
        <v>0</v>
      </c>
    </row>
    <row r="34" spans="2:17" ht="30.75" customHeight="1" x14ac:dyDescent="0.3">
      <c r="B34" s="15" t="s">
        <v>81</v>
      </c>
      <c r="C34" s="38">
        <f>[1]LINKED!C34+'[1]NON-LINKED'!C34</f>
        <v>0</v>
      </c>
      <c r="D34" s="38">
        <f>[1]LINKED!D34+'[1]NON-LINKED'!D34</f>
        <v>0</v>
      </c>
      <c r="E34" s="38">
        <f>[1]LINKED!E34+'[1]NON-LINKED'!E34</f>
        <v>0</v>
      </c>
      <c r="F34" s="38">
        <f>[1]LINKED!F34+'[1]NON-LINKED'!F34</f>
        <v>0</v>
      </c>
      <c r="G34" s="38">
        <f>[1]LINKED!G34+'[1]NON-LINKED'!G34</f>
        <v>0</v>
      </c>
      <c r="H34" s="38">
        <f>[1]LINKED!H34+'[1]NON-LINKED'!H34</f>
        <v>0</v>
      </c>
      <c r="I34" s="38">
        <f>[1]LINKED!I34+'[1]NON-LINKED'!I34</f>
        <v>0</v>
      </c>
      <c r="J34" s="38">
        <f>[1]LINKED!J34+'[1]NON-LINKED'!J34</f>
        <v>0</v>
      </c>
      <c r="K34" s="38">
        <f>[1]LINKED!K34+'[1]NON-LINKED'!K34</f>
        <v>0</v>
      </c>
      <c r="L34" s="38">
        <f>[1]LINKED!L34+'[1]NON-LINKED'!L34</f>
        <v>0</v>
      </c>
      <c r="M34" s="38">
        <f>[1]LINKED!M34+'[1]NON-LINKED'!M34</f>
        <v>0</v>
      </c>
      <c r="N34" s="38">
        <f>[1]LINKED!N34+'[1]NON-LINKED'!N34</f>
        <v>0</v>
      </c>
      <c r="O34" s="38">
        <f>[1]LINKED!O34+'[1]NON-LINKED'!O34</f>
        <v>0</v>
      </c>
      <c r="P34" s="38">
        <f>[1]LINKED!P34+'[1]NON-LINKED'!P34</f>
        <v>0</v>
      </c>
      <c r="Q34" s="38">
        <f>[1]LINKED!Q34+'[1]NON-LINKED'!Q34</f>
        <v>0</v>
      </c>
    </row>
    <row r="35" spans="2:17" ht="30.75" customHeight="1" x14ac:dyDescent="0.3">
      <c r="B35" s="15" t="s">
        <v>50</v>
      </c>
      <c r="C35" s="38">
        <f>[1]LINKED!C35+'[1]NON-LINKED'!C35</f>
        <v>0</v>
      </c>
      <c r="D35" s="38">
        <f>[1]LINKED!D35+'[1]NON-LINKED'!D35</f>
        <v>0</v>
      </c>
      <c r="E35" s="38">
        <f>[1]LINKED!E35+'[1]NON-LINKED'!E35</f>
        <v>0</v>
      </c>
      <c r="F35" s="38">
        <f>[1]LINKED!F35+'[1]NON-LINKED'!F35</f>
        <v>0</v>
      </c>
      <c r="G35" s="38">
        <f>[1]LINKED!G35+'[1]NON-LINKED'!G35</f>
        <v>0</v>
      </c>
      <c r="H35" s="38">
        <f>[1]LINKED!H35+'[1]NON-LINKED'!H35</f>
        <v>0</v>
      </c>
      <c r="I35" s="38">
        <f>[1]LINKED!I35+'[1]NON-LINKED'!I35</f>
        <v>0</v>
      </c>
      <c r="J35" s="38">
        <f>[1]LINKED!J35+'[1]NON-LINKED'!J35</f>
        <v>0</v>
      </c>
      <c r="K35" s="38">
        <f>[1]LINKED!K35+'[1]NON-LINKED'!K35</f>
        <v>0</v>
      </c>
      <c r="L35" s="38">
        <f>[1]LINKED!L35+'[1]NON-LINKED'!L35</f>
        <v>0</v>
      </c>
      <c r="M35" s="38">
        <f>[1]LINKED!M35+'[1]NON-LINKED'!M35</f>
        <v>0</v>
      </c>
      <c r="N35" s="38">
        <f>[1]LINKED!N35+'[1]NON-LINKED'!N35</f>
        <v>0</v>
      </c>
      <c r="O35" s="38">
        <f>[1]LINKED!O35+'[1]NON-LINKED'!O35</f>
        <v>0</v>
      </c>
      <c r="P35" s="38">
        <f>[1]LINKED!P35+'[1]NON-LINKED'!P35</f>
        <v>0</v>
      </c>
      <c r="Q35" s="38">
        <f>[1]LINKED!Q35+'[1]NON-LINKED'!Q35</f>
        <v>0</v>
      </c>
    </row>
    <row r="36" spans="2:17" ht="30.75"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69" t="s">
        <v>52</v>
      </c>
      <c r="C37" s="269"/>
      <c r="D37" s="269"/>
      <c r="E37" s="269"/>
      <c r="F37" s="269"/>
      <c r="G37" s="269"/>
      <c r="H37" s="269"/>
      <c r="I37" s="269"/>
      <c r="J37" s="269"/>
      <c r="K37" s="269"/>
      <c r="L37" s="269"/>
      <c r="M37" s="269"/>
      <c r="N37" s="269"/>
      <c r="O37" s="269"/>
      <c r="P37" s="269"/>
      <c r="Q37" s="269"/>
    </row>
    <row r="39" spans="2:17" x14ac:dyDescent="0.25">
      <c r="C39" s="209"/>
      <c r="D39" s="209"/>
      <c r="E39" s="209"/>
      <c r="F39" s="209"/>
      <c r="G39" s="209"/>
      <c r="H39" s="209"/>
      <c r="I39" s="209"/>
      <c r="J39" s="209"/>
      <c r="K39" s="209"/>
      <c r="L39" s="209"/>
      <c r="M39" s="209"/>
      <c r="N39" s="209"/>
      <c r="O39" s="209"/>
      <c r="P39" s="209"/>
      <c r="Q39" s="209"/>
    </row>
  </sheetData>
  <sheetProtection password="E931"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B2:Q37"/>
  <sheetViews>
    <sheetView showGridLines="0" zoomScale="80" zoomScaleNormal="80" workbookViewId="0">
      <selection activeCell="H15" sqref="H15"/>
    </sheetView>
  </sheetViews>
  <sheetFormatPr defaultColWidth="15.7109375" defaultRowHeight="15" x14ac:dyDescent="0.25"/>
  <cols>
    <col min="1" max="1" width="15.7109375" style="9"/>
    <col min="2" max="2" width="44.7109375" style="9" customWidth="1"/>
    <col min="3" max="16" width="20.28515625" style="9" customWidth="1"/>
    <col min="17" max="17" width="20.28515625" style="20" customWidth="1"/>
    <col min="18" max="16384" width="15.7109375" style="9"/>
  </cols>
  <sheetData>
    <row r="2" spans="2:17" ht="8.25" customHeight="1" x14ac:dyDescent="0.25"/>
    <row r="3" spans="2:17" ht="26.25" customHeight="1" x14ac:dyDescent="0.25">
      <c r="B3" s="273" t="s">
        <v>292</v>
      </c>
      <c r="C3" s="273"/>
      <c r="D3" s="273"/>
      <c r="E3" s="273"/>
      <c r="F3" s="273"/>
      <c r="G3" s="273"/>
      <c r="H3" s="273"/>
      <c r="I3" s="273"/>
      <c r="J3" s="273"/>
      <c r="K3" s="273"/>
      <c r="L3" s="273"/>
      <c r="M3" s="273"/>
      <c r="N3" s="273"/>
      <c r="O3" s="273"/>
      <c r="P3" s="273"/>
      <c r="Q3" s="273"/>
    </row>
    <row r="4" spans="2:17" s="33" customFormat="1" ht="26.2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3.75" customHeight="1" x14ac:dyDescent="0.25">
      <c r="B5" s="265" t="s">
        <v>16</v>
      </c>
      <c r="C5" s="266"/>
      <c r="D5" s="266"/>
      <c r="E5" s="266"/>
      <c r="F5" s="266"/>
      <c r="G5" s="266"/>
      <c r="H5" s="266"/>
      <c r="I5" s="266"/>
      <c r="J5" s="266"/>
      <c r="K5" s="266"/>
      <c r="L5" s="266"/>
      <c r="M5" s="266"/>
      <c r="N5" s="266"/>
      <c r="O5" s="266"/>
      <c r="P5" s="266"/>
      <c r="Q5" s="267"/>
    </row>
    <row r="6" spans="2:17" ht="27.75" customHeight="1" x14ac:dyDescent="0.3">
      <c r="B6" s="15" t="s">
        <v>53</v>
      </c>
      <c r="C6" s="38">
        <f>[1]PH!C6</f>
        <v>0</v>
      </c>
      <c r="D6" s="38">
        <f>[1]PH!D6</f>
        <v>0</v>
      </c>
      <c r="E6" s="38">
        <f>[1]PH!E6</f>
        <v>0</v>
      </c>
      <c r="F6" s="38">
        <f>[1]PH!F6</f>
        <v>0</v>
      </c>
      <c r="G6" s="38">
        <f>[1]PH!G6</f>
        <v>0</v>
      </c>
      <c r="H6" s="38">
        <f>[1]PH!H6</f>
        <v>0</v>
      </c>
      <c r="I6" s="38">
        <f>[1]PH!I6</f>
        <v>0</v>
      </c>
      <c r="J6" s="38">
        <f>[1]PH!J6</f>
        <v>0</v>
      </c>
      <c r="K6" s="38">
        <f>[1]PH!K6</f>
        <v>0</v>
      </c>
      <c r="L6" s="38">
        <f>[1]PH!L6</f>
        <v>0</v>
      </c>
      <c r="M6" s="38">
        <f>[1]PH!M6</f>
        <v>0</v>
      </c>
      <c r="N6" s="38">
        <f>[1]PH!N6</f>
        <v>0</v>
      </c>
      <c r="O6" s="38">
        <f>[1]PH!O6</f>
        <v>0</v>
      </c>
      <c r="P6" s="38">
        <f>[1]PH!P6</f>
        <v>0</v>
      </c>
      <c r="Q6" s="39">
        <f>[1]PH!Q6</f>
        <v>0</v>
      </c>
    </row>
    <row r="7" spans="2:17" ht="27.75" customHeight="1" x14ac:dyDescent="0.3">
      <c r="B7" s="15" t="s">
        <v>197</v>
      </c>
      <c r="C7" s="38">
        <f>[1]PH!C7</f>
        <v>0</v>
      </c>
      <c r="D7" s="38">
        <f>[1]PH!D7</f>
        <v>0</v>
      </c>
      <c r="E7" s="38">
        <f>[1]PH!E7</f>
        <v>0</v>
      </c>
      <c r="F7" s="38">
        <f>[1]PH!F7</f>
        <v>0</v>
      </c>
      <c r="G7" s="38">
        <f>[1]PH!G7</f>
        <v>0</v>
      </c>
      <c r="H7" s="38">
        <f>[1]PH!H7</f>
        <v>0</v>
      </c>
      <c r="I7" s="38">
        <f>[1]PH!I7</f>
        <v>0</v>
      </c>
      <c r="J7" s="38">
        <f>[1]PH!J7</f>
        <v>0</v>
      </c>
      <c r="K7" s="38">
        <f>[1]PH!K7</f>
        <v>0</v>
      </c>
      <c r="L7" s="38">
        <f>[1]PH!L7</f>
        <v>0</v>
      </c>
      <c r="M7" s="38">
        <f>[1]PH!M7</f>
        <v>0</v>
      </c>
      <c r="N7" s="38">
        <f>[1]PH!N7</f>
        <v>0</v>
      </c>
      <c r="O7" s="38">
        <f>[1]PH!O7</f>
        <v>0</v>
      </c>
      <c r="P7" s="38">
        <f>[1]PH!P7</f>
        <v>0</v>
      </c>
      <c r="Q7" s="39">
        <f>[1]PH!Q7</f>
        <v>0</v>
      </c>
    </row>
    <row r="8" spans="2:17" ht="27.75" customHeight="1" x14ac:dyDescent="0.3">
      <c r="B8" s="15" t="s">
        <v>208</v>
      </c>
      <c r="C8" s="38">
        <f>[1]PH!C8</f>
        <v>0</v>
      </c>
      <c r="D8" s="38">
        <f>[1]PH!D8</f>
        <v>0</v>
      </c>
      <c r="E8" s="38">
        <f>[1]PH!E8</f>
        <v>0</v>
      </c>
      <c r="F8" s="38">
        <f>[1]PH!F8</f>
        <v>0</v>
      </c>
      <c r="G8" s="38">
        <f>[1]PH!G8</f>
        <v>0</v>
      </c>
      <c r="H8" s="38">
        <f>[1]PH!H8</f>
        <v>0</v>
      </c>
      <c r="I8" s="38">
        <f>[1]PH!I8</f>
        <v>0</v>
      </c>
      <c r="J8" s="38">
        <f>[1]PH!J8</f>
        <v>0</v>
      </c>
      <c r="K8" s="38">
        <f>[1]PH!K8</f>
        <v>0</v>
      </c>
      <c r="L8" s="38">
        <f>[1]PH!L8</f>
        <v>0</v>
      </c>
      <c r="M8" s="38">
        <f>[1]PH!M8</f>
        <v>0</v>
      </c>
      <c r="N8" s="38">
        <f>[1]PH!N8</f>
        <v>0</v>
      </c>
      <c r="O8" s="38">
        <f>[1]PH!O8</f>
        <v>0</v>
      </c>
      <c r="P8" s="38">
        <f>[1]PH!P8</f>
        <v>0</v>
      </c>
      <c r="Q8" s="39">
        <f>[1]PH!Q8</f>
        <v>0</v>
      </c>
    </row>
    <row r="9" spans="2:17" ht="27.75" customHeight="1" x14ac:dyDescent="0.3">
      <c r="B9" s="15" t="s">
        <v>54</v>
      </c>
      <c r="C9" s="38">
        <f>[1]PH!C9</f>
        <v>0</v>
      </c>
      <c r="D9" s="38">
        <f>[1]PH!D9</f>
        <v>0</v>
      </c>
      <c r="E9" s="38">
        <f>[1]PH!E9</f>
        <v>0</v>
      </c>
      <c r="F9" s="38">
        <f>[1]PH!F9</f>
        <v>0</v>
      </c>
      <c r="G9" s="38">
        <f>[1]PH!G9</f>
        <v>0</v>
      </c>
      <c r="H9" s="38">
        <f>[1]PH!H9</f>
        <v>0</v>
      </c>
      <c r="I9" s="38">
        <f>[1]PH!I9</f>
        <v>0</v>
      </c>
      <c r="J9" s="38">
        <f>[1]PH!J9</f>
        <v>0</v>
      </c>
      <c r="K9" s="38">
        <f>[1]PH!K9</f>
        <v>0</v>
      </c>
      <c r="L9" s="38">
        <f>[1]PH!L9</f>
        <v>0</v>
      </c>
      <c r="M9" s="38">
        <f>[1]PH!M9</f>
        <v>0</v>
      </c>
      <c r="N9" s="38">
        <f>[1]PH!N9</f>
        <v>0</v>
      </c>
      <c r="O9" s="38">
        <f>[1]PH!O9</f>
        <v>0</v>
      </c>
      <c r="P9" s="38">
        <f>[1]PH!P9</f>
        <v>0</v>
      </c>
      <c r="Q9" s="39">
        <f>[1]PH!Q9</f>
        <v>0</v>
      </c>
    </row>
    <row r="10" spans="2:17" ht="27.75" customHeight="1" x14ac:dyDescent="0.3">
      <c r="B10" s="15" t="s">
        <v>55</v>
      </c>
      <c r="C10" s="38">
        <f>[1]PH!C10</f>
        <v>0</v>
      </c>
      <c r="D10" s="38">
        <f>[1]PH!D10</f>
        <v>0</v>
      </c>
      <c r="E10" s="38">
        <f>[1]PH!E10</f>
        <v>0</v>
      </c>
      <c r="F10" s="38">
        <f>[1]PH!F10</f>
        <v>0</v>
      </c>
      <c r="G10" s="38">
        <f>[1]PH!G10</f>
        <v>0</v>
      </c>
      <c r="H10" s="38">
        <f>[1]PH!H10</f>
        <v>0</v>
      </c>
      <c r="I10" s="38">
        <f>[1]PH!I10</f>
        <v>0</v>
      </c>
      <c r="J10" s="38">
        <f>[1]PH!J10</f>
        <v>0</v>
      </c>
      <c r="K10" s="38">
        <f>[1]PH!K10</f>
        <v>0</v>
      </c>
      <c r="L10" s="38">
        <f>[1]PH!L10</f>
        <v>0</v>
      </c>
      <c r="M10" s="38">
        <f>[1]PH!M10</f>
        <v>0</v>
      </c>
      <c r="N10" s="38">
        <f>[1]PH!N10</f>
        <v>0</v>
      </c>
      <c r="O10" s="38">
        <f>[1]PH!O10</f>
        <v>0</v>
      </c>
      <c r="P10" s="38">
        <f>[1]PH!P10</f>
        <v>0</v>
      </c>
      <c r="Q10" s="39">
        <f>[1]PH!Q10</f>
        <v>0</v>
      </c>
    </row>
    <row r="11" spans="2:17" ht="27.75" customHeight="1" x14ac:dyDescent="0.3">
      <c r="B11" s="15" t="s">
        <v>23</v>
      </c>
      <c r="C11" s="38">
        <f>[1]PH!C11</f>
        <v>0</v>
      </c>
      <c r="D11" s="38">
        <f>[1]PH!D11</f>
        <v>0</v>
      </c>
      <c r="E11" s="38">
        <f>[1]PH!E11</f>
        <v>0</v>
      </c>
      <c r="F11" s="38">
        <f>[1]PH!F11</f>
        <v>0</v>
      </c>
      <c r="G11" s="38">
        <f>[1]PH!G11</f>
        <v>0</v>
      </c>
      <c r="H11" s="38">
        <f>[1]PH!H11</f>
        <v>0</v>
      </c>
      <c r="I11" s="38">
        <f>[1]PH!I11</f>
        <v>0</v>
      </c>
      <c r="J11" s="38">
        <f>[1]PH!J11</f>
        <v>0</v>
      </c>
      <c r="K11" s="38">
        <f>[1]PH!K11</f>
        <v>0</v>
      </c>
      <c r="L11" s="38">
        <f>[1]PH!L11</f>
        <v>0</v>
      </c>
      <c r="M11" s="38">
        <f>[1]PH!M11</f>
        <v>0</v>
      </c>
      <c r="N11" s="38">
        <f>[1]PH!N11</f>
        <v>0</v>
      </c>
      <c r="O11" s="38">
        <f>[1]PH!O11</f>
        <v>0</v>
      </c>
      <c r="P11" s="38">
        <f>[1]PH!P11</f>
        <v>0</v>
      </c>
      <c r="Q11" s="39">
        <f>[1]PH!Q11</f>
        <v>0</v>
      </c>
    </row>
    <row r="12" spans="2:17" ht="27.75" customHeight="1" x14ac:dyDescent="0.3">
      <c r="B12" s="15" t="s">
        <v>56</v>
      </c>
      <c r="C12" s="38">
        <f>[1]PH!C12</f>
        <v>0</v>
      </c>
      <c r="D12" s="38">
        <f>[1]PH!D12</f>
        <v>0</v>
      </c>
      <c r="E12" s="38">
        <f>[1]PH!E12</f>
        <v>0</v>
      </c>
      <c r="F12" s="38">
        <f>[1]PH!F12</f>
        <v>0</v>
      </c>
      <c r="G12" s="38">
        <f>[1]PH!G12</f>
        <v>0</v>
      </c>
      <c r="H12" s="38">
        <f>[1]PH!H12</f>
        <v>0</v>
      </c>
      <c r="I12" s="38">
        <f>[1]PH!I12</f>
        <v>0</v>
      </c>
      <c r="J12" s="38">
        <f>[1]PH!J12</f>
        <v>0</v>
      </c>
      <c r="K12" s="38">
        <f>[1]PH!K12</f>
        <v>0</v>
      </c>
      <c r="L12" s="38">
        <f>[1]PH!L12</f>
        <v>0</v>
      </c>
      <c r="M12" s="38">
        <f>[1]PH!M12</f>
        <v>0</v>
      </c>
      <c r="N12" s="38">
        <f>[1]PH!N12</f>
        <v>0</v>
      </c>
      <c r="O12" s="38">
        <f>[1]PH!O12</f>
        <v>0</v>
      </c>
      <c r="P12" s="38">
        <f>[1]PH!P12</f>
        <v>0</v>
      </c>
      <c r="Q12" s="39">
        <f>[1]PH!Q12</f>
        <v>0</v>
      </c>
    </row>
    <row r="13" spans="2:17" ht="27.75" customHeight="1" x14ac:dyDescent="0.3">
      <c r="B13" s="15" t="s">
        <v>57</v>
      </c>
      <c r="C13" s="38">
        <f>[1]PH!C13</f>
        <v>0</v>
      </c>
      <c r="D13" s="38">
        <f>[1]PH!D13</f>
        <v>0</v>
      </c>
      <c r="E13" s="38">
        <f>[1]PH!E13</f>
        <v>0</v>
      </c>
      <c r="F13" s="38">
        <f>[1]PH!F13</f>
        <v>0</v>
      </c>
      <c r="G13" s="38">
        <f>[1]PH!G13</f>
        <v>0</v>
      </c>
      <c r="H13" s="38">
        <f>[1]PH!H13</f>
        <v>0</v>
      </c>
      <c r="I13" s="38">
        <f>[1]PH!I13</f>
        <v>0</v>
      </c>
      <c r="J13" s="38">
        <f>[1]PH!J13</f>
        <v>0</v>
      </c>
      <c r="K13" s="38">
        <f>[1]PH!K13</f>
        <v>0</v>
      </c>
      <c r="L13" s="38">
        <f>[1]PH!L13</f>
        <v>0</v>
      </c>
      <c r="M13" s="38">
        <f>[1]PH!M13</f>
        <v>0</v>
      </c>
      <c r="N13" s="38">
        <f>[1]PH!N13</f>
        <v>0</v>
      </c>
      <c r="O13" s="38">
        <f>[1]PH!O13</f>
        <v>0</v>
      </c>
      <c r="P13" s="38">
        <f>[1]PH!P13</f>
        <v>0</v>
      </c>
      <c r="Q13" s="39">
        <f>[1]PH!Q13</f>
        <v>0</v>
      </c>
    </row>
    <row r="14" spans="2:17" ht="27.75" customHeight="1" x14ac:dyDescent="0.3">
      <c r="B14" s="15" t="s">
        <v>58</v>
      </c>
      <c r="C14" s="38">
        <f>[1]PH!C14</f>
        <v>0</v>
      </c>
      <c r="D14" s="38">
        <f>[1]PH!D14</f>
        <v>0</v>
      </c>
      <c r="E14" s="38">
        <f>[1]PH!E14</f>
        <v>0</v>
      </c>
      <c r="F14" s="38">
        <f>[1]PH!F14</f>
        <v>0</v>
      </c>
      <c r="G14" s="38">
        <f>[1]PH!G14</f>
        <v>0</v>
      </c>
      <c r="H14" s="38">
        <f>[1]PH!H14</f>
        <v>0</v>
      </c>
      <c r="I14" s="38">
        <f>[1]PH!I14</f>
        <v>0</v>
      </c>
      <c r="J14" s="38">
        <f>[1]PH!J14</f>
        <v>0</v>
      </c>
      <c r="K14" s="38">
        <f>[1]PH!K14</f>
        <v>0</v>
      </c>
      <c r="L14" s="38">
        <f>[1]PH!L14</f>
        <v>0</v>
      </c>
      <c r="M14" s="38">
        <f>[1]PH!M14</f>
        <v>0</v>
      </c>
      <c r="N14" s="38">
        <f>[1]PH!N14</f>
        <v>0</v>
      </c>
      <c r="O14" s="38">
        <f>[1]PH!O14</f>
        <v>0</v>
      </c>
      <c r="P14" s="38">
        <f>[1]PH!P14</f>
        <v>0</v>
      </c>
      <c r="Q14" s="39">
        <f>[1]PH!Q14</f>
        <v>0</v>
      </c>
    </row>
    <row r="15" spans="2:17" ht="27.75" customHeight="1" x14ac:dyDescent="0.3">
      <c r="B15" s="15" t="s">
        <v>59</v>
      </c>
      <c r="C15" s="38">
        <f>[1]PH!C15</f>
        <v>0</v>
      </c>
      <c r="D15" s="38">
        <f>[1]PH!D15</f>
        <v>0</v>
      </c>
      <c r="E15" s="38">
        <f>[1]PH!E15</f>
        <v>0</v>
      </c>
      <c r="F15" s="38">
        <f>[1]PH!F15</f>
        <v>0</v>
      </c>
      <c r="G15" s="38">
        <f>[1]PH!G15</f>
        <v>0</v>
      </c>
      <c r="H15" s="38">
        <f>[1]PH!H15</f>
        <v>0</v>
      </c>
      <c r="I15" s="38">
        <f>[1]PH!I15</f>
        <v>0</v>
      </c>
      <c r="J15" s="38">
        <f>[1]PH!J15</f>
        <v>0</v>
      </c>
      <c r="K15" s="38">
        <f>[1]PH!K15</f>
        <v>0</v>
      </c>
      <c r="L15" s="38">
        <f>[1]PH!L15</f>
        <v>0</v>
      </c>
      <c r="M15" s="38">
        <f>[1]PH!M15</f>
        <v>0</v>
      </c>
      <c r="N15" s="38">
        <f>[1]PH!N15</f>
        <v>0</v>
      </c>
      <c r="O15" s="38">
        <f>[1]PH!O15</f>
        <v>0</v>
      </c>
      <c r="P15" s="38">
        <f>[1]PH!P15</f>
        <v>0</v>
      </c>
      <c r="Q15" s="39">
        <f>[1]PH!Q15</f>
        <v>0</v>
      </c>
    </row>
    <row r="16" spans="2:17" ht="27.75" customHeight="1" x14ac:dyDescent="0.3">
      <c r="B16" s="15" t="s">
        <v>60</v>
      </c>
      <c r="C16" s="38">
        <f>[1]PH!C16</f>
        <v>0</v>
      </c>
      <c r="D16" s="38">
        <f>[1]PH!D16</f>
        <v>0</v>
      </c>
      <c r="E16" s="38">
        <f>[1]PH!E16</f>
        <v>0</v>
      </c>
      <c r="F16" s="38">
        <f>[1]PH!F16</f>
        <v>0</v>
      </c>
      <c r="G16" s="38">
        <f>[1]PH!G16</f>
        <v>0</v>
      </c>
      <c r="H16" s="38">
        <f>[1]PH!H16</f>
        <v>0</v>
      </c>
      <c r="I16" s="38">
        <f>[1]PH!I16</f>
        <v>0</v>
      </c>
      <c r="J16" s="38">
        <f>[1]PH!J16</f>
        <v>0</v>
      </c>
      <c r="K16" s="38">
        <f>[1]PH!K16</f>
        <v>0</v>
      </c>
      <c r="L16" s="38">
        <f>[1]PH!L16</f>
        <v>0</v>
      </c>
      <c r="M16" s="38">
        <f>[1]PH!M16</f>
        <v>0</v>
      </c>
      <c r="N16" s="38">
        <f>[1]PH!N16</f>
        <v>0</v>
      </c>
      <c r="O16" s="38">
        <f>[1]PH!O16</f>
        <v>0</v>
      </c>
      <c r="P16" s="38">
        <f>[1]PH!P16</f>
        <v>0</v>
      </c>
      <c r="Q16" s="39">
        <f>[1]PH!Q16</f>
        <v>0</v>
      </c>
    </row>
    <row r="17" spans="2:17" ht="27.75" customHeight="1" x14ac:dyDescent="0.3">
      <c r="B17" s="15" t="s">
        <v>61</v>
      </c>
      <c r="C17" s="38">
        <f>[1]PH!C17</f>
        <v>0</v>
      </c>
      <c r="D17" s="38">
        <f>[1]PH!D17</f>
        <v>0</v>
      </c>
      <c r="E17" s="38">
        <f>[1]PH!E17</f>
        <v>0</v>
      </c>
      <c r="F17" s="38">
        <f>[1]PH!F17</f>
        <v>0</v>
      </c>
      <c r="G17" s="38">
        <f>[1]PH!G17</f>
        <v>0</v>
      </c>
      <c r="H17" s="38">
        <f>[1]PH!H17</f>
        <v>0</v>
      </c>
      <c r="I17" s="38">
        <f>[1]PH!I17</f>
        <v>0</v>
      </c>
      <c r="J17" s="38">
        <f>[1]PH!J17</f>
        <v>0</v>
      </c>
      <c r="K17" s="38">
        <f>[1]PH!K17</f>
        <v>0</v>
      </c>
      <c r="L17" s="38">
        <f>[1]PH!L17</f>
        <v>0</v>
      </c>
      <c r="M17" s="38">
        <f>[1]PH!M17</f>
        <v>0</v>
      </c>
      <c r="N17" s="38">
        <f>[1]PH!N17</f>
        <v>0</v>
      </c>
      <c r="O17" s="38">
        <f>[1]PH!O17</f>
        <v>0</v>
      </c>
      <c r="P17" s="38">
        <f>[1]PH!P17</f>
        <v>0</v>
      </c>
      <c r="Q17" s="39">
        <f>[1]PH!Q17</f>
        <v>0</v>
      </c>
    </row>
    <row r="18" spans="2:17" ht="27.75" customHeight="1" x14ac:dyDescent="0.3">
      <c r="B18" s="15" t="s">
        <v>182</v>
      </c>
      <c r="C18" s="38">
        <f>[1]PH!C18</f>
        <v>0</v>
      </c>
      <c r="D18" s="38">
        <f>[1]PH!D18</f>
        <v>0</v>
      </c>
      <c r="E18" s="38">
        <f>[1]PH!E18</f>
        <v>0</v>
      </c>
      <c r="F18" s="38">
        <f>[1]PH!F18</f>
        <v>0</v>
      </c>
      <c r="G18" s="38">
        <f>[1]PH!G18</f>
        <v>0</v>
      </c>
      <c r="H18" s="38">
        <f>[1]PH!H18</f>
        <v>0</v>
      </c>
      <c r="I18" s="38">
        <f>[1]PH!I18</f>
        <v>0</v>
      </c>
      <c r="J18" s="38">
        <f>[1]PH!J18</f>
        <v>0</v>
      </c>
      <c r="K18" s="38">
        <f>[1]PH!K18</f>
        <v>0</v>
      </c>
      <c r="L18" s="38">
        <f>[1]PH!L18</f>
        <v>0</v>
      </c>
      <c r="M18" s="38">
        <f>[1]PH!M18</f>
        <v>0</v>
      </c>
      <c r="N18" s="38">
        <f>[1]PH!N18</f>
        <v>0</v>
      </c>
      <c r="O18" s="38">
        <f>[1]PH!O18</f>
        <v>0</v>
      </c>
      <c r="P18" s="38">
        <f>[1]PH!P18</f>
        <v>0</v>
      </c>
      <c r="Q18" s="39">
        <f>[1]PH!Q18</f>
        <v>0</v>
      </c>
    </row>
    <row r="19" spans="2:17" ht="27.75" customHeight="1" x14ac:dyDescent="0.3">
      <c r="B19" s="15" t="s">
        <v>187</v>
      </c>
      <c r="C19" s="38">
        <f>[1]PH!C19</f>
        <v>0</v>
      </c>
      <c r="D19" s="38">
        <f>[1]PH!D19</f>
        <v>0</v>
      </c>
      <c r="E19" s="38">
        <f>[1]PH!E19</f>
        <v>0</v>
      </c>
      <c r="F19" s="38">
        <f>[1]PH!F19</f>
        <v>0</v>
      </c>
      <c r="G19" s="38">
        <f>[1]PH!G19</f>
        <v>0</v>
      </c>
      <c r="H19" s="38">
        <f>[1]PH!H19</f>
        <v>0</v>
      </c>
      <c r="I19" s="38">
        <f>[1]PH!I19</f>
        <v>0</v>
      </c>
      <c r="J19" s="38">
        <f>[1]PH!J19</f>
        <v>0</v>
      </c>
      <c r="K19" s="38">
        <f>[1]PH!K19</f>
        <v>0</v>
      </c>
      <c r="L19" s="38">
        <f>[1]PH!L19</f>
        <v>0</v>
      </c>
      <c r="M19" s="38">
        <f>[1]PH!M19</f>
        <v>0</v>
      </c>
      <c r="N19" s="38">
        <f>[1]PH!N19</f>
        <v>0</v>
      </c>
      <c r="O19" s="38">
        <f>[1]PH!O19</f>
        <v>0</v>
      </c>
      <c r="P19" s="38">
        <f>[1]PH!P19</f>
        <v>0</v>
      </c>
      <c r="Q19" s="39">
        <f>[1]PH!Q19</f>
        <v>0</v>
      </c>
    </row>
    <row r="20" spans="2:17" ht="27.75" customHeight="1" x14ac:dyDescent="0.3">
      <c r="B20" s="15" t="s">
        <v>36</v>
      </c>
      <c r="C20" s="38">
        <f>[1]PH!C20</f>
        <v>0</v>
      </c>
      <c r="D20" s="38">
        <f>[1]PH!D20</f>
        <v>0</v>
      </c>
      <c r="E20" s="38">
        <f>[1]PH!E20</f>
        <v>0</v>
      </c>
      <c r="F20" s="38">
        <f>[1]PH!F20</f>
        <v>0</v>
      </c>
      <c r="G20" s="38">
        <f>[1]PH!G20</f>
        <v>0</v>
      </c>
      <c r="H20" s="38">
        <f>[1]PH!H20</f>
        <v>0</v>
      </c>
      <c r="I20" s="38">
        <f>[1]PH!I20</f>
        <v>0</v>
      </c>
      <c r="J20" s="38">
        <f>[1]PH!J20</f>
        <v>0</v>
      </c>
      <c r="K20" s="38">
        <f>[1]PH!K20</f>
        <v>0</v>
      </c>
      <c r="L20" s="38">
        <f>[1]PH!L20</f>
        <v>0</v>
      </c>
      <c r="M20" s="38">
        <f>[1]PH!M20</f>
        <v>0</v>
      </c>
      <c r="N20" s="38">
        <f>[1]PH!N20</f>
        <v>0</v>
      </c>
      <c r="O20" s="38">
        <f>[1]PH!O20</f>
        <v>0</v>
      </c>
      <c r="P20" s="38">
        <f>[1]PH!P20</f>
        <v>0</v>
      </c>
      <c r="Q20" s="39">
        <f>[1]PH!Q20</f>
        <v>0</v>
      </c>
    </row>
    <row r="21" spans="2:17" ht="27.75" customHeight="1" x14ac:dyDescent="0.3">
      <c r="B21" s="80" t="s">
        <v>258</v>
      </c>
      <c r="C21" s="38">
        <f>[1]PH!C21</f>
        <v>0</v>
      </c>
      <c r="D21" s="38">
        <f>[1]PH!D21</f>
        <v>0</v>
      </c>
      <c r="E21" s="38">
        <f>[1]PH!E21</f>
        <v>0</v>
      </c>
      <c r="F21" s="38">
        <f>[1]PH!F21</f>
        <v>0</v>
      </c>
      <c r="G21" s="38">
        <f>[1]PH!G21</f>
        <v>0</v>
      </c>
      <c r="H21" s="38">
        <f>[1]PH!H21</f>
        <v>0</v>
      </c>
      <c r="I21" s="38">
        <f>[1]PH!I21</f>
        <v>0</v>
      </c>
      <c r="J21" s="38">
        <f>[1]PH!J21</f>
        <v>0</v>
      </c>
      <c r="K21" s="38">
        <f>[1]PH!K21</f>
        <v>0</v>
      </c>
      <c r="L21" s="38">
        <f>[1]PH!L21</f>
        <v>0</v>
      </c>
      <c r="M21" s="38">
        <f>[1]PH!M21</f>
        <v>0</v>
      </c>
      <c r="N21" s="38">
        <f>[1]PH!N21</f>
        <v>0</v>
      </c>
      <c r="O21" s="38">
        <f>[1]PH!O21</f>
        <v>0</v>
      </c>
      <c r="P21" s="38">
        <f>[1]PH!P21</f>
        <v>0</v>
      </c>
      <c r="Q21" s="39">
        <f>[1]PH!Q21</f>
        <v>0</v>
      </c>
    </row>
    <row r="22" spans="2:17" ht="27.75" customHeight="1" x14ac:dyDescent="0.3">
      <c r="B22" s="15" t="s">
        <v>62</v>
      </c>
      <c r="C22" s="38">
        <f>[1]PH!C22</f>
        <v>0</v>
      </c>
      <c r="D22" s="38">
        <f>[1]PH!D22</f>
        <v>0</v>
      </c>
      <c r="E22" s="38">
        <f>[1]PH!E22</f>
        <v>0</v>
      </c>
      <c r="F22" s="38">
        <f>[1]PH!F22</f>
        <v>0</v>
      </c>
      <c r="G22" s="38">
        <f>[1]PH!G22</f>
        <v>0</v>
      </c>
      <c r="H22" s="38">
        <f>[1]PH!H22</f>
        <v>0</v>
      </c>
      <c r="I22" s="38">
        <f>[1]PH!I22</f>
        <v>0</v>
      </c>
      <c r="J22" s="38">
        <f>[1]PH!J22</f>
        <v>0</v>
      </c>
      <c r="K22" s="38">
        <f>[1]PH!K22</f>
        <v>0</v>
      </c>
      <c r="L22" s="38">
        <f>[1]PH!L22</f>
        <v>0</v>
      </c>
      <c r="M22" s="38">
        <f>[1]PH!M22</f>
        <v>0</v>
      </c>
      <c r="N22" s="38">
        <f>[1]PH!N22</f>
        <v>0</v>
      </c>
      <c r="O22" s="38">
        <f>[1]PH!O22</f>
        <v>0</v>
      </c>
      <c r="P22" s="38">
        <f>[1]PH!P22</f>
        <v>0</v>
      </c>
      <c r="Q22" s="39">
        <f>[1]PH!Q22</f>
        <v>0</v>
      </c>
    </row>
    <row r="23" spans="2:17" ht="27.75" customHeight="1" x14ac:dyDescent="0.3">
      <c r="B23" s="15" t="s">
        <v>63</v>
      </c>
      <c r="C23" s="38">
        <f>[1]PH!C23</f>
        <v>0</v>
      </c>
      <c r="D23" s="38">
        <f>[1]PH!D23</f>
        <v>0</v>
      </c>
      <c r="E23" s="38">
        <f>[1]PH!E23</f>
        <v>0</v>
      </c>
      <c r="F23" s="38">
        <f>[1]PH!F23</f>
        <v>0</v>
      </c>
      <c r="G23" s="38">
        <f>[1]PH!G23</f>
        <v>0</v>
      </c>
      <c r="H23" s="38">
        <f>[1]PH!H23</f>
        <v>0</v>
      </c>
      <c r="I23" s="38">
        <f>[1]PH!I23</f>
        <v>0</v>
      </c>
      <c r="J23" s="38">
        <f>[1]PH!J23</f>
        <v>0</v>
      </c>
      <c r="K23" s="38">
        <f>[1]PH!K23</f>
        <v>0</v>
      </c>
      <c r="L23" s="38">
        <f>[1]PH!L23</f>
        <v>0</v>
      </c>
      <c r="M23" s="38">
        <f>[1]PH!M23</f>
        <v>0</v>
      </c>
      <c r="N23" s="38">
        <f>[1]PH!N23</f>
        <v>0</v>
      </c>
      <c r="O23" s="38">
        <f>[1]PH!O23</f>
        <v>0</v>
      </c>
      <c r="P23" s="38">
        <f>[1]PH!P23</f>
        <v>0</v>
      </c>
      <c r="Q23" s="39">
        <f>[1]PH!Q23</f>
        <v>0</v>
      </c>
    </row>
    <row r="24" spans="2:17" ht="27.75" customHeight="1" x14ac:dyDescent="0.3">
      <c r="B24" s="15" t="s">
        <v>185</v>
      </c>
      <c r="C24" s="38">
        <f>[1]PH!C24</f>
        <v>0</v>
      </c>
      <c r="D24" s="38">
        <f>[1]PH!D24</f>
        <v>0</v>
      </c>
      <c r="E24" s="38">
        <f>[1]PH!E24</f>
        <v>0</v>
      </c>
      <c r="F24" s="38">
        <f>[1]PH!F24</f>
        <v>0</v>
      </c>
      <c r="G24" s="38">
        <f>[1]PH!G24</f>
        <v>0</v>
      </c>
      <c r="H24" s="38">
        <f>[1]PH!H24</f>
        <v>0</v>
      </c>
      <c r="I24" s="38">
        <f>[1]PH!I24</f>
        <v>0</v>
      </c>
      <c r="J24" s="38">
        <f>[1]PH!J24</f>
        <v>0</v>
      </c>
      <c r="K24" s="38">
        <f>[1]PH!K24</f>
        <v>0</v>
      </c>
      <c r="L24" s="38">
        <f>[1]PH!L24</f>
        <v>0</v>
      </c>
      <c r="M24" s="38">
        <f>[1]PH!M24</f>
        <v>0</v>
      </c>
      <c r="N24" s="38">
        <f>[1]PH!N24</f>
        <v>0</v>
      </c>
      <c r="O24" s="38">
        <f>[1]PH!O24</f>
        <v>0</v>
      </c>
      <c r="P24" s="38">
        <f>[1]PH!P24</f>
        <v>0</v>
      </c>
      <c r="Q24" s="39">
        <f>[1]PH!Q24</f>
        <v>0</v>
      </c>
    </row>
    <row r="25" spans="2:17" ht="27.75" customHeight="1" x14ac:dyDescent="0.3">
      <c r="B25" s="15" t="s">
        <v>186</v>
      </c>
      <c r="C25" s="38">
        <f>[1]PH!C25</f>
        <v>0</v>
      </c>
      <c r="D25" s="38">
        <f>[1]PH!D25</f>
        <v>0</v>
      </c>
      <c r="E25" s="38">
        <f>[1]PH!E25</f>
        <v>0</v>
      </c>
      <c r="F25" s="38">
        <f>[1]PH!F25</f>
        <v>0</v>
      </c>
      <c r="G25" s="38">
        <f>[1]PH!G25</f>
        <v>0</v>
      </c>
      <c r="H25" s="38">
        <f>[1]PH!H25</f>
        <v>0</v>
      </c>
      <c r="I25" s="38">
        <f>[1]PH!I25</f>
        <v>0</v>
      </c>
      <c r="J25" s="38">
        <f>[1]PH!J25</f>
        <v>0</v>
      </c>
      <c r="K25" s="38">
        <f>[1]PH!K25</f>
        <v>0</v>
      </c>
      <c r="L25" s="38">
        <f>[1]PH!L25</f>
        <v>0</v>
      </c>
      <c r="M25" s="38">
        <f>[1]PH!M25</f>
        <v>0</v>
      </c>
      <c r="N25" s="38">
        <f>[1]PH!N25</f>
        <v>0</v>
      </c>
      <c r="O25" s="38">
        <f>[1]PH!O25</f>
        <v>0</v>
      </c>
      <c r="P25" s="38">
        <f>[1]PH!P25</f>
        <v>0</v>
      </c>
      <c r="Q25" s="39">
        <f>[1]PH!Q25</f>
        <v>0</v>
      </c>
    </row>
    <row r="26" spans="2:17" ht="27.75" customHeight="1" x14ac:dyDescent="0.3">
      <c r="B26" s="15" t="s">
        <v>209</v>
      </c>
      <c r="C26" s="38">
        <f>[1]PH!C26</f>
        <v>0</v>
      </c>
      <c r="D26" s="38">
        <f>[1]PH!D26</f>
        <v>0</v>
      </c>
      <c r="E26" s="38">
        <f>[1]PH!E26</f>
        <v>0</v>
      </c>
      <c r="F26" s="38">
        <f>[1]PH!F26</f>
        <v>0</v>
      </c>
      <c r="G26" s="38">
        <f>[1]PH!G26</f>
        <v>0</v>
      </c>
      <c r="H26" s="38">
        <f>[1]PH!H26</f>
        <v>0</v>
      </c>
      <c r="I26" s="38">
        <f>[1]PH!I26</f>
        <v>0</v>
      </c>
      <c r="J26" s="38">
        <f>[1]PH!J26</f>
        <v>0</v>
      </c>
      <c r="K26" s="38">
        <f>[1]PH!K26</f>
        <v>0</v>
      </c>
      <c r="L26" s="38">
        <f>[1]PH!L26</f>
        <v>0</v>
      </c>
      <c r="M26" s="38">
        <f>[1]PH!M26</f>
        <v>0</v>
      </c>
      <c r="N26" s="38">
        <f>[1]PH!N26</f>
        <v>0</v>
      </c>
      <c r="O26" s="38">
        <f>[1]PH!O26</f>
        <v>0</v>
      </c>
      <c r="P26" s="38">
        <f>[1]PH!P26</f>
        <v>0</v>
      </c>
      <c r="Q26" s="39">
        <f>[1]PH!Q26</f>
        <v>0</v>
      </c>
    </row>
    <row r="27" spans="2:17" ht="27.75" customHeight="1" x14ac:dyDescent="0.3">
      <c r="B27" s="15" t="s">
        <v>40</v>
      </c>
      <c r="C27" s="38">
        <f>[1]PH!C27</f>
        <v>0</v>
      </c>
      <c r="D27" s="38">
        <f>[1]PH!D27</f>
        <v>0</v>
      </c>
      <c r="E27" s="38">
        <f>[1]PH!E27</f>
        <v>0</v>
      </c>
      <c r="F27" s="38">
        <f>[1]PH!F27</f>
        <v>0</v>
      </c>
      <c r="G27" s="38">
        <f>[1]PH!G27</f>
        <v>0</v>
      </c>
      <c r="H27" s="38">
        <f>[1]PH!H27</f>
        <v>0</v>
      </c>
      <c r="I27" s="38">
        <f>[1]PH!I27</f>
        <v>0</v>
      </c>
      <c r="J27" s="38">
        <f>[1]PH!J27</f>
        <v>0</v>
      </c>
      <c r="K27" s="38">
        <f>[1]PH!K27</f>
        <v>0</v>
      </c>
      <c r="L27" s="38">
        <f>[1]PH!L27</f>
        <v>0</v>
      </c>
      <c r="M27" s="38">
        <f>[1]PH!M27</f>
        <v>0</v>
      </c>
      <c r="N27" s="38">
        <f>[1]PH!N27</f>
        <v>0</v>
      </c>
      <c r="O27" s="38">
        <f>[1]PH!O27</f>
        <v>0</v>
      </c>
      <c r="P27" s="38">
        <f>[1]PH!P27</f>
        <v>0</v>
      </c>
      <c r="Q27" s="39">
        <f>[1]PH!Q27</f>
        <v>0</v>
      </c>
    </row>
    <row r="28" spans="2:17" ht="27.75" customHeight="1" x14ac:dyDescent="0.3">
      <c r="B28" s="15" t="s">
        <v>64</v>
      </c>
      <c r="C28" s="38">
        <f>[1]PH!C28</f>
        <v>0</v>
      </c>
      <c r="D28" s="38">
        <f>[1]PH!D28</f>
        <v>0</v>
      </c>
      <c r="E28" s="38">
        <f>[1]PH!E28</f>
        <v>0</v>
      </c>
      <c r="F28" s="38">
        <f>[1]PH!F28</f>
        <v>0</v>
      </c>
      <c r="G28" s="38">
        <f>[1]PH!G28</f>
        <v>0</v>
      </c>
      <c r="H28" s="38">
        <f>[1]PH!H28</f>
        <v>0</v>
      </c>
      <c r="I28" s="38">
        <f>[1]PH!I28</f>
        <v>0</v>
      </c>
      <c r="J28" s="38">
        <f>[1]PH!J28</f>
        <v>0</v>
      </c>
      <c r="K28" s="38">
        <f>[1]PH!K28</f>
        <v>0</v>
      </c>
      <c r="L28" s="38">
        <f>[1]PH!L28</f>
        <v>0</v>
      </c>
      <c r="M28" s="38">
        <f>[1]PH!M28</f>
        <v>0</v>
      </c>
      <c r="N28" s="38">
        <f>[1]PH!N28</f>
        <v>0</v>
      </c>
      <c r="O28" s="38">
        <f>[1]PH!O28</f>
        <v>0</v>
      </c>
      <c r="P28" s="38">
        <f>[1]PH!P28</f>
        <v>0</v>
      </c>
      <c r="Q28" s="39">
        <f>[1]PH!Q28</f>
        <v>0</v>
      </c>
    </row>
    <row r="29" spans="2:17" ht="27.75" customHeight="1" x14ac:dyDescent="0.3">
      <c r="B29" s="15" t="s">
        <v>65</v>
      </c>
      <c r="C29" s="38">
        <f>[1]PH!C29</f>
        <v>0</v>
      </c>
      <c r="D29" s="38">
        <f>[1]PH!D29</f>
        <v>0</v>
      </c>
      <c r="E29" s="38">
        <f>[1]PH!E29</f>
        <v>0</v>
      </c>
      <c r="F29" s="38">
        <f>[1]PH!F29</f>
        <v>0</v>
      </c>
      <c r="G29" s="38">
        <f>[1]PH!G29</f>
        <v>0</v>
      </c>
      <c r="H29" s="38">
        <f>[1]PH!H29</f>
        <v>0</v>
      </c>
      <c r="I29" s="38">
        <f>[1]PH!I29</f>
        <v>0</v>
      </c>
      <c r="J29" s="38">
        <f>[1]PH!J29</f>
        <v>0</v>
      </c>
      <c r="K29" s="38">
        <f>[1]PH!K29</f>
        <v>0</v>
      </c>
      <c r="L29" s="38">
        <f>[1]PH!L29</f>
        <v>0</v>
      </c>
      <c r="M29" s="38">
        <f>[1]PH!M29</f>
        <v>0</v>
      </c>
      <c r="N29" s="38">
        <f>[1]PH!N29</f>
        <v>0</v>
      </c>
      <c r="O29" s="38">
        <f>[1]PH!O29</f>
        <v>0</v>
      </c>
      <c r="P29" s="38">
        <f>[1]PH!P29</f>
        <v>0</v>
      </c>
      <c r="Q29" s="39">
        <f>[1]PH!Q29</f>
        <v>0</v>
      </c>
    </row>
    <row r="30" spans="2:17" ht="27.75" customHeight="1" x14ac:dyDescent="0.3">
      <c r="B30" s="15" t="s">
        <v>66</v>
      </c>
      <c r="C30" s="38">
        <f>[1]PH!C30</f>
        <v>0</v>
      </c>
      <c r="D30" s="38">
        <f>[1]PH!D30</f>
        <v>0</v>
      </c>
      <c r="E30" s="38">
        <f>[1]PH!E30</f>
        <v>0</v>
      </c>
      <c r="F30" s="38">
        <f>[1]PH!F30</f>
        <v>0</v>
      </c>
      <c r="G30" s="38">
        <f>[1]PH!G30</f>
        <v>0</v>
      </c>
      <c r="H30" s="38">
        <f>[1]PH!H30</f>
        <v>0</v>
      </c>
      <c r="I30" s="38">
        <f>[1]PH!I30</f>
        <v>0</v>
      </c>
      <c r="J30" s="38">
        <f>[1]PH!J30</f>
        <v>0</v>
      </c>
      <c r="K30" s="38">
        <f>[1]PH!K30</f>
        <v>0</v>
      </c>
      <c r="L30" s="38">
        <f>[1]PH!L30</f>
        <v>0</v>
      </c>
      <c r="M30" s="38">
        <f>[1]PH!M30</f>
        <v>0</v>
      </c>
      <c r="N30" s="38">
        <f>[1]PH!N30</f>
        <v>0</v>
      </c>
      <c r="O30" s="38">
        <f>[1]PH!O30</f>
        <v>0</v>
      </c>
      <c r="P30" s="38">
        <f>[1]PH!P30</f>
        <v>0</v>
      </c>
      <c r="Q30" s="39">
        <f>[1]PH!Q30</f>
        <v>0</v>
      </c>
    </row>
    <row r="31" spans="2:17" ht="27.75" customHeight="1" x14ac:dyDescent="0.25">
      <c r="B31" s="87" t="s">
        <v>47</v>
      </c>
      <c r="C31" s="90">
        <f t="shared" ref="C31:Q31" si="0">SUM(C6:C30)</f>
        <v>0</v>
      </c>
      <c r="D31" s="90">
        <f t="shared" si="0"/>
        <v>0</v>
      </c>
      <c r="E31" s="90">
        <f t="shared" si="0"/>
        <v>0</v>
      </c>
      <c r="F31" s="90">
        <f t="shared" si="0"/>
        <v>0</v>
      </c>
      <c r="G31" s="90">
        <f t="shared" si="0"/>
        <v>0</v>
      </c>
      <c r="H31" s="90">
        <f t="shared" si="0"/>
        <v>0</v>
      </c>
      <c r="I31" s="90">
        <f t="shared" si="0"/>
        <v>0</v>
      </c>
      <c r="J31" s="90">
        <f t="shared" si="0"/>
        <v>0</v>
      </c>
      <c r="K31" s="90">
        <f t="shared" si="0"/>
        <v>0</v>
      </c>
      <c r="L31" s="90">
        <f t="shared" si="0"/>
        <v>0</v>
      </c>
      <c r="M31" s="90">
        <f t="shared" si="0"/>
        <v>0</v>
      </c>
      <c r="N31" s="90">
        <f t="shared" si="0"/>
        <v>0</v>
      </c>
      <c r="O31" s="90">
        <f t="shared" si="0"/>
        <v>0</v>
      </c>
      <c r="P31" s="90">
        <f t="shared" si="0"/>
        <v>0</v>
      </c>
      <c r="Q31" s="90">
        <f t="shared" si="0"/>
        <v>0</v>
      </c>
    </row>
    <row r="32" spans="2:17" ht="27.75" customHeight="1" x14ac:dyDescent="0.25">
      <c r="B32" s="265" t="s">
        <v>48</v>
      </c>
      <c r="C32" s="266"/>
      <c r="D32" s="266"/>
      <c r="E32" s="266"/>
      <c r="F32" s="266"/>
      <c r="G32" s="266"/>
      <c r="H32" s="266"/>
      <c r="I32" s="266"/>
      <c r="J32" s="266"/>
      <c r="K32" s="266"/>
      <c r="L32" s="266"/>
      <c r="M32" s="266"/>
      <c r="N32" s="266"/>
      <c r="O32" s="266"/>
      <c r="P32" s="266"/>
      <c r="Q32" s="267"/>
    </row>
    <row r="33" spans="2:17" ht="27.75" customHeight="1" x14ac:dyDescent="0.3">
      <c r="B33" s="15" t="s">
        <v>49</v>
      </c>
      <c r="C33" s="38">
        <f>[1]PH!C33</f>
        <v>0</v>
      </c>
      <c r="D33" s="38">
        <f>[1]PH!D33</f>
        <v>0</v>
      </c>
      <c r="E33" s="38">
        <f>[1]PH!E33</f>
        <v>0</v>
      </c>
      <c r="F33" s="38">
        <f>[1]PH!F33</f>
        <v>0</v>
      </c>
      <c r="G33" s="38">
        <f>[1]PH!G33</f>
        <v>0</v>
      </c>
      <c r="H33" s="38">
        <f>[1]PH!H33</f>
        <v>0</v>
      </c>
      <c r="I33" s="38">
        <f>[1]PH!I33</f>
        <v>0</v>
      </c>
      <c r="J33" s="38">
        <f>[1]PH!J33</f>
        <v>0</v>
      </c>
      <c r="K33" s="38">
        <f>[1]PH!K33</f>
        <v>0</v>
      </c>
      <c r="L33" s="38">
        <f>[1]PH!L33</f>
        <v>0</v>
      </c>
      <c r="M33" s="38">
        <f>[1]PH!M33</f>
        <v>0</v>
      </c>
      <c r="N33" s="38">
        <f>[1]PH!N33</f>
        <v>0</v>
      </c>
      <c r="O33" s="38">
        <f>[1]PH!O33</f>
        <v>0</v>
      </c>
      <c r="P33" s="38">
        <f>[1]PH!P33</f>
        <v>0</v>
      </c>
      <c r="Q33" s="39">
        <f>[1]PH!Q33</f>
        <v>0</v>
      </c>
    </row>
    <row r="34" spans="2:17" ht="27.75" customHeight="1" x14ac:dyDescent="0.3">
      <c r="B34" s="15" t="s">
        <v>81</v>
      </c>
      <c r="C34" s="38">
        <f>[1]PH!C34</f>
        <v>0</v>
      </c>
      <c r="D34" s="38">
        <f>[1]PH!D34</f>
        <v>0</v>
      </c>
      <c r="E34" s="38">
        <f>[1]PH!E34</f>
        <v>0</v>
      </c>
      <c r="F34" s="38">
        <f>[1]PH!F34</f>
        <v>0</v>
      </c>
      <c r="G34" s="38">
        <f>[1]PH!G34</f>
        <v>0</v>
      </c>
      <c r="H34" s="38">
        <f>[1]PH!H34</f>
        <v>0</v>
      </c>
      <c r="I34" s="38">
        <f>[1]PH!I34</f>
        <v>0</v>
      </c>
      <c r="J34" s="38">
        <f>[1]PH!J34</f>
        <v>0</v>
      </c>
      <c r="K34" s="38">
        <f>[1]PH!K34</f>
        <v>0</v>
      </c>
      <c r="L34" s="38">
        <f>[1]PH!L34</f>
        <v>0</v>
      </c>
      <c r="M34" s="38">
        <f>[1]PH!M34</f>
        <v>0</v>
      </c>
      <c r="N34" s="38">
        <f>[1]PH!N34</f>
        <v>0</v>
      </c>
      <c r="O34" s="38">
        <f>[1]PH!O34</f>
        <v>0</v>
      </c>
      <c r="P34" s="38">
        <f>[1]PH!P34</f>
        <v>0</v>
      </c>
      <c r="Q34" s="39">
        <f>[1]PH!Q34</f>
        <v>0</v>
      </c>
    </row>
    <row r="35" spans="2:17" ht="27.75" customHeight="1" x14ac:dyDescent="0.3">
      <c r="B35" s="15" t="s">
        <v>50</v>
      </c>
      <c r="C35" s="38">
        <f>[1]PH!C35</f>
        <v>0</v>
      </c>
      <c r="D35" s="38">
        <f>[1]PH!D35</f>
        <v>0</v>
      </c>
      <c r="E35" s="38">
        <f>[1]PH!E35</f>
        <v>0</v>
      </c>
      <c r="F35" s="38">
        <f>[1]PH!F35</f>
        <v>0</v>
      </c>
      <c r="G35" s="38">
        <f>[1]PH!G35</f>
        <v>0</v>
      </c>
      <c r="H35" s="38">
        <f>[1]PH!H35</f>
        <v>0</v>
      </c>
      <c r="I35" s="38">
        <f>[1]PH!I35</f>
        <v>0</v>
      </c>
      <c r="J35" s="38">
        <f>[1]PH!J35</f>
        <v>0</v>
      </c>
      <c r="K35" s="38">
        <f>[1]PH!K35</f>
        <v>0</v>
      </c>
      <c r="L35" s="38">
        <f>[1]PH!L35</f>
        <v>0</v>
      </c>
      <c r="M35" s="38">
        <f>[1]PH!M35</f>
        <v>0</v>
      </c>
      <c r="N35" s="38">
        <f>[1]PH!N35</f>
        <v>0</v>
      </c>
      <c r="O35" s="38">
        <f>[1]PH!O35</f>
        <v>0</v>
      </c>
      <c r="P35" s="38">
        <f>[1]PH!P35</f>
        <v>0</v>
      </c>
      <c r="Q35" s="39">
        <f>[1]PH!Q35</f>
        <v>0</v>
      </c>
    </row>
    <row r="36" spans="2:17" ht="27.75"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69" t="s">
        <v>52</v>
      </c>
      <c r="C37" s="269"/>
      <c r="D37" s="269"/>
      <c r="E37" s="269"/>
      <c r="F37" s="269"/>
      <c r="G37" s="269"/>
      <c r="H37" s="269"/>
      <c r="I37" s="269"/>
      <c r="J37" s="269"/>
      <c r="K37" s="269"/>
      <c r="L37" s="269"/>
      <c r="M37" s="269"/>
      <c r="N37" s="269"/>
      <c r="O37" s="269"/>
      <c r="P37" s="269"/>
      <c r="Q37" s="269"/>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7"/>
  <sheetViews>
    <sheetView showGridLines="0" topLeftCell="A7" zoomScale="66" zoomScaleNormal="66" workbookViewId="0"/>
  </sheetViews>
  <sheetFormatPr defaultRowHeight="18.75" customHeight="1" x14ac:dyDescent="0.25"/>
  <cols>
    <col min="1" max="1" width="13.140625" style="1" customWidth="1"/>
    <col min="2" max="2" width="45.140625" style="1" bestFit="1" customWidth="1"/>
    <col min="3" max="16" width="20.28515625" style="1" customWidth="1"/>
    <col min="17" max="17" width="20.28515625" style="40" customWidth="1"/>
    <col min="18" max="16384" width="9.140625" style="1"/>
  </cols>
  <sheetData>
    <row r="2" spans="2:17" ht="18.75" customHeight="1" x14ac:dyDescent="0.25">
      <c r="B2" s="11"/>
      <c r="C2" s="11"/>
      <c r="D2" s="11"/>
      <c r="E2" s="11"/>
      <c r="F2" s="11"/>
      <c r="G2" s="11"/>
      <c r="H2" s="11"/>
      <c r="I2" s="11"/>
      <c r="J2" s="11"/>
      <c r="K2" s="11"/>
      <c r="L2" s="11"/>
      <c r="M2" s="11"/>
      <c r="N2" s="11"/>
      <c r="O2" s="11"/>
      <c r="P2" s="11"/>
      <c r="Q2" s="11"/>
    </row>
    <row r="3" spans="2:17" ht="26.25" customHeight="1" x14ac:dyDescent="0.25">
      <c r="B3" s="273" t="s">
        <v>293</v>
      </c>
      <c r="C3" s="273"/>
      <c r="D3" s="273"/>
      <c r="E3" s="273"/>
      <c r="F3" s="273"/>
      <c r="G3" s="273"/>
      <c r="H3" s="273"/>
      <c r="I3" s="273"/>
      <c r="J3" s="273"/>
      <c r="K3" s="273"/>
      <c r="L3" s="273"/>
      <c r="M3" s="273"/>
      <c r="N3" s="273"/>
      <c r="O3" s="273"/>
      <c r="P3" s="273"/>
      <c r="Q3" s="273"/>
    </row>
    <row r="4" spans="2:17" s="200" customFormat="1" ht="30" x14ac:dyDescent="0.25">
      <c r="B4" s="97" t="s">
        <v>0</v>
      </c>
      <c r="C4" s="93" t="s">
        <v>68</v>
      </c>
      <c r="D4" s="93" t="s">
        <v>69</v>
      </c>
      <c r="E4" s="93" t="s">
        <v>70</v>
      </c>
      <c r="F4" s="93" t="s">
        <v>71</v>
      </c>
      <c r="G4" s="93" t="s">
        <v>72</v>
      </c>
      <c r="H4" s="93" t="s">
        <v>89</v>
      </c>
      <c r="I4" s="93" t="s">
        <v>73</v>
      </c>
      <c r="J4" s="93" t="s">
        <v>74</v>
      </c>
      <c r="K4" s="197" t="s">
        <v>75</v>
      </c>
      <c r="L4" s="197" t="s">
        <v>76</v>
      </c>
      <c r="M4" s="100" t="s">
        <v>77</v>
      </c>
      <c r="N4" s="100" t="s">
        <v>2</v>
      </c>
      <c r="O4" s="100" t="s">
        <v>78</v>
      </c>
      <c r="P4" s="100" t="s">
        <v>79</v>
      </c>
      <c r="Q4" s="100" t="s">
        <v>80</v>
      </c>
    </row>
    <row r="5" spans="2:17" ht="32.25" customHeight="1" x14ac:dyDescent="0.25">
      <c r="B5" s="270" t="s">
        <v>16</v>
      </c>
      <c r="C5" s="271"/>
      <c r="D5" s="271"/>
      <c r="E5" s="271"/>
      <c r="F5" s="271"/>
      <c r="G5" s="271"/>
      <c r="H5" s="271"/>
      <c r="I5" s="271"/>
      <c r="J5" s="271"/>
      <c r="K5" s="271"/>
      <c r="L5" s="271"/>
      <c r="M5" s="271"/>
      <c r="N5" s="271"/>
      <c r="O5" s="271"/>
      <c r="P5" s="271"/>
      <c r="Q5" s="272"/>
    </row>
    <row r="6" spans="2:17" ht="32.25" customHeight="1" x14ac:dyDescent="0.3">
      <c r="B6" s="22" t="s">
        <v>53</v>
      </c>
      <c r="C6" s="26">
        <f>[1]PP!C6+[1]DA!C6</f>
        <v>3146094</v>
      </c>
      <c r="D6" s="26">
        <f>[1]PP!D6+[1]DA!D6</f>
        <v>259705</v>
      </c>
      <c r="E6" s="26">
        <f>[1]PP!E6+[1]DA!E6</f>
        <v>259705</v>
      </c>
      <c r="F6" s="26">
        <f>[1]PP!F6+[1]DA!F6</f>
        <v>0</v>
      </c>
      <c r="G6" s="26">
        <f>[1]PP!G6+[1]DA!G6</f>
        <v>263072</v>
      </c>
      <c r="H6" s="26">
        <f>[1]PP!H6+[1]DA!H6</f>
        <v>263072</v>
      </c>
      <c r="I6" s="26">
        <f>[1]PP!I6+[1]DA!I6</f>
        <v>0</v>
      </c>
      <c r="J6" s="26">
        <f>[1]PP!J6+[1]DA!J6</f>
        <v>0</v>
      </c>
      <c r="K6" s="26">
        <f>[1]PP!K6+[1]DA!K6</f>
        <v>0</v>
      </c>
      <c r="L6" s="26">
        <f>[1]PP!L6+[1]DA!L6</f>
        <v>2503</v>
      </c>
      <c r="M6" s="26">
        <f>[1]PP!M6+[1]DA!M6</f>
        <v>12910</v>
      </c>
      <c r="N6" s="26">
        <f>[1]PP!N6+[1]DA!N6</f>
        <v>189624</v>
      </c>
      <c r="O6" s="26">
        <f>[1]PP!O6+[1]DA!O6</f>
        <v>3988</v>
      </c>
      <c r="P6" s="26">
        <f>[1]PP!P6+[1]DA!P6</f>
        <v>15924</v>
      </c>
      <c r="Q6" s="27">
        <f>[1]PP!Q6+[1]DA!Q6</f>
        <v>3297028</v>
      </c>
    </row>
    <row r="7" spans="2:17" ht="32.25" customHeight="1" x14ac:dyDescent="0.3">
      <c r="B7" s="22" t="s">
        <v>197</v>
      </c>
      <c r="C7" s="26">
        <f>[1]PP!C7+[1]DA!C7</f>
        <v>0</v>
      </c>
      <c r="D7" s="26">
        <f>[1]PP!D7+[1]DA!D7</f>
        <v>0</v>
      </c>
      <c r="E7" s="26">
        <f>[1]PP!E7+[1]DA!E7</f>
        <v>0</v>
      </c>
      <c r="F7" s="26">
        <f>[1]PP!F7+[1]DA!F7</f>
        <v>0</v>
      </c>
      <c r="G7" s="26">
        <f>[1]PP!G7+[1]DA!G7</f>
        <v>0</v>
      </c>
      <c r="H7" s="26">
        <f>[1]PP!H7+[1]DA!H7</f>
        <v>0</v>
      </c>
      <c r="I7" s="26">
        <f>[1]PP!I7+[1]DA!I7</f>
        <v>0</v>
      </c>
      <c r="J7" s="26">
        <f>[1]PP!J7+[1]DA!J7</f>
        <v>0</v>
      </c>
      <c r="K7" s="26">
        <f>[1]PP!K7+[1]DA!K7</f>
        <v>0</v>
      </c>
      <c r="L7" s="26">
        <f>[1]PP!L7+[1]DA!L7</f>
        <v>0</v>
      </c>
      <c r="M7" s="26">
        <f>[1]PP!M7+[1]DA!M7</f>
        <v>0</v>
      </c>
      <c r="N7" s="26">
        <f>[1]PP!N7+[1]DA!N7</f>
        <v>0</v>
      </c>
      <c r="O7" s="26">
        <f>[1]PP!O7+[1]DA!O7</f>
        <v>0</v>
      </c>
      <c r="P7" s="26">
        <f>[1]PP!P7+[1]DA!P7</f>
        <v>0</v>
      </c>
      <c r="Q7" s="27">
        <f>[1]PP!Q7+[1]DA!Q7</f>
        <v>0</v>
      </c>
    </row>
    <row r="8" spans="2:17" ht="32.25" customHeight="1" x14ac:dyDescent="0.3">
      <c r="B8" s="22" t="s">
        <v>208</v>
      </c>
      <c r="C8" s="26">
        <f>[1]PP!C8+[1]DA!C8</f>
        <v>27089768</v>
      </c>
      <c r="D8" s="26">
        <f>[1]PP!D8+[1]DA!D8</f>
        <v>3918445</v>
      </c>
      <c r="E8" s="26">
        <f>[1]PP!E8+[1]DA!E8</f>
        <v>3918445</v>
      </c>
      <c r="F8" s="26">
        <f>[1]PP!F8+[1]DA!F8</f>
        <v>0</v>
      </c>
      <c r="G8" s="26">
        <f>[1]PP!G8+[1]DA!G8</f>
        <v>2058593</v>
      </c>
      <c r="H8" s="26">
        <f>[1]PP!H8+[1]DA!H8</f>
        <v>2058593</v>
      </c>
      <c r="I8" s="26">
        <f>[1]PP!I8+[1]DA!I8</f>
        <v>0</v>
      </c>
      <c r="J8" s="26">
        <f>[1]PP!J8+[1]DA!J8</f>
        <v>0</v>
      </c>
      <c r="K8" s="26">
        <f>[1]PP!K8+[1]DA!K8</f>
        <v>0</v>
      </c>
      <c r="L8" s="26">
        <f>[1]PP!L8+[1]DA!L8</f>
        <v>0</v>
      </c>
      <c r="M8" s="26">
        <f>[1]PP!M8+[1]DA!M8</f>
        <v>247803</v>
      </c>
      <c r="N8" s="26">
        <f>[1]PP!N8+[1]DA!N8</f>
        <v>1865940</v>
      </c>
      <c r="O8" s="26">
        <f>[1]PP!O8+[1]DA!O8</f>
        <v>16468</v>
      </c>
      <c r="P8" s="26">
        <f>[1]PP!P8+[1]DA!P8</f>
        <v>0</v>
      </c>
      <c r="Q8" s="27">
        <f>[1]PP!Q8+[1]DA!Q8</f>
        <v>30551290</v>
      </c>
    </row>
    <row r="9" spans="2:17" ht="32.25" customHeight="1" x14ac:dyDescent="0.3">
      <c r="B9" s="22" t="s">
        <v>54</v>
      </c>
      <c r="C9" s="26">
        <f>[1]PP!C9+[1]DA!C9</f>
        <v>0</v>
      </c>
      <c r="D9" s="26">
        <f>[1]PP!D9+[1]DA!D9</f>
        <v>0</v>
      </c>
      <c r="E9" s="26">
        <f>[1]PP!E9+[1]DA!E9</f>
        <v>0</v>
      </c>
      <c r="F9" s="26">
        <f>[1]PP!F9+[1]DA!F9</f>
        <v>0</v>
      </c>
      <c r="G9" s="26">
        <f>[1]PP!G9+[1]DA!G9</f>
        <v>0</v>
      </c>
      <c r="H9" s="26">
        <f>[1]PP!H9+[1]DA!H9</f>
        <v>0</v>
      </c>
      <c r="I9" s="26">
        <f>[1]PP!I9+[1]DA!I9</f>
        <v>0</v>
      </c>
      <c r="J9" s="26">
        <f>[1]PP!J9+[1]DA!J9</f>
        <v>0</v>
      </c>
      <c r="K9" s="26">
        <f>[1]PP!K9+[1]DA!K9</f>
        <v>0</v>
      </c>
      <c r="L9" s="26">
        <f>[1]PP!L9+[1]DA!L9</f>
        <v>0</v>
      </c>
      <c r="M9" s="26">
        <f>[1]PP!M9+[1]DA!M9</f>
        <v>0</v>
      </c>
      <c r="N9" s="26">
        <f>[1]PP!N9+[1]DA!N9</f>
        <v>0</v>
      </c>
      <c r="O9" s="26">
        <f>[1]PP!O9+[1]DA!O9</f>
        <v>0</v>
      </c>
      <c r="P9" s="26">
        <f>[1]PP!P9+[1]DA!P9</f>
        <v>0</v>
      </c>
      <c r="Q9" s="27">
        <f>[1]PP!Q9+[1]DA!Q9</f>
        <v>0</v>
      </c>
    </row>
    <row r="10" spans="2:17" ht="32.25" customHeight="1" x14ac:dyDescent="0.3">
      <c r="B10" s="22" t="s">
        <v>55</v>
      </c>
      <c r="C10" s="26">
        <f>[1]PP!C10+[1]DA!C10</f>
        <v>-45675</v>
      </c>
      <c r="D10" s="26">
        <f>[1]PP!D10+[1]DA!D10</f>
        <v>378363</v>
      </c>
      <c r="E10" s="26">
        <f>[1]PP!E10+[1]DA!E10</f>
        <v>378363</v>
      </c>
      <c r="F10" s="26">
        <f>[1]PP!F10+[1]DA!F10</f>
        <v>0</v>
      </c>
      <c r="G10" s="26">
        <f>[1]PP!G10+[1]DA!G10</f>
        <v>91853</v>
      </c>
      <c r="H10" s="26">
        <f>[1]PP!H10+[1]DA!H10</f>
        <v>0</v>
      </c>
      <c r="I10" s="26">
        <f>[1]PP!I10+[1]DA!I10</f>
        <v>0</v>
      </c>
      <c r="J10" s="26">
        <f>[1]PP!J10+[1]DA!J10</f>
        <v>0</v>
      </c>
      <c r="K10" s="26">
        <f>[1]PP!K10+[1]DA!K10</f>
        <v>0</v>
      </c>
      <c r="L10" s="26">
        <f>[1]PP!L10+[1]DA!L10</f>
        <v>-3221</v>
      </c>
      <c r="M10" s="26">
        <f>[1]PP!M10+[1]DA!M10</f>
        <v>9683</v>
      </c>
      <c r="N10" s="26">
        <f>[1]PP!N10+[1]DA!N10</f>
        <v>195</v>
      </c>
      <c r="O10" s="26">
        <f>[1]PP!O10+[1]DA!O10</f>
        <v>0</v>
      </c>
      <c r="P10" s="26">
        <f>[1]PP!P10+[1]DA!P10</f>
        <v>0</v>
      </c>
      <c r="Q10" s="27">
        <f>[1]PP!Q10+[1]DA!Q10</f>
        <v>326420</v>
      </c>
    </row>
    <row r="11" spans="2:17" ht="32.25" customHeight="1" x14ac:dyDescent="0.3">
      <c r="B11" s="22" t="s">
        <v>23</v>
      </c>
      <c r="C11" s="26">
        <f>[1]PP!C11+[1]DA!C11</f>
        <v>7518</v>
      </c>
      <c r="D11" s="26">
        <f>[1]PP!D11+[1]DA!D11</f>
        <v>0</v>
      </c>
      <c r="E11" s="26">
        <f>[1]PP!E11+[1]DA!E11</f>
        <v>0</v>
      </c>
      <c r="F11" s="26">
        <f>[1]PP!F11+[1]DA!F11</f>
        <v>0</v>
      </c>
      <c r="G11" s="26">
        <f>[1]PP!G11+[1]DA!G11</f>
        <v>0</v>
      </c>
      <c r="H11" s="26">
        <f>[1]PP!H11+[1]DA!H11</f>
        <v>0</v>
      </c>
      <c r="I11" s="26">
        <f>[1]PP!I11+[1]DA!I11</f>
        <v>0</v>
      </c>
      <c r="J11" s="26">
        <f>[1]PP!J11+[1]DA!J11</f>
        <v>0</v>
      </c>
      <c r="K11" s="26">
        <f>[1]PP!K11+[1]DA!K11</f>
        <v>0</v>
      </c>
      <c r="L11" s="26">
        <f>[1]PP!L11+[1]DA!L11</f>
        <v>0</v>
      </c>
      <c r="M11" s="26">
        <f>[1]PP!M11+[1]DA!M11</f>
        <v>0</v>
      </c>
      <c r="N11" s="26">
        <f>[1]PP!N11+[1]DA!N11</f>
        <v>0</v>
      </c>
      <c r="O11" s="26">
        <f>[1]PP!O11+[1]DA!O11</f>
        <v>0</v>
      </c>
      <c r="P11" s="26">
        <f>[1]PP!P11+[1]DA!P11</f>
        <v>0</v>
      </c>
      <c r="Q11" s="27">
        <f>[1]PP!Q11+[1]DA!Q11</f>
        <v>7518</v>
      </c>
    </row>
    <row r="12" spans="2:17" ht="32.25" customHeight="1" x14ac:dyDescent="0.3">
      <c r="B12" s="22" t="s">
        <v>56</v>
      </c>
      <c r="C12" s="26">
        <f>[1]PP!C12+[1]DA!C12</f>
        <v>0</v>
      </c>
      <c r="D12" s="26">
        <f>[1]PP!D12+[1]DA!D12</f>
        <v>0</v>
      </c>
      <c r="E12" s="26">
        <f>[1]PP!E12+[1]DA!E12</f>
        <v>0</v>
      </c>
      <c r="F12" s="26">
        <f>[1]PP!F12+[1]DA!F12</f>
        <v>0</v>
      </c>
      <c r="G12" s="26">
        <f>[1]PP!G12+[1]DA!G12</f>
        <v>0</v>
      </c>
      <c r="H12" s="26">
        <f>[1]PP!H12+[1]DA!H12</f>
        <v>0</v>
      </c>
      <c r="I12" s="26">
        <f>[1]PP!I12+[1]DA!I12</f>
        <v>0</v>
      </c>
      <c r="J12" s="26">
        <f>[1]PP!J12+[1]DA!J12</f>
        <v>0</v>
      </c>
      <c r="K12" s="26">
        <f>[1]PP!K12+[1]DA!K12</f>
        <v>0</v>
      </c>
      <c r="L12" s="26">
        <f>[1]PP!L12+[1]DA!L12</f>
        <v>0</v>
      </c>
      <c r="M12" s="26">
        <f>[1]PP!M12+[1]DA!M12</f>
        <v>0</v>
      </c>
      <c r="N12" s="26">
        <f>[1]PP!N12+[1]DA!N12</f>
        <v>0</v>
      </c>
      <c r="O12" s="26">
        <f>[1]PP!O12+[1]DA!O12</f>
        <v>0</v>
      </c>
      <c r="P12" s="26">
        <f>[1]PP!P12+[1]DA!P12</f>
        <v>0</v>
      </c>
      <c r="Q12" s="27">
        <f>[1]PP!Q12+[1]DA!Q12</f>
        <v>0</v>
      </c>
    </row>
    <row r="13" spans="2:17" ht="32.25" customHeight="1" x14ac:dyDescent="0.3">
      <c r="B13" s="22" t="s">
        <v>57</v>
      </c>
      <c r="C13" s="26">
        <f>[1]PP!C13+[1]DA!C13</f>
        <v>5696989</v>
      </c>
      <c r="D13" s="26">
        <f>[1]PP!D13+[1]DA!D13</f>
        <v>801228</v>
      </c>
      <c r="E13" s="26">
        <f>[1]PP!E13+[1]DA!E13</f>
        <v>801228</v>
      </c>
      <c r="F13" s="26">
        <f>[1]PP!F13+[1]DA!F13</f>
        <v>0</v>
      </c>
      <c r="G13" s="26">
        <f>[1]PP!G13+[1]DA!G13</f>
        <v>225122</v>
      </c>
      <c r="H13" s="26">
        <f>[1]PP!H13+[1]DA!H13</f>
        <v>225122</v>
      </c>
      <c r="I13" s="26">
        <f>[1]PP!I13+[1]DA!I13</f>
        <v>0</v>
      </c>
      <c r="J13" s="26">
        <f>[1]PP!J13+[1]DA!J13</f>
        <v>0</v>
      </c>
      <c r="K13" s="26">
        <f>[1]PP!K13+[1]DA!K13</f>
        <v>0</v>
      </c>
      <c r="L13" s="26">
        <f>[1]PP!L13+[1]DA!L13</f>
        <v>4428</v>
      </c>
      <c r="M13" s="26">
        <f>[1]PP!M13+[1]DA!M13</f>
        <v>26480</v>
      </c>
      <c r="N13" s="26">
        <f>[1]PP!N13+[1]DA!N13</f>
        <v>369620</v>
      </c>
      <c r="O13" s="26">
        <f>[1]PP!O13+[1]DA!O13</f>
        <v>0</v>
      </c>
      <c r="P13" s="26">
        <f>[1]PP!P13+[1]DA!P13</f>
        <v>0</v>
      </c>
      <c r="Q13" s="27">
        <f>[1]PP!Q13+[1]DA!Q13</f>
        <v>6611807</v>
      </c>
    </row>
    <row r="14" spans="2:17" ht="32.25" customHeight="1" x14ac:dyDescent="0.3">
      <c r="B14" s="22" t="s">
        <v>58</v>
      </c>
      <c r="C14" s="26">
        <f>[1]PP!C14+[1]DA!C14</f>
        <v>0</v>
      </c>
      <c r="D14" s="26">
        <f>[1]PP!D14+[1]DA!D14</f>
        <v>0</v>
      </c>
      <c r="E14" s="26">
        <f>[1]PP!E14+[1]DA!E14</f>
        <v>0</v>
      </c>
      <c r="F14" s="26">
        <f>[1]PP!F14+[1]DA!F14</f>
        <v>0</v>
      </c>
      <c r="G14" s="26">
        <f>[1]PP!G14+[1]DA!G14</f>
        <v>0</v>
      </c>
      <c r="H14" s="26">
        <f>[1]PP!H14+[1]DA!H14</f>
        <v>0</v>
      </c>
      <c r="I14" s="26">
        <f>[1]PP!I14+[1]DA!I14</f>
        <v>0</v>
      </c>
      <c r="J14" s="26">
        <f>[1]PP!J14+[1]DA!J14</f>
        <v>0</v>
      </c>
      <c r="K14" s="26">
        <f>[1]PP!K14+[1]DA!K14</f>
        <v>0</v>
      </c>
      <c r="L14" s="26">
        <f>[1]PP!L14+[1]DA!L14</f>
        <v>0</v>
      </c>
      <c r="M14" s="26">
        <f>[1]PP!M14+[1]DA!M14</f>
        <v>0</v>
      </c>
      <c r="N14" s="26">
        <f>[1]PP!N14+[1]DA!N14</f>
        <v>0</v>
      </c>
      <c r="O14" s="26">
        <f>[1]PP!O14+[1]DA!O14</f>
        <v>0</v>
      </c>
      <c r="P14" s="26">
        <f>[1]PP!P14+[1]DA!P14</f>
        <v>0</v>
      </c>
      <c r="Q14" s="27">
        <f>[1]PP!Q14+[1]DA!Q14</f>
        <v>0</v>
      </c>
    </row>
    <row r="15" spans="2:17" ht="32.25" customHeight="1" x14ac:dyDescent="0.3">
      <c r="B15" s="22" t="s">
        <v>59</v>
      </c>
      <c r="C15" s="26">
        <f>[1]PP!C15+[1]DA!C15</f>
        <v>40786024</v>
      </c>
      <c r="D15" s="26">
        <f>[1]PP!D15+[1]DA!D15</f>
        <v>3396482</v>
      </c>
      <c r="E15" s="26">
        <f>[1]PP!E15+[1]DA!E15</f>
        <v>3396482</v>
      </c>
      <c r="F15" s="26">
        <f>[1]PP!F15+[1]DA!F15</f>
        <v>0</v>
      </c>
      <c r="G15" s="26">
        <f>[1]PP!G15+[1]DA!G15</f>
        <v>2333125</v>
      </c>
      <c r="H15" s="26">
        <f>[1]PP!H15+[1]DA!H15</f>
        <v>0</v>
      </c>
      <c r="I15" s="26">
        <f>[1]PP!I15+[1]DA!I15</f>
        <v>0</v>
      </c>
      <c r="J15" s="26">
        <f>[1]PP!J15+[1]DA!J15</f>
        <v>0</v>
      </c>
      <c r="K15" s="26">
        <f>[1]PP!K15+[1]DA!K15</f>
        <v>0</v>
      </c>
      <c r="L15" s="26">
        <f>[1]PP!L15+[1]DA!L15</f>
        <v>0</v>
      </c>
      <c r="M15" s="26">
        <f>[1]PP!M15+[1]DA!M15</f>
        <v>184045</v>
      </c>
      <c r="N15" s="26">
        <f>[1]PP!N15+[1]DA!N15</f>
        <v>2601138</v>
      </c>
      <c r="O15" s="26">
        <f>[1]PP!O15+[1]DA!O15</f>
        <v>0</v>
      </c>
      <c r="P15" s="26">
        <f>[1]PP!P15+[1]DA!P15</f>
        <v>100000</v>
      </c>
      <c r="Q15" s="27">
        <f>[1]PP!Q15+[1]DA!Q15</f>
        <v>46499598</v>
      </c>
    </row>
    <row r="16" spans="2:17" ht="32.25" customHeight="1" x14ac:dyDescent="0.3">
      <c r="B16" s="22" t="s">
        <v>60</v>
      </c>
      <c r="C16" s="26">
        <f>[1]PP!C16+[1]DA!C16</f>
        <v>41262186</v>
      </c>
      <c r="D16" s="26">
        <f>[1]PP!D16+[1]DA!D16</f>
        <v>3315871</v>
      </c>
      <c r="E16" s="26">
        <f>[1]PP!E16+[1]DA!E16</f>
        <v>3315871</v>
      </c>
      <c r="F16" s="26">
        <f>[1]PP!F16+[1]DA!F16</f>
        <v>0</v>
      </c>
      <c r="G16" s="26">
        <f>[1]PP!G16+[1]DA!G16</f>
        <v>2861648</v>
      </c>
      <c r="H16" s="26">
        <f>[1]PP!H16+[1]DA!H16</f>
        <v>2861648</v>
      </c>
      <c r="I16" s="26">
        <f>[1]PP!I16+[1]DA!I16</f>
        <v>0</v>
      </c>
      <c r="J16" s="26">
        <f>[1]PP!J16+[1]DA!J16</f>
        <v>0</v>
      </c>
      <c r="K16" s="26">
        <f>[1]PP!K16+[1]DA!K16</f>
        <v>0</v>
      </c>
      <c r="L16" s="26">
        <f>[1]PP!L16+[1]DA!L16</f>
        <v>29916</v>
      </c>
      <c r="M16" s="26">
        <f>[1]PP!M16+[1]DA!M16</f>
        <v>128649</v>
      </c>
      <c r="N16" s="26">
        <f>[1]PP!N16+[1]DA!N16</f>
        <v>3342607</v>
      </c>
      <c r="O16" s="26">
        <f>[1]PP!O16+[1]DA!O16</f>
        <v>10100</v>
      </c>
      <c r="P16" s="26">
        <f>[1]PP!P16+[1]DA!P16</f>
        <v>240935</v>
      </c>
      <c r="Q16" s="27">
        <f>[1]PP!Q16+[1]DA!Q16</f>
        <v>44649416</v>
      </c>
    </row>
    <row r="17" spans="2:17" ht="32.25" customHeight="1" x14ac:dyDescent="0.3">
      <c r="B17" s="22" t="s">
        <v>61</v>
      </c>
      <c r="C17" s="26">
        <f>[1]PP!C17+[1]DA!C17</f>
        <v>21760403</v>
      </c>
      <c r="D17" s="26">
        <f>[1]PP!D17+[1]DA!D17</f>
        <v>1318078</v>
      </c>
      <c r="E17" s="26">
        <f>[1]PP!E17+[1]DA!E17</f>
        <v>1318078</v>
      </c>
      <c r="F17" s="26">
        <f>[1]PP!F17+[1]DA!F17</f>
        <v>0</v>
      </c>
      <c r="G17" s="26">
        <f>[1]PP!G17+[1]DA!G17</f>
        <v>2415704</v>
      </c>
      <c r="H17" s="26">
        <f>[1]PP!H17+[1]DA!H17</f>
        <v>2416701</v>
      </c>
      <c r="I17" s="26">
        <f>[1]PP!I17+[1]DA!I17</f>
        <v>0</v>
      </c>
      <c r="J17" s="26">
        <f>[1]PP!J17+[1]DA!J17</f>
        <v>0</v>
      </c>
      <c r="K17" s="26">
        <f>[1]PP!K17+[1]DA!K17</f>
        <v>0</v>
      </c>
      <c r="L17" s="26">
        <f>[1]PP!L17+[1]DA!L17</f>
        <v>9014</v>
      </c>
      <c r="M17" s="26">
        <f>[1]PP!M17+[1]DA!M17</f>
        <v>51677</v>
      </c>
      <c r="N17" s="26">
        <f>[1]PP!N17+[1]DA!N17</f>
        <v>1232929</v>
      </c>
      <c r="O17" s="26">
        <f>[1]PP!O17+[1]DA!O17</f>
        <v>0</v>
      </c>
      <c r="P17" s="26">
        <f>[1]PP!P17+[1]DA!P17</f>
        <v>0</v>
      </c>
      <c r="Q17" s="27">
        <f>[1]PP!Q17+[1]DA!Q17</f>
        <v>21834018</v>
      </c>
    </row>
    <row r="18" spans="2:17" ht="32.25" customHeight="1" x14ac:dyDescent="0.3">
      <c r="B18" s="22" t="s">
        <v>182</v>
      </c>
      <c r="C18" s="26">
        <f>[1]PP!C18+[1]DA!C18</f>
        <v>65333</v>
      </c>
      <c r="D18" s="26">
        <f>[1]PP!D18+[1]DA!D18</f>
        <v>46364</v>
      </c>
      <c r="E18" s="26">
        <f>[1]PP!E18+[1]DA!E18</f>
        <v>46364</v>
      </c>
      <c r="F18" s="26">
        <f>[1]PP!F18+[1]DA!F18</f>
        <v>0</v>
      </c>
      <c r="G18" s="26">
        <f>[1]PP!G18+[1]DA!G18</f>
        <v>11331</v>
      </c>
      <c r="H18" s="26">
        <f>[1]PP!H18+[1]DA!H18</f>
        <v>11331</v>
      </c>
      <c r="I18" s="26">
        <f>[1]PP!I18+[1]DA!I18</f>
        <v>0</v>
      </c>
      <c r="J18" s="26">
        <f>[1]PP!J18+[1]DA!J18</f>
        <v>0</v>
      </c>
      <c r="K18" s="26">
        <f>[1]PP!K18+[1]DA!K18</f>
        <v>0</v>
      </c>
      <c r="L18" s="26">
        <f>[1]PP!L18+[1]DA!L18</f>
        <v>0</v>
      </c>
      <c r="M18" s="26">
        <f>[1]PP!M18+[1]DA!M18</f>
        <v>1390</v>
      </c>
      <c r="N18" s="26">
        <f>[1]PP!N18+[1]DA!N18</f>
        <v>3979</v>
      </c>
      <c r="O18" s="26">
        <f>[1]PP!O18+[1]DA!O18</f>
        <v>0</v>
      </c>
      <c r="P18" s="26">
        <f>[1]PP!P18+[1]DA!P18</f>
        <v>0</v>
      </c>
      <c r="Q18" s="27">
        <f>[1]PP!Q18+[1]DA!Q18</f>
        <v>102954</v>
      </c>
    </row>
    <row r="19" spans="2:17" ht="32.25" customHeight="1" x14ac:dyDescent="0.3">
      <c r="B19" s="22" t="s">
        <v>187</v>
      </c>
      <c r="C19" s="26">
        <f>[1]PP!C19+[1]DA!C19</f>
        <v>10139106</v>
      </c>
      <c r="D19" s="26">
        <f>[1]PP!D19+[1]DA!D19</f>
        <v>579360</v>
      </c>
      <c r="E19" s="26">
        <f>[1]PP!E19+[1]DA!E19</f>
        <v>579360</v>
      </c>
      <c r="F19" s="26">
        <f>[1]PP!F19+[1]DA!F19</f>
        <v>0</v>
      </c>
      <c r="G19" s="26">
        <f>[1]PP!G19+[1]DA!G19</f>
        <v>1410682</v>
      </c>
      <c r="H19" s="26">
        <f>[1]PP!H19+[1]DA!H19</f>
        <v>1410682</v>
      </c>
      <c r="I19" s="26">
        <f>[1]PP!I19+[1]DA!I19</f>
        <v>0</v>
      </c>
      <c r="J19" s="26">
        <f>[1]PP!J19+[1]DA!J19</f>
        <v>0</v>
      </c>
      <c r="K19" s="26">
        <f>[1]PP!K19+[1]DA!K19</f>
        <v>0</v>
      </c>
      <c r="L19" s="26">
        <f>[1]PP!L19+[1]DA!L19</f>
        <v>6602</v>
      </c>
      <c r="M19" s="26">
        <f>[1]PP!M19+[1]DA!M19</f>
        <v>160191</v>
      </c>
      <c r="N19" s="26">
        <f>[1]PP!N19+[1]DA!N19</f>
        <v>448284</v>
      </c>
      <c r="O19" s="26">
        <f>[1]PP!O19+[1]DA!O19</f>
        <v>0</v>
      </c>
      <c r="P19" s="26">
        <f>[1]PP!P19+[1]DA!P19</f>
        <v>0</v>
      </c>
      <c r="Q19" s="27">
        <f>[1]PP!Q19+[1]DA!Q19</f>
        <v>9589275</v>
      </c>
    </row>
    <row r="20" spans="2:17" ht="32.25" customHeight="1" x14ac:dyDescent="0.3">
      <c r="B20" s="22" t="s">
        <v>36</v>
      </c>
      <c r="C20" s="26">
        <f>[1]PP!C20+[1]DA!C20</f>
        <v>3122871</v>
      </c>
      <c r="D20" s="26">
        <f>[1]PP!D20+[1]DA!D20</f>
        <v>170129</v>
      </c>
      <c r="E20" s="26">
        <f>[1]PP!E20+[1]DA!E20</f>
        <v>170129</v>
      </c>
      <c r="F20" s="26">
        <f>[1]PP!F20+[1]DA!F20</f>
        <v>0</v>
      </c>
      <c r="G20" s="26">
        <f>[1]PP!G20+[1]DA!G20</f>
        <v>125942</v>
      </c>
      <c r="H20" s="26">
        <f>[1]PP!H20+[1]DA!H20</f>
        <v>0</v>
      </c>
      <c r="I20" s="26">
        <f>[1]PP!I20+[1]DA!I20</f>
        <v>0</v>
      </c>
      <c r="J20" s="26">
        <f>[1]PP!J20+[1]DA!J20</f>
        <v>0</v>
      </c>
      <c r="K20" s="26">
        <f>[1]PP!K20+[1]DA!K20</f>
        <v>0</v>
      </c>
      <c r="L20" s="26">
        <f>[1]PP!L20+[1]DA!L20</f>
        <v>909</v>
      </c>
      <c r="M20" s="26">
        <f>[1]PP!M20+[1]DA!M20</f>
        <v>11890</v>
      </c>
      <c r="N20" s="26">
        <f>[1]PP!N20+[1]DA!N20</f>
        <v>78119</v>
      </c>
      <c r="O20" s="26">
        <f>[1]PP!O20+[1]DA!O20</f>
        <v>0</v>
      </c>
      <c r="P20" s="26">
        <f>[1]PP!P20+[1]DA!P20</f>
        <v>0</v>
      </c>
      <c r="Q20" s="27">
        <f>[1]PP!Q20+[1]DA!Q20</f>
        <v>3358321</v>
      </c>
    </row>
    <row r="21" spans="2:17" ht="32.25" customHeight="1" x14ac:dyDescent="0.3">
      <c r="B21" s="80" t="s">
        <v>258</v>
      </c>
      <c r="C21" s="26">
        <f>[1]PP!C21+[1]DA!C21</f>
        <v>0</v>
      </c>
      <c r="D21" s="26">
        <f>[1]PP!D21+[1]DA!D21</f>
        <v>0</v>
      </c>
      <c r="E21" s="26">
        <f>[1]PP!E21+[1]DA!E21</f>
        <v>0</v>
      </c>
      <c r="F21" s="26">
        <f>[1]PP!F21+[1]DA!F21</f>
        <v>0</v>
      </c>
      <c r="G21" s="26">
        <f>[1]PP!G21+[1]DA!G21</f>
        <v>0</v>
      </c>
      <c r="H21" s="26">
        <f>[1]PP!H21+[1]DA!H21</f>
        <v>0</v>
      </c>
      <c r="I21" s="26">
        <f>[1]PP!I21+[1]DA!I21</f>
        <v>0</v>
      </c>
      <c r="J21" s="26">
        <f>[1]PP!J21+[1]DA!J21</f>
        <v>0</v>
      </c>
      <c r="K21" s="26">
        <f>[1]PP!K21+[1]DA!K21</f>
        <v>0</v>
      </c>
      <c r="L21" s="26">
        <f>[1]PP!L21+[1]DA!L21</f>
        <v>0</v>
      </c>
      <c r="M21" s="26">
        <f>[1]PP!M21+[1]DA!M21</f>
        <v>0</v>
      </c>
      <c r="N21" s="26">
        <f>[1]PP!N21+[1]DA!N21</f>
        <v>0</v>
      </c>
      <c r="O21" s="26">
        <f>[1]PP!O21+[1]DA!O21</f>
        <v>0</v>
      </c>
      <c r="P21" s="26">
        <f>[1]PP!P21+[1]DA!P21</f>
        <v>0</v>
      </c>
      <c r="Q21" s="27">
        <f>[1]PP!Q21+[1]DA!Q21</f>
        <v>0</v>
      </c>
    </row>
    <row r="22" spans="2:17" ht="32.25" customHeight="1" x14ac:dyDescent="0.3">
      <c r="B22" s="22" t="s">
        <v>62</v>
      </c>
      <c r="C22" s="26">
        <f>[1]PP!C22+[1]DA!C22</f>
        <v>0</v>
      </c>
      <c r="D22" s="26">
        <f>[1]PP!D22+[1]DA!D22</f>
        <v>0</v>
      </c>
      <c r="E22" s="26">
        <f>[1]PP!E22+[1]DA!E22</f>
        <v>0</v>
      </c>
      <c r="F22" s="26">
        <f>[1]PP!F22+[1]DA!F22</f>
        <v>0</v>
      </c>
      <c r="G22" s="26">
        <f>[1]PP!G22+[1]DA!G22</f>
        <v>0</v>
      </c>
      <c r="H22" s="26">
        <f>[1]PP!H22+[1]DA!H22</f>
        <v>0</v>
      </c>
      <c r="I22" s="26">
        <f>[1]PP!I22+[1]DA!I22</f>
        <v>0</v>
      </c>
      <c r="J22" s="26">
        <f>[1]PP!J22+[1]DA!J22</f>
        <v>0</v>
      </c>
      <c r="K22" s="26">
        <f>[1]PP!K22+[1]DA!K22</f>
        <v>0</v>
      </c>
      <c r="L22" s="26">
        <f>[1]PP!L22+[1]DA!L22</f>
        <v>0</v>
      </c>
      <c r="M22" s="26">
        <f>[1]PP!M22+[1]DA!M22</f>
        <v>0</v>
      </c>
      <c r="N22" s="26">
        <f>[1]PP!N22+[1]DA!N22</f>
        <v>0</v>
      </c>
      <c r="O22" s="26">
        <f>[1]PP!O22+[1]DA!O22</f>
        <v>0</v>
      </c>
      <c r="P22" s="26">
        <f>[1]PP!P22+[1]DA!P22</f>
        <v>0</v>
      </c>
      <c r="Q22" s="27">
        <f>[1]PP!Q22+[1]DA!Q22</f>
        <v>0</v>
      </c>
    </row>
    <row r="23" spans="2:17" ht="32.25" customHeight="1" x14ac:dyDescent="0.3">
      <c r="B23" s="22" t="s">
        <v>63</v>
      </c>
      <c r="C23" s="26">
        <f>[1]PP!C23+[1]DA!C23</f>
        <v>272667</v>
      </c>
      <c r="D23" s="26">
        <f>[1]PP!D23+[1]DA!D23</f>
        <v>80345</v>
      </c>
      <c r="E23" s="26">
        <f>[1]PP!E23+[1]DA!E23</f>
        <v>80345</v>
      </c>
      <c r="F23" s="26">
        <f>[1]PP!F23+[1]DA!F23</f>
        <v>0</v>
      </c>
      <c r="G23" s="26">
        <f>[1]PP!G23+[1]DA!G23</f>
        <v>0</v>
      </c>
      <c r="H23" s="26">
        <f>[1]PP!H23+[1]DA!H23</f>
        <v>0</v>
      </c>
      <c r="I23" s="26">
        <f>[1]PP!I23+[1]DA!I23</f>
        <v>0</v>
      </c>
      <c r="J23" s="26">
        <f>[1]PP!J23+[1]DA!J23</f>
        <v>0</v>
      </c>
      <c r="K23" s="26">
        <f>[1]PP!K23+[1]DA!K23</f>
        <v>0</v>
      </c>
      <c r="L23" s="26">
        <f>[1]PP!L23+[1]DA!L23</f>
        <v>0</v>
      </c>
      <c r="M23" s="26">
        <f>[1]PP!M23+[1]DA!M23</f>
        <v>0</v>
      </c>
      <c r="N23" s="26">
        <f>[1]PP!N23+[1]DA!N23</f>
        <v>0</v>
      </c>
      <c r="O23" s="26">
        <f>[1]PP!O23+[1]DA!O23</f>
        <v>0</v>
      </c>
      <c r="P23" s="26">
        <f>[1]PP!P23+[1]DA!P23</f>
        <v>0</v>
      </c>
      <c r="Q23" s="27">
        <f>[1]PP!Q23+[1]DA!Q23</f>
        <v>353012</v>
      </c>
    </row>
    <row r="24" spans="2:17" ht="32.25" customHeight="1" x14ac:dyDescent="0.3">
      <c r="B24" s="22" t="s">
        <v>185</v>
      </c>
      <c r="C24" s="26">
        <f>[1]PP!C24+[1]DA!C24</f>
        <v>0</v>
      </c>
      <c r="D24" s="26">
        <f>[1]PP!D24+[1]DA!D24</f>
        <v>0</v>
      </c>
      <c r="E24" s="26">
        <f>[1]PP!E24+[1]DA!E24</f>
        <v>0</v>
      </c>
      <c r="F24" s="26">
        <f>[1]PP!F24+[1]DA!F24</f>
        <v>0</v>
      </c>
      <c r="G24" s="26">
        <f>[1]PP!G24+[1]DA!G24</f>
        <v>0</v>
      </c>
      <c r="H24" s="26">
        <f>[1]PP!H24+[1]DA!H24</f>
        <v>0</v>
      </c>
      <c r="I24" s="26">
        <f>[1]PP!I24+[1]DA!I24</f>
        <v>0</v>
      </c>
      <c r="J24" s="26">
        <f>[1]PP!J24+[1]DA!J24</f>
        <v>0</v>
      </c>
      <c r="K24" s="26">
        <f>[1]PP!K24+[1]DA!K24</f>
        <v>0</v>
      </c>
      <c r="L24" s="26">
        <f>[1]PP!L24+[1]DA!L24</f>
        <v>0</v>
      </c>
      <c r="M24" s="26">
        <f>[1]PP!M24+[1]DA!M24</f>
        <v>0</v>
      </c>
      <c r="N24" s="26">
        <f>[1]PP!N24+[1]DA!N24</f>
        <v>0</v>
      </c>
      <c r="O24" s="26">
        <f>[1]PP!O24+[1]DA!O24</f>
        <v>0</v>
      </c>
      <c r="P24" s="26">
        <f>[1]PP!P24+[1]DA!P24</f>
        <v>0</v>
      </c>
      <c r="Q24" s="27">
        <f>[1]PP!Q24+[1]DA!Q24</f>
        <v>0</v>
      </c>
    </row>
    <row r="25" spans="2:17" ht="32.25" customHeight="1" x14ac:dyDescent="0.3">
      <c r="B25" s="22" t="s">
        <v>186</v>
      </c>
      <c r="C25" s="26">
        <f>[1]PP!C25+[1]DA!C25</f>
        <v>866049</v>
      </c>
      <c r="D25" s="26">
        <f>[1]PP!D25+[1]DA!D25</f>
        <v>9091</v>
      </c>
      <c r="E25" s="26">
        <f>[1]PP!E25+[1]DA!E25</f>
        <v>9091</v>
      </c>
      <c r="F25" s="26">
        <f>[1]PP!F25+[1]DA!F25</f>
        <v>0</v>
      </c>
      <c r="G25" s="26">
        <f>[1]PP!G25+[1]DA!G25</f>
        <v>152290</v>
      </c>
      <c r="H25" s="26">
        <f>[1]PP!H25+[1]DA!H25</f>
        <v>152290</v>
      </c>
      <c r="I25" s="26">
        <f>[1]PP!I25+[1]DA!I25</f>
        <v>0</v>
      </c>
      <c r="J25" s="26">
        <f>[1]PP!J25+[1]DA!J25</f>
        <v>0</v>
      </c>
      <c r="K25" s="26">
        <f>[1]PP!K25+[1]DA!K25</f>
        <v>0</v>
      </c>
      <c r="L25" s="26">
        <f>[1]PP!L25+[1]DA!L25</f>
        <v>0</v>
      </c>
      <c r="M25" s="26">
        <f>[1]PP!M25+[1]DA!M25</f>
        <v>7714</v>
      </c>
      <c r="N25" s="26">
        <f>[1]PP!N25+[1]DA!N25</f>
        <v>41294</v>
      </c>
      <c r="O25" s="26">
        <f>[1]PP!O25+[1]DA!O25</f>
        <v>0</v>
      </c>
      <c r="P25" s="26">
        <f>[1]PP!P25+[1]DA!P25</f>
        <v>0</v>
      </c>
      <c r="Q25" s="27">
        <f>[1]PP!Q25+[1]DA!Q25</f>
        <v>756429</v>
      </c>
    </row>
    <row r="26" spans="2:17" ht="32.25" customHeight="1" x14ac:dyDescent="0.3">
      <c r="B26" s="22" t="s">
        <v>209</v>
      </c>
      <c r="C26" s="26">
        <f>[1]PP!C26+[1]DA!C26</f>
        <v>1435210</v>
      </c>
      <c r="D26" s="26">
        <f>[1]PP!D26+[1]DA!D26</f>
        <v>123982</v>
      </c>
      <c r="E26" s="26">
        <f>[1]PP!E26+[1]DA!E26</f>
        <v>123982</v>
      </c>
      <c r="F26" s="26">
        <f>[1]PP!F26+[1]DA!F26</f>
        <v>0</v>
      </c>
      <c r="G26" s="26">
        <f>[1]PP!G26+[1]DA!G26</f>
        <v>317872</v>
      </c>
      <c r="H26" s="26">
        <f>[1]PP!H26+[1]DA!H26</f>
        <v>317872</v>
      </c>
      <c r="I26" s="26">
        <f>[1]PP!I26+[1]DA!I26</f>
        <v>0</v>
      </c>
      <c r="J26" s="26">
        <f>[1]PP!J26+[1]DA!J26</f>
        <v>0</v>
      </c>
      <c r="K26" s="26">
        <f>[1]PP!K26+[1]DA!K26</f>
        <v>0</v>
      </c>
      <c r="L26" s="26">
        <f>[1]PP!L26+[1]DA!L26</f>
        <v>959</v>
      </c>
      <c r="M26" s="26">
        <f>[1]PP!M26+[1]DA!M26</f>
        <v>9190</v>
      </c>
      <c r="N26" s="26">
        <f>[1]PP!N26+[1]DA!N26</f>
        <v>28454</v>
      </c>
      <c r="O26" s="26">
        <f>[1]PP!O26+[1]DA!O26</f>
        <v>0</v>
      </c>
      <c r="P26" s="26">
        <f>[1]PP!P26+[1]DA!P26</f>
        <v>0</v>
      </c>
      <c r="Q26" s="27">
        <f>[1]PP!Q26+[1]DA!Q26</f>
        <v>1259625</v>
      </c>
    </row>
    <row r="27" spans="2:17" ht="32.25" customHeight="1" x14ac:dyDescent="0.3">
      <c r="B27" s="22" t="s">
        <v>40</v>
      </c>
      <c r="C27" s="26">
        <f>[1]PP!C27+[1]DA!C27</f>
        <v>0</v>
      </c>
      <c r="D27" s="26">
        <f>[1]PP!D27+[1]DA!D27</f>
        <v>0</v>
      </c>
      <c r="E27" s="26">
        <f>[1]PP!E27+[1]DA!E27</f>
        <v>0</v>
      </c>
      <c r="F27" s="26">
        <f>[1]PP!F27+[1]DA!F27</f>
        <v>0</v>
      </c>
      <c r="G27" s="26">
        <f>[1]PP!G27+[1]DA!G27</f>
        <v>0</v>
      </c>
      <c r="H27" s="26">
        <f>[1]PP!H27+[1]DA!H27</f>
        <v>0</v>
      </c>
      <c r="I27" s="26">
        <f>[1]PP!I27+[1]DA!I27</f>
        <v>0</v>
      </c>
      <c r="J27" s="26">
        <f>[1]PP!J27+[1]DA!J27</f>
        <v>0</v>
      </c>
      <c r="K27" s="26">
        <f>[1]PP!K27+[1]DA!K27</f>
        <v>0</v>
      </c>
      <c r="L27" s="26">
        <f>[1]PP!L27+[1]DA!L27</f>
        <v>0</v>
      </c>
      <c r="M27" s="26">
        <f>[1]PP!M27+[1]DA!M27</f>
        <v>0</v>
      </c>
      <c r="N27" s="26">
        <f>[1]PP!N27+[1]DA!N27</f>
        <v>0</v>
      </c>
      <c r="O27" s="26">
        <f>[1]PP!O27+[1]DA!O27</f>
        <v>0</v>
      </c>
      <c r="P27" s="26">
        <f>[1]PP!P27+[1]DA!P27</f>
        <v>0</v>
      </c>
      <c r="Q27" s="27">
        <f>[1]PP!Q27+[1]DA!Q27</f>
        <v>0</v>
      </c>
    </row>
    <row r="28" spans="2:17" ht="32.25" customHeight="1" x14ac:dyDescent="0.3">
      <c r="B28" s="22" t="s">
        <v>64</v>
      </c>
      <c r="C28" s="26">
        <f>[1]PP!C28+[1]DA!C28</f>
        <v>529125</v>
      </c>
      <c r="D28" s="26">
        <f>[1]PP!D28+[1]DA!D28</f>
        <v>117814</v>
      </c>
      <c r="E28" s="26">
        <f>[1]PP!E28+[1]DA!E28</f>
        <v>117814</v>
      </c>
      <c r="F28" s="26">
        <f>[1]PP!F28+[1]DA!F28</f>
        <v>0</v>
      </c>
      <c r="G28" s="26">
        <f>[1]PP!G28+[1]DA!G28</f>
        <v>66560</v>
      </c>
      <c r="H28" s="26">
        <f>[1]PP!H28+[1]DA!H28</f>
        <v>67640</v>
      </c>
      <c r="I28" s="26">
        <f>[1]PP!I28+[1]DA!I28</f>
        <v>0</v>
      </c>
      <c r="J28" s="26">
        <f>[1]PP!J28+[1]DA!J28</f>
        <v>0</v>
      </c>
      <c r="K28" s="26">
        <f>[1]PP!K28+[1]DA!K28</f>
        <v>0</v>
      </c>
      <c r="L28" s="26">
        <f>[1]PP!L28+[1]DA!L28</f>
        <v>2400</v>
      </c>
      <c r="M28" s="26">
        <f>[1]PP!M28+[1]DA!M28</f>
        <v>18509</v>
      </c>
      <c r="N28" s="26">
        <f>[1]PP!N28+[1]DA!N28</f>
        <v>26455</v>
      </c>
      <c r="O28" s="26">
        <f>[1]PP!O28+[1]DA!O28</f>
        <v>0</v>
      </c>
      <c r="P28" s="26">
        <f>[1]PP!P28+[1]DA!P28</f>
        <v>0</v>
      </c>
      <c r="Q28" s="27">
        <f>[1]PP!Q28+[1]DA!Q28</f>
        <v>584844</v>
      </c>
    </row>
    <row r="29" spans="2:17" ht="32.25" customHeight="1" x14ac:dyDescent="0.3">
      <c r="B29" s="22" t="s">
        <v>65</v>
      </c>
      <c r="C29" s="26">
        <f>[1]PP!C29+[1]DA!C29</f>
        <v>5717</v>
      </c>
      <c r="D29" s="26">
        <f>[1]PP!D29+[1]DA!D29</f>
        <v>0</v>
      </c>
      <c r="E29" s="26">
        <f>[1]PP!E29+[1]DA!E29</f>
        <v>0</v>
      </c>
      <c r="F29" s="26">
        <f>[1]PP!F29+[1]DA!F29</f>
        <v>0</v>
      </c>
      <c r="G29" s="26">
        <f>[1]PP!G29+[1]DA!G29</f>
        <v>0</v>
      </c>
      <c r="H29" s="26">
        <f>[1]PP!H29+[1]DA!H29</f>
        <v>0</v>
      </c>
      <c r="I29" s="26">
        <f>[1]PP!I29+[1]DA!I29</f>
        <v>0</v>
      </c>
      <c r="J29" s="26">
        <f>[1]PP!J29+[1]DA!J29</f>
        <v>0</v>
      </c>
      <c r="K29" s="26">
        <f>[1]PP!K29+[1]DA!K29</f>
        <v>0</v>
      </c>
      <c r="L29" s="26">
        <f>[1]PP!L29+[1]DA!L29</f>
        <v>0</v>
      </c>
      <c r="M29" s="26">
        <f>[1]PP!M29+[1]DA!M29</f>
        <v>6348</v>
      </c>
      <c r="N29" s="26">
        <f>[1]PP!N29+[1]DA!N29</f>
        <v>3203</v>
      </c>
      <c r="O29" s="26">
        <f>[1]PP!O29+[1]DA!O29</f>
        <v>0</v>
      </c>
      <c r="P29" s="26">
        <f>[1]PP!P29+[1]DA!P29</f>
        <v>0</v>
      </c>
      <c r="Q29" s="27">
        <f>[1]PP!Q29+[1]DA!Q29</f>
        <v>2572</v>
      </c>
    </row>
    <row r="30" spans="2:17" ht="32.25" customHeight="1" x14ac:dyDescent="0.3">
      <c r="B30" s="22" t="s">
        <v>66</v>
      </c>
      <c r="C30" s="26">
        <f>[1]PP!C30+[1]DA!C30</f>
        <v>4443591</v>
      </c>
      <c r="D30" s="26">
        <f>[1]PP!D30+[1]DA!D30</f>
        <v>61756</v>
      </c>
      <c r="E30" s="26">
        <f>[1]PP!E30+[1]DA!E30</f>
        <v>61756</v>
      </c>
      <c r="F30" s="26">
        <f>[1]PP!F30+[1]DA!F30</f>
        <v>0</v>
      </c>
      <c r="G30" s="26">
        <f>[1]PP!G30+[1]DA!G30</f>
        <v>411657</v>
      </c>
      <c r="H30" s="26">
        <f>[1]PP!H30+[1]DA!H30</f>
        <v>411658</v>
      </c>
      <c r="I30" s="26">
        <f>[1]PP!I30+[1]DA!I30</f>
        <v>0</v>
      </c>
      <c r="J30" s="26">
        <f>[1]PP!J30+[1]DA!J30</f>
        <v>0</v>
      </c>
      <c r="K30" s="26">
        <f>[1]PP!K30+[1]DA!K30</f>
        <v>0</v>
      </c>
      <c r="L30" s="26">
        <f>[1]PP!L30+[1]DA!L30</f>
        <v>0</v>
      </c>
      <c r="M30" s="26">
        <f>[1]PP!M30+[1]DA!M30</f>
        <v>0</v>
      </c>
      <c r="N30" s="26">
        <f>[1]PP!N30+[1]DA!N30</f>
        <v>0</v>
      </c>
      <c r="O30" s="26">
        <f>[1]PP!O30+[1]DA!O30</f>
        <v>0</v>
      </c>
      <c r="P30" s="26">
        <f>[1]PP!P30+[1]DA!P30</f>
        <v>0</v>
      </c>
      <c r="Q30" s="27">
        <f>[1]PP!Q30+[1]DA!Q30</f>
        <v>4093690</v>
      </c>
    </row>
    <row r="31" spans="2:17" ht="32.25" customHeight="1" x14ac:dyDescent="0.25">
      <c r="B31" s="87" t="s">
        <v>47</v>
      </c>
      <c r="C31" s="101">
        <f>SUM(C6:C30)</f>
        <v>160582976</v>
      </c>
      <c r="D31" s="101">
        <f>SUM(D6:D30)</f>
        <v>14577013</v>
      </c>
      <c r="E31" s="101">
        <f>SUM(E6:E30)</f>
        <v>14577013</v>
      </c>
      <c r="F31" s="101">
        <f>SUM(F6:F30)</f>
        <v>0</v>
      </c>
      <c r="G31" s="101">
        <f t="shared" ref="G31" si="0">SUM(H31:K31)</f>
        <v>10196609</v>
      </c>
      <c r="H31" s="101">
        <f t="shared" ref="H31:Q31" si="1">SUM(H6:H30)</f>
        <v>10196609</v>
      </c>
      <c r="I31" s="101">
        <f t="shared" si="1"/>
        <v>0</v>
      </c>
      <c r="J31" s="101">
        <f t="shared" si="1"/>
        <v>0</v>
      </c>
      <c r="K31" s="101">
        <f t="shared" si="1"/>
        <v>0</v>
      </c>
      <c r="L31" s="101">
        <f t="shared" si="1"/>
        <v>53510</v>
      </c>
      <c r="M31" s="101">
        <f t="shared" si="1"/>
        <v>876479</v>
      </c>
      <c r="N31" s="101">
        <f t="shared" si="1"/>
        <v>10231841</v>
      </c>
      <c r="O31" s="101">
        <f t="shared" si="1"/>
        <v>30556</v>
      </c>
      <c r="P31" s="101">
        <f t="shared" si="1"/>
        <v>356859</v>
      </c>
      <c r="Q31" s="101">
        <f t="shared" si="1"/>
        <v>173877817</v>
      </c>
    </row>
    <row r="32" spans="2:17" ht="32.25" customHeight="1" x14ac:dyDescent="0.25">
      <c r="B32" s="270" t="s">
        <v>48</v>
      </c>
      <c r="C32" s="271"/>
      <c r="D32" s="271"/>
      <c r="E32" s="271"/>
      <c r="F32" s="271"/>
      <c r="G32" s="271"/>
      <c r="H32" s="271"/>
      <c r="I32" s="271"/>
      <c r="J32" s="271"/>
      <c r="K32" s="271"/>
      <c r="L32" s="271"/>
      <c r="M32" s="271"/>
      <c r="N32" s="271"/>
      <c r="O32" s="271"/>
      <c r="P32" s="271"/>
      <c r="Q32" s="272"/>
    </row>
    <row r="33" spans="2:17" ht="32.25" customHeight="1" x14ac:dyDescent="0.3">
      <c r="B33" s="22" t="s">
        <v>49</v>
      </c>
      <c r="C33" s="26">
        <f>[1]PP!C33+[1]DA!C33</f>
        <v>0</v>
      </c>
      <c r="D33" s="26">
        <f>[1]PP!D33+[1]DA!D33</f>
        <v>0</v>
      </c>
      <c r="E33" s="26">
        <f>[1]PP!E33+[1]DA!E33</f>
        <v>0</v>
      </c>
      <c r="F33" s="26">
        <f>[1]PP!F33+[1]DA!F33</f>
        <v>0</v>
      </c>
      <c r="G33" s="26">
        <f>[1]PP!G33+[1]DA!G33</f>
        <v>0</v>
      </c>
      <c r="H33" s="26">
        <f>[1]PP!H33+[1]DA!H33</f>
        <v>0</v>
      </c>
      <c r="I33" s="26">
        <f>[1]PP!I33+[1]DA!I33</f>
        <v>0</v>
      </c>
      <c r="J33" s="26">
        <f>[1]PP!J33+[1]DA!J33</f>
        <v>0</v>
      </c>
      <c r="K33" s="26">
        <f>[1]PP!K33+[1]DA!K33</f>
        <v>0</v>
      </c>
      <c r="L33" s="26">
        <f>[1]PP!L33+[1]DA!L33</f>
        <v>0</v>
      </c>
      <c r="M33" s="26">
        <f>[1]PP!M33+[1]DA!M33</f>
        <v>0</v>
      </c>
      <c r="N33" s="26">
        <f>[1]PP!N33+[1]DA!N33</f>
        <v>0</v>
      </c>
      <c r="O33" s="26">
        <f>[1]PP!O33+[1]DA!O33</f>
        <v>0</v>
      </c>
      <c r="P33" s="26">
        <f>[1]PP!P33+[1]DA!P33</f>
        <v>0</v>
      </c>
      <c r="Q33" s="27">
        <f>[1]PP!Q33+[1]DA!Q33</f>
        <v>0</v>
      </c>
    </row>
    <row r="34" spans="2:17" ht="32.25" customHeight="1" x14ac:dyDescent="0.3">
      <c r="B34" s="22" t="s">
        <v>81</v>
      </c>
      <c r="C34" s="26">
        <f>[1]PP!C34+[1]DA!C34</f>
        <v>0</v>
      </c>
      <c r="D34" s="26">
        <f>[1]PP!D34+[1]DA!D34</f>
        <v>0</v>
      </c>
      <c r="E34" s="26">
        <f>[1]PP!E34+[1]DA!E34</f>
        <v>0</v>
      </c>
      <c r="F34" s="26">
        <f>[1]PP!F34+[1]DA!F34</f>
        <v>0</v>
      </c>
      <c r="G34" s="26">
        <f>[1]PP!G34+[1]DA!G34</f>
        <v>0</v>
      </c>
      <c r="H34" s="26">
        <f>[1]PP!H34+[1]DA!H34</f>
        <v>0</v>
      </c>
      <c r="I34" s="26">
        <f>[1]PP!I34+[1]DA!I34</f>
        <v>0</v>
      </c>
      <c r="J34" s="26">
        <f>[1]PP!J34+[1]DA!J34</f>
        <v>0</v>
      </c>
      <c r="K34" s="26">
        <f>[1]PP!K34+[1]DA!K34</f>
        <v>0</v>
      </c>
      <c r="L34" s="26">
        <f>[1]PP!L34+[1]DA!L34</f>
        <v>0</v>
      </c>
      <c r="M34" s="26">
        <f>[1]PP!M34+[1]DA!M34</f>
        <v>0</v>
      </c>
      <c r="N34" s="26">
        <f>[1]PP!N34+[1]DA!N34</f>
        <v>0</v>
      </c>
      <c r="O34" s="26">
        <f>[1]PP!O34+[1]DA!O34</f>
        <v>0</v>
      </c>
      <c r="P34" s="26">
        <f>[1]PP!P34+[1]DA!P34</f>
        <v>0</v>
      </c>
      <c r="Q34" s="27">
        <f>[1]PP!Q34+[1]DA!Q34</f>
        <v>0</v>
      </c>
    </row>
    <row r="35" spans="2:17" ht="32.25" customHeight="1" x14ac:dyDescent="0.3">
      <c r="B35" s="22" t="s">
        <v>50</v>
      </c>
      <c r="C35" s="26">
        <f>[1]PP!C35+[1]DA!C35</f>
        <v>0</v>
      </c>
      <c r="D35" s="26">
        <f>[1]PP!D35+[1]DA!D35</f>
        <v>0</v>
      </c>
      <c r="E35" s="26">
        <f>[1]PP!E35+[1]DA!E35</f>
        <v>0</v>
      </c>
      <c r="F35" s="26">
        <f>[1]PP!F35+[1]DA!F35</f>
        <v>0</v>
      </c>
      <c r="G35" s="26">
        <f>[1]PP!G35+[1]DA!G35</f>
        <v>0</v>
      </c>
      <c r="H35" s="26">
        <f>[1]PP!H35+[1]DA!H35</f>
        <v>0</v>
      </c>
      <c r="I35" s="26">
        <f>[1]PP!I35+[1]DA!I35</f>
        <v>0</v>
      </c>
      <c r="J35" s="26">
        <f>[1]PP!J35+[1]DA!J35</f>
        <v>0</v>
      </c>
      <c r="K35" s="26">
        <f>[1]PP!K35+[1]DA!K35</f>
        <v>0</v>
      </c>
      <c r="L35" s="26">
        <f>[1]PP!L35+[1]DA!L35</f>
        <v>0</v>
      </c>
      <c r="M35" s="26">
        <f>[1]PP!M35+[1]DA!M35</f>
        <v>0</v>
      </c>
      <c r="N35" s="26">
        <f>[1]PP!N35+[1]DA!N35</f>
        <v>0</v>
      </c>
      <c r="O35" s="26">
        <f>[1]PP!O35+[1]DA!O35</f>
        <v>0</v>
      </c>
      <c r="P35" s="26">
        <f>[1]PP!P35+[1]DA!P35</f>
        <v>0</v>
      </c>
      <c r="Q35" s="27">
        <f>[1]PP!Q35+[1]DA!Q35</f>
        <v>0</v>
      </c>
    </row>
    <row r="36" spans="2:17" ht="32.25" customHeight="1" x14ac:dyDescent="0.25">
      <c r="B36" s="87" t="s">
        <v>47</v>
      </c>
      <c r="C36" s="101">
        <f>SUM(C33:C35)</f>
        <v>0</v>
      </c>
      <c r="D36" s="101">
        <f t="shared" ref="D36:Q36" si="2">SUM(D33:D35)</f>
        <v>0</v>
      </c>
      <c r="E36" s="101">
        <f t="shared" si="2"/>
        <v>0</v>
      </c>
      <c r="F36" s="101">
        <f t="shared" si="2"/>
        <v>0</v>
      </c>
      <c r="G36" s="101">
        <f t="shared" si="2"/>
        <v>0</v>
      </c>
      <c r="H36" s="101">
        <f t="shared" si="2"/>
        <v>0</v>
      </c>
      <c r="I36" s="101">
        <f t="shared" si="2"/>
        <v>0</v>
      </c>
      <c r="J36" s="101">
        <f t="shared" si="2"/>
        <v>0</v>
      </c>
      <c r="K36" s="101">
        <f t="shared" si="2"/>
        <v>0</v>
      </c>
      <c r="L36" s="101">
        <f t="shared" si="2"/>
        <v>0</v>
      </c>
      <c r="M36" s="101">
        <f t="shared" si="2"/>
        <v>0</v>
      </c>
      <c r="N36" s="101">
        <f t="shared" si="2"/>
        <v>0</v>
      </c>
      <c r="O36" s="101">
        <f t="shared" si="2"/>
        <v>0</v>
      </c>
      <c r="P36" s="101">
        <f t="shared" si="2"/>
        <v>0</v>
      </c>
      <c r="Q36" s="101">
        <f t="shared" si="2"/>
        <v>0</v>
      </c>
    </row>
    <row r="37" spans="2:17" ht="23.25" customHeight="1" x14ac:dyDescent="0.25">
      <c r="B37" s="274" t="s">
        <v>52</v>
      </c>
      <c r="C37" s="274"/>
      <c r="D37" s="274"/>
      <c r="E37" s="274"/>
      <c r="F37" s="274"/>
      <c r="G37" s="274"/>
      <c r="H37" s="274"/>
      <c r="I37" s="274"/>
      <c r="J37" s="274"/>
      <c r="K37" s="274"/>
      <c r="L37" s="274"/>
      <c r="M37" s="274"/>
      <c r="N37" s="274"/>
      <c r="O37" s="274"/>
      <c r="P37" s="274"/>
      <c r="Q37" s="274"/>
    </row>
  </sheetData>
  <sheetProtection password="E931" sheet="1" objects="1" scenarios="1"/>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4"/>
  <sheetViews>
    <sheetView showGridLines="0" zoomScale="80" zoomScaleNormal="80" workbookViewId="0">
      <pane xSplit="1" ySplit="4" topLeftCell="B5" activePane="bottomRight" state="frozen"/>
      <selection pane="topRight" activeCell="B1" sqref="B1"/>
      <selection pane="bottomLeft" activeCell="A5" sqref="A5"/>
      <selection pane="bottomRight" activeCell="J10" sqref="J10"/>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9"/>
      <c r="C2" s="9"/>
      <c r="D2" s="9"/>
      <c r="E2" s="9"/>
      <c r="F2" s="9"/>
      <c r="G2" s="9"/>
      <c r="H2" s="9"/>
      <c r="I2" s="9"/>
      <c r="J2" s="9"/>
      <c r="K2" s="9"/>
      <c r="L2" s="9"/>
      <c r="M2" s="9"/>
      <c r="N2" s="9"/>
      <c r="O2" s="9"/>
      <c r="P2" s="9"/>
      <c r="Q2" s="20"/>
    </row>
    <row r="3" spans="1:17" ht="25.5" customHeight="1" x14ac:dyDescent="0.25">
      <c r="B3" s="273" t="s">
        <v>294</v>
      </c>
      <c r="C3" s="273"/>
      <c r="D3" s="273"/>
      <c r="E3" s="273"/>
      <c r="F3" s="273"/>
      <c r="G3" s="273"/>
      <c r="H3" s="273"/>
      <c r="I3" s="273"/>
      <c r="J3" s="273"/>
      <c r="K3" s="273"/>
      <c r="L3" s="273"/>
      <c r="M3" s="273"/>
      <c r="N3" s="273"/>
      <c r="O3" s="273"/>
      <c r="P3" s="273"/>
      <c r="Q3" s="273"/>
    </row>
    <row r="4" spans="1:17" s="6" customFormat="1" ht="30" x14ac:dyDescent="0.25">
      <c r="B4" s="97" t="s">
        <v>0</v>
      </c>
      <c r="C4" s="93" t="s">
        <v>68</v>
      </c>
      <c r="D4" s="93" t="s">
        <v>69</v>
      </c>
      <c r="E4" s="93" t="s">
        <v>70</v>
      </c>
      <c r="F4" s="93" t="s">
        <v>71</v>
      </c>
      <c r="G4" s="93" t="s">
        <v>72</v>
      </c>
      <c r="H4" s="93" t="s">
        <v>89</v>
      </c>
      <c r="I4" s="98" t="s">
        <v>73</v>
      </c>
      <c r="J4" s="93" t="s">
        <v>74</v>
      </c>
      <c r="K4" s="94" t="s">
        <v>75</v>
      </c>
      <c r="L4" s="94" t="s">
        <v>76</v>
      </c>
      <c r="M4" s="100" t="s">
        <v>77</v>
      </c>
      <c r="N4" s="100" t="s">
        <v>2</v>
      </c>
      <c r="O4" s="100" t="s">
        <v>78</v>
      </c>
      <c r="P4" s="100" t="s">
        <v>79</v>
      </c>
      <c r="Q4" s="100" t="s">
        <v>80</v>
      </c>
    </row>
    <row r="5" spans="1:17" ht="29.25" customHeight="1" x14ac:dyDescent="0.25">
      <c r="A5" s="4"/>
      <c r="B5" s="265" t="s">
        <v>16</v>
      </c>
      <c r="C5" s="266"/>
      <c r="D5" s="266"/>
      <c r="E5" s="266"/>
      <c r="F5" s="266"/>
      <c r="G5" s="266"/>
      <c r="H5" s="266"/>
      <c r="I5" s="266"/>
      <c r="J5" s="266"/>
      <c r="K5" s="266"/>
      <c r="L5" s="266"/>
      <c r="M5" s="266"/>
      <c r="N5" s="266"/>
      <c r="O5" s="266"/>
      <c r="P5" s="266"/>
      <c r="Q5" s="267"/>
    </row>
    <row r="6" spans="1:17" ht="29.25" customHeight="1" x14ac:dyDescent="0.3">
      <c r="A6" s="4"/>
      <c r="B6" s="15" t="s">
        <v>53</v>
      </c>
      <c r="C6" s="7">
        <f>'APPENDIX 5'!C6+'APPENDIX 6'!C6+'APPENDIX 7'!C6+'APPENDIX 8'!C6+'APPENDIX 9'!C6+'APPENDIX 10'!C6+'APPENDIX 11'!C6</f>
        <v>3934918</v>
      </c>
      <c r="D6" s="7">
        <f>'APPENDIX 5'!D6+'APPENDIX 6'!D6+'APPENDIX 7'!D6+'APPENDIX 8'!D6+'APPENDIX 9'!D6+'APPENDIX 10'!D6+'APPENDIX 11'!D6</f>
        <v>863990</v>
      </c>
      <c r="E6" s="7">
        <f>'APPENDIX 5'!E6+'APPENDIX 6'!E6+'APPENDIX 7'!E6+'APPENDIX 8'!E6+'APPENDIX 9'!E6+'APPENDIX 10'!E6+'APPENDIX 11'!E6</f>
        <v>570637</v>
      </c>
      <c r="F6" s="7">
        <f>'APPENDIX 5'!F6+'APPENDIX 6'!F6+'APPENDIX 7'!F6+'APPENDIX 8'!F6+'APPENDIX 9'!F6+'APPENDIX 10'!F6+'APPENDIX 11'!F6</f>
        <v>0</v>
      </c>
      <c r="G6" s="7">
        <f>'APPENDIX 5'!G6+'APPENDIX 6'!G6+'APPENDIX 7'!G6+'APPENDIX 8'!G6+'APPENDIX 9'!G6+'APPENDIX 10'!G6+'APPENDIX 11'!G6</f>
        <v>367417</v>
      </c>
      <c r="H6" s="7">
        <f>'APPENDIX 5'!H6+'APPENDIX 6'!H6+'APPENDIX 7'!H6+'APPENDIX 8'!H6+'APPENDIX 9'!H6+'APPENDIX 10'!H6+'APPENDIX 11'!H6</f>
        <v>352933</v>
      </c>
      <c r="I6" s="7">
        <f>'APPENDIX 5'!I6+'APPENDIX 6'!I6+'APPENDIX 7'!I6+'APPENDIX 8'!I6+'APPENDIX 9'!I6+'APPENDIX 10'!I6+'APPENDIX 11'!I6</f>
        <v>0</v>
      </c>
      <c r="J6" s="7">
        <f>'APPENDIX 5'!J6+'APPENDIX 6'!J6+'APPENDIX 7'!J6+'APPENDIX 8'!J6+'APPENDIX 9'!J6+'APPENDIX 10'!J6+'APPENDIX 11'!J6</f>
        <v>0</v>
      </c>
      <c r="K6" s="7">
        <f>'APPENDIX 5'!K6+'APPENDIX 6'!K6+'APPENDIX 7'!K6+'APPENDIX 8'!K6+'APPENDIX 9'!K6+'APPENDIX 10'!K6+'APPENDIX 11'!K6</f>
        <v>26491</v>
      </c>
      <c r="L6" s="7">
        <f>'APPENDIX 5'!L6+'APPENDIX 6'!L6+'APPENDIX 7'!L6+'APPENDIX 8'!L6+'APPENDIX 9'!L6+'APPENDIX 10'!L6+'APPENDIX 11'!L6</f>
        <v>35679</v>
      </c>
      <c r="M6" s="7">
        <f>'APPENDIX 5'!M6+'APPENDIX 6'!M6+'APPENDIX 7'!M6+'APPENDIX 8'!M6+'APPENDIX 9'!M6+'APPENDIX 10'!M6+'APPENDIX 11'!M6</f>
        <v>105356</v>
      </c>
      <c r="N6" s="7">
        <f>'APPENDIX 5'!N6+'APPENDIX 6'!N6+'APPENDIX 7'!N6+'APPENDIX 8'!N6+'APPENDIX 9'!N6+'APPENDIX 10'!N6+'APPENDIX 11'!N6</f>
        <v>238409</v>
      </c>
      <c r="O6" s="7">
        <f>'APPENDIX 5'!O6+'APPENDIX 6'!O6+'APPENDIX 7'!O6+'APPENDIX 8'!O6+'APPENDIX 9'!O6+'APPENDIX 10'!O6+'APPENDIX 11'!O6</f>
        <v>7290</v>
      </c>
      <c r="P6" s="7">
        <f>'APPENDIX 5'!P6+'APPENDIX 6'!P6+'APPENDIX 7'!P6+'APPENDIX 8'!P6+'APPENDIX 9'!P6+'APPENDIX 10'!P6+'APPENDIX 11'!P6</f>
        <v>15924</v>
      </c>
      <c r="Q6" s="8">
        <f>'APPENDIX 5'!Q6+'APPENDIX 6'!Q6+'APPENDIX 7'!Q6+'APPENDIX 8'!Q6+'APPENDIX 9'!Q6+'APPENDIX 10'!Q6+'APPENDIX 11'!Q6</f>
        <v>4200294</v>
      </c>
    </row>
    <row r="7" spans="1:17" ht="29.25" customHeight="1" x14ac:dyDescent="0.3">
      <c r="A7" s="4"/>
      <c r="B7" s="15" t="s">
        <v>197</v>
      </c>
      <c r="C7" s="7">
        <f>'APPENDIX 5'!C7+'APPENDIX 6'!C7+'APPENDIX 7'!C7+'APPENDIX 8'!C7+'APPENDIX 9'!C7+'APPENDIX 10'!C7+'APPENDIX 11'!C7</f>
        <v>-519310</v>
      </c>
      <c r="D7" s="7">
        <f>'APPENDIX 5'!D7+'APPENDIX 6'!D7+'APPENDIX 7'!D7+'APPENDIX 8'!D7+'APPENDIX 9'!D7+'APPENDIX 10'!D7+'APPENDIX 11'!D7</f>
        <v>890312</v>
      </c>
      <c r="E7" s="7">
        <f>'APPENDIX 5'!E7+'APPENDIX 6'!E7+'APPENDIX 7'!E7+'APPENDIX 8'!E7+'APPENDIX 9'!E7+'APPENDIX 10'!E7+'APPENDIX 11'!E7</f>
        <v>472436</v>
      </c>
      <c r="F7" s="7">
        <f>'APPENDIX 5'!F7+'APPENDIX 6'!F7+'APPENDIX 7'!F7+'APPENDIX 8'!F7+'APPENDIX 9'!F7+'APPENDIX 10'!F7+'APPENDIX 11'!F7</f>
        <v>0</v>
      </c>
      <c r="G7" s="7">
        <f>'APPENDIX 5'!G7+'APPENDIX 6'!G7+'APPENDIX 7'!G7+'APPENDIX 8'!G7+'APPENDIX 9'!G7+'APPENDIX 10'!G7+'APPENDIX 11'!G7</f>
        <v>77976</v>
      </c>
      <c r="H7" s="7">
        <f>'APPENDIX 5'!H7+'APPENDIX 6'!H7+'APPENDIX 7'!H7+'APPENDIX 8'!H7+'APPENDIX 9'!H7+'APPENDIX 10'!H7+'APPENDIX 11'!H7</f>
        <v>305616</v>
      </c>
      <c r="I7" s="7">
        <f>'APPENDIX 5'!I7+'APPENDIX 6'!I7+'APPENDIX 7'!I7+'APPENDIX 8'!I7+'APPENDIX 9'!I7+'APPENDIX 10'!I7+'APPENDIX 11'!I7</f>
        <v>0</v>
      </c>
      <c r="J7" s="7">
        <f>'APPENDIX 5'!J7+'APPENDIX 6'!J7+'APPENDIX 7'!J7+'APPENDIX 8'!J7+'APPENDIX 9'!J7+'APPENDIX 10'!J7+'APPENDIX 11'!J7</f>
        <v>0</v>
      </c>
      <c r="K7" s="7">
        <f>'APPENDIX 5'!K7+'APPENDIX 6'!K7+'APPENDIX 7'!K7+'APPENDIX 8'!K7+'APPENDIX 9'!K7+'APPENDIX 10'!K7+'APPENDIX 11'!K7</f>
        <v>0</v>
      </c>
      <c r="L7" s="7">
        <f>'APPENDIX 5'!L7+'APPENDIX 6'!L7+'APPENDIX 7'!L7+'APPENDIX 8'!L7+'APPENDIX 9'!L7+'APPENDIX 10'!L7+'APPENDIX 11'!L7</f>
        <v>50726</v>
      </c>
      <c r="M7" s="7">
        <f>'APPENDIX 5'!M7+'APPENDIX 6'!M7+'APPENDIX 7'!M7+'APPENDIX 8'!M7+'APPENDIX 9'!M7+'APPENDIX 10'!M7+'APPENDIX 11'!M7</f>
        <v>225195</v>
      </c>
      <c r="N7" s="7">
        <f>'APPENDIX 5'!N7+'APPENDIX 6'!N7+'APPENDIX 7'!N7+'APPENDIX 8'!N7+'APPENDIX 9'!N7+'APPENDIX 10'!N7+'APPENDIX 11'!N7</f>
        <v>63571</v>
      </c>
      <c r="O7" s="7">
        <f>'APPENDIX 5'!O7+'APPENDIX 6'!O7+'APPENDIX 7'!O7+'APPENDIX 8'!O7+'APPENDIX 9'!O7+'APPENDIX 10'!O7+'APPENDIX 11'!O7</f>
        <v>0</v>
      </c>
      <c r="P7" s="7">
        <f>'APPENDIX 5'!P7+'APPENDIX 6'!P7+'APPENDIX 7'!P7+'APPENDIX 8'!P7+'APPENDIX 9'!P7+'APPENDIX 10'!P7+'APPENDIX 11'!P7</f>
        <v>0</v>
      </c>
      <c r="Q7" s="8">
        <f>'APPENDIX 5'!Q7+'APPENDIX 6'!Q7+'APPENDIX 7'!Q7+'APPENDIX 8'!Q7+'APPENDIX 9'!Q7+'APPENDIX 10'!Q7+'APPENDIX 11'!Q7</f>
        <v>-564843</v>
      </c>
    </row>
    <row r="8" spans="1:17" ht="29.25" customHeight="1" x14ac:dyDescent="0.3">
      <c r="A8" s="4"/>
      <c r="B8" s="15" t="s">
        <v>208</v>
      </c>
      <c r="C8" s="7">
        <f>'APPENDIX 5'!C8+'APPENDIX 6'!C8+'APPENDIX 7'!C8+'APPENDIX 8'!C8+'APPENDIX 9'!C8+'APPENDIX 10'!C8+'APPENDIX 11'!C8</f>
        <v>55573188</v>
      </c>
      <c r="D8" s="7">
        <f>'APPENDIX 5'!D8+'APPENDIX 6'!D8+'APPENDIX 7'!D8+'APPENDIX 8'!D8+'APPENDIX 9'!D8+'APPENDIX 10'!D8+'APPENDIX 11'!D8</f>
        <v>10466176</v>
      </c>
      <c r="E8" s="7">
        <f>'APPENDIX 5'!E8+'APPENDIX 6'!E8+'APPENDIX 7'!E8+'APPENDIX 8'!E8+'APPENDIX 9'!E8+'APPENDIX 10'!E8+'APPENDIX 11'!E8</f>
        <v>10274446</v>
      </c>
      <c r="F8" s="7">
        <f>'APPENDIX 5'!F8+'APPENDIX 6'!F8+'APPENDIX 7'!F8+'APPENDIX 8'!F8+'APPENDIX 9'!F8+'APPENDIX 10'!F8+'APPENDIX 11'!F8</f>
        <v>0</v>
      </c>
      <c r="G8" s="7">
        <f>'APPENDIX 5'!G8+'APPENDIX 6'!G8+'APPENDIX 7'!G8+'APPENDIX 8'!G8+'APPENDIX 9'!G8+'APPENDIX 10'!G8+'APPENDIX 11'!G8</f>
        <v>4898421</v>
      </c>
      <c r="H8" s="7">
        <f>'APPENDIX 5'!H8+'APPENDIX 6'!H8+'APPENDIX 7'!H8+'APPENDIX 8'!H8+'APPENDIX 9'!H8+'APPENDIX 10'!H8+'APPENDIX 11'!H8</f>
        <v>4898421</v>
      </c>
      <c r="I8" s="7">
        <f>'APPENDIX 5'!I8+'APPENDIX 6'!I8+'APPENDIX 7'!I8+'APPENDIX 8'!I8+'APPENDIX 9'!I8+'APPENDIX 10'!I8+'APPENDIX 11'!I8</f>
        <v>0</v>
      </c>
      <c r="J8" s="7">
        <f>'APPENDIX 5'!J8+'APPENDIX 6'!J8+'APPENDIX 7'!J8+'APPENDIX 8'!J8+'APPENDIX 9'!J8+'APPENDIX 10'!J8+'APPENDIX 11'!J8</f>
        <v>0</v>
      </c>
      <c r="K8" s="7">
        <f>'APPENDIX 5'!K8+'APPENDIX 6'!K8+'APPENDIX 7'!K8+'APPENDIX 8'!K8+'APPENDIX 9'!K8+'APPENDIX 10'!K8+'APPENDIX 11'!K8</f>
        <v>0</v>
      </c>
      <c r="L8" s="7">
        <f>'APPENDIX 5'!L8+'APPENDIX 6'!L8+'APPENDIX 7'!L8+'APPENDIX 8'!L8+'APPENDIX 9'!L8+'APPENDIX 10'!L8+'APPENDIX 11'!L8</f>
        <v>712359</v>
      </c>
      <c r="M8" s="7">
        <f>'APPENDIX 5'!M8+'APPENDIX 6'!M8+'APPENDIX 7'!M8+'APPENDIX 8'!M8+'APPENDIX 9'!M8+'APPENDIX 10'!M8+'APPENDIX 11'!M8</f>
        <v>1566421</v>
      </c>
      <c r="N8" s="7">
        <f>'APPENDIX 5'!N8+'APPENDIX 6'!N8+'APPENDIX 7'!N8+'APPENDIX 8'!N8+'APPENDIX 9'!N8+'APPENDIX 10'!N8+'APPENDIX 11'!N8</f>
        <v>3946980</v>
      </c>
      <c r="O8" s="7">
        <f>'APPENDIX 5'!O8+'APPENDIX 6'!O8+'APPENDIX 7'!O8+'APPENDIX 8'!O8+'APPENDIX 9'!O8+'APPENDIX 10'!O8+'APPENDIX 11'!O8</f>
        <v>85293</v>
      </c>
      <c r="P8" s="7">
        <f>'APPENDIX 5'!P8+'APPENDIX 6'!P8+'APPENDIX 7'!P8+'APPENDIX 8'!P8+'APPENDIX 9'!P8+'APPENDIX 10'!P8+'APPENDIX 11'!P8</f>
        <v>0</v>
      </c>
      <c r="Q8" s="8">
        <f>'APPENDIX 5'!Q8+'APPENDIX 6'!Q8+'APPENDIX 7'!Q8+'APPENDIX 8'!Q8+'APPENDIX 9'!Q8+'APPENDIX 10'!Q8+'APPENDIX 11'!Q8</f>
        <v>62532124</v>
      </c>
    </row>
    <row r="9" spans="1:17" ht="29.25" customHeight="1" x14ac:dyDescent="0.3">
      <c r="A9" s="4"/>
      <c r="B9" s="15" t="s">
        <v>54</v>
      </c>
      <c r="C9" s="7">
        <f>'APPENDIX 5'!C9+'APPENDIX 6'!C9+'APPENDIX 7'!C9+'APPENDIX 8'!C9+'APPENDIX 9'!C9+'APPENDIX 10'!C9+'APPENDIX 11'!C9</f>
        <v>314875</v>
      </c>
      <c r="D9" s="7">
        <f>'APPENDIX 5'!D9+'APPENDIX 6'!D9+'APPENDIX 7'!D9+'APPENDIX 8'!D9+'APPENDIX 9'!D9+'APPENDIX 10'!D9+'APPENDIX 11'!D9</f>
        <v>220945</v>
      </c>
      <c r="E9" s="7">
        <f>'APPENDIX 5'!E9+'APPENDIX 6'!E9+'APPENDIX 7'!E9+'APPENDIX 8'!E9+'APPENDIX 9'!E9+'APPENDIX 10'!E9+'APPENDIX 11'!E9</f>
        <v>207705</v>
      </c>
      <c r="F9" s="7">
        <f>'APPENDIX 5'!F9+'APPENDIX 6'!F9+'APPENDIX 7'!F9+'APPENDIX 8'!F9+'APPENDIX 9'!F9+'APPENDIX 10'!F9+'APPENDIX 11'!F9</f>
        <v>0</v>
      </c>
      <c r="G9" s="7">
        <f>'APPENDIX 5'!G9+'APPENDIX 6'!G9+'APPENDIX 7'!G9+'APPENDIX 8'!G9+'APPENDIX 9'!G9+'APPENDIX 10'!G9+'APPENDIX 11'!G9</f>
        <v>64717</v>
      </c>
      <c r="H9" s="7">
        <f>'APPENDIX 5'!H9+'APPENDIX 6'!H9+'APPENDIX 7'!H9+'APPENDIX 8'!H9+'APPENDIX 9'!H9+'APPENDIX 10'!H9+'APPENDIX 11'!H9</f>
        <v>63931</v>
      </c>
      <c r="I9" s="7">
        <f>'APPENDIX 5'!I9+'APPENDIX 6'!I9+'APPENDIX 7'!I9+'APPENDIX 8'!I9+'APPENDIX 9'!I9+'APPENDIX 10'!I9+'APPENDIX 11'!I9</f>
        <v>0</v>
      </c>
      <c r="J9" s="7">
        <f>'APPENDIX 5'!J9+'APPENDIX 6'!J9+'APPENDIX 7'!J9+'APPENDIX 8'!J9+'APPENDIX 9'!J9+'APPENDIX 10'!J9+'APPENDIX 11'!J9</f>
        <v>0</v>
      </c>
      <c r="K9" s="7">
        <f>'APPENDIX 5'!K9+'APPENDIX 6'!K9+'APPENDIX 7'!K9+'APPENDIX 8'!K9+'APPENDIX 9'!K9+'APPENDIX 10'!K9+'APPENDIX 11'!K9</f>
        <v>0</v>
      </c>
      <c r="L9" s="7">
        <f>'APPENDIX 5'!L9+'APPENDIX 6'!L9+'APPENDIX 7'!L9+'APPENDIX 8'!L9+'APPENDIX 9'!L9+'APPENDIX 10'!L9+'APPENDIX 11'!L9</f>
        <v>10532</v>
      </c>
      <c r="M9" s="7">
        <f>'APPENDIX 5'!M9+'APPENDIX 6'!M9+'APPENDIX 7'!M9+'APPENDIX 8'!M9+'APPENDIX 9'!M9+'APPENDIX 10'!M9+'APPENDIX 11'!M9</f>
        <v>50768</v>
      </c>
      <c r="N9" s="7">
        <f>'APPENDIX 5'!N9+'APPENDIX 6'!N9+'APPENDIX 7'!N9+'APPENDIX 8'!N9+'APPENDIX 9'!N9+'APPENDIX 10'!N9+'APPENDIX 11'!N9</f>
        <v>66695</v>
      </c>
      <c r="O9" s="7">
        <f>'APPENDIX 5'!O9+'APPENDIX 6'!O9+'APPENDIX 7'!O9+'APPENDIX 8'!O9+'APPENDIX 9'!O9+'APPENDIX 10'!O9+'APPENDIX 11'!O9</f>
        <v>0</v>
      </c>
      <c r="P9" s="7">
        <f>'APPENDIX 5'!P9+'APPENDIX 6'!P9+'APPENDIX 7'!P9+'APPENDIX 8'!P9+'APPENDIX 9'!P9+'APPENDIX 10'!P9+'APPENDIX 11'!P9</f>
        <v>0</v>
      </c>
      <c r="Q9" s="8">
        <f>'APPENDIX 5'!Q9+'APPENDIX 6'!Q9+'APPENDIX 7'!Q9+'APPENDIX 8'!Q9+'APPENDIX 9'!Q9+'APPENDIX 10'!Q9+'APPENDIX 11'!Q9</f>
        <v>464043</v>
      </c>
    </row>
    <row r="10" spans="1:17" ht="29.25" customHeight="1" x14ac:dyDescent="0.3">
      <c r="A10" s="4"/>
      <c r="B10" s="15" t="s">
        <v>55</v>
      </c>
      <c r="C10" s="7">
        <f>'APPENDIX 5'!C10+'APPENDIX 6'!C10+'APPENDIX 7'!C10+'APPENDIX 8'!C10+'APPENDIX 9'!C10+'APPENDIX 10'!C10+'APPENDIX 11'!C10</f>
        <v>1034837</v>
      </c>
      <c r="D10" s="7">
        <f>'APPENDIX 5'!D10+'APPENDIX 6'!D10+'APPENDIX 7'!D10+'APPENDIX 8'!D10+'APPENDIX 9'!D10+'APPENDIX 10'!D10+'APPENDIX 11'!D10</f>
        <v>3164367</v>
      </c>
      <c r="E10" s="7">
        <f>'APPENDIX 5'!E10+'APPENDIX 6'!E10+'APPENDIX 7'!E10+'APPENDIX 8'!E10+'APPENDIX 9'!E10+'APPENDIX 10'!E10+'APPENDIX 11'!E10</f>
        <v>2629291</v>
      </c>
      <c r="F10" s="7">
        <f>'APPENDIX 5'!F10+'APPENDIX 6'!F10+'APPENDIX 7'!F10+'APPENDIX 8'!F10+'APPENDIX 9'!F10+'APPENDIX 10'!F10+'APPENDIX 11'!F10</f>
        <v>0</v>
      </c>
      <c r="G10" s="7">
        <f>'APPENDIX 5'!G10+'APPENDIX 6'!G10+'APPENDIX 7'!G10+'APPENDIX 8'!G10+'APPENDIX 9'!G10+'APPENDIX 10'!G10+'APPENDIX 11'!G10</f>
        <v>789355</v>
      </c>
      <c r="H10" s="7">
        <f>'APPENDIX 5'!H10+'APPENDIX 6'!H10+'APPENDIX 7'!H10+'APPENDIX 8'!H10+'APPENDIX 9'!H10+'APPENDIX 10'!H10+'APPENDIX 11'!H10</f>
        <v>1614952</v>
      </c>
      <c r="I10" s="7">
        <f>'APPENDIX 5'!I10+'APPENDIX 6'!I10+'APPENDIX 7'!I10+'APPENDIX 8'!I10+'APPENDIX 9'!I10+'APPENDIX 10'!I10+'APPENDIX 11'!I10</f>
        <v>0</v>
      </c>
      <c r="J10" s="7">
        <f>'APPENDIX 5'!J10+'APPENDIX 6'!J10+'APPENDIX 7'!J10+'APPENDIX 8'!J10+'APPENDIX 9'!J10+'APPENDIX 10'!J10+'APPENDIX 11'!J10</f>
        <v>0</v>
      </c>
      <c r="K10" s="7">
        <f>'APPENDIX 5'!K10+'APPENDIX 6'!K10+'APPENDIX 7'!K10+'APPENDIX 8'!K10+'APPENDIX 9'!K10+'APPENDIX 10'!K10+'APPENDIX 11'!K10</f>
        <v>0</v>
      </c>
      <c r="L10" s="7">
        <f>'APPENDIX 5'!L10+'APPENDIX 6'!L10+'APPENDIX 7'!L10+'APPENDIX 8'!L10+'APPENDIX 9'!L10+'APPENDIX 10'!L10+'APPENDIX 11'!L10</f>
        <v>67291</v>
      </c>
      <c r="M10" s="7">
        <f>'APPENDIX 5'!M10+'APPENDIX 6'!M10+'APPENDIX 7'!M10+'APPENDIX 8'!M10+'APPENDIX 9'!M10+'APPENDIX 10'!M10+'APPENDIX 11'!M10</f>
        <v>599607</v>
      </c>
      <c r="N10" s="7">
        <f>'APPENDIX 5'!N10+'APPENDIX 6'!N10+'APPENDIX 7'!N10+'APPENDIX 8'!N10+'APPENDIX 9'!N10+'APPENDIX 10'!N10+'APPENDIX 11'!N10</f>
        <v>234479</v>
      </c>
      <c r="O10" s="7">
        <f>'APPENDIX 5'!O10+'APPENDIX 6'!O10+'APPENDIX 7'!O10+'APPENDIX 8'!O10+'APPENDIX 9'!O10+'APPENDIX 10'!O10+'APPENDIX 11'!O10</f>
        <v>0</v>
      </c>
      <c r="P10" s="7">
        <f>'APPENDIX 5'!P10+'APPENDIX 6'!P10+'APPENDIX 7'!P10+'APPENDIX 8'!P10+'APPENDIX 9'!P10+'APPENDIX 10'!P10+'APPENDIX 11'!P10</f>
        <v>57500</v>
      </c>
      <c r="Q10" s="8">
        <f>'APPENDIX 5'!Q10+'APPENDIX 6'!Q10+'APPENDIX 7'!Q10+'APPENDIX 8'!Q10+'APPENDIX 9'!Q10+'APPENDIX 10'!Q10+'APPENDIX 11'!Q10</f>
        <v>1559255</v>
      </c>
    </row>
    <row r="11" spans="1:17" ht="29.25" customHeight="1" x14ac:dyDescent="0.3">
      <c r="A11" s="4"/>
      <c r="B11" s="15" t="s">
        <v>23</v>
      </c>
      <c r="C11" s="7">
        <f>'APPENDIX 5'!C11+'APPENDIX 6'!C11+'APPENDIX 7'!C11+'APPENDIX 8'!C11+'APPENDIX 9'!C11+'APPENDIX 10'!C11+'APPENDIX 11'!C11</f>
        <v>535738</v>
      </c>
      <c r="D11" s="7">
        <f>'APPENDIX 5'!D11+'APPENDIX 6'!D11+'APPENDIX 7'!D11+'APPENDIX 8'!D11+'APPENDIX 9'!D11+'APPENDIX 10'!D11+'APPENDIX 11'!D11</f>
        <v>139944</v>
      </c>
      <c r="E11" s="7">
        <f>'APPENDIX 5'!E11+'APPENDIX 6'!E11+'APPENDIX 7'!E11+'APPENDIX 8'!E11+'APPENDIX 9'!E11+'APPENDIX 10'!E11+'APPENDIX 11'!E11</f>
        <v>139944</v>
      </c>
      <c r="F11" s="7">
        <f>'APPENDIX 5'!F11+'APPENDIX 6'!F11+'APPENDIX 7'!F11+'APPENDIX 8'!F11+'APPENDIX 9'!F11+'APPENDIX 10'!F11+'APPENDIX 11'!F11</f>
        <v>0</v>
      </c>
      <c r="G11" s="7">
        <f>'APPENDIX 5'!G11+'APPENDIX 6'!G11+'APPENDIX 7'!G11+'APPENDIX 8'!G11+'APPENDIX 9'!G11+'APPENDIX 10'!G11+'APPENDIX 11'!G11</f>
        <v>116666</v>
      </c>
      <c r="H11" s="7">
        <f>'APPENDIX 5'!H11+'APPENDIX 6'!H11+'APPENDIX 7'!H11+'APPENDIX 8'!H11+'APPENDIX 9'!H11+'APPENDIX 10'!H11+'APPENDIX 11'!H11</f>
        <v>116666</v>
      </c>
      <c r="I11" s="7">
        <f>'APPENDIX 5'!I11+'APPENDIX 6'!I11+'APPENDIX 7'!I11+'APPENDIX 8'!I11+'APPENDIX 9'!I11+'APPENDIX 10'!I11+'APPENDIX 11'!I11</f>
        <v>0</v>
      </c>
      <c r="J11" s="7">
        <f>'APPENDIX 5'!J11+'APPENDIX 6'!J11+'APPENDIX 7'!J11+'APPENDIX 8'!J11+'APPENDIX 9'!J11+'APPENDIX 10'!J11+'APPENDIX 11'!J11</f>
        <v>0</v>
      </c>
      <c r="K11" s="7">
        <f>'APPENDIX 5'!K11+'APPENDIX 6'!K11+'APPENDIX 7'!K11+'APPENDIX 8'!K11+'APPENDIX 9'!K11+'APPENDIX 10'!K11+'APPENDIX 11'!K11</f>
        <v>0</v>
      </c>
      <c r="L11" s="7">
        <f>'APPENDIX 5'!L11+'APPENDIX 6'!L11+'APPENDIX 7'!L11+'APPENDIX 8'!L11+'APPENDIX 9'!L11+'APPENDIX 10'!L11+'APPENDIX 11'!L11</f>
        <v>35120</v>
      </c>
      <c r="M11" s="7">
        <f>'APPENDIX 5'!M11+'APPENDIX 6'!M11+'APPENDIX 7'!M11+'APPENDIX 8'!M11+'APPENDIX 9'!M11+'APPENDIX 10'!M11+'APPENDIX 11'!M11</f>
        <v>27383</v>
      </c>
      <c r="N11" s="7">
        <f>'APPENDIX 5'!N11+'APPENDIX 6'!N11+'APPENDIX 7'!N11+'APPENDIX 8'!N11+'APPENDIX 9'!N11+'APPENDIX 10'!N11+'APPENDIX 11'!N11</f>
        <v>31392</v>
      </c>
      <c r="O11" s="7">
        <f>'APPENDIX 5'!O11+'APPENDIX 6'!O11+'APPENDIX 7'!O11+'APPENDIX 8'!O11+'APPENDIX 9'!O11+'APPENDIX 10'!O11+'APPENDIX 11'!O11</f>
        <v>0</v>
      </c>
      <c r="P11" s="7">
        <f>'APPENDIX 5'!P11+'APPENDIX 6'!P11+'APPENDIX 7'!P11+'APPENDIX 8'!P11+'APPENDIX 9'!P11+'APPENDIX 10'!P11+'APPENDIX 11'!P11</f>
        <v>0</v>
      </c>
      <c r="Q11" s="8">
        <f>'APPENDIX 5'!Q11+'APPENDIX 6'!Q11+'APPENDIX 7'!Q11+'APPENDIX 8'!Q11+'APPENDIX 9'!Q11+'APPENDIX 10'!Q11+'APPENDIX 11'!Q11</f>
        <v>527904</v>
      </c>
    </row>
    <row r="12" spans="1:17" ht="29.25" customHeight="1" x14ac:dyDescent="0.3">
      <c r="A12" s="4"/>
      <c r="B12" s="15" t="s">
        <v>56</v>
      </c>
      <c r="C12" s="7">
        <f>'APPENDIX 5'!C12+'APPENDIX 6'!C12+'APPENDIX 7'!C12+'APPENDIX 8'!C12+'APPENDIX 9'!C12+'APPENDIX 10'!C12+'APPENDIX 11'!C12</f>
        <v>410500</v>
      </c>
      <c r="D12" s="7">
        <f>'APPENDIX 5'!D12+'APPENDIX 6'!D12+'APPENDIX 7'!D12+'APPENDIX 8'!D12+'APPENDIX 9'!D12+'APPENDIX 10'!D12+'APPENDIX 11'!D12</f>
        <v>61487</v>
      </c>
      <c r="E12" s="7">
        <f>'APPENDIX 5'!E12+'APPENDIX 6'!E12+'APPENDIX 7'!E12+'APPENDIX 8'!E12+'APPENDIX 9'!E12+'APPENDIX 10'!E12+'APPENDIX 11'!E12</f>
        <v>12883</v>
      </c>
      <c r="F12" s="7">
        <f>'APPENDIX 5'!F12+'APPENDIX 6'!F12+'APPENDIX 7'!F12+'APPENDIX 8'!F12+'APPENDIX 9'!F12+'APPENDIX 10'!F12+'APPENDIX 11'!F12</f>
        <v>0</v>
      </c>
      <c r="G12" s="7">
        <f>'APPENDIX 5'!G12+'APPENDIX 6'!G12+'APPENDIX 7'!G12+'APPENDIX 8'!G12+'APPENDIX 9'!G12+'APPENDIX 10'!G12+'APPENDIX 11'!G12</f>
        <v>10597</v>
      </c>
      <c r="H12" s="7">
        <f>'APPENDIX 5'!H12+'APPENDIX 6'!H12+'APPENDIX 7'!H12+'APPENDIX 8'!H12+'APPENDIX 9'!H12+'APPENDIX 10'!H12+'APPENDIX 11'!H12</f>
        <v>12277</v>
      </c>
      <c r="I12" s="7">
        <f>'APPENDIX 5'!I12+'APPENDIX 6'!I12+'APPENDIX 7'!I12+'APPENDIX 8'!I12+'APPENDIX 9'!I12+'APPENDIX 10'!I12+'APPENDIX 11'!I12</f>
        <v>0</v>
      </c>
      <c r="J12" s="7">
        <f>'APPENDIX 5'!J12+'APPENDIX 6'!J12+'APPENDIX 7'!J12+'APPENDIX 8'!J12+'APPENDIX 9'!J12+'APPENDIX 10'!J12+'APPENDIX 11'!J12</f>
        <v>0</v>
      </c>
      <c r="K12" s="7">
        <f>'APPENDIX 5'!K12+'APPENDIX 6'!K12+'APPENDIX 7'!K12+'APPENDIX 8'!K12+'APPENDIX 9'!K12+'APPENDIX 10'!K12+'APPENDIX 11'!K12</f>
        <v>0</v>
      </c>
      <c r="L12" s="7">
        <f>'APPENDIX 5'!L12+'APPENDIX 6'!L12+'APPENDIX 7'!L12+'APPENDIX 8'!L12+'APPENDIX 9'!L12+'APPENDIX 10'!L12+'APPENDIX 11'!L12</f>
        <v>-7429</v>
      </c>
      <c r="M12" s="7">
        <f>'APPENDIX 5'!M12+'APPENDIX 6'!M12+'APPENDIX 7'!M12+'APPENDIX 8'!M12+'APPENDIX 9'!M12+'APPENDIX 10'!M12+'APPENDIX 11'!M12</f>
        <v>12218</v>
      </c>
      <c r="N12" s="7">
        <f>'APPENDIX 5'!N12+'APPENDIX 6'!N12+'APPENDIX 7'!N12+'APPENDIX 8'!N12+'APPENDIX 9'!N12+'APPENDIX 10'!N12+'APPENDIX 11'!N12</f>
        <v>18837</v>
      </c>
      <c r="O12" s="7">
        <f>'APPENDIX 5'!O12+'APPENDIX 6'!O12+'APPENDIX 7'!O12+'APPENDIX 8'!O12+'APPENDIX 9'!O12+'APPENDIX 10'!O12+'APPENDIX 11'!O12</f>
        <v>0</v>
      </c>
      <c r="P12" s="7">
        <f>'APPENDIX 5'!P12+'APPENDIX 6'!P12+'APPENDIX 7'!P12+'APPENDIX 8'!P12+'APPENDIX 9'!P12+'APPENDIX 10'!P12+'APPENDIX 11'!P12</f>
        <v>0</v>
      </c>
      <c r="Q12" s="8">
        <f>'APPENDIX 5'!Q12+'APPENDIX 6'!Q12+'APPENDIX 7'!Q12+'APPENDIX 8'!Q12+'APPENDIX 9'!Q12+'APPENDIX 10'!Q12+'APPENDIX 11'!Q12</f>
        <v>425152</v>
      </c>
    </row>
    <row r="13" spans="1:17" ht="29.25" customHeight="1" x14ac:dyDescent="0.3">
      <c r="A13" s="4"/>
      <c r="B13" s="15" t="s">
        <v>57</v>
      </c>
      <c r="C13" s="7">
        <f>'APPENDIX 5'!C13+'APPENDIX 6'!C13+'APPENDIX 7'!C13+'APPENDIX 8'!C13+'APPENDIX 9'!C13+'APPENDIX 10'!C13+'APPENDIX 11'!C13</f>
        <v>5702906</v>
      </c>
      <c r="D13" s="7">
        <f>'APPENDIX 5'!D13+'APPENDIX 6'!D13+'APPENDIX 7'!D13+'APPENDIX 8'!D13+'APPENDIX 9'!D13+'APPENDIX 10'!D13+'APPENDIX 11'!D13</f>
        <v>830924</v>
      </c>
      <c r="E13" s="7">
        <f>'APPENDIX 5'!E13+'APPENDIX 6'!E13+'APPENDIX 7'!E13+'APPENDIX 8'!E13+'APPENDIX 9'!E13+'APPENDIX 10'!E13+'APPENDIX 11'!E13</f>
        <v>802948</v>
      </c>
      <c r="F13" s="7">
        <f>'APPENDIX 5'!F13+'APPENDIX 6'!F13+'APPENDIX 7'!F13+'APPENDIX 8'!F13+'APPENDIX 9'!F13+'APPENDIX 10'!F13+'APPENDIX 11'!F13</f>
        <v>0</v>
      </c>
      <c r="G13" s="7">
        <f>'APPENDIX 5'!G13+'APPENDIX 6'!G13+'APPENDIX 7'!G13+'APPENDIX 8'!G13+'APPENDIX 9'!G13+'APPENDIX 10'!G13+'APPENDIX 11'!G13</f>
        <v>225722</v>
      </c>
      <c r="H13" s="7">
        <f>'APPENDIX 5'!H13+'APPENDIX 6'!H13+'APPENDIX 7'!H13+'APPENDIX 8'!H13+'APPENDIX 9'!H13+'APPENDIX 10'!H13+'APPENDIX 11'!H13</f>
        <v>225722</v>
      </c>
      <c r="I13" s="7">
        <f>'APPENDIX 5'!I13+'APPENDIX 6'!I13+'APPENDIX 7'!I13+'APPENDIX 8'!I13+'APPENDIX 9'!I13+'APPENDIX 10'!I13+'APPENDIX 11'!I13</f>
        <v>0</v>
      </c>
      <c r="J13" s="7">
        <f>'APPENDIX 5'!J13+'APPENDIX 6'!J13+'APPENDIX 7'!J13+'APPENDIX 8'!J13+'APPENDIX 9'!J13+'APPENDIX 10'!J13+'APPENDIX 11'!J13</f>
        <v>0</v>
      </c>
      <c r="K13" s="7">
        <f>'APPENDIX 5'!K13+'APPENDIX 6'!K13+'APPENDIX 7'!K13+'APPENDIX 8'!K13+'APPENDIX 9'!K13+'APPENDIX 10'!K13+'APPENDIX 11'!K13</f>
        <v>0</v>
      </c>
      <c r="L13" s="7">
        <f>'APPENDIX 5'!L13+'APPENDIX 6'!L13+'APPENDIX 7'!L13+'APPENDIX 8'!L13+'APPENDIX 9'!L13+'APPENDIX 10'!L13+'APPENDIX 11'!L13</f>
        <v>-1872</v>
      </c>
      <c r="M13" s="7">
        <f>'APPENDIX 5'!M13+'APPENDIX 6'!M13+'APPENDIX 7'!M13+'APPENDIX 8'!M13+'APPENDIX 9'!M13+'APPENDIX 10'!M13+'APPENDIX 11'!M13</f>
        <v>29140</v>
      </c>
      <c r="N13" s="7">
        <f>'APPENDIX 5'!N13+'APPENDIX 6'!N13+'APPENDIX 7'!N13+'APPENDIX 8'!N13+'APPENDIX 9'!N13+'APPENDIX 10'!N13+'APPENDIX 11'!N13</f>
        <v>370988</v>
      </c>
      <c r="O13" s="7">
        <f>'APPENDIX 5'!O13+'APPENDIX 6'!O13+'APPENDIX 7'!O13+'APPENDIX 8'!O13+'APPENDIX 9'!O13+'APPENDIX 10'!O13+'APPENDIX 11'!O13</f>
        <v>0</v>
      </c>
      <c r="P13" s="7">
        <f>'APPENDIX 5'!P13+'APPENDIX 6'!P13+'APPENDIX 7'!P13+'APPENDIX 8'!P13+'APPENDIX 9'!P13+'APPENDIX 10'!P13+'APPENDIX 11'!P13</f>
        <v>0</v>
      </c>
      <c r="Q13" s="8">
        <f>'APPENDIX 5'!Q13+'APPENDIX 6'!Q13+'APPENDIX 7'!Q13+'APPENDIX 8'!Q13+'APPENDIX 9'!Q13+'APPENDIX 10'!Q13+'APPENDIX 11'!Q13</f>
        <v>6623852</v>
      </c>
    </row>
    <row r="14" spans="1:17" ht="29.25" customHeight="1" x14ac:dyDescent="0.3">
      <c r="A14" s="4"/>
      <c r="B14" s="15" t="s">
        <v>58</v>
      </c>
      <c r="C14" s="7">
        <f>'APPENDIX 5'!C14+'APPENDIX 6'!C14+'APPENDIX 7'!C14+'APPENDIX 8'!C14+'APPENDIX 9'!C14+'APPENDIX 10'!C14+'APPENDIX 11'!C14</f>
        <v>806106</v>
      </c>
      <c r="D14" s="7">
        <f>'APPENDIX 5'!D14+'APPENDIX 6'!D14+'APPENDIX 7'!D14+'APPENDIX 8'!D14+'APPENDIX 9'!D14+'APPENDIX 10'!D14+'APPENDIX 11'!D14</f>
        <v>55755</v>
      </c>
      <c r="E14" s="7">
        <f>'APPENDIX 5'!E14+'APPENDIX 6'!E14+'APPENDIX 7'!E14+'APPENDIX 8'!E14+'APPENDIX 9'!E14+'APPENDIX 10'!E14+'APPENDIX 11'!E14</f>
        <v>36249</v>
      </c>
      <c r="F14" s="7">
        <f>'APPENDIX 5'!F14+'APPENDIX 6'!F14+'APPENDIX 7'!F14+'APPENDIX 8'!F14+'APPENDIX 9'!F14+'APPENDIX 10'!F14+'APPENDIX 11'!F14</f>
        <v>0</v>
      </c>
      <c r="G14" s="7">
        <f>'APPENDIX 5'!G14+'APPENDIX 6'!G14+'APPENDIX 7'!G14+'APPENDIX 8'!G14+'APPENDIX 9'!G14+'APPENDIX 10'!G14+'APPENDIX 11'!G14</f>
        <v>21732</v>
      </c>
      <c r="H14" s="7">
        <f>'APPENDIX 5'!H14+'APPENDIX 6'!H14+'APPENDIX 7'!H14+'APPENDIX 8'!H14+'APPENDIX 9'!H14+'APPENDIX 10'!H14+'APPENDIX 11'!H14</f>
        <v>26851</v>
      </c>
      <c r="I14" s="7">
        <f>'APPENDIX 5'!I14+'APPENDIX 6'!I14+'APPENDIX 7'!I14+'APPENDIX 8'!I14+'APPENDIX 9'!I14+'APPENDIX 10'!I14+'APPENDIX 11'!I14</f>
        <v>1238</v>
      </c>
      <c r="J14" s="7">
        <f>'APPENDIX 5'!J14+'APPENDIX 6'!J14+'APPENDIX 7'!J14+'APPENDIX 8'!J14+'APPENDIX 9'!J14+'APPENDIX 10'!J14+'APPENDIX 11'!J14</f>
        <v>136</v>
      </c>
      <c r="K14" s="7">
        <f>'APPENDIX 5'!K14+'APPENDIX 6'!K14+'APPENDIX 7'!K14+'APPENDIX 8'!K14+'APPENDIX 9'!K14+'APPENDIX 10'!K14+'APPENDIX 11'!K14</f>
        <v>0</v>
      </c>
      <c r="L14" s="7">
        <f>'APPENDIX 5'!L14+'APPENDIX 6'!L14+'APPENDIX 7'!L14+'APPENDIX 8'!L14+'APPENDIX 9'!L14+'APPENDIX 10'!L14+'APPENDIX 11'!L14</f>
        <v>1679</v>
      </c>
      <c r="M14" s="7">
        <f>'APPENDIX 5'!M14+'APPENDIX 6'!M14+'APPENDIX 7'!M14+'APPENDIX 8'!M14+'APPENDIX 9'!M14+'APPENDIX 10'!M14+'APPENDIX 11'!M14</f>
        <v>15108</v>
      </c>
      <c r="N14" s="7">
        <f>'APPENDIX 5'!N14+'APPENDIX 6'!N14+'APPENDIX 7'!N14+'APPENDIX 8'!N14+'APPENDIX 9'!N14+'APPENDIX 10'!N14+'APPENDIX 11'!N14</f>
        <v>35460</v>
      </c>
      <c r="O14" s="7">
        <f>'APPENDIX 5'!O14+'APPENDIX 6'!O14+'APPENDIX 7'!O14+'APPENDIX 8'!O14+'APPENDIX 9'!O14+'APPENDIX 10'!O14+'APPENDIX 11'!O14</f>
        <v>0</v>
      </c>
      <c r="P14" s="7">
        <f>'APPENDIX 5'!P14+'APPENDIX 6'!P14+'APPENDIX 7'!P14+'APPENDIX 8'!P14+'APPENDIX 9'!P14+'APPENDIX 10'!P14+'APPENDIX 11'!P14</f>
        <v>0</v>
      </c>
      <c r="Q14" s="8">
        <f>'APPENDIX 5'!Q14+'APPENDIX 6'!Q14+'APPENDIX 7'!Q14+'APPENDIX 8'!Q14+'APPENDIX 9'!Q14+'APPENDIX 10'!Q14+'APPENDIX 11'!Q14</f>
        <v>832802</v>
      </c>
    </row>
    <row r="15" spans="1:17" ht="29.25" customHeight="1" x14ac:dyDescent="0.3">
      <c r="A15" s="4"/>
      <c r="B15" s="15" t="s">
        <v>59</v>
      </c>
      <c r="C15" s="7">
        <f>'APPENDIX 5'!C15+'APPENDIX 6'!C15+'APPENDIX 7'!C15+'APPENDIX 8'!C15+'APPENDIX 9'!C15+'APPENDIX 10'!C15+'APPENDIX 11'!C15</f>
        <v>57442553</v>
      </c>
      <c r="D15" s="26">
        <f>'APPENDIX 5'!D15+'APPENDIX 6'!D15+'APPENDIX 7'!D15+'APPENDIX 8'!D15+'APPENDIX 9'!D15+'APPENDIX 10'!D15+'APPENDIX 11'!D15</f>
        <v>5435022</v>
      </c>
      <c r="E15" s="7">
        <f>'APPENDIX 5'!E15+'APPENDIX 6'!E15+'APPENDIX 7'!E15+'APPENDIX 8'!E15+'APPENDIX 9'!E15+'APPENDIX 10'!E15+'APPENDIX 11'!E15</f>
        <v>5231922</v>
      </c>
      <c r="F15" s="7">
        <f>'APPENDIX 5'!F15+'APPENDIX 6'!F15+'APPENDIX 7'!F15+'APPENDIX 8'!F15+'APPENDIX 9'!F15+'APPENDIX 10'!F15+'APPENDIX 11'!F15</f>
        <v>0</v>
      </c>
      <c r="G15" s="7">
        <f>'APPENDIX 5'!G15+'APPENDIX 6'!G15+'APPENDIX 7'!G15+'APPENDIX 8'!G15+'APPENDIX 9'!G15+'APPENDIX 10'!G15+'APPENDIX 11'!G15</f>
        <v>3366256</v>
      </c>
      <c r="H15" s="7">
        <f>'APPENDIX 5'!H15+'APPENDIX 6'!H15+'APPENDIX 7'!H15+'APPENDIX 8'!H15+'APPENDIX 9'!H15+'APPENDIX 10'!H15+'APPENDIX 11'!H15</f>
        <v>444338</v>
      </c>
      <c r="I15" s="7">
        <f>'APPENDIX 5'!I15+'APPENDIX 6'!I15+'APPENDIX 7'!I15+'APPENDIX 8'!I15+'APPENDIX 9'!I15+'APPENDIX 10'!I15+'APPENDIX 11'!I15</f>
        <v>8058</v>
      </c>
      <c r="J15" s="7">
        <f>'APPENDIX 5'!J15+'APPENDIX 6'!J15+'APPENDIX 7'!J15+'APPENDIX 8'!J15+'APPENDIX 9'!J15+'APPENDIX 10'!J15+'APPENDIX 11'!J15</f>
        <v>0</v>
      </c>
      <c r="K15" s="7">
        <f>'APPENDIX 5'!K15+'APPENDIX 6'!K15+'APPENDIX 7'!K15+'APPENDIX 8'!K15+'APPENDIX 9'!K15+'APPENDIX 10'!K15+'APPENDIX 11'!K15</f>
        <v>0</v>
      </c>
      <c r="L15" s="7">
        <f>'APPENDIX 5'!L15+'APPENDIX 6'!L15+'APPENDIX 7'!L15+'APPENDIX 8'!L15+'APPENDIX 9'!L15+'APPENDIX 10'!L15+'APPENDIX 11'!L15</f>
        <v>-48338</v>
      </c>
      <c r="M15" s="7">
        <f>'APPENDIX 5'!M15+'APPENDIX 6'!M15+'APPENDIX 7'!M15+'APPENDIX 8'!M15+'APPENDIX 9'!M15+'APPENDIX 10'!M15+'APPENDIX 11'!M15</f>
        <v>857355</v>
      </c>
      <c r="N15" s="7">
        <f>'APPENDIX 5'!N15+'APPENDIX 6'!N15+'APPENDIX 7'!N15+'APPENDIX 8'!N15+'APPENDIX 9'!N15+'APPENDIX 10'!N15+'APPENDIX 11'!N15</f>
        <v>3767449</v>
      </c>
      <c r="O15" s="7">
        <f>'APPENDIX 5'!O15+'APPENDIX 6'!O15+'APPENDIX 7'!O15+'APPENDIX 8'!O15+'APPENDIX 9'!O15+'APPENDIX 10'!O15+'APPENDIX 11'!O15</f>
        <v>0</v>
      </c>
      <c r="P15" s="7">
        <f>'APPENDIX 5'!P15+'APPENDIX 6'!P15+'APPENDIX 7'!P15+'APPENDIX 8'!P15+'APPENDIX 9'!P15+'APPENDIX 10'!P15+'APPENDIX 11'!P15</f>
        <v>250000</v>
      </c>
      <c r="Q15" s="8">
        <f>'APPENDIX 5'!Q15+'APPENDIX 6'!Q15+'APPENDIX 7'!Q15+'APPENDIX 8'!Q15+'APPENDIX 9'!Q15+'APPENDIX 10'!Q15+'APPENDIX 11'!Q15</f>
        <v>64930510</v>
      </c>
    </row>
    <row r="16" spans="1:17" ht="29.25" customHeight="1" x14ac:dyDescent="0.3">
      <c r="A16" s="4"/>
      <c r="B16" s="15" t="s">
        <v>60</v>
      </c>
      <c r="C16" s="7">
        <f>'APPENDIX 5'!C16+'APPENDIX 6'!C16+'APPENDIX 7'!C16+'APPENDIX 8'!C16+'APPENDIX 9'!C16+'APPENDIX 10'!C16+'APPENDIX 11'!C16</f>
        <v>57478514</v>
      </c>
      <c r="D16" s="26">
        <f>'APPENDIX 5'!D16+'APPENDIX 6'!D16+'APPENDIX 7'!D16+'APPENDIX 8'!D16+'APPENDIX 9'!D16+'APPENDIX 10'!D16+'APPENDIX 11'!D16</f>
        <v>5967076</v>
      </c>
      <c r="E16" s="7">
        <f>'APPENDIX 5'!E16+'APPENDIX 6'!E16+'APPENDIX 7'!E16+'APPENDIX 8'!E16+'APPENDIX 9'!E16+'APPENDIX 10'!E16+'APPENDIX 11'!E16</f>
        <v>5645258</v>
      </c>
      <c r="F16" s="7">
        <f>'APPENDIX 5'!F16+'APPENDIX 6'!F16+'APPENDIX 7'!F16+'APPENDIX 8'!F16+'APPENDIX 9'!F16+'APPENDIX 10'!F16+'APPENDIX 11'!F16</f>
        <v>0</v>
      </c>
      <c r="G16" s="7">
        <f>'APPENDIX 5'!G16+'APPENDIX 6'!G16+'APPENDIX 7'!G16+'APPENDIX 8'!G16+'APPENDIX 9'!G16+'APPENDIX 10'!G16+'APPENDIX 11'!G16</f>
        <v>4155271</v>
      </c>
      <c r="H16" s="7">
        <f>'APPENDIX 5'!H16+'APPENDIX 6'!H16+'APPENDIX 7'!H16+'APPENDIX 8'!H16+'APPENDIX 9'!H16+'APPENDIX 10'!H16+'APPENDIX 11'!H16</f>
        <v>3460066</v>
      </c>
      <c r="I16" s="7">
        <f>'APPENDIX 5'!I16+'APPENDIX 6'!I16+'APPENDIX 7'!I16+'APPENDIX 8'!I16+'APPENDIX 9'!I16+'APPENDIX 10'!I16+'APPENDIX 11'!I16</f>
        <v>173928</v>
      </c>
      <c r="J16" s="7">
        <f>'APPENDIX 5'!J16+'APPENDIX 6'!J16+'APPENDIX 7'!J16+'APPENDIX 8'!J16+'APPENDIX 9'!J16+'APPENDIX 10'!J16+'APPENDIX 11'!J16</f>
        <v>0</v>
      </c>
      <c r="K16" s="7">
        <f>'APPENDIX 5'!K16+'APPENDIX 6'!K16+'APPENDIX 7'!K16+'APPENDIX 8'!K16+'APPENDIX 9'!K16+'APPENDIX 10'!K16+'APPENDIX 11'!K16</f>
        <v>449777</v>
      </c>
      <c r="L16" s="7">
        <f>'APPENDIX 5'!L16+'APPENDIX 6'!L16+'APPENDIX 7'!L16+'APPENDIX 8'!L16+'APPENDIX 9'!L16+'APPENDIX 10'!L16+'APPENDIX 11'!L16</f>
        <v>393151</v>
      </c>
      <c r="M16" s="7">
        <f>'APPENDIX 5'!M16+'APPENDIX 6'!M16+'APPENDIX 7'!M16+'APPENDIX 8'!M16+'APPENDIX 9'!M16+'APPENDIX 10'!M16+'APPENDIX 11'!M16</f>
        <v>487529</v>
      </c>
      <c r="N16" s="7">
        <f>'APPENDIX 5'!N16+'APPENDIX 6'!N16+'APPENDIX 7'!N16+'APPENDIX 8'!N16+'APPENDIX 9'!N16+'APPENDIX 10'!N16+'APPENDIX 11'!N16</f>
        <v>4582119</v>
      </c>
      <c r="O16" s="7">
        <f>'APPENDIX 5'!O16+'APPENDIX 6'!O16+'APPENDIX 7'!O16+'APPENDIX 8'!O16+'APPENDIX 9'!O16+'APPENDIX 10'!O16+'APPENDIX 11'!O16</f>
        <v>13801</v>
      </c>
      <c r="P16" s="7">
        <f>'APPENDIX 5'!P16+'APPENDIX 6'!P16+'APPENDIX 7'!P16+'APPENDIX 8'!P16+'APPENDIX 9'!P16+'APPENDIX 10'!P16+'APPENDIX 11'!P16</f>
        <v>458005</v>
      </c>
      <c r="Q16" s="8">
        <f>'APPENDIX 5'!Q16+'APPENDIX 6'!Q16+'APPENDIX 7'!Q16+'APPENDIX 8'!Q16+'APPENDIX 9'!Q16+'APPENDIX 10'!Q16+'APPENDIX 11'!Q16</f>
        <v>62269633</v>
      </c>
    </row>
    <row r="17" spans="1:17" ht="29.25" customHeight="1" x14ac:dyDescent="0.3">
      <c r="A17" s="4"/>
      <c r="B17" s="15" t="s">
        <v>61</v>
      </c>
      <c r="C17" s="7">
        <f>'APPENDIX 5'!C17+'APPENDIX 6'!C17+'APPENDIX 7'!C17+'APPENDIX 8'!C17+'APPENDIX 9'!C17+'APPENDIX 10'!C17+'APPENDIX 11'!C17</f>
        <v>29398990</v>
      </c>
      <c r="D17" s="26">
        <f>'APPENDIX 5'!D17+'APPENDIX 6'!D17+'APPENDIX 7'!D17+'APPENDIX 8'!D17+'APPENDIX 9'!D17+'APPENDIX 10'!D17+'APPENDIX 11'!D17</f>
        <v>2512279</v>
      </c>
      <c r="E17" s="7">
        <f>'APPENDIX 5'!E17+'APPENDIX 6'!E17+'APPENDIX 7'!E17+'APPENDIX 8'!E17+'APPENDIX 9'!E17+'APPENDIX 10'!E17+'APPENDIX 11'!E17</f>
        <v>2481941</v>
      </c>
      <c r="F17" s="7">
        <f>'APPENDIX 5'!F17+'APPENDIX 6'!F17+'APPENDIX 7'!F17+'APPENDIX 8'!F17+'APPENDIX 9'!F17+'APPENDIX 10'!F17+'APPENDIX 11'!F17</f>
        <v>0</v>
      </c>
      <c r="G17" s="7">
        <f>'APPENDIX 5'!G17+'APPENDIX 6'!G17+'APPENDIX 7'!G17+'APPENDIX 8'!G17+'APPENDIX 9'!G17+'APPENDIX 10'!G17+'APPENDIX 11'!G17</f>
        <v>2702886</v>
      </c>
      <c r="H17" s="7">
        <f>'APPENDIX 5'!H17+'APPENDIX 6'!H17+'APPENDIX 7'!H17+'APPENDIX 8'!H17+'APPENDIX 9'!H17+'APPENDIX 10'!H17+'APPENDIX 11'!H17</f>
        <v>2732155</v>
      </c>
      <c r="I17" s="7">
        <f>'APPENDIX 5'!I17+'APPENDIX 6'!I17+'APPENDIX 7'!I17+'APPENDIX 8'!I17+'APPENDIX 9'!I17+'APPENDIX 10'!I17+'APPENDIX 11'!I17</f>
        <v>0</v>
      </c>
      <c r="J17" s="7">
        <f>'APPENDIX 5'!J17+'APPENDIX 6'!J17+'APPENDIX 7'!J17+'APPENDIX 8'!J17+'APPENDIX 9'!J17+'APPENDIX 10'!J17+'APPENDIX 11'!J17</f>
        <v>0</v>
      </c>
      <c r="K17" s="7">
        <f>'APPENDIX 5'!K17+'APPENDIX 6'!K17+'APPENDIX 7'!K17+'APPENDIX 8'!K17+'APPENDIX 9'!K17+'APPENDIX 10'!K17+'APPENDIX 11'!K17</f>
        <v>0</v>
      </c>
      <c r="L17" s="7">
        <f>'APPENDIX 5'!L17+'APPENDIX 6'!L17+'APPENDIX 7'!L17+'APPENDIX 8'!L17+'APPENDIX 9'!L17+'APPENDIX 10'!L17+'APPENDIX 11'!L17</f>
        <v>66372</v>
      </c>
      <c r="M17" s="26">
        <f>'APPENDIX 5'!M17+'APPENDIX 6'!M17+'APPENDIX 7'!M17+'APPENDIX 8'!M17+'APPENDIX 9'!M17+'APPENDIX 10'!M17+'APPENDIX 11'!M17</f>
        <v>149286</v>
      </c>
      <c r="N17" s="26">
        <f>'APPENDIX 5'!N17+'APPENDIX 6'!N17+'APPENDIX 7'!N17+'APPENDIX 8'!N17+'APPENDIX 9'!N17+'APPENDIX 10'!N17+'APPENDIX 11'!N17</f>
        <v>1747467</v>
      </c>
      <c r="O17" s="7">
        <f>'APPENDIX 5'!O17+'APPENDIX 6'!O17+'APPENDIX 7'!O17+'APPENDIX 8'!O17+'APPENDIX 9'!O17+'APPENDIX 10'!O17+'APPENDIX 11'!O17</f>
        <v>0</v>
      </c>
      <c r="P17" s="7">
        <f>'APPENDIX 5'!P17+'APPENDIX 6'!P17+'APPENDIX 7'!P17+'APPENDIX 8'!P17+'APPENDIX 9'!P17+'APPENDIX 10'!P17+'APPENDIX 11'!P17</f>
        <v>30000</v>
      </c>
      <c r="Q17" s="8">
        <f>'APPENDIX 5'!Q17+'APPENDIX 6'!Q17+'APPENDIX 7'!Q17+'APPENDIX 8'!Q17+'APPENDIX 9'!Q17+'APPENDIX 10'!Q17+'APPENDIX 11'!Q17</f>
        <v>30650588</v>
      </c>
    </row>
    <row r="18" spans="1:17" ht="29.25" customHeight="1" x14ac:dyDescent="0.3">
      <c r="A18" s="4"/>
      <c r="B18" s="15" t="s">
        <v>182</v>
      </c>
      <c r="C18" s="7">
        <f>'APPENDIX 5'!C18+'APPENDIX 6'!C18+'APPENDIX 7'!C18+'APPENDIX 8'!C18+'APPENDIX 9'!C18+'APPENDIX 10'!C18+'APPENDIX 11'!C18</f>
        <v>544012</v>
      </c>
      <c r="D18" s="26">
        <f>'APPENDIX 5'!D18+'APPENDIX 6'!D18+'APPENDIX 7'!D18+'APPENDIX 8'!D18+'APPENDIX 9'!D18+'APPENDIX 10'!D18+'APPENDIX 11'!D18</f>
        <v>305310</v>
      </c>
      <c r="E18" s="7">
        <f>'APPENDIX 5'!E18+'APPENDIX 6'!E18+'APPENDIX 7'!E18+'APPENDIX 8'!E18+'APPENDIX 9'!E18+'APPENDIX 10'!E18+'APPENDIX 11'!E18</f>
        <v>286599</v>
      </c>
      <c r="F18" s="7">
        <f>'APPENDIX 5'!F18+'APPENDIX 6'!F18+'APPENDIX 7'!F18+'APPENDIX 8'!F18+'APPENDIX 9'!F18+'APPENDIX 10'!F18+'APPENDIX 11'!F18</f>
        <v>0</v>
      </c>
      <c r="G18" s="7">
        <f>'APPENDIX 5'!G18+'APPENDIX 6'!G18+'APPENDIX 7'!G18+'APPENDIX 8'!G18+'APPENDIX 9'!G18+'APPENDIX 10'!G18+'APPENDIX 11'!G18</f>
        <v>34565</v>
      </c>
      <c r="H18" s="7">
        <f>'APPENDIX 5'!H18+'APPENDIX 6'!H18+'APPENDIX 7'!H18+'APPENDIX 8'!H18+'APPENDIX 9'!H18+'APPENDIX 10'!H18+'APPENDIX 11'!H18</f>
        <v>22374</v>
      </c>
      <c r="I18" s="7">
        <f>'APPENDIX 5'!I18+'APPENDIX 6'!I18+'APPENDIX 7'!I18+'APPENDIX 8'!I18+'APPENDIX 9'!I18+'APPENDIX 10'!I18+'APPENDIX 11'!I18</f>
        <v>356</v>
      </c>
      <c r="J18" s="7">
        <f>'APPENDIX 5'!J18+'APPENDIX 6'!J18+'APPENDIX 7'!J18+'APPENDIX 8'!J18+'APPENDIX 9'!J18+'APPENDIX 10'!J18+'APPENDIX 11'!J18</f>
        <v>0</v>
      </c>
      <c r="K18" s="7">
        <f>'APPENDIX 5'!K18+'APPENDIX 6'!K18+'APPENDIX 7'!K18+'APPENDIX 8'!K18+'APPENDIX 9'!K18+'APPENDIX 10'!K18+'APPENDIX 11'!K18</f>
        <v>11835</v>
      </c>
      <c r="L18" s="7">
        <f>'APPENDIX 5'!L18+'APPENDIX 6'!L18+'APPENDIX 7'!L18+'APPENDIX 8'!L18+'APPENDIX 9'!L18+'APPENDIX 10'!L18+'APPENDIX 11'!L18</f>
        <v>13600</v>
      </c>
      <c r="M18" s="7">
        <f>'APPENDIX 5'!M18+'APPENDIX 6'!M18+'APPENDIX 7'!M18+'APPENDIX 8'!M18+'APPENDIX 9'!M18+'APPENDIX 10'!M18+'APPENDIX 11'!M18</f>
        <v>113770</v>
      </c>
      <c r="N18" s="7">
        <f>'APPENDIX 5'!N18+'APPENDIX 6'!N18+'APPENDIX 7'!N18+'APPENDIX 8'!N18+'APPENDIX 9'!N18+'APPENDIX 10'!N18+'APPENDIX 11'!N18</f>
        <v>30293</v>
      </c>
      <c r="O18" s="7">
        <f>'APPENDIX 5'!O18+'APPENDIX 6'!O18+'APPENDIX 7'!O18+'APPENDIX 8'!O18+'APPENDIX 9'!O18+'APPENDIX 10'!O18+'APPENDIX 11'!O18</f>
        <v>0</v>
      </c>
      <c r="P18" s="7">
        <f>'APPENDIX 5'!P18+'APPENDIX 6'!P18+'APPENDIX 7'!P18+'APPENDIX 8'!P18+'APPENDIX 9'!P18+'APPENDIX 10'!P18+'APPENDIX 11'!P18</f>
        <v>0</v>
      </c>
      <c r="Q18" s="8">
        <f>'APPENDIX 5'!Q18+'APPENDIX 6'!Q18+'APPENDIX 7'!Q18+'APPENDIX 8'!Q18+'APPENDIX 9'!Q18+'APPENDIX 10'!Q18+'APPENDIX 11'!Q18</f>
        <v>698969</v>
      </c>
    </row>
    <row r="19" spans="1:17" ht="29.25" customHeight="1" x14ac:dyDescent="0.3">
      <c r="A19" s="4"/>
      <c r="B19" s="15" t="s">
        <v>187</v>
      </c>
      <c r="C19" s="7">
        <f>'APPENDIX 5'!C19+'APPENDIX 6'!C19+'APPENDIX 7'!C19+'APPENDIX 8'!C19+'APPENDIX 9'!C19+'APPENDIX 10'!C19+'APPENDIX 11'!C19</f>
        <v>22080947</v>
      </c>
      <c r="D19" s="26">
        <f>'APPENDIX 5'!D19+'APPENDIX 6'!D19+'APPENDIX 7'!D19+'APPENDIX 8'!D19+'APPENDIX 9'!D19+'APPENDIX 10'!D19+'APPENDIX 11'!D19</f>
        <v>2206179</v>
      </c>
      <c r="E19" s="7">
        <f>'APPENDIX 5'!E19+'APPENDIX 6'!E19+'APPENDIX 7'!E19+'APPENDIX 8'!E19+'APPENDIX 9'!E19+'APPENDIX 10'!E19+'APPENDIX 11'!E19</f>
        <v>2111020</v>
      </c>
      <c r="F19" s="7">
        <f>'APPENDIX 5'!F19+'APPENDIX 6'!F19+'APPENDIX 7'!F19+'APPENDIX 8'!F19+'APPENDIX 9'!F19+'APPENDIX 10'!F19+'APPENDIX 11'!F19</f>
        <v>0</v>
      </c>
      <c r="G19" s="7">
        <f>'APPENDIX 5'!G19+'APPENDIX 6'!G19+'APPENDIX 7'!G19+'APPENDIX 8'!G19+'APPENDIX 9'!G19+'APPENDIX 10'!G19+'APPENDIX 11'!G19</f>
        <v>2736282</v>
      </c>
      <c r="H19" s="7">
        <f>'APPENDIX 5'!H19+'APPENDIX 6'!H19+'APPENDIX 7'!H19+'APPENDIX 8'!H19+'APPENDIX 9'!H19+'APPENDIX 10'!H19+'APPENDIX 11'!H19</f>
        <v>2607766</v>
      </c>
      <c r="I19" s="7">
        <f>'APPENDIX 5'!I19+'APPENDIX 6'!I19+'APPENDIX 7'!I19+'APPENDIX 8'!I19+'APPENDIX 9'!I19+'APPENDIX 10'!I19+'APPENDIX 11'!I19</f>
        <v>0</v>
      </c>
      <c r="J19" s="7">
        <f>'APPENDIX 5'!J19+'APPENDIX 6'!J19+'APPENDIX 7'!J19+'APPENDIX 8'!J19+'APPENDIX 9'!J19+'APPENDIX 10'!J19+'APPENDIX 11'!J19</f>
        <v>0</v>
      </c>
      <c r="K19" s="7">
        <f>'APPENDIX 5'!K19+'APPENDIX 6'!K19+'APPENDIX 7'!K19+'APPENDIX 8'!K19+'APPENDIX 9'!K19+'APPENDIX 10'!K19+'APPENDIX 11'!K19</f>
        <v>0</v>
      </c>
      <c r="L19" s="7">
        <f>'APPENDIX 5'!L19+'APPENDIX 6'!L19+'APPENDIX 7'!L19+'APPENDIX 8'!L19+'APPENDIX 9'!L19+'APPENDIX 10'!L19+'APPENDIX 11'!L19</f>
        <v>134012</v>
      </c>
      <c r="M19" s="7">
        <f>'APPENDIX 5'!M19+'APPENDIX 6'!M19+'APPENDIX 7'!M19+'APPENDIX 8'!M19+'APPENDIX 9'!M19+'APPENDIX 10'!M19+'APPENDIX 11'!M19</f>
        <v>572785</v>
      </c>
      <c r="N19" s="7">
        <f>'APPENDIX 5'!N19+'APPENDIX 6'!N19+'APPENDIX 7'!N19+'APPENDIX 8'!N19+'APPENDIX 9'!N19+'APPENDIX 10'!N19+'APPENDIX 11'!N19</f>
        <v>1212856</v>
      </c>
      <c r="O19" s="7">
        <f>'APPENDIX 5'!O19+'APPENDIX 6'!O19+'APPENDIX 7'!O19+'APPENDIX 8'!O19+'APPENDIX 9'!O19+'APPENDIX 10'!O19+'APPENDIX 11'!O19</f>
        <v>0</v>
      </c>
      <c r="P19" s="7">
        <f>'APPENDIX 5'!P19+'APPENDIX 6'!P19+'APPENDIX 7'!P19+'APPENDIX 8'!P19+'APPENDIX 9'!P19+'APPENDIX 10'!P19+'APPENDIX 11'!P19</f>
        <v>0</v>
      </c>
      <c r="Q19" s="8">
        <f>'APPENDIX 5'!Q19+'APPENDIX 6'!Q19+'APPENDIX 7'!Q19+'APPENDIX 8'!Q19+'APPENDIX 9'!Q19+'APPENDIX 10'!Q19+'APPENDIX 11'!Q19</f>
        <v>22090258</v>
      </c>
    </row>
    <row r="20" spans="1:17" ht="29.25" customHeight="1" x14ac:dyDescent="0.3">
      <c r="A20" s="4"/>
      <c r="B20" s="15" t="s">
        <v>36</v>
      </c>
      <c r="C20" s="7">
        <f>'APPENDIX 5'!C20+'APPENDIX 6'!C20+'APPENDIX 7'!C20+'APPENDIX 8'!C20+'APPENDIX 9'!C20+'APPENDIX 10'!C20+'APPENDIX 11'!C20</f>
        <v>9950357</v>
      </c>
      <c r="D20" s="26">
        <f>'APPENDIX 5'!D20+'APPENDIX 6'!D20+'APPENDIX 7'!D20+'APPENDIX 8'!D20+'APPENDIX 9'!D20+'APPENDIX 10'!D20+'APPENDIX 11'!D20</f>
        <v>1802185</v>
      </c>
      <c r="E20" s="7">
        <f>'APPENDIX 5'!E20+'APPENDIX 6'!E20+'APPENDIX 7'!E20+'APPENDIX 8'!E20+'APPENDIX 9'!E20+'APPENDIX 10'!E20+'APPENDIX 11'!E20</f>
        <v>1775092</v>
      </c>
      <c r="F20" s="7">
        <f>'APPENDIX 5'!F20+'APPENDIX 6'!F20+'APPENDIX 7'!F20+'APPENDIX 8'!F20+'APPENDIX 9'!F20+'APPENDIX 10'!F20+'APPENDIX 11'!F20</f>
        <v>0</v>
      </c>
      <c r="G20" s="7">
        <f>'APPENDIX 5'!G20+'APPENDIX 6'!G20+'APPENDIX 7'!G20+'APPENDIX 8'!G20+'APPENDIX 9'!G20+'APPENDIX 10'!G20+'APPENDIX 11'!G20</f>
        <v>682103</v>
      </c>
      <c r="H20" s="7">
        <f>'APPENDIX 5'!H20+'APPENDIX 6'!H20+'APPENDIX 7'!H20+'APPENDIX 8'!H20+'APPENDIX 9'!H20+'APPENDIX 10'!H20+'APPENDIX 11'!H20</f>
        <v>0</v>
      </c>
      <c r="I20" s="7">
        <f>'APPENDIX 5'!I20+'APPENDIX 6'!I20+'APPENDIX 7'!I20+'APPENDIX 8'!I20+'APPENDIX 9'!I20+'APPENDIX 10'!I20+'APPENDIX 11'!I20</f>
        <v>0</v>
      </c>
      <c r="J20" s="7">
        <f>'APPENDIX 5'!J20+'APPENDIX 6'!J20+'APPENDIX 7'!J20+'APPENDIX 8'!J20+'APPENDIX 9'!J20+'APPENDIX 10'!J20+'APPENDIX 11'!J20</f>
        <v>0</v>
      </c>
      <c r="K20" s="7">
        <f>'APPENDIX 5'!K20+'APPENDIX 6'!K20+'APPENDIX 7'!K20+'APPENDIX 8'!K20+'APPENDIX 9'!K20+'APPENDIX 10'!K20+'APPENDIX 11'!K20</f>
        <v>0</v>
      </c>
      <c r="L20" s="7">
        <f>'APPENDIX 5'!L20+'APPENDIX 6'!L20+'APPENDIX 7'!L20+'APPENDIX 8'!L20+'APPENDIX 9'!L20+'APPENDIX 10'!L20+'APPENDIX 11'!L20</f>
        <v>118820</v>
      </c>
      <c r="M20" s="7">
        <f>'APPENDIX 5'!M20+'APPENDIX 6'!M20+'APPENDIX 7'!M20+'APPENDIX 8'!M20+'APPENDIX 9'!M20+'APPENDIX 10'!M20+'APPENDIX 11'!M20</f>
        <v>318559</v>
      </c>
      <c r="N20" s="7">
        <f>'APPENDIX 5'!N20+'APPENDIX 6'!N20+'APPENDIX 7'!N20+'APPENDIX 8'!N20+'APPENDIX 9'!N20+'APPENDIX 10'!N20+'APPENDIX 11'!N20</f>
        <v>233009</v>
      </c>
      <c r="O20" s="7">
        <f>'APPENDIX 5'!O20+'APPENDIX 6'!O20+'APPENDIX 7'!O20+'APPENDIX 8'!O20+'APPENDIX 9'!O20+'APPENDIX 10'!O20+'APPENDIX 11'!O20</f>
        <v>0</v>
      </c>
      <c r="P20" s="7">
        <f>'APPENDIX 5'!P20+'APPENDIX 6'!P20+'APPENDIX 7'!P20+'APPENDIX 8'!P20+'APPENDIX 9'!P20+'APPENDIX 10'!P20+'APPENDIX 11'!P20</f>
        <v>0</v>
      </c>
      <c r="Q20" s="8">
        <f>'APPENDIX 5'!Q20+'APPENDIX 6'!Q20+'APPENDIX 7'!Q20+'APPENDIX 8'!Q20+'APPENDIX 9'!Q20+'APPENDIX 10'!Q20+'APPENDIX 11'!Q20</f>
        <v>11521082</v>
      </c>
    </row>
    <row r="21" spans="1:17" ht="29.25" customHeight="1" x14ac:dyDescent="0.3">
      <c r="A21" s="4"/>
      <c r="B21" s="80" t="s">
        <v>258</v>
      </c>
      <c r="C21" s="7">
        <f>'APPENDIX 5'!C21+'APPENDIX 6'!C21+'APPENDIX 7'!C21+'APPENDIX 8'!C21+'APPENDIX 9'!C21+'APPENDIX 10'!C21+'APPENDIX 11'!C21</f>
        <v>1564914</v>
      </c>
      <c r="D21" s="26">
        <f>'APPENDIX 5'!D21+'APPENDIX 6'!D21+'APPENDIX 7'!D21+'APPENDIX 8'!D21+'APPENDIX 9'!D21+'APPENDIX 10'!D21+'APPENDIX 11'!D21</f>
        <v>139339</v>
      </c>
      <c r="E21" s="7">
        <f>'APPENDIX 5'!E21+'APPENDIX 6'!E21+'APPENDIX 7'!E21+'APPENDIX 8'!E21+'APPENDIX 9'!E21+'APPENDIX 10'!E21+'APPENDIX 11'!E21</f>
        <v>94030</v>
      </c>
      <c r="F21" s="7">
        <f>'APPENDIX 5'!F21+'APPENDIX 6'!F21+'APPENDIX 7'!F21+'APPENDIX 8'!F21+'APPENDIX 9'!F21+'APPENDIX 10'!F21+'APPENDIX 11'!F21</f>
        <v>2157</v>
      </c>
      <c r="G21" s="7">
        <f>'APPENDIX 5'!G21+'APPENDIX 6'!G21+'APPENDIX 7'!G21+'APPENDIX 8'!G21+'APPENDIX 9'!G21+'APPENDIX 10'!G21+'APPENDIX 11'!G21</f>
        <v>206428</v>
      </c>
      <c r="H21" s="7">
        <f>'APPENDIX 5'!H21+'APPENDIX 6'!H21+'APPENDIX 7'!H21+'APPENDIX 8'!H21+'APPENDIX 9'!H21+'APPENDIX 10'!H21+'APPENDIX 11'!H21</f>
        <v>254267</v>
      </c>
      <c r="I21" s="7">
        <f>'APPENDIX 5'!I21+'APPENDIX 6'!I21+'APPENDIX 7'!I21+'APPENDIX 8'!I21+'APPENDIX 9'!I21+'APPENDIX 10'!I21+'APPENDIX 11'!I21</f>
        <v>41066</v>
      </c>
      <c r="J21" s="7">
        <f>'APPENDIX 5'!J21+'APPENDIX 6'!J21+'APPENDIX 7'!J21+'APPENDIX 8'!J21+'APPENDIX 9'!J21+'APPENDIX 10'!J21+'APPENDIX 11'!J21</f>
        <v>0</v>
      </c>
      <c r="K21" s="7">
        <f>'APPENDIX 5'!K21+'APPENDIX 6'!K21+'APPENDIX 7'!K21+'APPENDIX 8'!K21+'APPENDIX 9'!K21+'APPENDIX 10'!K21+'APPENDIX 11'!K21</f>
        <v>0</v>
      </c>
      <c r="L21" s="7">
        <f>'APPENDIX 5'!L21+'APPENDIX 6'!L21+'APPENDIX 7'!L21+'APPENDIX 8'!L21+'APPENDIX 9'!L21+'APPENDIX 10'!L21+'APPENDIX 11'!L21</f>
        <v>4385</v>
      </c>
      <c r="M21" s="7">
        <f>'APPENDIX 5'!M21+'APPENDIX 6'!M21+'APPENDIX 7'!M21+'APPENDIX 8'!M21+'APPENDIX 9'!M21+'APPENDIX 10'!M21+'APPENDIX 11'!M21</f>
        <v>85582</v>
      </c>
      <c r="N21" s="7">
        <f>'APPENDIX 5'!N21+'APPENDIX 6'!N21+'APPENDIX 7'!N21+'APPENDIX 8'!N21+'APPENDIX 9'!N21+'APPENDIX 10'!N21+'APPENDIX 11'!N21</f>
        <v>75546</v>
      </c>
      <c r="O21" s="7">
        <f>'APPENDIX 5'!O21+'APPENDIX 6'!O21+'APPENDIX 7'!O21+'APPENDIX 8'!O21+'APPENDIX 9'!O21+'APPENDIX 10'!O21+'APPENDIX 11'!O21</f>
        <v>0</v>
      </c>
      <c r="P21" s="7">
        <f>'APPENDIX 5'!P21+'APPENDIX 6'!P21+'APPENDIX 7'!P21+'APPENDIX 8'!P21+'APPENDIX 9'!P21+'APPENDIX 10'!P21+'APPENDIX 11'!P21</f>
        <v>-176100</v>
      </c>
      <c r="Q21" s="8">
        <f>'APPENDIX 5'!Q21+'APPENDIX 6'!Q21+'APPENDIX 7'!Q21+'APPENDIX 8'!Q21+'APPENDIX 9'!Q21+'APPENDIX 10'!Q21+'APPENDIX 11'!Q21</f>
        <v>1527448</v>
      </c>
    </row>
    <row r="22" spans="1:17" ht="29.25" customHeight="1" x14ac:dyDescent="0.3">
      <c r="A22" s="4"/>
      <c r="B22" s="15" t="s">
        <v>62</v>
      </c>
      <c r="C22" s="7">
        <f>'APPENDIX 5'!C22+'APPENDIX 6'!C22+'APPENDIX 7'!C22+'APPENDIX 8'!C22+'APPENDIX 9'!C22+'APPENDIX 10'!C22+'APPENDIX 11'!C22</f>
        <v>11702757</v>
      </c>
      <c r="D22" s="26">
        <f>'APPENDIX 5'!D22+'APPENDIX 6'!D22+'APPENDIX 7'!D22+'APPENDIX 8'!D22+'APPENDIX 9'!D22+'APPENDIX 10'!D22+'APPENDIX 11'!D22</f>
        <v>1013472</v>
      </c>
      <c r="E22" s="7">
        <f>'APPENDIX 5'!E22+'APPENDIX 6'!E22+'APPENDIX 7'!E22+'APPENDIX 8'!E22+'APPENDIX 9'!E22+'APPENDIX 10'!E22+'APPENDIX 11'!E22</f>
        <v>950965</v>
      </c>
      <c r="F22" s="7">
        <f>'APPENDIX 5'!F22+'APPENDIX 6'!F22+'APPENDIX 7'!F22+'APPENDIX 8'!F22+'APPENDIX 9'!F22+'APPENDIX 10'!F22+'APPENDIX 11'!F22</f>
        <v>192116</v>
      </c>
      <c r="G22" s="7">
        <f>'APPENDIX 5'!G22+'APPENDIX 6'!G22+'APPENDIX 7'!G22+'APPENDIX 8'!G22+'APPENDIX 9'!G22+'APPENDIX 10'!G22+'APPENDIX 11'!G22</f>
        <v>986146</v>
      </c>
      <c r="H22" s="7">
        <f>'APPENDIX 5'!H22+'APPENDIX 6'!H22+'APPENDIX 7'!H22+'APPENDIX 8'!H22+'APPENDIX 9'!H22+'APPENDIX 10'!H22+'APPENDIX 11'!H22</f>
        <v>364342</v>
      </c>
      <c r="I22" s="7">
        <f>'APPENDIX 5'!I22+'APPENDIX 6'!I22+'APPENDIX 7'!I22+'APPENDIX 8'!I22+'APPENDIX 9'!I22+'APPENDIX 10'!I22+'APPENDIX 11'!I22</f>
        <v>511030</v>
      </c>
      <c r="J22" s="7">
        <f>'APPENDIX 5'!J22+'APPENDIX 6'!J22+'APPENDIX 7'!J22+'APPENDIX 8'!J22+'APPENDIX 9'!J22+'APPENDIX 10'!J22+'APPENDIX 11'!J22</f>
        <v>0</v>
      </c>
      <c r="K22" s="7">
        <f>'APPENDIX 5'!K22+'APPENDIX 6'!K22+'APPENDIX 7'!K22+'APPENDIX 8'!K22+'APPENDIX 9'!K22+'APPENDIX 10'!K22+'APPENDIX 11'!K22</f>
        <v>733</v>
      </c>
      <c r="L22" s="7">
        <f>'APPENDIX 5'!L22+'APPENDIX 6'!L22+'APPENDIX 7'!L22+'APPENDIX 8'!L22+'APPENDIX 9'!L22+'APPENDIX 10'!L22+'APPENDIX 11'!L22</f>
        <v>93674</v>
      </c>
      <c r="M22" s="7">
        <f>'APPENDIX 5'!M22+'APPENDIX 6'!M22+'APPENDIX 7'!M22+'APPENDIX 8'!M22+'APPENDIX 9'!M22+'APPENDIX 10'!M22+'APPENDIX 11'!M22</f>
        <v>499195</v>
      </c>
      <c r="N22" s="7">
        <f>'APPENDIX 5'!N22+'APPENDIX 6'!N22+'APPENDIX 7'!N22+'APPENDIX 8'!N22+'APPENDIX 9'!N22+'APPENDIX 10'!N22+'APPENDIX 11'!N22</f>
        <v>640596</v>
      </c>
      <c r="O22" s="7">
        <f>'APPENDIX 5'!O22+'APPENDIX 6'!O22+'APPENDIX 7'!O22+'APPENDIX 8'!O22+'APPENDIX 9'!O22+'APPENDIX 10'!O22+'APPENDIX 11'!O22</f>
        <v>24833</v>
      </c>
      <c r="P22" s="7">
        <f>'APPENDIX 5'!P22+'APPENDIX 6'!P22+'APPENDIX 7'!P22+'APPENDIX 8'!P22+'APPENDIX 9'!P22+'APPENDIX 10'!P22+'APPENDIX 11'!P22</f>
        <v>-227193</v>
      </c>
      <c r="Q22" s="8">
        <f>'APPENDIX 5'!Q22+'APPENDIX 6'!Q22+'APPENDIX 7'!Q22+'APPENDIX 8'!Q22+'APPENDIX 9'!Q22+'APPENDIX 10'!Q22+'APPENDIX 11'!Q22</f>
        <v>12219819</v>
      </c>
    </row>
    <row r="23" spans="1:17" ht="29.25" customHeight="1" x14ac:dyDescent="0.3">
      <c r="A23" s="4"/>
      <c r="B23" s="15" t="s">
        <v>63</v>
      </c>
      <c r="C23" s="7">
        <f>'APPENDIX 5'!C23+'APPENDIX 6'!C23+'APPENDIX 7'!C23+'APPENDIX 8'!C23+'APPENDIX 9'!C23+'APPENDIX 10'!C23+'APPENDIX 11'!C23</f>
        <v>3079741</v>
      </c>
      <c r="D23" s="7">
        <f>'APPENDIX 5'!D23+'APPENDIX 6'!D23+'APPENDIX 7'!D23+'APPENDIX 8'!D23+'APPENDIX 9'!D23+'APPENDIX 10'!D23+'APPENDIX 11'!D23</f>
        <v>1484245</v>
      </c>
      <c r="E23" s="7">
        <f>'APPENDIX 5'!E23+'APPENDIX 6'!E23+'APPENDIX 7'!E23+'APPENDIX 8'!E23+'APPENDIX 9'!E23+'APPENDIX 10'!E23+'APPENDIX 11'!E23</f>
        <v>1197541</v>
      </c>
      <c r="F23" s="7">
        <f>'APPENDIX 5'!F23+'APPENDIX 6'!F23+'APPENDIX 7'!F23+'APPENDIX 8'!F23+'APPENDIX 9'!F23+'APPENDIX 10'!F23+'APPENDIX 11'!F23</f>
        <v>0</v>
      </c>
      <c r="G23" s="7">
        <f>'APPENDIX 5'!G23+'APPENDIX 6'!G23+'APPENDIX 7'!G23+'APPENDIX 8'!G23+'APPENDIX 9'!G23+'APPENDIX 10'!G23+'APPENDIX 11'!G23</f>
        <v>944547</v>
      </c>
      <c r="H23" s="7">
        <f>'APPENDIX 5'!H23+'APPENDIX 6'!H23+'APPENDIX 7'!H23+'APPENDIX 8'!H23+'APPENDIX 9'!H23+'APPENDIX 10'!H23+'APPENDIX 11'!H23</f>
        <v>1344276</v>
      </c>
      <c r="I23" s="7">
        <f>'APPENDIX 5'!I23+'APPENDIX 6'!I23+'APPENDIX 7'!I23+'APPENDIX 8'!I23+'APPENDIX 9'!I23+'APPENDIX 10'!I23+'APPENDIX 11'!I23</f>
        <v>0</v>
      </c>
      <c r="J23" s="7">
        <f>'APPENDIX 5'!J23+'APPENDIX 6'!J23+'APPENDIX 7'!J23+'APPENDIX 8'!J23+'APPENDIX 9'!J23+'APPENDIX 10'!J23+'APPENDIX 11'!J23</f>
        <v>0</v>
      </c>
      <c r="K23" s="7">
        <f>'APPENDIX 5'!K23+'APPENDIX 6'!K23+'APPENDIX 7'!K23+'APPENDIX 8'!K23+'APPENDIX 9'!K23+'APPENDIX 10'!K23+'APPENDIX 11'!K23</f>
        <v>0</v>
      </c>
      <c r="L23" s="7">
        <f>'APPENDIX 5'!L23+'APPENDIX 6'!L23+'APPENDIX 7'!L23+'APPENDIX 8'!L23+'APPENDIX 9'!L23+'APPENDIX 10'!L23+'APPENDIX 11'!L23</f>
        <v>145428</v>
      </c>
      <c r="M23" s="7">
        <f>'APPENDIX 5'!M23+'APPENDIX 6'!M23+'APPENDIX 7'!M23+'APPENDIX 8'!M23+'APPENDIX 9'!M23+'APPENDIX 10'!M23+'APPENDIX 11'!M23</f>
        <v>224126</v>
      </c>
      <c r="N23" s="7">
        <f>'APPENDIX 5'!N23+'APPENDIX 6'!N23+'APPENDIX 7'!N23+'APPENDIX 8'!N23+'APPENDIX 9'!N23+'APPENDIX 10'!N23+'APPENDIX 11'!N23</f>
        <v>74930</v>
      </c>
      <c r="O23" s="7">
        <f>'APPENDIX 5'!O23+'APPENDIX 6'!O23+'APPENDIX 7'!O23+'APPENDIX 8'!O23+'APPENDIX 9'!O23+'APPENDIX 10'!O23+'APPENDIX 11'!O23</f>
        <v>0</v>
      </c>
      <c r="P23" s="7">
        <f>'APPENDIX 5'!P23+'APPENDIX 6'!P23+'APPENDIX 7'!P23+'APPENDIX 8'!P23+'APPENDIX 9'!P23+'APPENDIX 10'!P23+'APPENDIX 11'!P23</f>
        <v>12404</v>
      </c>
      <c r="Q23" s="8">
        <f>'APPENDIX 5'!Q23+'APPENDIX 6'!Q23+'APPENDIX 7'!Q23+'APPENDIX 8'!Q23+'APPENDIX 9'!Q23+'APPENDIX 10'!Q23+'APPENDIX 11'!Q23</f>
        <v>2625979</v>
      </c>
    </row>
    <row r="24" spans="1:17" ht="29.25" customHeight="1" x14ac:dyDescent="0.3">
      <c r="A24" s="4"/>
      <c r="B24" s="15" t="s">
        <v>185</v>
      </c>
      <c r="C24" s="7">
        <f>'APPENDIX 5'!C24+'APPENDIX 6'!C24+'APPENDIX 7'!C24+'APPENDIX 8'!C24+'APPENDIX 9'!C24+'APPENDIX 10'!C24+'APPENDIX 11'!C24</f>
        <v>561193</v>
      </c>
      <c r="D24" s="7">
        <f>'APPENDIX 5'!D24+'APPENDIX 6'!D24+'APPENDIX 7'!D24+'APPENDIX 8'!D24+'APPENDIX 9'!D24+'APPENDIX 10'!D24+'APPENDIX 11'!D24</f>
        <v>204232</v>
      </c>
      <c r="E24" s="7">
        <f>'APPENDIX 5'!E24+'APPENDIX 6'!E24+'APPENDIX 7'!E24+'APPENDIX 8'!E24+'APPENDIX 9'!E24+'APPENDIX 10'!E24+'APPENDIX 11'!E24</f>
        <v>193446</v>
      </c>
      <c r="F24" s="7">
        <f>'APPENDIX 5'!F24+'APPENDIX 6'!F24+'APPENDIX 7'!F24+'APPENDIX 8'!F24+'APPENDIX 9'!F24+'APPENDIX 10'!F24+'APPENDIX 11'!F24</f>
        <v>6333</v>
      </c>
      <c r="G24" s="7">
        <f>'APPENDIX 5'!G24+'APPENDIX 6'!G24+'APPENDIX 7'!G24+'APPENDIX 8'!G24+'APPENDIX 9'!G24+'APPENDIX 10'!G24+'APPENDIX 11'!G24</f>
        <v>91920</v>
      </c>
      <c r="H24" s="7">
        <f>'APPENDIX 5'!H24+'APPENDIX 6'!H24+'APPENDIX 7'!H24+'APPENDIX 8'!H24+'APPENDIX 9'!H24+'APPENDIX 10'!H24+'APPENDIX 11'!H24</f>
        <v>72379</v>
      </c>
      <c r="I24" s="7">
        <f>'APPENDIX 5'!I24+'APPENDIX 6'!I24+'APPENDIX 7'!I24+'APPENDIX 8'!I24+'APPENDIX 9'!I24+'APPENDIX 10'!I24+'APPENDIX 11'!I24</f>
        <v>0</v>
      </c>
      <c r="J24" s="7">
        <f>'APPENDIX 5'!J24+'APPENDIX 6'!J24+'APPENDIX 7'!J24+'APPENDIX 8'!J24+'APPENDIX 9'!J24+'APPENDIX 10'!J24+'APPENDIX 11'!J24</f>
        <v>0</v>
      </c>
      <c r="K24" s="7">
        <f>'APPENDIX 5'!K24+'APPENDIX 6'!K24+'APPENDIX 7'!K24+'APPENDIX 8'!K24+'APPENDIX 9'!K24+'APPENDIX 10'!K24+'APPENDIX 11'!K24</f>
        <v>0</v>
      </c>
      <c r="L24" s="7">
        <f>'APPENDIX 5'!L24+'APPENDIX 6'!L24+'APPENDIX 7'!L24+'APPENDIX 8'!L24+'APPENDIX 9'!L24+'APPENDIX 10'!L24+'APPENDIX 11'!L24</f>
        <v>50566</v>
      </c>
      <c r="M24" s="7">
        <f>'APPENDIX 5'!M24+'APPENDIX 6'!M24+'APPENDIX 7'!M24+'APPENDIX 8'!M24+'APPENDIX 9'!M24+'APPENDIX 10'!M24+'APPENDIX 11'!M24</f>
        <v>94194</v>
      </c>
      <c r="N24" s="7">
        <f>'APPENDIX 5'!N24+'APPENDIX 6'!N24+'APPENDIX 7'!N24+'APPENDIX 8'!N24+'APPENDIX 9'!N24+'APPENDIX 10'!N24+'APPENDIX 11'!N24</f>
        <v>35449</v>
      </c>
      <c r="O24" s="7">
        <f>'APPENDIX 5'!O24+'APPENDIX 6'!O24+'APPENDIX 7'!O24+'APPENDIX 8'!O24+'APPENDIX 9'!O24+'APPENDIX 10'!O24+'APPENDIX 11'!O24</f>
        <v>2806</v>
      </c>
      <c r="P24" s="7">
        <f>'APPENDIX 5'!P24+'APPENDIX 6'!P24+'APPENDIX 7'!P24+'APPENDIX 8'!P24+'APPENDIX 9'!P24+'APPENDIX 10'!P24+'APPENDIX 11'!P24</f>
        <v>0</v>
      </c>
      <c r="Q24" s="8">
        <f>'APPENDIX 5'!Q24+'APPENDIX 6'!Q24+'APPENDIX 7'!Q24+'APPENDIX 8'!Q24+'APPENDIX 9'!Q24+'APPENDIX 10'!Q24+'APPENDIX 11'!Q24</f>
        <v>576473</v>
      </c>
    </row>
    <row r="25" spans="1:17" ht="29.25" customHeight="1" x14ac:dyDescent="0.3">
      <c r="A25" s="4"/>
      <c r="B25" s="15" t="s">
        <v>186</v>
      </c>
      <c r="C25" s="7">
        <f>'APPENDIX 5'!C25+'APPENDIX 6'!C25+'APPENDIX 7'!C25+'APPENDIX 8'!C25+'APPENDIX 9'!C25+'APPENDIX 10'!C25+'APPENDIX 11'!C25</f>
        <v>1091827</v>
      </c>
      <c r="D25" s="7">
        <f>'APPENDIX 5'!D25+'APPENDIX 6'!D25+'APPENDIX 7'!D25+'APPENDIX 8'!D25+'APPENDIX 9'!D25+'APPENDIX 10'!D25+'APPENDIX 11'!D25</f>
        <v>31686</v>
      </c>
      <c r="E25" s="7">
        <f>'APPENDIX 5'!E25+'APPENDIX 6'!E25+'APPENDIX 7'!E25+'APPENDIX 8'!E25+'APPENDIX 9'!E25+'APPENDIX 10'!E25+'APPENDIX 11'!E25</f>
        <v>28297</v>
      </c>
      <c r="F25" s="7">
        <f>'APPENDIX 5'!F25+'APPENDIX 6'!F25+'APPENDIX 7'!F25+'APPENDIX 8'!F25+'APPENDIX 9'!F25+'APPENDIX 10'!F25+'APPENDIX 11'!F25</f>
        <v>0</v>
      </c>
      <c r="G25" s="7">
        <f>'APPENDIX 5'!G25+'APPENDIX 6'!G25+'APPENDIX 7'!G25+'APPENDIX 8'!G25+'APPENDIX 9'!G25+'APPENDIX 10'!G25+'APPENDIX 11'!G25</f>
        <v>170717</v>
      </c>
      <c r="H25" s="7">
        <f>'APPENDIX 5'!H25+'APPENDIX 6'!H25+'APPENDIX 7'!H25+'APPENDIX 8'!H25+'APPENDIX 9'!H25+'APPENDIX 10'!H25+'APPENDIX 11'!H25</f>
        <v>170717</v>
      </c>
      <c r="I25" s="7">
        <f>'APPENDIX 5'!I25+'APPENDIX 6'!I25+'APPENDIX 7'!I25+'APPENDIX 8'!I25+'APPENDIX 9'!I25+'APPENDIX 10'!I25+'APPENDIX 11'!I25</f>
        <v>0</v>
      </c>
      <c r="J25" s="7">
        <f>'APPENDIX 5'!J25+'APPENDIX 6'!J25+'APPENDIX 7'!J25+'APPENDIX 8'!J25+'APPENDIX 9'!J25+'APPENDIX 10'!J25+'APPENDIX 11'!J25</f>
        <v>0</v>
      </c>
      <c r="K25" s="7">
        <f>'APPENDIX 5'!K25+'APPENDIX 6'!K25+'APPENDIX 7'!K25+'APPENDIX 8'!K25+'APPENDIX 9'!K25+'APPENDIX 10'!K25+'APPENDIX 11'!K25</f>
        <v>0</v>
      </c>
      <c r="L25" s="7">
        <f>'APPENDIX 5'!L25+'APPENDIX 6'!L25+'APPENDIX 7'!L25+'APPENDIX 8'!L25+'APPENDIX 9'!L25+'APPENDIX 10'!L25+'APPENDIX 11'!L25</f>
        <v>2163</v>
      </c>
      <c r="M25" s="7">
        <f>'APPENDIX 5'!M25+'APPENDIX 6'!M25+'APPENDIX 7'!M25+'APPENDIX 8'!M25+'APPENDIX 9'!M25+'APPENDIX 10'!M25+'APPENDIX 11'!M25</f>
        <v>22041</v>
      </c>
      <c r="N25" s="7">
        <f>'APPENDIX 5'!N25+'APPENDIX 6'!N25+'APPENDIX 7'!N25+'APPENDIX 8'!N25+'APPENDIX 9'!N25+'APPENDIX 10'!N25+'APPENDIX 11'!N25</f>
        <v>56012</v>
      </c>
      <c r="O25" s="7">
        <f>'APPENDIX 5'!O25+'APPENDIX 6'!O25+'APPENDIX 7'!O25+'APPENDIX 8'!O25+'APPENDIX 9'!O25+'APPENDIX 10'!O25+'APPENDIX 11'!O25</f>
        <v>0</v>
      </c>
      <c r="P25" s="7">
        <f>'APPENDIX 5'!P25+'APPENDIX 6'!P25+'APPENDIX 7'!P25+'APPENDIX 8'!P25+'APPENDIX 9'!P25+'APPENDIX 10'!P25+'APPENDIX 11'!P25</f>
        <v>0</v>
      </c>
      <c r="Q25" s="8">
        <f>'APPENDIX 5'!Q25+'APPENDIX 6'!Q25+'APPENDIX 7'!Q25+'APPENDIX 8'!Q25+'APPENDIX 9'!Q25+'APPENDIX 10'!Q25+'APPENDIX 11'!Q25</f>
        <v>981214</v>
      </c>
    </row>
    <row r="26" spans="1:17" ht="29.25" customHeight="1" x14ac:dyDescent="0.3">
      <c r="A26" s="4"/>
      <c r="B26" s="15" t="s">
        <v>209</v>
      </c>
      <c r="C26" s="7">
        <f>'APPENDIX 5'!C26+'APPENDIX 6'!C26+'APPENDIX 7'!C26+'APPENDIX 8'!C26+'APPENDIX 9'!C26+'APPENDIX 10'!C26+'APPENDIX 11'!C26</f>
        <v>22464383</v>
      </c>
      <c r="D26" s="7">
        <f>'APPENDIX 5'!D26+'APPENDIX 6'!D26+'APPENDIX 7'!D26+'APPENDIX 8'!D26+'APPENDIX 9'!D26+'APPENDIX 10'!D26+'APPENDIX 11'!D26</f>
        <v>2151157</v>
      </c>
      <c r="E26" s="7">
        <f>'APPENDIX 5'!E26+'APPENDIX 6'!E26+'APPENDIX 7'!E26+'APPENDIX 8'!E26+'APPENDIX 9'!E26+'APPENDIX 10'!E26+'APPENDIX 11'!E26</f>
        <v>1928840</v>
      </c>
      <c r="F26" s="7">
        <f>'APPENDIX 5'!F26+'APPENDIX 6'!F26+'APPENDIX 7'!F26+'APPENDIX 8'!F26+'APPENDIX 9'!F26+'APPENDIX 10'!F26+'APPENDIX 11'!F26</f>
        <v>0</v>
      </c>
      <c r="G26" s="7">
        <f>'APPENDIX 5'!G26+'APPENDIX 6'!G26+'APPENDIX 7'!G26+'APPENDIX 8'!G26+'APPENDIX 9'!G26+'APPENDIX 10'!G26+'APPENDIX 11'!G26</f>
        <v>2437046</v>
      </c>
      <c r="H26" s="7">
        <f>'APPENDIX 5'!H26+'APPENDIX 6'!H26+'APPENDIX 7'!H26+'APPENDIX 8'!H26+'APPENDIX 9'!H26+'APPENDIX 10'!H26+'APPENDIX 11'!H26</f>
        <v>2406211</v>
      </c>
      <c r="I26" s="7">
        <f>'APPENDIX 5'!I26+'APPENDIX 6'!I26+'APPENDIX 7'!I26+'APPENDIX 8'!I26+'APPENDIX 9'!I26+'APPENDIX 10'!I26+'APPENDIX 11'!I26</f>
        <v>0</v>
      </c>
      <c r="J26" s="7">
        <f>'APPENDIX 5'!J26+'APPENDIX 6'!J26+'APPENDIX 7'!J26+'APPENDIX 8'!J26+'APPENDIX 9'!J26+'APPENDIX 10'!J26+'APPENDIX 11'!J26</f>
        <v>0</v>
      </c>
      <c r="K26" s="7">
        <f>'APPENDIX 5'!K26+'APPENDIX 6'!K26+'APPENDIX 7'!K26+'APPENDIX 8'!K26+'APPENDIX 9'!K26+'APPENDIX 10'!K26+'APPENDIX 11'!K26</f>
        <v>0</v>
      </c>
      <c r="L26" s="7">
        <f>'APPENDIX 5'!L26+'APPENDIX 6'!L26+'APPENDIX 7'!L26+'APPENDIX 8'!L26+'APPENDIX 9'!L26+'APPENDIX 10'!L26+'APPENDIX 11'!L26</f>
        <v>205184</v>
      </c>
      <c r="M26" s="7">
        <f>'APPENDIX 5'!M26+'APPENDIX 6'!M26+'APPENDIX 7'!M26+'APPENDIX 8'!M26+'APPENDIX 9'!M26+'APPENDIX 10'!M26+'APPENDIX 11'!M26</f>
        <v>440469</v>
      </c>
      <c r="N26" s="7">
        <f>'APPENDIX 5'!N26+'APPENDIX 6'!N26+'APPENDIX 7'!N26+'APPENDIX 8'!N26+'APPENDIX 9'!N26+'APPENDIX 10'!N26+'APPENDIX 11'!N26</f>
        <v>-321888</v>
      </c>
      <c r="O26" s="7">
        <f>'APPENDIX 5'!O26+'APPENDIX 6'!O26+'APPENDIX 7'!O26+'APPENDIX 8'!O26+'APPENDIX 9'!O26+'APPENDIX 10'!O26+'APPENDIX 11'!O26</f>
        <v>0</v>
      </c>
      <c r="P26" s="7">
        <f>'APPENDIX 5'!P26+'APPENDIX 6'!P26+'APPENDIX 7'!P26+'APPENDIX 8'!P26+'APPENDIX 9'!P26+'APPENDIX 10'!P26+'APPENDIX 11'!P26</f>
        <v>0</v>
      </c>
      <c r="Q26" s="8">
        <f>'APPENDIX 5'!Q26+'APPENDIX 6'!Q26+'APPENDIX 7'!Q26+'APPENDIX 8'!Q26+'APPENDIX 9'!Q26+'APPENDIX 10'!Q26+'APPENDIX 11'!Q26</f>
        <v>21019474</v>
      </c>
    </row>
    <row r="27" spans="1:17" ht="29.25" customHeight="1" x14ac:dyDescent="0.3">
      <c r="A27" s="4"/>
      <c r="B27" s="15" t="s">
        <v>40</v>
      </c>
      <c r="C27" s="7">
        <f>'APPENDIX 5'!C27+'APPENDIX 6'!C27+'APPENDIX 7'!C27+'APPENDIX 8'!C27+'APPENDIX 9'!C27+'APPENDIX 10'!C27+'APPENDIX 11'!C27</f>
        <v>0</v>
      </c>
      <c r="D27" s="7">
        <f>'APPENDIX 5'!D27+'APPENDIX 6'!D27+'APPENDIX 7'!D27+'APPENDIX 8'!D27+'APPENDIX 9'!D27+'APPENDIX 10'!D27+'APPENDIX 11'!D27</f>
        <v>21533</v>
      </c>
      <c r="E27" s="7">
        <f>'APPENDIX 5'!E27+'APPENDIX 6'!E27+'APPENDIX 7'!E27+'APPENDIX 8'!E27+'APPENDIX 9'!E27+'APPENDIX 10'!E27+'APPENDIX 11'!E27</f>
        <v>16829</v>
      </c>
      <c r="F27" s="7">
        <f>'APPENDIX 5'!F27+'APPENDIX 6'!F27+'APPENDIX 7'!F27+'APPENDIX 8'!F27+'APPENDIX 9'!F27+'APPENDIX 10'!F27+'APPENDIX 11'!F27</f>
        <v>0</v>
      </c>
      <c r="G27" s="7">
        <f>'APPENDIX 5'!G27+'APPENDIX 6'!G27+'APPENDIX 7'!G27+'APPENDIX 8'!G27+'APPENDIX 9'!G27+'APPENDIX 10'!G27+'APPENDIX 11'!G27</f>
        <v>0</v>
      </c>
      <c r="H27" s="7">
        <f>'APPENDIX 5'!H27+'APPENDIX 6'!H27+'APPENDIX 7'!H27+'APPENDIX 8'!H27+'APPENDIX 9'!H27+'APPENDIX 10'!H27+'APPENDIX 11'!H27</f>
        <v>0</v>
      </c>
      <c r="I27" s="7">
        <f>'APPENDIX 5'!I27+'APPENDIX 6'!I27+'APPENDIX 7'!I27+'APPENDIX 8'!I27+'APPENDIX 9'!I27+'APPENDIX 10'!I27+'APPENDIX 11'!I27</f>
        <v>0</v>
      </c>
      <c r="J27" s="7">
        <f>'APPENDIX 5'!J27+'APPENDIX 6'!J27+'APPENDIX 7'!J27+'APPENDIX 8'!J27+'APPENDIX 9'!J27+'APPENDIX 10'!J27+'APPENDIX 11'!J27</f>
        <v>0</v>
      </c>
      <c r="K27" s="7">
        <f>'APPENDIX 5'!K27+'APPENDIX 6'!K27+'APPENDIX 7'!K27+'APPENDIX 8'!K27+'APPENDIX 9'!K27+'APPENDIX 10'!K27+'APPENDIX 11'!K27</f>
        <v>0</v>
      </c>
      <c r="L27" s="7">
        <f>'APPENDIX 5'!L27+'APPENDIX 6'!L27+'APPENDIX 7'!L27+'APPENDIX 8'!L27+'APPENDIX 9'!L27+'APPENDIX 10'!L27+'APPENDIX 11'!L27</f>
        <v>782</v>
      </c>
      <c r="M27" s="7">
        <f>'APPENDIX 5'!M27+'APPENDIX 6'!M27+'APPENDIX 7'!M27+'APPENDIX 8'!M27+'APPENDIX 9'!M27+'APPENDIX 10'!M27+'APPENDIX 11'!M27</f>
        <v>6486</v>
      </c>
      <c r="N27" s="7">
        <f>'APPENDIX 5'!N27+'APPENDIX 6'!N27+'APPENDIX 7'!N27+'APPENDIX 8'!N27+'APPENDIX 9'!N27+'APPENDIX 10'!N27+'APPENDIX 11'!N27</f>
        <v>8026</v>
      </c>
      <c r="O27" s="7">
        <f>'APPENDIX 5'!O27+'APPENDIX 6'!O27+'APPENDIX 7'!O27+'APPENDIX 8'!O27+'APPENDIX 9'!O27+'APPENDIX 10'!O27+'APPENDIX 11'!O27</f>
        <v>0</v>
      </c>
      <c r="P27" s="7">
        <f>'APPENDIX 5'!P27+'APPENDIX 6'!P27+'APPENDIX 7'!P27+'APPENDIX 8'!P27+'APPENDIX 9'!P27+'APPENDIX 10'!P27+'APPENDIX 11'!P27</f>
        <v>0</v>
      </c>
      <c r="Q27" s="8">
        <f>'APPENDIX 5'!Q27+'APPENDIX 6'!Q27+'APPENDIX 7'!Q27+'APPENDIX 8'!Q27+'APPENDIX 9'!Q27+'APPENDIX 10'!Q27+'APPENDIX 11'!Q27</f>
        <v>17586</v>
      </c>
    </row>
    <row r="28" spans="1:17" ht="29.25" customHeight="1" x14ac:dyDescent="0.3">
      <c r="A28" s="4"/>
      <c r="B28" s="15" t="s">
        <v>64</v>
      </c>
      <c r="C28" s="7">
        <f>'APPENDIX 5'!C28+'APPENDIX 6'!C28+'APPENDIX 7'!C28+'APPENDIX 8'!C28+'APPENDIX 9'!C28+'APPENDIX 10'!C28+'APPENDIX 11'!C28</f>
        <v>2348184</v>
      </c>
      <c r="D28" s="7">
        <f>'APPENDIX 5'!D28+'APPENDIX 6'!D28+'APPENDIX 7'!D28+'APPENDIX 8'!D28+'APPENDIX 9'!D28+'APPENDIX 10'!D28+'APPENDIX 11'!D28</f>
        <v>238724</v>
      </c>
      <c r="E28" s="7">
        <f>'APPENDIX 5'!E28+'APPENDIX 6'!E28+'APPENDIX 7'!E28+'APPENDIX 8'!E28+'APPENDIX 9'!E28+'APPENDIX 10'!E28+'APPENDIX 11'!E28</f>
        <v>188097</v>
      </c>
      <c r="F28" s="7">
        <f>'APPENDIX 5'!F28+'APPENDIX 6'!F28+'APPENDIX 7'!F28+'APPENDIX 8'!F28+'APPENDIX 9'!F28+'APPENDIX 10'!F28+'APPENDIX 11'!F28</f>
        <v>0</v>
      </c>
      <c r="G28" s="7">
        <f>'APPENDIX 5'!G28+'APPENDIX 6'!G28+'APPENDIX 7'!G28+'APPENDIX 8'!G28+'APPENDIX 9'!G28+'APPENDIX 10'!G28+'APPENDIX 11'!G28</f>
        <v>163014</v>
      </c>
      <c r="H28" s="7">
        <f>'APPENDIX 5'!H28+'APPENDIX 6'!H28+'APPENDIX 7'!H28+'APPENDIX 8'!H28+'APPENDIX 9'!H28+'APPENDIX 10'!H28+'APPENDIX 11'!H28</f>
        <v>169017</v>
      </c>
      <c r="I28" s="7">
        <f>'APPENDIX 5'!I28+'APPENDIX 6'!I28+'APPENDIX 7'!I28+'APPENDIX 8'!I28+'APPENDIX 9'!I28+'APPENDIX 10'!I28+'APPENDIX 11'!I28</f>
        <v>0</v>
      </c>
      <c r="J28" s="7">
        <f>'APPENDIX 5'!J28+'APPENDIX 6'!J28+'APPENDIX 7'!J28+'APPENDIX 8'!J28+'APPENDIX 9'!J28+'APPENDIX 10'!J28+'APPENDIX 11'!J28</f>
        <v>0</v>
      </c>
      <c r="K28" s="7">
        <f>'APPENDIX 5'!K28+'APPENDIX 6'!K28+'APPENDIX 7'!K28+'APPENDIX 8'!K28+'APPENDIX 9'!K28+'APPENDIX 10'!K28+'APPENDIX 11'!K28</f>
        <v>0</v>
      </c>
      <c r="L28" s="7">
        <f>'APPENDIX 5'!L28+'APPENDIX 6'!L28+'APPENDIX 7'!L28+'APPENDIX 8'!L28+'APPENDIX 9'!L28+'APPENDIX 10'!L28+'APPENDIX 11'!L28</f>
        <v>-6034</v>
      </c>
      <c r="M28" s="7">
        <f>'APPENDIX 5'!M28+'APPENDIX 6'!M28+'APPENDIX 7'!M28+'APPENDIX 8'!M28+'APPENDIX 9'!M28+'APPENDIX 10'!M28+'APPENDIX 11'!M28</f>
        <v>37841</v>
      </c>
      <c r="N28" s="7">
        <f>'APPENDIX 5'!N28+'APPENDIX 6'!N28+'APPENDIX 7'!N28+'APPENDIX 8'!N28+'APPENDIX 9'!N28+'APPENDIX 10'!N28+'APPENDIX 11'!N28</f>
        <v>53605</v>
      </c>
      <c r="O28" s="7">
        <f>'APPENDIX 5'!O28+'APPENDIX 6'!O28+'APPENDIX 7'!O28+'APPENDIX 8'!O28+'APPENDIX 9'!O28+'APPENDIX 10'!O28+'APPENDIX 11'!O28</f>
        <v>0</v>
      </c>
      <c r="P28" s="7">
        <f>'APPENDIX 5'!P28+'APPENDIX 6'!P28+'APPENDIX 7'!P28+'APPENDIX 8'!P28+'APPENDIX 9'!P28+'APPENDIX 10'!P28+'APPENDIX 11'!P28</f>
        <v>0</v>
      </c>
      <c r="Q28" s="8">
        <f>'APPENDIX 5'!Q28+'APPENDIX 6'!Q28+'APPENDIX 7'!Q28+'APPENDIX 8'!Q28+'APPENDIX 9'!Q28+'APPENDIX 10'!Q28+'APPENDIX 11'!Q28</f>
        <v>2389061</v>
      </c>
    </row>
    <row r="29" spans="1:17" ht="29.25" customHeight="1" x14ac:dyDescent="0.3">
      <c r="A29" s="4"/>
      <c r="B29" s="15" t="s">
        <v>65</v>
      </c>
      <c r="C29" s="7">
        <f>'APPENDIX 5'!C29+'APPENDIX 6'!C29+'APPENDIX 7'!C29+'APPENDIX 8'!C29+'APPENDIX 9'!C29+'APPENDIX 10'!C29+'APPENDIX 11'!C29</f>
        <v>24458</v>
      </c>
      <c r="D29" s="7">
        <f>'APPENDIX 5'!D29+'APPENDIX 6'!D29+'APPENDIX 7'!D29+'APPENDIX 8'!D29+'APPENDIX 9'!D29+'APPENDIX 10'!D29+'APPENDIX 11'!D29</f>
        <v>18960</v>
      </c>
      <c r="E29" s="7">
        <f>'APPENDIX 5'!E29+'APPENDIX 6'!E29+'APPENDIX 7'!E29+'APPENDIX 8'!E29+'APPENDIX 9'!E29+'APPENDIX 10'!E29+'APPENDIX 11'!E29</f>
        <v>14142</v>
      </c>
      <c r="F29" s="7">
        <f>'APPENDIX 5'!F29+'APPENDIX 6'!F29+'APPENDIX 7'!F29+'APPENDIX 8'!F29+'APPENDIX 9'!F29+'APPENDIX 10'!F29+'APPENDIX 11'!F29</f>
        <v>0</v>
      </c>
      <c r="G29" s="7">
        <f>'APPENDIX 5'!G29+'APPENDIX 6'!G29+'APPENDIX 7'!G29+'APPENDIX 8'!G29+'APPENDIX 9'!G29+'APPENDIX 10'!G29+'APPENDIX 11'!G29</f>
        <v>14518</v>
      </c>
      <c r="H29" s="7">
        <f>'APPENDIX 5'!H29+'APPENDIX 6'!H29+'APPENDIX 7'!H29+'APPENDIX 8'!H29+'APPENDIX 9'!H29+'APPENDIX 10'!H29+'APPENDIX 11'!H29</f>
        <v>6972</v>
      </c>
      <c r="I29" s="7">
        <f>'APPENDIX 5'!I29+'APPENDIX 6'!I29+'APPENDIX 7'!I29+'APPENDIX 8'!I29+'APPENDIX 9'!I29+'APPENDIX 10'!I29+'APPENDIX 11'!I29</f>
        <v>0</v>
      </c>
      <c r="J29" s="7">
        <f>'APPENDIX 5'!J29+'APPENDIX 6'!J29+'APPENDIX 7'!J29+'APPENDIX 8'!J29+'APPENDIX 9'!J29+'APPENDIX 10'!J29+'APPENDIX 11'!J29</f>
        <v>0</v>
      </c>
      <c r="K29" s="7">
        <f>'APPENDIX 5'!K29+'APPENDIX 6'!K29+'APPENDIX 7'!K29+'APPENDIX 8'!K29+'APPENDIX 9'!K29+'APPENDIX 10'!K29+'APPENDIX 11'!K29</f>
        <v>0</v>
      </c>
      <c r="L29" s="7">
        <f>'APPENDIX 5'!L29+'APPENDIX 6'!L29+'APPENDIX 7'!L29+'APPENDIX 8'!L29+'APPENDIX 9'!L29+'APPENDIX 10'!L29+'APPENDIX 11'!L29</f>
        <v>86</v>
      </c>
      <c r="M29" s="7">
        <f>'APPENDIX 5'!M29+'APPENDIX 6'!M29+'APPENDIX 7'!M29+'APPENDIX 8'!M29+'APPENDIX 9'!M29+'APPENDIX 10'!M29+'APPENDIX 11'!M29</f>
        <v>22544</v>
      </c>
      <c r="N29" s="7">
        <f>'APPENDIX 5'!N29+'APPENDIX 6'!N29+'APPENDIX 7'!N29+'APPENDIX 8'!N29+'APPENDIX 9'!N29+'APPENDIX 10'!N29+'APPENDIX 11'!N29</f>
        <v>11374</v>
      </c>
      <c r="O29" s="7">
        <f>'APPENDIX 5'!O29+'APPENDIX 6'!O29+'APPENDIX 7'!O29+'APPENDIX 8'!O29+'APPENDIX 9'!O29+'APPENDIX 10'!O29+'APPENDIX 11'!O29</f>
        <v>0</v>
      </c>
      <c r="P29" s="7">
        <f>'APPENDIX 5'!P29+'APPENDIX 6'!P29+'APPENDIX 7'!P29+'APPENDIX 8'!P29+'APPENDIX 9'!P29+'APPENDIX 10'!P29+'APPENDIX 11'!P29</f>
        <v>0</v>
      </c>
      <c r="Q29" s="8">
        <f>'APPENDIX 5'!Q29+'APPENDIX 6'!Q29+'APPENDIX 7'!Q29+'APPENDIX 8'!Q29+'APPENDIX 9'!Q29+'APPENDIX 10'!Q29+'APPENDIX 11'!Q29</f>
        <v>20373</v>
      </c>
    </row>
    <row r="30" spans="1:17" ht="29.25" customHeight="1" x14ac:dyDescent="0.3">
      <c r="A30" s="4"/>
      <c r="B30" s="15" t="s">
        <v>66</v>
      </c>
      <c r="C30" s="7">
        <f>'APPENDIX 5'!C30+'APPENDIX 6'!C30+'APPENDIX 7'!C30+'APPENDIX 8'!C30+'APPENDIX 9'!C30+'APPENDIX 10'!C30+'APPENDIX 11'!C30</f>
        <v>9533305</v>
      </c>
      <c r="D30" s="7">
        <f>'APPENDIX 5'!D30+'APPENDIX 6'!D30+'APPENDIX 7'!D30+'APPENDIX 8'!D30+'APPENDIX 9'!D30+'APPENDIX 10'!D30+'APPENDIX 11'!D30</f>
        <v>1167520</v>
      </c>
      <c r="E30" s="7">
        <f>'APPENDIX 5'!E30+'APPENDIX 6'!E30+'APPENDIX 7'!E30+'APPENDIX 8'!E30+'APPENDIX 9'!E30+'APPENDIX 10'!E30+'APPENDIX 11'!E30</f>
        <v>1006307</v>
      </c>
      <c r="F30" s="7">
        <f>'APPENDIX 5'!F30+'APPENDIX 6'!F30+'APPENDIX 7'!F30+'APPENDIX 8'!F30+'APPENDIX 9'!F30+'APPENDIX 10'!F30+'APPENDIX 11'!F30</f>
        <v>0</v>
      </c>
      <c r="G30" s="7">
        <f>'APPENDIX 5'!G30+'APPENDIX 6'!G30+'APPENDIX 7'!G30+'APPENDIX 8'!G30+'APPENDIX 9'!G30+'APPENDIX 10'!G30+'APPENDIX 11'!G30</f>
        <v>796467</v>
      </c>
      <c r="H30" s="7">
        <f>'APPENDIX 5'!H30+'APPENDIX 6'!H30+'APPENDIX 7'!H30+'APPENDIX 8'!H30+'APPENDIX 9'!H30+'APPENDIX 10'!H30+'APPENDIX 11'!H30</f>
        <v>597760</v>
      </c>
      <c r="I30" s="7">
        <f>'APPENDIX 5'!I30+'APPENDIX 6'!I30+'APPENDIX 7'!I30+'APPENDIX 8'!I30+'APPENDIX 9'!I30+'APPENDIX 10'!I30+'APPENDIX 11'!I30</f>
        <v>71480</v>
      </c>
      <c r="J30" s="7">
        <f>'APPENDIX 5'!J30+'APPENDIX 6'!J30+'APPENDIX 7'!J30+'APPENDIX 8'!J30+'APPENDIX 9'!J30+'APPENDIX 10'!J30+'APPENDIX 11'!J30</f>
        <v>8</v>
      </c>
      <c r="K30" s="7">
        <f>'APPENDIX 5'!K30+'APPENDIX 6'!K30+'APPENDIX 7'!K30+'APPENDIX 8'!K30+'APPENDIX 9'!K30+'APPENDIX 10'!K30+'APPENDIX 11'!K30</f>
        <v>74659</v>
      </c>
      <c r="L30" s="7">
        <f>'APPENDIX 5'!L30+'APPENDIX 6'!L30+'APPENDIX 7'!L30+'APPENDIX 8'!L30+'APPENDIX 9'!L30+'APPENDIX 10'!L30+'APPENDIX 11'!L30</f>
        <v>19749</v>
      </c>
      <c r="M30" s="7">
        <f>'APPENDIX 5'!M30+'APPENDIX 6'!M30+'APPENDIX 7'!M30+'APPENDIX 8'!M30+'APPENDIX 9'!M30+'APPENDIX 10'!M30+'APPENDIX 11'!M30</f>
        <v>235854</v>
      </c>
      <c r="N30" s="7">
        <f>'APPENDIX 5'!N30+'APPENDIX 6'!N30+'APPENDIX 7'!N30+'APPENDIX 8'!N30+'APPENDIX 9'!N30+'APPENDIX 10'!N30+'APPENDIX 11'!N30</f>
        <v>0</v>
      </c>
      <c r="O30" s="7">
        <f>'APPENDIX 5'!O30+'APPENDIX 6'!O30+'APPENDIX 7'!O30+'APPENDIX 8'!O30+'APPENDIX 9'!O30+'APPENDIX 10'!O30+'APPENDIX 11'!O30</f>
        <v>0</v>
      </c>
      <c r="P30" s="7">
        <f>'APPENDIX 5'!P30+'APPENDIX 6'!P30+'APPENDIX 7'!P30+'APPENDIX 8'!P30+'APPENDIX 9'!P30+'APPENDIX 10'!P30+'APPENDIX 11'!P30</f>
        <v>0</v>
      </c>
      <c r="Q30" s="8">
        <f>'APPENDIX 5'!Q30+'APPENDIX 6'!Q30+'APPENDIX 7'!Q30+'APPENDIX 8'!Q30+'APPENDIX 9'!Q30+'APPENDIX 10'!Q30+'APPENDIX 11'!Q30</f>
        <v>9540101</v>
      </c>
    </row>
    <row r="31" spans="1:17" ht="29.25" customHeight="1" x14ac:dyDescent="0.25">
      <c r="A31" s="4"/>
      <c r="B31" s="87" t="s">
        <v>47</v>
      </c>
      <c r="C31" s="102">
        <f t="shared" ref="C31:Q31" si="0">SUM(C6:C30)</f>
        <v>297059893</v>
      </c>
      <c r="D31" s="102">
        <f t="shared" si="0"/>
        <v>41392819</v>
      </c>
      <c r="E31" s="102">
        <f t="shared" si="0"/>
        <v>38296865</v>
      </c>
      <c r="F31" s="102">
        <f t="shared" si="0"/>
        <v>200606</v>
      </c>
      <c r="G31" s="102">
        <f t="shared" si="0"/>
        <v>26060769</v>
      </c>
      <c r="H31" s="102">
        <f t="shared" si="0"/>
        <v>22270009</v>
      </c>
      <c r="I31" s="102">
        <f t="shared" si="0"/>
        <v>807156</v>
      </c>
      <c r="J31" s="102">
        <f t="shared" si="0"/>
        <v>144</v>
      </c>
      <c r="K31" s="102">
        <f t="shared" si="0"/>
        <v>563495</v>
      </c>
      <c r="L31" s="102">
        <f t="shared" si="0"/>
        <v>2097685</v>
      </c>
      <c r="M31" s="102">
        <f t="shared" si="0"/>
        <v>6798812</v>
      </c>
      <c r="N31" s="102">
        <f t="shared" si="0"/>
        <v>17213654</v>
      </c>
      <c r="O31" s="102">
        <f t="shared" si="0"/>
        <v>134023</v>
      </c>
      <c r="P31" s="102">
        <f t="shared" si="0"/>
        <v>420540</v>
      </c>
      <c r="Q31" s="102">
        <f t="shared" si="0"/>
        <v>319679151</v>
      </c>
    </row>
    <row r="32" spans="1:17" ht="29.25" customHeight="1" x14ac:dyDescent="0.25">
      <c r="A32" s="4"/>
      <c r="B32" s="265" t="s">
        <v>48</v>
      </c>
      <c r="C32" s="266"/>
      <c r="D32" s="266"/>
      <c r="E32" s="266"/>
      <c r="F32" s="266"/>
      <c r="G32" s="266"/>
      <c r="H32" s="266"/>
      <c r="I32" s="266"/>
      <c r="J32" s="266"/>
      <c r="K32" s="266"/>
      <c r="L32" s="266"/>
      <c r="M32" s="266"/>
      <c r="N32" s="266"/>
      <c r="O32" s="266"/>
      <c r="P32" s="266"/>
      <c r="Q32" s="267"/>
    </row>
    <row r="33" spans="1:17" ht="29.25" customHeight="1" x14ac:dyDescent="0.25">
      <c r="A33" s="4"/>
      <c r="B33" s="15" t="s">
        <v>49</v>
      </c>
      <c r="C33" s="41">
        <f>'APPENDIX 5'!C33+'APPENDIX 6'!C33+'APPENDIX 7'!C33+'APPENDIX 8'!C33+'APPENDIX 9'!C33+'APPENDIX 10'!C33+'APPENDIX 11'!C33</f>
        <v>0</v>
      </c>
      <c r="D33" s="41">
        <f>'APPENDIX 5'!D33+'APPENDIX 6'!D33+'APPENDIX 7'!D33+'APPENDIX 8'!D33+'APPENDIX 9'!D33+'APPENDIX 10'!D33+'APPENDIX 11'!D33</f>
        <v>80216</v>
      </c>
      <c r="E33" s="41">
        <f>'APPENDIX 5'!E33+'APPENDIX 6'!E33+'APPENDIX 7'!E33+'APPENDIX 8'!E33+'APPENDIX 9'!E33+'APPENDIX 10'!E33+'APPENDIX 11'!E33</f>
        <v>68183</v>
      </c>
      <c r="F33" s="41">
        <f>'APPENDIX 5'!F33+'APPENDIX 6'!F33+'APPENDIX 7'!F33+'APPENDIX 8'!F33+'APPENDIX 9'!F33+'APPENDIX 10'!F33+'APPENDIX 11'!F33</f>
        <v>0</v>
      </c>
      <c r="G33" s="41">
        <f>'APPENDIX 5'!G33+'APPENDIX 6'!G33+'APPENDIX 7'!G33+'APPENDIX 8'!G33+'APPENDIX 9'!G33+'APPENDIX 10'!G33+'APPENDIX 11'!G33</f>
        <v>37042</v>
      </c>
      <c r="H33" s="41">
        <f>'APPENDIX 5'!H33+'APPENDIX 6'!H33+'APPENDIX 7'!H33+'APPENDIX 8'!H33+'APPENDIX 9'!H33+'APPENDIX 10'!H33+'APPENDIX 11'!H33</f>
        <v>32822</v>
      </c>
      <c r="I33" s="41">
        <f>'APPENDIX 5'!I33+'APPENDIX 6'!I33+'APPENDIX 7'!I33+'APPENDIX 8'!I33+'APPENDIX 9'!I33+'APPENDIX 10'!I33+'APPENDIX 11'!I33</f>
        <v>0</v>
      </c>
      <c r="J33" s="41">
        <f>'APPENDIX 5'!J33+'APPENDIX 6'!J33+'APPENDIX 7'!J33+'APPENDIX 8'!J33+'APPENDIX 9'!J33+'APPENDIX 10'!J33+'APPENDIX 11'!J33</f>
        <v>0</v>
      </c>
      <c r="K33" s="41">
        <f>'APPENDIX 5'!K33+'APPENDIX 6'!K33+'APPENDIX 7'!K33+'APPENDIX 8'!K33+'APPENDIX 9'!K33+'APPENDIX 10'!K33+'APPENDIX 11'!K33</f>
        <v>0</v>
      </c>
      <c r="L33" s="41">
        <f>'APPENDIX 5'!L33+'APPENDIX 6'!L33+'APPENDIX 7'!L33+'APPENDIX 8'!L33+'APPENDIX 9'!L33+'APPENDIX 10'!L33+'APPENDIX 11'!L33</f>
        <v>20032</v>
      </c>
      <c r="M33" s="41">
        <f>'APPENDIX 5'!M33+'APPENDIX 6'!M33+'APPENDIX 7'!M33+'APPENDIX 8'!M33+'APPENDIX 9'!M33+'APPENDIX 10'!M33+'APPENDIX 11'!M33</f>
        <v>8039</v>
      </c>
      <c r="N33" s="41">
        <f>'APPENDIX 5'!N33+'APPENDIX 6'!N33+'APPENDIX 7'!N33+'APPENDIX 8'!N33+'APPENDIX 9'!N33+'APPENDIX 10'!N33+'APPENDIX 11'!N33</f>
        <v>23926</v>
      </c>
      <c r="O33" s="41">
        <f>'APPENDIX 5'!O33+'APPENDIX 6'!O33+'APPENDIX 7'!O33+'APPENDIX 8'!O33+'APPENDIX 9'!O33+'APPENDIX 10'!O33+'APPENDIX 11'!O33</f>
        <v>804</v>
      </c>
      <c r="P33" s="41">
        <f>'APPENDIX 5'!P33+'APPENDIX 6'!P33+'APPENDIX 7'!P33+'APPENDIX 8'!P33+'APPENDIX 9'!P33+'APPENDIX 10'!P33+'APPENDIX 11'!P33</f>
        <v>0</v>
      </c>
      <c r="Q33" s="42">
        <f>'APPENDIX 5'!Q33+'APPENDIX 6'!Q33+'APPENDIX 7'!Q33+'APPENDIX 8'!Q33+'APPENDIX 9'!Q33+'APPENDIX 10'!Q33+'APPENDIX 11'!Q33</f>
        <v>30411</v>
      </c>
    </row>
    <row r="34" spans="1:17" ht="29.25" customHeight="1" x14ac:dyDescent="0.25">
      <c r="B34" s="15" t="s">
        <v>81</v>
      </c>
      <c r="C34" s="41">
        <f>'APPENDIX 5'!C34+'APPENDIX 6'!C34+'APPENDIX 7'!C34+'APPENDIX 8'!C34+'APPENDIX 9'!C34+'APPENDIX 10'!C34+'APPENDIX 11'!C34</f>
        <v>0</v>
      </c>
      <c r="D34" s="41">
        <f>'APPENDIX 5'!D34+'APPENDIX 6'!D34+'APPENDIX 7'!D34+'APPENDIX 8'!D34+'APPENDIX 9'!D34+'APPENDIX 10'!D34+'APPENDIX 11'!D34</f>
        <v>655960</v>
      </c>
      <c r="E34" s="41">
        <f>'APPENDIX 5'!E34+'APPENDIX 6'!E34+'APPENDIX 7'!E34+'APPENDIX 8'!E34+'APPENDIX 9'!E34+'APPENDIX 10'!E34+'APPENDIX 11'!E34</f>
        <v>572848</v>
      </c>
      <c r="F34" s="41">
        <f>'APPENDIX 5'!F34+'APPENDIX 6'!F34+'APPENDIX 7'!F34+'APPENDIX 8'!F34+'APPENDIX 9'!F34+'APPENDIX 10'!F34+'APPENDIX 11'!F34</f>
        <v>-320489</v>
      </c>
      <c r="G34" s="41">
        <f>'APPENDIX 5'!G34+'APPENDIX 6'!G34+'APPENDIX 7'!G34+'APPENDIX 8'!G34+'APPENDIX 9'!G34+'APPENDIX 10'!G34+'APPENDIX 11'!G34</f>
        <v>207076</v>
      </c>
      <c r="H34" s="41">
        <f>'APPENDIX 5'!H34+'APPENDIX 6'!H34+'APPENDIX 7'!H34+'APPENDIX 8'!H34+'APPENDIX 9'!H34+'APPENDIX 10'!H34+'APPENDIX 11'!H34</f>
        <v>145281</v>
      </c>
      <c r="I34" s="41">
        <f>'APPENDIX 5'!I34+'APPENDIX 6'!I34+'APPENDIX 7'!I34+'APPENDIX 8'!I34+'APPENDIX 9'!I34+'APPENDIX 10'!I34+'APPENDIX 11'!I34</f>
        <v>0</v>
      </c>
      <c r="J34" s="41">
        <f>'APPENDIX 5'!J34+'APPENDIX 6'!J34+'APPENDIX 7'!J34+'APPENDIX 8'!J34+'APPENDIX 9'!J34+'APPENDIX 10'!J34+'APPENDIX 11'!J34</f>
        <v>0</v>
      </c>
      <c r="K34" s="41">
        <f>'APPENDIX 5'!K34+'APPENDIX 6'!K34+'APPENDIX 7'!K34+'APPENDIX 8'!K34+'APPENDIX 9'!K34+'APPENDIX 10'!K34+'APPENDIX 11'!K34</f>
        <v>0</v>
      </c>
      <c r="L34" s="41">
        <f>'APPENDIX 5'!L34+'APPENDIX 6'!L34+'APPENDIX 7'!L34+'APPENDIX 8'!L34+'APPENDIX 9'!L34+'APPENDIX 10'!L34+'APPENDIX 11'!L34</f>
        <v>132493</v>
      </c>
      <c r="M34" s="41">
        <f>'APPENDIX 5'!M34+'APPENDIX 6'!M34+'APPENDIX 7'!M34+'APPENDIX 8'!M34+'APPENDIX 9'!M34+'APPENDIX 10'!M34+'APPENDIX 11'!M34</f>
        <v>54573</v>
      </c>
      <c r="N34" s="41">
        <f>'APPENDIX 5'!N34+'APPENDIX 6'!N34+'APPENDIX 7'!N34+'APPENDIX 8'!N34+'APPENDIX 9'!N34+'APPENDIX 10'!N34+'APPENDIX 11'!N34</f>
        <v>0</v>
      </c>
      <c r="O34" s="41">
        <f>'APPENDIX 5'!O34+'APPENDIX 6'!O34+'APPENDIX 7'!O34+'APPENDIX 8'!O34+'APPENDIX 9'!O34+'APPENDIX 10'!O34+'APPENDIX 11'!O34</f>
        <v>0</v>
      </c>
      <c r="P34" s="41">
        <f>'APPENDIX 5'!P34+'APPENDIX 6'!P34+'APPENDIX 7'!P34+'APPENDIX 8'!P34+'APPENDIX 9'!P34+'APPENDIX 10'!P34+'APPENDIX 11'!P34</f>
        <v>0</v>
      </c>
      <c r="Q34" s="42">
        <f>'APPENDIX 5'!Q34+'APPENDIX 6'!Q34+'APPENDIX 7'!Q34+'APPENDIX 8'!Q34+'APPENDIX 9'!Q34+'APPENDIX 10'!Q34+'APPENDIX 11'!Q34</f>
        <v>-79990</v>
      </c>
    </row>
    <row r="35" spans="1:17" ht="29.25" customHeight="1" x14ac:dyDescent="0.25">
      <c r="B35" s="15" t="s">
        <v>50</v>
      </c>
      <c r="C35" s="41">
        <f>'APPENDIX 5'!C35+'APPENDIX 6'!C35+'APPENDIX 7'!C35+'APPENDIX 8'!C35+'APPENDIX 9'!C35+'APPENDIX 10'!C35+'APPENDIX 11'!C35</f>
        <v>6938435</v>
      </c>
      <c r="D35" s="41">
        <f>'APPENDIX 5'!D35+'APPENDIX 6'!D35+'APPENDIX 7'!D35+'APPENDIX 8'!D35+'APPENDIX 9'!D35+'APPENDIX 10'!D35+'APPENDIX 11'!D35</f>
        <v>506788</v>
      </c>
      <c r="E35" s="41">
        <f>'APPENDIX 5'!E35+'APPENDIX 6'!E35+'APPENDIX 7'!E35+'APPENDIX 8'!E35+'APPENDIX 9'!E35+'APPENDIX 10'!E35+'APPENDIX 11'!E35</f>
        <v>506788</v>
      </c>
      <c r="F35" s="41">
        <f>'APPENDIX 5'!F35+'APPENDIX 6'!F35+'APPENDIX 7'!F35+'APPENDIX 8'!F35+'APPENDIX 9'!F35+'APPENDIX 10'!F35+'APPENDIX 11'!F35</f>
        <v>0</v>
      </c>
      <c r="G35" s="41">
        <f>'APPENDIX 5'!G35+'APPENDIX 6'!G35+'APPENDIX 7'!G35+'APPENDIX 8'!G35+'APPENDIX 9'!G35+'APPENDIX 10'!G35+'APPENDIX 11'!G35</f>
        <v>281180</v>
      </c>
      <c r="H35" s="41">
        <f>'APPENDIX 5'!H35+'APPENDIX 6'!H35+'APPENDIX 7'!H35+'APPENDIX 8'!H35+'APPENDIX 9'!H35+'APPENDIX 10'!H35+'APPENDIX 11'!H35</f>
        <v>281180</v>
      </c>
      <c r="I35" s="41">
        <f>'APPENDIX 5'!I35+'APPENDIX 6'!I35+'APPENDIX 7'!I35+'APPENDIX 8'!I35+'APPENDIX 9'!I35+'APPENDIX 10'!I35+'APPENDIX 11'!I35</f>
        <v>0</v>
      </c>
      <c r="J35" s="41">
        <f>'APPENDIX 5'!J35+'APPENDIX 6'!J35+'APPENDIX 7'!J35+'APPENDIX 8'!J35+'APPENDIX 9'!J35+'APPENDIX 10'!J35+'APPENDIX 11'!J35</f>
        <v>0</v>
      </c>
      <c r="K35" s="41">
        <f>'APPENDIX 5'!K35+'APPENDIX 6'!K35+'APPENDIX 7'!K35+'APPENDIX 8'!K35+'APPENDIX 9'!K35+'APPENDIX 10'!K35+'APPENDIX 11'!K35</f>
        <v>0</v>
      </c>
      <c r="L35" s="41">
        <f>'APPENDIX 5'!L35+'APPENDIX 6'!L35+'APPENDIX 7'!L35+'APPENDIX 8'!L35+'APPENDIX 9'!L35+'APPENDIX 10'!L35+'APPENDIX 11'!L35</f>
        <v>177026</v>
      </c>
      <c r="M35" s="41">
        <f>'APPENDIX 5'!M35+'APPENDIX 6'!M35+'APPENDIX 7'!M35+'APPENDIX 8'!M35+'APPENDIX 9'!M35+'APPENDIX 10'!M35+'APPENDIX 11'!M35</f>
        <v>101864</v>
      </c>
      <c r="N35" s="41">
        <f>'APPENDIX 5'!N35+'APPENDIX 6'!N35+'APPENDIX 7'!N35+'APPENDIX 8'!N35+'APPENDIX 9'!N35+'APPENDIX 10'!N35+'APPENDIX 11'!N35</f>
        <v>342761</v>
      </c>
      <c r="O35" s="41">
        <f>'APPENDIX 5'!O35+'APPENDIX 6'!O35+'APPENDIX 7'!O35+'APPENDIX 8'!O35+'APPENDIX 9'!O35+'APPENDIX 10'!O35+'APPENDIX 11'!O35</f>
        <v>0</v>
      </c>
      <c r="P35" s="41">
        <f>'APPENDIX 5'!P35+'APPENDIX 6'!P35+'APPENDIX 7'!P35+'APPENDIX 8'!P35+'APPENDIX 9'!P35+'APPENDIX 10'!P35+'APPENDIX 11'!P35</f>
        <v>0</v>
      </c>
      <c r="Q35" s="42">
        <f>'APPENDIX 5'!Q35+'APPENDIX 6'!Q35+'APPENDIX 7'!Q35+'APPENDIX 8'!Q35+'APPENDIX 9'!Q35+'APPENDIX 10'!Q35+'APPENDIX 11'!Q35</f>
        <v>7227914</v>
      </c>
    </row>
    <row r="36" spans="1:17" ht="29.25" customHeight="1" x14ac:dyDescent="0.25">
      <c r="B36" s="87" t="s">
        <v>47</v>
      </c>
      <c r="C36" s="102">
        <f t="shared" ref="C36:Q36" si="1">SUM(C33:C35)</f>
        <v>6938435</v>
      </c>
      <c r="D36" s="102">
        <f t="shared" si="1"/>
        <v>1242964</v>
      </c>
      <c r="E36" s="102">
        <f t="shared" si="1"/>
        <v>1147819</v>
      </c>
      <c r="F36" s="102">
        <f t="shared" si="1"/>
        <v>-320489</v>
      </c>
      <c r="G36" s="102">
        <f t="shared" si="1"/>
        <v>525298</v>
      </c>
      <c r="H36" s="102">
        <f t="shared" si="1"/>
        <v>459283</v>
      </c>
      <c r="I36" s="102">
        <f t="shared" si="1"/>
        <v>0</v>
      </c>
      <c r="J36" s="102">
        <f t="shared" si="1"/>
        <v>0</v>
      </c>
      <c r="K36" s="102">
        <f t="shared" si="1"/>
        <v>0</v>
      </c>
      <c r="L36" s="102">
        <f t="shared" si="1"/>
        <v>329551</v>
      </c>
      <c r="M36" s="102">
        <f t="shared" si="1"/>
        <v>164476</v>
      </c>
      <c r="N36" s="102">
        <f t="shared" si="1"/>
        <v>366687</v>
      </c>
      <c r="O36" s="102">
        <f t="shared" si="1"/>
        <v>804</v>
      </c>
      <c r="P36" s="102">
        <f t="shared" si="1"/>
        <v>0</v>
      </c>
      <c r="Q36" s="102">
        <f t="shared" si="1"/>
        <v>7178335</v>
      </c>
    </row>
    <row r="37" spans="1:17" ht="18" customHeight="1" x14ac:dyDescent="0.25">
      <c r="B37" s="269" t="s">
        <v>52</v>
      </c>
      <c r="C37" s="269"/>
      <c r="D37" s="269"/>
      <c r="E37" s="269"/>
      <c r="F37" s="269"/>
      <c r="G37" s="269"/>
      <c r="H37" s="269"/>
      <c r="I37" s="269"/>
      <c r="J37" s="269"/>
      <c r="K37" s="269"/>
      <c r="L37" s="269"/>
      <c r="M37" s="269"/>
      <c r="N37" s="269"/>
      <c r="O37" s="269"/>
      <c r="P37" s="269"/>
      <c r="Q37" s="269"/>
    </row>
    <row r="38" spans="1:17" ht="18" customHeight="1" x14ac:dyDescent="0.25">
      <c r="C38" s="5"/>
      <c r="D38" s="5"/>
      <c r="E38" s="5"/>
      <c r="F38" s="5"/>
      <c r="G38" s="5"/>
      <c r="H38" s="5"/>
      <c r="I38" s="5"/>
      <c r="J38" s="5"/>
      <c r="K38" s="5"/>
      <c r="L38" s="5"/>
      <c r="M38" s="5"/>
      <c r="N38" s="5"/>
      <c r="O38" s="5"/>
      <c r="P38" s="5"/>
      <c r="Q38" s="5"/>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sheetData>
  <sheetProtection password="E931"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X50"/>
  <sheetViews>
    <sheetView showGridLines="0" zoomScale="60" zoomScaleNormal="60" workbookViewId="0">
      <pane xSplit="1" ySplit="5" topLeftCell="B6" activePane="bottomRight" state="frozen"/>
      <selection pane="topRight" activeCell="B1" sqref="B1"/>
      <selection pane="bottomLeft" activeCell="A6" sqref="A6"/>
      <selection pane="bottomRight" activeCell="O17" sqref="O17"/>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20.8554687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24" ht="19.5" customHeight="1" x14ac:dyDescent="0.25">
      <c r="B2" s="12"/>
      <c r="C2" s="9"/>
      <c r="D2" s="9"/>
      <c r="E2" s="9"/>
      <c r="F2" s="9"/>
      <c r="G2" s="9"/>
      <c r="H2" s="9"/>
      <c r="I2" s="9"/>
      <c r="J2" s="9"/>
      <c r="K2" s="9"/>
      <c r="L2" s="9"/>
      <c r="M2" s="9"/>
      <c r="N2" s="9"/>
      <c r="O2" s="9"/>
      <c r="P2" s="9"/>
      <c r="Q2" s="9"/>
      <c r="R2" s="9"/>
      <c r="S2" s="9"/>
    </row>
    <row r="3" spans="2:24" ht="22.5" customHeight="1" x14ac:dyDescent="0.25">
      <c r="B3" s="276" t="s">
        <v>295</v>
      </c>
      <c r="C3" s="277"/>
      <c r="D3" s="277"/>
      <c r="E3" s="277"/>
      <c r="F3" s="277"/>
      <c r="G3" s="277"/>
      <c r="H3" s="277"/>
      <c r="I3" s="277"/>
      <c r="J3" s="277"/>
      <c r="K3" s="277"/>
      <c r="L3" s="277"/>
      <c r="M3" s="277"/>
      <c r="N3" s="277"/>
      <c r="O3" s="277"/>
      <c r="P3" s="277"/>
      <c r="Q3" s="277"/>
      <c r="R3" s="278"/>
      <c r="S3" s="9"/>
    </row>
    <row r="4" spans="2:24" s="1" customFormat="1" ht="18.75" customHeight="1" x14ac:dyDescent="0.25">
      <c r="B4" s="284" t="s">
        <v>0</v>
      </c>
      <c r="C4" s="275" t="s">
        <v>90</v>
      </c>
      <c r="D4" s="275" t="s">
        <v>91</v>
      </c>
      <c r="E4" s="275" t="s">
        <v>92</v>
      </c>
      <c r="F4" s="275" t="s">
        <v>93</v>
      </c>
      <c r="G4" s="275" t="s">
        <v>94</v>
      </c>
      <c r="H4" s="275" t="s">
        <v>95</v>
      </c>
      <c r="I4" s="275" t="s">
        <v>96</v>
      </c>
      <c r="J4" s="275" t="s">
        <v>97</v>
      </c>
      <c r="K4" s="275" t="s">
        <v>98</v>
      </c>
      <c r="L4" s="275" t="s">
        <v>99</v>
      </c>
      <c r="M4" s="275" t="s">
        <v>100</v>
      </c>
      <c r="N4" s="275" t="s">
        <v>101</v>
      </c>
      <c r="O4" s="275" t="s">
        <v>102</v>
      </c>
      <c r="P4" s="275" t="s">
        <v>103</v>
      </c>
      <c r="Q4" s="275" t="s">
        <v>104</v>
      </c>
      <c r="R4" s="282" t="s">
        <v>87</v>
      </c>
      <c r="S4" s="11"/>
    </row>
    <row r="5" spans="2:24" s="1" customFormat="1" ht="18.75" customHeight="1" x14ac:dyDescent="0.25">
      <c r="B5" s="284"/>
      <c r="C5" s="275"/>
      <c r="D5" s="275"/>
      <c r="E5" s="275"/>
      <c r="F5" s="275"/>
      <c r="G5" s="275"/>
      <c r="H5" s="275"/>
      <c r="I5" s="275"/>
      <c r="J5" s="275"/>
      <c r="K5" s="275"/>
      <c r="L5" s="275"/>
      <c r="M5" s="275"/>
      <c r="N5" s="275"/>
      <c r="O5" s="275"/>
      <c r="P5" s="275"/>
      <c r="Q5" s="275"/>
      <c r="R5" s="282"/>
      <c r="S5" s="11"/>
    </row>
    <row r="6" spans="2:24" ht="19.5" customHeight="1" x14ac:dyDescent="0.25">
      <c r="B6" s="279" t="s">
        <v>16</v>
      </c>
      <c r="C6" s="280"/>
      <c r="D6" s="280"/>
      <c r="E6" s="280"/>
      <c r="F6" s="280"/>
      <c r="G6" s="280"/>
      <c r="H6" s="280"/>
      <c r="I6" s="280"/>
      <c r="J6" s="280"/>
      <c r="K6" s="280"/>
      <c r="L6" s="280"/>
      <c r="M6" s="280"/>
      <c r="N6" s="280"/>
      <c r="O6" s="280"/>
      <c r="P6" s="280"/>
      <c r="Q6" s="280"/>
      <c r="R6" s="281"/>
      <c r="S6" s="9"/>
    </row>
    <row r="7" spans="2:24" ht="32.25" customHeight="1" x14ac:dyDescent="0.3">
      <c r="B7" s="16" t="s">
        <v>17</v>
      </c>
      <c r="C7" s="7">
        <v>0</v>
      </c>
      <c r="D7" s="7">
        <v>66</v>
      </c>
      <c r="E7" s="7">
        <v>803</v>
      </c>
      <c r="F7" s="7">
        <v>804</v>
      </c>
      <c r="G7" s="7">
        <v>1620</v>
      </c>
      <c r="H7" s="7">
        <v>-1435</v>
      </c>
      <c r="I7" s="7">
        <v>0</v>
      </c>
      <c r="J7" s="7">
        <v>0</v>
      </c>
      <c r="K7" s="7">
        <v>0</v>
      </c>
      <c r="L7" s="7">
        <v>15191</v>
      </c>
      <c r="M7" s="7">
        <v>664</v>
      </c>
      <c r="N7" s="7">
        <v>30852</v>
      </c>
      <c r="O7" s="7">
        <v>3775417</v>
      </c>
      <c r="P7" s="7">
        <v>6747</v>
      </c>
      <c r="Q7" s="8">
        <v>3830729</v>
      </c>
      <c r="R7" s="17">
        <f>(Q7/$Q$44)*100</f>
        <v>5.3955397772232336</v>
      </c>
      <c r="S7" s="9"/>
      <c r="X7" s="220"/>
    </row>
    <row r="8" spans="2:24" ht="32.25" customHeight="1" x14ac:dyDescent="0.3">
      <c r="B8" s="18" t="s">
        <v>18</v>
      </c>
      <c r="C8" s="7">
        <v>0</v>
      </c>
      <c r="D8" s="7">
        <v>13239</v>
      </c>
      <c r="E8" s="7">
        <v>2394</v>
      </c>
      <c r="F8" s="7">
        <v>148430</v>
      </c>
      <c r="G8" s="7">
        <v>8419</v>
      </c>
      <c r="H8" s="7">
        <v>139292</v>
      </c>
      <c r="I8" s="7">
        <v>334878</v>
      </c>
      <c r="J8" s="7">
        <v>310789</v>
      </c>
      <c r="K8" s="7">
        <v>0</v>
      </c>
      <c r="L8" s="7">
        <v>4071</v>
      </c>
      <c r="M8" s="7">
        <v>21753</v>
      </c>
      <c r="N8" s="7">
        <v>76396</v>
      </c>
      <c r="O8" s="7">
        <v>0</v>
      </c>
      <c r="P8" s="7">
        <v>8340</v>
      </c>
      <c r="Q8" s="8">
        <v>1068000</v>
      </c>
      <c r="R8" s="17">
        <f t="shared" ref="R8:R43" si="0">(Q8/$Q$44)*100</f>
        <v>1.5042662851051101</v>
      </c>
      <c r="S8" s="9"/>
    </row>
    <row r="9" spans="2:24" ht="32.25" customHeight="1" x14ac:dyDescent="0.3">
      <c r="B9" s="18" t="s">
        <v>19</v>
      </c>
      <c r="C9" s="7">
        <v>3419</v>
      </c>
      <c r="D9" s="7">
        <v>33097</v>
      </c>
      <c r="E9" s="7">
        <v>47048</v>
      </c>
      <c r="F9" s="7">
        <v>464446</v>
      </c>
      <c r="G9" s="7">
        <v>384900</v>
      </c>
      <c r="H9" s="7">
        <v>23439</v>
      </c>
      <c r="I9" s="7">
        <v>513036</v>
      </c>
      <c r="J9" s="7">
        <v>112124</v>
      </c>
      <c r="K9" s="7">
        <v>0</v>
      </c>
      <c r="L9" s="7">
        <v>198623</v>
      </c>
      <c r="M9" s="7">
        <v>303596</v>
      </c>
      <c r="N9" s="7">
        <v>146799</v>
      </c>
      <c r="O9" s="7">
        <v>0</v>
      </c>
      <c r="P9" s="7">
        <v>0</v>
      </c>
      <c r="Q9" s="8">
        <v>2230525</v>
      </c>
      <c r="R9" s="17">
        <f t="shared" si="0"/>
        <v>3.1416699958652394</v>
      </c>
      <c r="S9" s="9"/>
    </row>
    <row r="10" spans="2:24" ht="32.25" customHeight="1" x14ac:dyDescent="0.3">
      <c r="B10" s="18" t="s">
        <v>199</v>
      </c>
      <c r="C10" s="7">
        <v>19659</v>
      </c>
      <c r="D10" s="7">
        <v>4064</v>
      </c>
      <c r="E10" s="7">
        <v>11645</v>
      </c>
      <c r="F10" s="7">
        <v>56144</v>
      </c>
      <c r="G10" s="7">
        <v>61292</v>
      </c>
      <c r="H10" s="7">
        <v>61815</v>
      </c>
      <c r="I10" s="7">
        <v>50347</v>
      </c>
      <c r="J10" s="7">
        <v>42254</v>
      </c>
      <c r="K10" s="7">
        <v>0</v>
      </c>
      <c r="L10" s="7">
        <v>1855</v>
      </c>
      <c r="M10" s="7">
        <v>11782</v>
      </c>
      <c r="N10" s="7">
        <v>27114</v>
      </c>
      <c r="O10" s="7">
        <v>0</v>
      </c>
      <c r="P10" s="7">
        <v>22286</v>
      </c>
      <c r="Q10" s="8">
        <v>370257</v>
      </c>
      <c r="R10" s="17">
        <f t="shared" si="0"/>
        <v>0.52150292314996516</v>
      </c>
      <c r="S10" s="9"/>
    </row>
    <row r="11" spans="2:24" ht="32.25" customHeight="1" x14ac:dyDescent="0.3">
      <c r="B11" s="18" t="s">
        <v>20</v>
      </c>
      <c r="C11" s="7">
        <v>21927</v>
      </c>
      <c r="D11" s="7">
        <v>96363</v>
      </c>
      <c r="E11" s="7">
        <v>52864</v>
      </c>
      <c r="F11" s="7">
        <v>459131</v>
      </c>
      <c r="G11" s="7">
        <v>57643</v>
      </c>
      <c r="H11" s="7">
        <v>122314</v>
      </c>
      <c r="I11" s="7">
        <v>709427</v>
      </c>
      <c r="J11" s="7">
        <v>847711</v>
      </c>
      <c r="K11" s="7">
        <v>0</v>
      </c>
      <c r="L11" s="7">
        <v>135167</v>
      </c>
      <c r="M11" s="7">
        <v>151920</v>
      </c>
      <c r="N11" s="7">
        <v>398674</v>
      </c>
      <c r="O11" s="7">
        <v>2280464</v>
      </c>
      <c r="P11" s="7">
        <v>108813</v>
      </c>
      <c r="Q11" s="8">
        <v>5442421</v>
      </c>
      <c r="R11" s="17">
        <f t="shared" si="0"/>
        <v>7.665590280569325</v>
      </c>
      <c r="S11" s="9"/>
    </row>
    <row r="12" spans="2:24" ht="32.25" customHeight="1" x14ac:dyDescent="0.3">
      <c r="B12" s="18" t="s">
        <v>191</v>
      </c>
      <c r="C12" s="7">
        <v>0</v>
      </c>
      <c r="D12" s="7">
        <v>205226</v>
      </c>
      <c r="E12" s="7">
        <v>64742</v>
      </c>
      <c r="F12" s="7">
        <v>280568</v>
      </c>
      <c r="G12" s="7">
        <v>74481</v>
      </c>
      <c r="H12" s="7">
        <v>219986</v>
      </c>
      <c r="I12" s="7">
        <v>655559</v>
      </c>
      <c r="J12" s="7">
        <v>671349</v>
      </c>
      <c r="K12" s="7">
        <v>0</v>
      </c>
      <c r="L12" s="7">
        <v>353161</v>
      </c>
      <c r="M12" s="7">
        <v>139631</v>
      </c>
      <c r="N12" s="7">
        <v>134207</v>
      </c>
      <c r="O12" s="7">
        <v>1357762</v>
      </c>
      <c r="P12" s="7">
        <v>318599</v>
      </c>
      <c r="Q12" s="8">
        <v>4475271</v>
      </c>
      <c r="R12" s="17">
        <f t="shared" si="0"/>
        <v>6.303370114240292</v>
      </c>
      <c r="S12" s="9"/>
    </row>
    <row r="13" spans="2:24" ht="32.25" customHeight="1" x14ac:dyDescent="0.3">
      <c r="B13" s="18" t="s">
        <v>21</v>
      </c>
      <c r="C13" s="7">
        <v>0</v>
      </c>
      <c r="D13" s="7">
        <v>36733</v>
      </c>
      <c r="E13" s="7">
        <v>12505</v>
      </c>
      <c r="F13" s="7">
        <v>24754</v>
      </c>
      <c r="G13" s="7">
        <v>3259</v>
      </c>
      <c r="H13" s="7">
        <v>14753</v>
      </c>
      <c r="I13" s="7">
        <v>185018</v>
      </c>
      <c r="J13" s="7">
        <v>123723</v>
      </c>
      <c r="K13" s="7">
        <v>0</v>
      </c>
      <c r="L13" s="7">
        <v>23487</v>
      </c>
      <c r="M13" s="7">
        <v>17858</v>
      </c>
      <c r="N13" s="7">
        <v>46242</v>
      </c>
      <c r="O13" s="7">
        <v>0</v>
      </c>
      <c r="P13" s="7">
        <v>48214</v>
      </c>
      <c r="Q13" s="8">
        <v>536546</v>
      </c>
      <c r="R13" s="17">
        <f t="shared" si="0"/>
        <v>0.7557191556254742</v>
      </c>
      <c r="S13" s="9"/>
    </row>
    <row r="14" spans="2:24" ht="32.25" customHeight="1" x14ac:dyDescent="0.3">
      <c r="B14" s="18" t="s">
        <v>22</v>
      </c>
      <c r="C14" s="7">
        <v>0</v>
      </c>
      <c r="D14" s="7">
        <v>78231</v>
      </c>
      <c r="E14" s="7">
        <v>59869</v>
      </c>
      <c r="F14" s="7">
        <v>324357</v>
      </c>
      <c r="G14" s="7">
        <v>26459</v>
      </c>
      <c r="H14" s="7">
        <v>69190</v>
      </c>
      <c r="I14" s="7">
        <v>1162877</v>
      </c>
      <c r="J14" s="7">
        <v>1248153</v>
      </c>
      <c r="K14" s="7">
        <v>0</v>
      </c>
      <c r="L14" s="7">
        <v>218230</v>
      </c>
      <c r="M14" s="7">
        <v>322170</v>
      </c>
      <c r="N14" s="7">
        <v>204957</v>
      </c>
      <c r="O14" s="7">
        <v>1583064</v>
      </c>
      <c r="P14" s="7">
        <v>117025</v>
      </c>
      <c r="Q14" s="8">
        <v>5414583</v>
      </c>
      <c r="R14" s="17">
        <f t="shared" si="0"/>
        <v>7.6263807629244216</v>
      </c>
      <c r="S14" s="9"/>
    </row>
    <row r="15" spans="2:24" ht="32.25" customHeight="1" x14ac:dyDescent="0.3">
      <c r="B15" s="18" t="s">
        <v>23</v>
      </c>
      <c r="C15" s="7">
        <v>0</v>
      </c>
      <c r="D15" s="7">
        <v>4322</v>
      </c>
      <c r="E15" s="7">
        <v>3613</v>
      </c>
      <c r="F15" s="7">
        <v>13115</v>
      </c>
      <c r="G15" s="7">
        <v>1215</v>
      </c>
      <c r="H15" s="7">
        <v>29942</v>
      </c>
      <c r="I15" s="7">
        <v>48313</v>
      </c>
      <c r="J15" s="7">
        <v>18977</v>
      </c>
      <c r="K15" s="7">
        <v>0</v>
      </c>
      <c r="L15" s="7">
        <v>2608</v>
      </c>
      <c r="M15" s="7">
        <v>4271</v>
      </c>
      <c r="N15" s="7">
        <v>8201</v>
      </c>
      <c r="O15" s="7">
        <v>0</v>
      </c>
      <c r="P15" s="7">
        <v>-5106</v>
      </c>
      <c r="Q15" s="8">
        <v>129470</v>
      </c>
      <c r="R15" s="17">
        <f t="shared" si="0"/>
        <v>0.18235707484321967</v>
      </c>
      <c r="S15" s="9"/>
    </row>
    <row r="16" spans="2:24" ht="32.25" customHeight="1" x14ac:dyDescent="0.3">
      <c r="B16" s="18" t="s">
        <v>24</v>
      </c>
      <c r="C16" s="7">
        <v>0</v>
      </c>
      <c r="D16" s="7">
        <v>0</v>
      </c>
      <c r="E16" s="7">
        <v>0</v>
      </c>
      <c r="F16" s="7">
        <v>0</v>
      </c>
      <c r="G16" s="7">
        <v>0</v>
      </c>
      <c r="H16" s="7">
        <v>0</v>
      </c>
      <c r="I16" s="7">
        <v>86527</v>
      </c>
      <c r="J16" s="7">
        <v>25712</v>
      </c>
      <c r="K16" s="7">
        <v>1232932</v>
      </c>
      <c r="L16" s="7">
        <v>0</v>
      </c>
      <c r="M16" s="7">
        <v>0</v>
      </c>
      <c r="N16" s="7">
        <v>0</v>
      </c>
      <c r="O16" s="7">
        <v>0</v>
      </c>
      <c r="P16" s="7">
        <v>0</v>
      </c>
      <c r="Q16" s="8">
        <v>1345171</v>
      </c>
      <c r="R16" s="17">
        <f t="shared" si="0"/>
        <v>1.8946585983156614</v>
      </c>
      <c r="S16" s="9"/>
    </row>
    <row r="17" spans="2:19" ht="32.25" customHeight="1" x14ac:dyDescent="0.3">
      <c r="B17" s="18" t="s">
        <v>25</v>
      </c>
      <c r="C17" s="7">
        <v>89324</v>
      </c>
      <c r="D17" s="7">
        <v>44949</v>
      </c>
      <c r="E17" s="7">
        <v>17420</v>
      </c>
      <c r="F17" s="7">
        <v>103434</v>
      </c>
      <c r="G17" s="7">
        <v>2709</v>
      </c>
      <c r="H17" s="7">
        <v>26692</v>
      </c>
      <c r="I17" s="7">
        <v>330983</v>
      </c>
      <c r="J17" s="7">
        <v>365303</v>
      </c>
      <c r="K17" s="7">
        <v>50947</v>
      </c>
      <c r="L17" s="7">
        <v>-248</v>
      </c>
      <c r="M17" s="7">
        <v>49432</v>
      </c>
      <c r="N17" s="7">
        <v>89965</v>
      </c>
      <c r="O17" s="7">
        <v>0</v>
      </c>
      <c r="P17" s="7">
        <v>24682</v>
      </c>
      <c r="Q17" s="8">
        <v>1195593</v>
      </c>
      <c r="R17" s="17">
        <f t="shared" si="0"/>
        <v>1.6839796260371478</v>
      </c>
      <c r="S17" s="9"/>
    </row>
    <row r="18" spans="2:19" ht="32.25" customHeight="1" x14ac:dyDescent="0.3">
      <c r="B18" s="18" t="s">
        <v>26</v>
      </c>
      <c r="C18" s="7">
        <v>0</v>
      </c>
      <c r="D18" s="7">
        <v>94508</v>
      </c>
      <c r="E18" s="7">
        <v>16018</v>
      </c>
      <c r="F18" s="7">
        <v>181432</v>
      </c>
      <c r="G18" s="7">
        <v>15715</v>
      </c>
      <c r="H18" s="7">
        <v>45703</v>
      </c>
      <c r="I18" s="7">
        <v>329491</v>
      </c>
      <c r="J18" s="7">
        <v>278906</v>
      </c>
      <c r="K18" s="7">
        <v>0</v>
      </c>
      <c r="L18" s="7">
        <v>74502</v>
      </c>
      <c r="M18" s="7">
        <v>53021</v>
      </c>
      <c r="N18" s="7">
        <v>58809</v>
      </c>
      <c r="O18" s="7">
        <v>974334</v>
      </c>
      <c r="P18" s="7">
        <v>55387</v>
      </c>
      <c r="Q18" s="8">
        <v>2177826</v>
      </c>
      <c r="R18" s="17">
        <f t="shared" si="0"/>
        <v>3.0674440324207133</v>
      </c>
      <c r="S18" s="9"/>
    </row>
    <row r="19" spans="2:19" ht="32.25" customHeight="1" x14ac:dyDescent="0.3">
      <c r="B19" s="18" t="s">
        <v>27</v>
      </c>
      <c r="C19" s="7">
        <v>188605</v>
      </c>
      <c r="D19" s="7">
        <v>210633</v>
      </c>
      <c r="E19" s="7">
        <v>63473</v>
      </c>
      <c r="F19" s="7">
        <v>669509</v>
      </c>
      <c r="G19" s="7">
        <v>56122</v>
      </c>
      <c r="H19" s="7">
        <v>167807</v>
      </c>
      <c r="I19" s="7">
        <v>363953</v>
      </c>
      <c r="J19" s="7">
        <v>393096</v>
      </c>
      <c r="K19" s="7">
        <v>64690</v>
      </c>
      <c r="L19" s="7">
        <v>113731</v>
      </c>
      <c r="M19" s="7">
        <v>234675</v>
      </c>
      <c r="N19" s="7">
        <v>295339</v>
      </c>
      <c r="O19" s="7">
        <v>864840</v>
      </c>
      <c r="P19" s="7">
        <v>72665</v>
      </c>
      <c r="Q19" s="8">
        <v>3759138</v>
      </c>
      <c r="R19" s="17">
        <f t="shared" si="0"/>
        <v>5.2947046390051069</v>
      </c>
      <c r="S19" s="9"/>
    </row>
    <row r="20" spans="2:19" ht="32.25" customHeight="1" x14ac:dyDescent="0.3">
      <c r="B20" s="18" t="s">
        <v>28</v>
      </c>
      <c r="C20" s="7">
        <v>0</v>
      </c>
      <c r="D20" s="7">
        <v>57762</v>
      </c>
      <c r="E20" s="7">
        <v>35660</v>
      </c>
      <c r="F20" s="7">
        <v>173560</v>
      </c>
      <c r="G20" s="7">
        <v>21873</v>
      </c>
      <c r="H20" s="7">
        <v>149827</v>
      </c>
      <c r="I20" s="7">
        <v>634392</v>
      </c>
      <c r="J20" s="7">
        <v>719730</v>
      </c>
      <c r="K20" s="7">
        <v>0</v>
      </c>
      <c r="L20" s="7">
        <v>26449</v>
      </c>
      <c r="M20" s="7">
        <v>173810</v>
      </c>
      <c r="N20" s="7">
        <v>232765</v>
      </c>
      <c r="O20" s="7">
        <v>0</v>
      </c>
      <c r="P20" s="7">
        <v>69722</v>
      </c>
      <c r="Q20" s="8">
        <v>2295549</v>
      </c>
      <c r="R20" s="17">
        <f t="shared" si="0"/>
        <v>3.2332555866168073</v>
      </c>
      <c r="S20" s="9"/>
    </row>
    <row r="21" spans="2:19" ht="32.25" customHeight="1" x14ac:dyDescent="0.3">
      <c r="B21" s="18" t="s">
        <v>29</v>
      </c>
      <c r="C21" s="7">
        <v>56550</v>
      </c>
      <c r="D21" s="7">
        <v>153941</v>
      </c>
      <c r="E21" s="7">
        <v>105265</v>
      </c>
      <c r="F21" s="7">
        <v>256959</v>
      </c>
      <c r="G21" s="7">
        <v>123035</v>
      </c>
      <c r="H21" s="7">
        <v>43745</v>
      </c>
      <c r="I21" s="7">
        <v>441816</v>
      </c>
      <c r="J21" s="7">
        <v>337220</v>
      </c>
      <c r="K21" s="7">
        <v>13048</v>
      </c>
      <c r="L21" s="7">
        <v>144867</v>
      </c>
      <c r="M21" s="7">
        <v>69193</v>
      </c>
      <c r="N21" s="7">
        <v>187577</v>
      </c>
      <c r="O21" s="7">
        <v>814064</v>
      </c>
      <c r="P21" s="7">
        <v>190038</v>
      </c>
      <c r="Q21" s="8">
        <v>2937319</v>
      </c>
      <c r="R21" s="17">
        <f t="shared" si="0"/>
        <v>4.1371815920399406</v>
      </c>
      <c r="S21" s="9"/>
    </row>
    <row r="22" spans="2:19" ht="32.25" customHeight="1" x14ac:dyDescent="0.3">
      <c r="B22" s="18" t="s">
        <v>30</v>
      </c>
      <c r="C22" s="7">
        <v>602929</v>
      </c>
      <c r="D22" s="7">
        <v>86018</v>
      </c>
      <c r="E22" s="7">
        <v>67047</v>
      </c>
      <c r="F22" s="7">
        <v>530968</v>
      </c>
      <c r="G22" s="7">
        <v>92438</v>
      </c>
      <c r="H22" s="7">
        <v>117084</v>
      </c>
      <c r="I22" s="7">
        <v>586220</v>
      </c>
      <c r="J22" s="7">
        <v>308339</v>
      </c>
      <c r="K22" s="7">
        <v>0</v>
      </c>
      <c r="L22" s="7">
        <v>136999</v>
      </c>
      <c r="M22" s="7">
        <v>123880</v>
      </c>
      <c r="N22" s="7">
        <v>279872</v>
      </c>
      <c r="O22" s="7">
        <v>234413</v>
      </c>
      <c r="P22" s="7">
        <v>40367</v>
      </c>
      <c r="Q22" s="8">
        <v>3206573</v>
      </c>
      <c r="R22" s="17">
        <f t="shared" si="0"/>
        <v>4.5164228975920864</v>
      </c>
      <c r="S22" s="9"/>
    </row>
    <row r="23" spans="2:19" ht="32.25" customHeight="1" x14ac:dyDescent="0.3">
      <c r="B23" s="18" t="s">
        <v>31</v>
      </c>
      <c r="C23" s="7">
        <v>0</v>
      </c>
      <c r="D23" s="7">
        <v>26336</v>
      </c>
      <c r="E23" s="7">
        <v>17556</v>
      </c>
      <c r="F23" s="7">
        <v>60068</v>
      </c>
      <c r="G23" s="7">
        <v>5946</v>
      </c>
      <c r="H23" s="7">
        <v>50832</v>
      </c>
      <c r="I23" s="7">
        <v>181228</v>
      </c>
      <c r="J23" s="7">
        <v>149516</v>
      </c>
      <c r="K23" s="7">
        <v>428</v>
      </c>
      <c r="L23" s="7">
        <v>10030</v>
      </c>
      <c r="M23" s="7">
        <v>35446</v>
      </c>
      <c r="N23" s="7">
        <v>70930</v>
      </c>
      <c r="O23" s="7">
        <v>0</v>
      </c>
      <c r="P23" s="7">
        <v>39123</v>
      </c>
      <c r="Q23" s="8">
        <v>647439</v>
      </c>
      <c r="R23" s="17">
        <f t="shared" si="0"/>
        <v>0.9119107297398571</v>
      </c>
      <c r="S23" s="9"/>
    </row>
    <row r="24" spans="2:19" ht="32.25" customHeight="1" x14ac:dyDescent="0.3">
      <c r="B24" s="18" t="s">
        <v>32</v>
      </c>
      <c r="C24" s="7">
        <v>0</v>
      </c>
      <c r="D24" s="7">
        <v>0</v>
      </c>
      <c r="E24" s="7">
        <v>146</v>
      </c>
      <c r="F24" s="7">
        <v>233</v>
      </c>
      <c r="G24" s="7">
        <v>232</v>
      </c>
      <c r="H24" s="7">
        <v>209</v>
      </c>
      <c r="I24" s="7">
        <v>93144</v>
      </c>
      <c r="J24" s="7">
        <v>36715</v>
      </c>
      <c r="K24" s="7">
        <v>701194</v>
      </c>
      <c r="L24" s="7">
        <v>142</v>
      </c>
      <c r="M24" s="7">
        <v>148</v>
      </c>
      <c r="N24" s="7">
        <v>641</v>
      </c>
      <c r="O24" s="7">
        <v>0</v>
      </c>
      <c r="P24" s="7">
        <v>10</v>
      </c>
      <c r="Q24" s="8">
        <v>832815</v>
      </c>
      <c r="R24" s="17">
        <f t="shared" si="0"/>
        <v>1.1730107923500115</v>
      </c>
      <c r="S24" s="9"/>
    </row>
    <row r="25" spans="2:19" ht="32.25" customHeight="1" x14ac:dyDescent="0.3">
      <c r="B25" s="18" t="s">
        <v>33</v>
      </c>
      <c r="C25" s="7">
        <v>78845</v>
      </c>
      <c r="D25" s="7">
        <v>75064</v>
      </c>
      <c r="E25" s="7">
        <v>31337</v>
      </c>
      <c r="F25" s="7">
        <v>519487</v>
      </c>
      <c r="G25" s="7">
        <v>240992</v>
      </c>
      <c r="H25" s="7">
        <v>141750</v>
      </c>
      <c r="I25" s="7">
        <v>676168</v>
      </c>
      <c r="J25" s="7">
        <v>396968</v>
      </c>
      <c r="K25" s="7">
        <v>0</v>
      </c>
      <c r="L25" s="7">
        <v>155207</v>
      </c>
      <c r="M25" s="7">
        <v>70485</v>
      </c>
      <c r="N25" s="7">
        <v>69266</v>
      </c>
      <c r="O25" s="7">
        <v>4070624</v>
      </c>
      <c r="P25" s="7">
        <v>44568</v>
      </c>
      <c r="Q25" s="8">
        <v>6570761</v>
      </c>
      <c r="R25" s="17">
        <f t="shared" si="0"/>
        <v>9.2548447938048124</v>
      </c>
      <c r="S25" s="9"/>
    </row>
    <row r="26" spans="2:19" ht="32.25" customHeight="1" x14ac:dyDescent="0.3">
      <c r="B26" s="18" t="s">
        <v>34</v>
      </c>
      <c r="C26" s="7">
        <v>35</v>
      </c>
      <c r="D26" s="7">
        <v>103719</v>
      </c>
      <c r="E26" s="7">
        <v>35022</v>
      </c>
      <c r="F26" s="7">
        <v>423141</v>
      </c>
      <c r="G26" s="7">
        <v>41322</v>
      </c>
      <c r="H26" s="7">
        <v>157670</v>
      </c>
      <c r="I26" s="7">
        <v>222129</v>
      </c>
      <c r="J26" s="7">
        <v>421555</v>
      </c>
      <c r="K26" s="7">
        <v>0</v>
      </c>
      <c r="L26" s="7">
        <v>27642</v>
      </c>
      <c r="M26" s="7">
        <v>165223</v>
      </c>
      <c r="N26" s="7">
        <v>277468</v>
      </c>
      <c r="O26" s="7">
        <v>70789</v>
      </c>
      <c r="P26" s="7">
        <v>7630</v>
      </c>
      <c r="Q26" s="8">
        <v>1953348</v>
      </c>
      <c r="R26" s="17">
        <f t="shared" si="0"/>
        <v>2.7512692317205025</v>
      </c>
      <c r="S26" s="9"/>
    </row>
    <row r="27" spans="2:19" ht="32.25" customHeight="1" x14ac:dyDescent="0.3">
      <c r="B27" s="18" t="s">
        <v>35</v>
      </c>
      <c r="C27" s="7">
        <v>0</v>
      </c>
      <c r="D27" s="7">
        <v>43499</v>
      </c>
      <c r="E27" s="7">
        <v>14159</v>
      </c>
      <c r="F27" s="7">
        <v>41133</v>
      </c>
      <c r="G27" s="7">
        <v>8721</v>
      </c>
      <c r="H27" s="7">
        <v>5090</v>
      </c>
      <c r="I27" s="7">
        <v>291145</v>
      </c>
      <c r="J27" s="7">
        <v>268616</v>
      </c>
      <c r="K27" s="7">
        <v>0</v>
      </c>
      <c r="L27" s="7">
        <v>6606</v>
      </c>
      <c r="M27" s="7">
        <v>63777</v>
      </c>
      <c r="N27" s="7">
        <v>35113</v>
      </c>
      <c r="O27" s="7">
        <v>0</v>
      </c>
      <c r="P27" s="7">
        <v>54405</v>
      </c>
      <c r="Q27" s="8">
        <v>832262</v>
      </c>
      <c r="R27" s="17">
        <f t="shared" si="0"/>
        <v>1.1722318979158701</v>
      </c>
      <c r="S27" s="9"/>
    </row>
    <row r="28" spans="2:19" ht="32.25" customHeight="1" x14ac:dyDescent="0.3">
      <c r="B28" s="18" t="s">
        <v>36</v>
      </c>
      <c r="C28" s="7">
        <v>0</v>
      </c>
      <c r="D28" s="7">
        <v>8269</v>
      </c>
      <c r="E28" s="7">
        <v>8196</v>
      </c>
      <c r="F28" s="7">
        <v>28285</v>
      </c>
      <c r="G28" s="7">
        <v>46915</v>
      </c>
      <c r="H28" s="7">
        <v>35009</v>
      </c>
      <c r="I28" s="7">
        <v>299395</v>
      </c>
      <c r="J28" s="7">
        <v>435488</v>
      </c>
      <c r="K28" s="7">
        <v>0</v>
      </c>
      <c r="L28" s="7">
        <v>22392</v>
      </c>
      <c r="M28" s="7">
        <v>11271</v>
      </c>
      <c r="N28" s="7">
        <v>28966</v>
      </c>
      <c r="O28" s="7">
        <v>1099071</v>
      </c>
      <c r="P28" s="7">
        <v>64559</v>
      </c>
      <c r="Q28" s="8">
        <v>2087817</v>
      </c>
      <c r="R28" s="17">
        <f t="shared" si="0"/>
        <v>2.9406673432296775</v>
      </c>
      <c r="S28" s="9"/>
    </row>
    <row r="29" spans="2:19" ht="32.25" customHeight="1" x14ac:dyDescent="0.3">
      <c r="B29" s="18" t="s">
        <v>37</v>
      </c>
      <c r="C29" s="7">
        <v>12161</v>
      </c>
      <c r="D29" s="7">
        <v>261804</v>
      </c>
      <c r="E29" s="7">
        <v>37404</v>
      </c>
      <c r="F29" s="7">
        <v>326058</v>
      </c>
      <c r="G29" s="7">
        <v>26045</v>
      </c>
      <c r="H29" s="7">
        <v>70001</v>
      </c>
      <c r="I29" s="7">
        <v>201345</v>
      </c>
      <c r="J29" s="7">
        <v>164980</v>
      </c>
      <c r="K29" s="7">
        <v>0</v>
      </c>
      <c r="L29" s="7">
        <v>23092</v>
      </c>
      <c r="M29" s="7">
        <v>77025</v>
      </c>
      <c r="N29" s="7">
        <v>189756</v>
      </c>
      <c r="O29" s="7">
        <v>0</v>
      </c>
      <c r="P29" s="7">
        <v>76960</v>
      </c>
      <c r="Q29" s="8">
        <v>1466628</v>
      </c>
      <c r="R29" s="17">
        <f t="shared" si="0"/>
        <v>2.0657294505534995</v>
      </c>
      <c r="S29" s="9"/>
    </row>
    <row r="30" spans="2:19" ht="32.25" customHeight="1" x14ac:dyDescent="0.3">
      <c r="B30" s="18" t="s">
        <v>38</v>
      </c>
      <c r="C30" s="7">
        <v>0</v>
      </c>
      <c r="D30" s="7">
        <v>45816</v>
      </c>
      <c r="E30" s="7">
        <v>39324</v>
      </c>
      <c r="F30" s="7">
        <v>188537</v>
      </c>
      <c r="G30" s="7">
        <v>6275</v>
      </c>
      <c r="H30" s="7">
        <v>93950</v>
      </c>
      <c r="I30" s="7">
        <v>383013</v>
      </c>
      <c r="J30" s="7">
        <v>354021</v>
      </c>
      <c r="K30" s="7">
        <v>0</v>
      </c>
      <c r="L30" s="7">
        <v>36731</v>
      </c>
      <c r="M30" s="7">
        <v>76243</v>
      </c>
      <c r="N30" s="7">
        <v>180563</v>
      </c>
      <c r="O30" s="7">
        <v>0</v>
      </c>
      <c r="P30" s="7">
        <v>17351</v>
      </c>
      <c r="Q30" s="8">
        <v>1421823</v>
      </c>
      <c r="R30" s="17">
        <f t="shared" si="0"/>
        <v>2.002622099519666</v>
      </c>
      <c r="S30" s="9"/>
    </row>
    <row r="31" spans="2:19" ht="32.25" customHeight="1" x14ac:dyDescent="0.3">
      <c r="B31" s="18" t="s">
        <v>193</v>
      </c>
      <c r="C31" s="7">
        <v>0</v>
      </c>
      <c r="D31" s="7">
        <v>6779</v>
      </c>
      <c r="E31" s="7">
        <v>6676</v>
      </c>
      <c r="F31" s="7">
        <v>61688</v>
      </c>
      <c r="G31" s="7">
        <v>8438</v>
      </c>
      <c r="H31" s="7">
        <v>1306</v>
      </c>
      <c r="I31" s="7">
        <v>181628</v>
      </c>
      <c r="J31" s="7">
        <v>172249</v>
      </c>
      <c r="K31" s="7">
        <v>0</v>
      </c>
      <c r="L31" s="7">
        <v>69079</v>
      </c>
      <c r="M31" s="7">
        <v>25874</v>
      </c>
      <c r="N31" s="7">
        <v>47528</v>
      </c>
      <c r="O31" s="7">
        <v>152017</v>
      </c>
      <c r="P31" s="7">
        <v>2086</v>
      </c>
      <c r="Q31" s="8">
        <v>735347</v>
      </c>
      <c r="R31" s="17">
        <f t="shared" si="0"/>
        <v>1.0357281834767673</v>
      </c>
      <c r="S31" s="9"/>
    </row>
    <row r="32" spans="2:19" ht="32.25" customHeight="1" x14ac:dyDescent="0.3">
      <c r="B32" s="18" t="s">
        <v>194</v>
      </c>
      <c r="C32" s="7">
        <v>134003</v>
      </c>
      <c r="D32" s="7">
        <v>40884</v>
      </c>
      <c r="E32" s="7">
        <v>3997</v>
      </c>
      <c r="F32" s="7">
        <v>62853</v>
      </c>
      <c r="G32" s="7">
        <v>7354</v>
      </c>
      <c r="H32" s="7">
        <v>13475</v>
      </c>
      <c r="I32" s="7">
        <v>72462</v>
      </c>
      <c r="J32" s="7">
        <v>36834</v>
      </c>
      <c r="K32" s="7">
        <v>0</v>
      </c>
      <c r="L32" s="7">
        <v>7988</v>
      </c>
      <c r="M32" s="7">
        <v>6501</v>
      </c>
      <c r="N32" s="7">
        <v>10830</v>
      </c>
      <c r="O32" s="7">
        <v>0</v>
      </c>
      <c r="P32" s="7">
        <v>13257</v>
      </c>
      <c r="Q32" s="8">
        <v>410439</v>
      </c>
      <c r="R32" s="17">
        <f t="shared" si="0"/>
        <v>0.57809882939349844</v>
      </c>
      <c r="S32" s="9"/>
    </row>
    <row r="33" spans="2:19" ht="32.25" customHeight="1" x14ac:dyDescent="0.3">
      <c r="B33" s="18" t="s">
        <v>211</v>
      </c>
      <c r="C33" s="7">
        <v>0</v>
      </c>
      <c r="D33" s="7">
        <v>7639</v>
      </c>
      <c r="E33" s="7">
        <v>6357</v>
      </c>
      <c r="F33" s="7">
        <v>19034</v>
      </c>
      <c r="G33" s="7">
        <v>14142</v>
      </c>
      <c r="H33" s="7">
        <v>25887</v>
      </c>
      <c r="I33" s="7">
        <v>90955</v>
      </c>
      <c r="J33" s="7">
        <v>54572</v>
      </c>
      <c r="K33" s="7">
        <v>0</v>
      </c>
      <c r="L33" s="7">
        <v>20150</v>
      </c>
      <c r="M33" s="7">
        <v>10049</v>
      </c>
      <c r="N33" s="7">
        <v>14237</v>
      </c>
      <c r="O33" s="7">
        <v>0</v>
      </c>
      <c r="P33" s="7">
        <v>15547</v>
      </c>
      <c r="Q33" s="8">
        <v>278569</v>
      </c>
      <c r="R33" s="17">
        <f t="shared" si="0"/>
        <v>0.39236138087588529</v>
      </c>
      <c r="S33" s="9"/>
    </row>
    <row r="34" spans="2:19" ht="32.25" customHeight="1" x14ac:dyDescent="0.3">
      <c r="B34" s="18" t="s">
        <v>195</v>
      </c>
      <c r="C34" s="7">
        <v>0</v>
      </c>
      <c r="D34" s="7">
        <v>6486</v>
      </c>
      <c r="E34" s="7">
        <v>1534</v>
      </c>
      <c r="F34" s="7">
        <v>5478</v>
      </c>
      <c r="G34" s="7">
        <v>5446</v>
      </c>
      <c r="H34" s="7">
        <v>21404</v>
      </c>
      <c r="I34" s="7">
        <v>203290</v>
      </c>
      <c r="J34" s="7">
        <v>222225</v>
      </c>
      <c r="K34" s="7">
        <v>0</v>
      </c>
      <c r="L34" s="7">
        <v>46699</v>
      </c>
      <c r="M34" s="7">
        <v>7122</v>
      </c>
      <c r="N34" s="7">
        <v>28112</v>
      </c>
      <c r="O34" s="7">
        <v>2245508</v>
      </c>
      <c r="P34" s="7">
        <v>23270</v>
      </c>
      <c r="Q34" s="8">
        <v>2816574</v>
      </c>
      <c r="R34" s="17">
        <f t="shared" si="0"/>
        <v>3.9671135839921727</v>
      </c>
      <c r="S34" s="9"/>
    </row>
    <row r="35" spans="2:19" ht="32.25" customHeight="1" x14ac:dyDescent="0.3">
      <c r="B35" s="18" t="s">
        <v>196</v>
      </c>
      <c r="C35" s="7">
        <v>0</v>
      </c>
      <c r="D35" s="7">
        <v>176366</v>
      </c>
      <c r="E35" s="7">
        <v>13210</v>
      </c>
      <c r="F35" s="7">
        <v>109942</v>
      </c>
      <c r="G35" s="7">
        <v>37566</v>
      </c>
      <c r="H35" s="7">
        <v>13328</v>
      </c>
      <c r="I35" s="7">
        <v>209177</v>
      </c>
      <c r="J35" s="7">
        <v>97120</v>
      </c>
      <c r="K35" s="7">
        <v>0</v>
      </c>
      <c r="L35" s="7">
        <v>31799</v>
      </c>
      <c r="M35" s="7">
        <v>23328</v>
      </c>
      <c r="N35" s="7">
        <v>42836</v>
      </c>
      <c r="O35" s="7">
        <v>370848</v>
      </c>
      <c r="P35" s="7">
        <v>197704</v>
      </c>
      <c r="Q35" s="8">
        <v>1323225</v>
      </c>
      <c r="R35" s="17">
        <f t="shared" si="0"/>
        <v>1.8637478980413946</v>
      </c>
      <c r="S35" s="9"/>
    </row>
    <row r="36" spans="2:19" ht="32.25" customHeight="1" x14ac:dyDescent="0.3">
      <c r="B36" s="18" t="s">
        <v>212</v>
      </c>
      <c r="C36" s="7">
        <v>0</v>
      </c>
      <c r="D36" s="7">
        <v>34843</v>
      </c>
      <c r="E36" s="7">
        <v>17566</v>
      </c>
      <c r="F36" s="7">
        <v>56044</v>
      </c>
      <c r="G36" s="7">
        <v>56620</v>
      </c>
      <c r="H36" s="7">
        <v>18797</v>
      </c>
      <c r="I36" s="7">
        <v>275602</v>
      </c>
      <c r="J36" s="7">
        <v>259049</v>
      </c>
      <c r="K36" s="7">
        <v>54385</v>
      </c>
      <c r="L36" s="7">
        <v>8846</v>
      </c>
      <c r="M36" s="7">
        <v>31771</v>
      </c>
      <c r="N36" s="7">
        <v>47918</v>
      </c>
      <c r="O36" s="7">
        <v>342548</v>
      </c>
      <c r="P36" s="7">
        <v>109683</v>
      </c>
      <c r="Q36" s="8">
        <v>1313673</v>
      </c>
      <c r="R36" s="17">
        <f t="shared" si="0"/>
        <v>1.8502940108173085</v>
      </c>
      <c r="S36" s="9"/>
    </row>
    <row r="37" spans="2:19" ht="32.25" customHeight="1" x14ac:dyDescent="0.3">
      <c r="B37" s="18" t="s">
        <v>40</v>
      </c>
      <c r="C37" s="7">
        <v>0</v>
      </c>
      <c r="D37" s="7">
        <v>12081</v>
      </c>
      <c r="E37" s="7">
        <v>3096</v>
      </c>
      <c r="F37" s="7">
        <v>17749</v>
      </c>
      <c r="G37" s="7">
        <v>6296</v>
      </c>
      <c r="H37" s="7">
        <v>5658</v>
      </c>
      <c r="I37" s="7">
        <v>98711</v>
      </c>
      <c r="J37" s="7">
        <v>109715</v>
      </c>
      <c r="K37" s="7">
        <v>0</v>
      </c>
      <c r="L37" s="7">
        <v>6971</v>
      </c>
      <c r="M37" s="7">
        <v>33040</v>
      </c>
      <c r="N37" s="7">
        <v>12600</v>
      </c>
      <c r="O37" s="7">
        <v>22931</v>
      </c>
      <c r="P37" s="7">
        <v>6150</v>
      </c>
      <c r="Q37" s="8">
        <v>334998</v>
      </c>
      <c r="R37" s="17">
        <f t="shared" si="0"/>
        <v>0.47184100840603155</v>
      </c>
      <c r="S37" s="9"/>
    </row>
    <row r="38" spans="2:19" ht="32.25" customHeight="1" x14ac:dyDescent="0.3">
      <c r="B38" s="18" t="s">
        <v>41</v>
      </c>
      <c r="C38" s="7">
        <v>0</v>
      </c>
      <c r="D38" s="7">
        <v>38936</v>
      </c>
      <c r="E38" s="7">
        <v>26381</v>
      </c>
      <c r="F38" s="7">
        <v>206513</v>
      </c>
      <c r="G38" s="7">
        <v>13516</v>
      </c>
      <c r="H38" s="7">
        <v>78176</v>
      </c>
      <c r="I38" s="7">
        <v>99310</v>
      </c>
      <c r="J38" s="7">
        <v>60449</v>
      </c>
      <c r="K38" s="7">
        <v>0</v>
      </c>
      <c r="L38" s="7">
        <v>10032</v>
      </c>
      <c r="M38" s="7">
        <v>76343</v>
      </c>
      <c r="N38" s="7">
        <v>122141</v>
      </c>
      <c r="O38" s="7">
        <v>7279</v>
      </c>
      <c r="P38" s="7">
        <v>12258</v>
      </c>
      <c r="Q38" s="8">
        <v>751333</v>
      </c>
      <c r="R38" s="17">
        <f t="shared" si="0"/>
        <v>1.05824428912629</v>
      </c>
      <c r="S38" s="9"/>
    </row>
    <row r="39" spans="2:19" ht="32.25" customHeight="1" x14ac:dyDescent="0.3">
      <c r="B39" s="18" t="s">
        <v>42</v>
      </c>
      <c r="C39" s="7">
        <v>0</v>
      </c>
      <c r="D39" s="7">
        <v>5837</v>
      </c>
      <c r="E39" s="7">
        <v>22291</v>
      </c>
      <c r="F39" s="7">
        <v>17838</v>
      </c>
      <c r="G39" s="7">
        <v>9254</v>
      </c>
      <c r="H39" s="7">
        <v>2098</v>
      </c>
      <c r="I39" s="7">
        <v>242814</v>
      </c>
      <c r="J39" s="7">
        <v>193238</v>
      </c>
      <c r="K39" s="7">
        <v>0</v>
      </c>
      <c r="L39" s="7">
        <v>8498</v>
      </c>
      <c r="M39" s="7">
        <v>17465</v>
      </c>
      <c r="N39" s="7">
        <v>37689</v>
      </c>
      <c r="O39" s="7">
        <v>0</v>
      </c>
      <c r="P39" s="7">
        <v>405</v>
      </c>
      <c r="Q39" s="8">
        <v>557428</v>
      </c>
      <c r="R39" s="17">
        <f t="shared" si="0"/>
        <v>0.78513122357075971</v>
      </c>
      <c r="S39" s="9"/>
    </row>
    <row r="40" spans="2:19" ht="32.25" customHeight="1" x14ac:dyDescent="0.3">
      <c r="B40" s="18" t="s">
        <v>43</v>
      </c>
      <c r="C40" s="7">
        <v>0</v>
      </c>
      <c r="D40" s="7">
        <v>9130</v>
      </c>
      <c r="E40" s="7">
        <v>1882</v>
      </c>
      <c r="F40" s="7">
        <v>13945</v>
      </c>
      <c r="G40" s="7">
        <v>1834</v>
      </c>
      <c r="H40" s="7">
        <v>875</v>
      </c>
      <c r="I40" s="7">
        <v>343202</v>
      </c>
      <c r="J40" s="7">
        <v>223688</v>
      </c>
      <c r="K40" s="7">
        <v>0</v>
      </c>
      <c r="L40" s="7">
        <v>1770</v>
      </c>
      <c r="M40" s="7">
        <v>2168</v>
      </c>
      <c r="N40" s="7">
        <v>8360</v>
      </c>
      <c r="O40" s="7">
        <v>0</v>
      </c>
      <c r="P40" s="7">
        <v>22532</v>
      </c>
      <c r="Q40" s="8">
        <v>629387</v>
      </c>
      <c r="R40" s="17">
        <f t="shared" si="0"/>
        <v>0.88648468575229411</v>
      </c>
      <c r="S40" s="9"/>
    </row>
    <row r="41" spans="2:19" ht="32.25" customHeight="1" x14ac:dyDescent="0.3">
      <c r="B41" s="18" t="s">
        <v>44</v>
      </c>
      <c r="C41" s="7">
        <v>0</v>
      </c>
      <c r="D41" s="7">
        <v>-8515</v>
      </c>
      <c r="E41" s="7">
        <v>344</v>
      </c>
      <c r="F41" s="7">
        <v>-24731</v>
      </c>
      <c r="G41" s="7">
        <v>1913</v>
      </c>
      <c r="H41" s="7">
        <v>4952</v>
      </c>
      <c r="I41" s="7">
        <v>50752</v>
      </c>
      <c r="J41" s="7">
        <v>32522</v>
      </c>
      <c r="K41" s="7">
        <v>8664</v>
      </c>
      <c r="L41" s="7">
        <v>2986</v>
      </c>
      <c r="M41" s="7">
        <v>5929</v>
      </c>
      <c r="N41" s="7">
        <v>-11767</v>
      </c>
      <c r="O41" s="7">
        <v>16170</v>
      </c>
      <c r="P41" s="7">
        <v>4365</v>
      </c>
      <c r="Q41" s="8">
        <v>83584</v>
      </c>
      <c r="R41" s="17">
        <f t="shared" si="0"/>
        <v>0.11772714716687784</v>
      </c>
      <c r="S41" s="9"/>
    </row>
    <row r="42" spans="2:19" ht="32.25" customHeight="1" x14ac:dyDescent="0.3">
      <c r="B42" s="18" t="s">
        <v>45</v>
      </c>
      <c r="C42" s="7">
        <v>49213</v>
      </c>
      <c r="D42" s="7">
        <v>52571</v>
      </c>
      <c r="E42" s="7">
        <v>62607</v>
      </c>
      <c r="F42" s="7">
        <v>325616</v>
      </c>
      <c r="G42" s="7">
        <v>65186</v>
      </c>
      <c r="H42" s="7">
        <v>36805</v>
      </c>
      <c r="I42" s="7">
        <v>589373</v>
      </c>
      <c r="J42" s="7">
        <v>479106</v>
      </c>
      <c r="K42" s="7">
        <v>0</v>
      </c>
      <c r="L42" s="7">
        <v>60259</v>
      </c>
      <c r="M42" s="7">
        <v>204229</v>
      </c>
      <c r="N42" s="7">
        <v>139228</v>
      </c>
      <c r="O42" s="7">
        <v>2771817</v>
      </c>
      <c r="P42" s="7">
        <v>109416</v>
      </c>
      <c r="Q42" s="8">
        <v>4945426</v>
      </c>
      <c r="R42" s="17">
        <f t="shared" si="0"/>
        <v>6.9655782746088244</v>
      </c>
      <c r="S42" s="9"/>
    </row>
    <row r="43" spans="2:19" ht="32.25" customHeight="1" x14ac:dyDescent="0.3">
      <c r="B43" s="18" t="s">
        <v>46</v>
      </c>
      <c r="C43" s="7">
        <v>0</v>
      </c>
      <c r="D43" s="7">
        <v>0</v>
      </c>
      <c r="E43" s="7">
        <v>0</v>
      </c>
      <c r="F43" s="7">
        <v>0</v>
      </c>
      <c r="G43" s="7">
        <v>1</v>
      </c>
      <c r="H43" s="7">
        <v>0</v>
      </c>
      <c r="I43" s="7">
        <v>145046</v>
      </c>
      <c r="J43" s="7">
        <v>76909</v>
      </c>
      <c r="K43" s="7">
        <v>367117</v>
      </c>
      <c r="L43" s="7">
        <v>5</v>
      </c>
      <c r="M43" s="7">
        <v>0</v>
      </c>
      <c r="N43" s="7">
        <v>0</v>
      </c>
      <c r="O43" s="7">
        <v>0</v>
      </c>
      <c r="P43" s="7">
        <v>1143</v>
      </c>
      <c r="Q43" s="8">
        <v>590221</v>
      </c>
      <c r="R43" s="17">
        <f t="shared" si="0"/>
        <v>0.83131980436425401</v>
      </c>
      <c r="S43" s="9"/>
    </row>
    <row r="44" spans="2:19" ht="32.25" customHeight="1" x14ac:dyDescent="0.25">
      <c r="B44" s="103" t="s">
        <v>47</v>
      </c>
      <c r="C44" s="102">
        <f>SUM(C7:C43)</f>
        <v>1256670</v>
      </c>
      <c r="D44" s="102">
        <f t="shared" ref="D44:R44" si="1">SUM(D7:D43)</f>
        <v>2066696</v>
      </c>
      <c r="E44" s="102">
        <f t="shared" si="1"/>
        <v>909451</v>
      </c>
      <c r="F44" s="102">
        <f t="shared" si="1"/>
        <v>6146522</v>
      </c>
      <c r="G44" s="102">
        <f t="shared" si="1"/>
        <v>1535194</v>
      </c>
      <c r="H44" s="102">
        <f t="shared" si="1"/>
        <v>2007426</v>
      </c>
      <c r="I44" s="102">
        <f t="shared" si="1"/>
        <v>11382726</v>
      </c>
      <c r="J44" s="102">
        <f t="shared" si="1"/>
        <v>10048921</v>
      </c>
      <c r="K44" s="102">
        <f t="shared" si="1"/>
        <v>2493405</v>
      </c>
      <c r="L44" s="102">
        <f t="shared" si="1"/>
        <v>2005617</v>
      </c>
      <c r="M44" s="102">
        <f t="shared" si="1"/>
        <v>2621093</v>
      </c>
      <c r="N44" s="102">
        <f t="shared" si="1"/>
        <v>3570184</v>
      </c>
      <c r="O44" s="102">
        <f t="shared" si="1"/>
        <v>23053960</v>
      </c>
      <c r="P44" s="102">
        <f t="shared" si="1"/>
        <v>1900201</v>
      </c>
      <c r="Q44" s="102">
        <f t="shared" si="1"/>
        <v>70998068</v>
      </c>
      <c r="R44" s="102">
        <f t="shared" si="1"/>
        <v>99.999999999999986</v>
      </c>
      <c r="S44" s="9"/>
    </row>
    <row r="45" spans="2:19" ht="32.25" customHeight="1" x14ac:dyDescent="0.25">
      <c r="B45" s="279" t="s">
        <v>48</v>
      </c>
      <c r="C45" s="280"/>
      <c r="D45" s="280"/>
      <c r="E45" s="280"/>
      <c r="F45" s="280"/>
      <c r="G45" s="280"/>
      <c r="H45" s="280"/>
      <c r="I45" s="280"/>
      <c r="J45" s="280"/>
      <c r="K45" s="280"/>
      <c r="L45" s="280"/>
      <c r="M45" s="280"/>
      <c r="N45" s="280"/>
      <c r="O45" s="280"/>
      <c r="P45" s="280"/>
      <c r="Q45" s="280"/>
      <c r="R45" s="281"/>
      <c r="S45" s="9"/>
    </row>
    <row r="46" spans="2:19" ht="32.25" customHeight="1" x14ac:dyDescent="0.3">
      <c r="B46" s="18" t="s">
        <v>49</v>
      </c>
      <c r="C46" s="7">
        <v>14498</v>
      </c>
      <c r="D46" s="7">
        <v>243285</v>
      </c>
      <c r="E46" s="7">
        <v>-857</v>
      </c>
      <c r="F46" s="7">
        <v>297822</v>
      </c>
      <c r="G46" s="7">
        <v>22919</v>
      </c>
      <c r="H46" s="7">
        <v>32725</v>
      </c>
      <c r="I46" s="7">
        <v>827</v>
      </c>
      <c r="J46" s="7">
        <v>56801</v>
      </c>
      <c r="K46" s="7">
        <v>0</v>
      </c>
      <c r="L46" s="7">
        <v>5590</v>
      </c>
      <c r="M46" s="7">
        <v>1191</v>
      </c>
      <c r="N46" s="7">
        <v>2202</v>
      </c>
      <c r="O46" s="7">
        <v>324524</v>
      </c>
      <c r="P46" s="7">
        <v>118857</v>
      </c>
      <c r="Q46" s="8">
        <v>1120382</v>
      </c>
      <c r="R46" s="19">
        <f>Q46/$Q$49*100</f>
        <v>13.384386916778574</v>
      </c>
      <c r="S46" s="9"/>
    </row>
    <row r="47" spans="2:19" ht="32.25" customHeight="1" x14ac:dyDescent="0.3">
      <c r="B47" s="18" t="s">
        <v>81</v>
      </c>
      <c r="C47" s="7">
        <v>624</v>
      </c>
      <c r="D47" s="7">
        <v>148319</v>
      </c>
      <c r="E47" s="7">
        <v>0</v>
      </c>
      <c r="F47" s="7">
        <v>833030</v>
      </c>
      <c r="G47" s="7">
        <v>3931</v>
      </c>
      <c r="H47" s="7">
        <v>110307</v>
      </c>
      <c r="I47" s="7">
        <v>0</v>
      </c>
      <c r="J47" s="7">
        <v>124631</v>
      </c>
      <c r="K47" s="7">
        <v>0</v>
      </c>
      <c r="L47" s="7">
        <v>18252</v>
      </c>
      <c r="M47" s="7">
        <v>0</v>
      </c>
      <c r="N47" s="7">
        <v>0</v>
      </c>
      <c r="O47" s="7">
        <v>329926</v>
      </c>
      <c r="P47" s="7">
        <v>246088</v>
      </c>
      <c r="Q47" s="8">
        <v>1815107</v>
      </c>
      <c r="R47" s="19">
        <f t="shared" ref="R47:R48" si="2">Q47/$Q$49*100</f>
        <v>21.683759988426452</v>
      </c>
      <c r="S47" s="9"/>
    </row>
    <row r="48" spans="2:19" ht="32.25" customHeight="1" x14ac:dyDescent="0.3">
      <c r="B48" s="18" t="s">
        <v>50</v>
      </c>
      <c r="C48" s="7">
        <v>17953</v>
      </c>
      <c r="D48" s="7">
        <v>325757</v>
      </c>
      <c r="E48" s="7">
        <v>4584</v>
      </c>
      <c r="F48" s="7">
        <v>1677646</v>
      </c>
      <c r="G48" s="7">
        <v>48713</v>
      </c>
      <c r="H48" s="7">
        <v>199283</v>
      </c>
      <c r="I48" s="7">
        <v>4640</v>
      </c>
      <c r="J48" s="7">
        <v>252193</v>
      </c>
      <c r="K48" s="7">
        <v>0</v>
      </c>
      <c r="L48" s="7">
        <v>85693</v>
      </c>
      <c r="M48" s="7">
        <v>846</v>
      </c>
      <c r="N48" s="7">
        <v>702</v>
      </c>
      <c r="O48" s="7">
        <v>1567352</v>
      </c>
      <c r="P48" s="7">
        <v>1249961</v>
      </c>
      <c r="Q48" s="8">
        <v>5435324</v>
      </c>
      <c r="R48" s="19">
        <f t="shared" si="2"/>
        <v>64.931853094794974</v>
      </c>
      <c r="S48" s="9"/>
    </row>
    <row r="49" spans="1:19" ht="32.25" customHeight="1" x14ac:dyDescent="0.25">
      <c r="B49" s="103" t="s">
        <v>198</v>
      </c>
      <c r="C49" s="102">
        <f>SUM(C46:C48)</f>
        <v>33075</v>
      </c>
      <c r="D49" s="102">
        <f t="shared" ref="D49:R49" si="3">SUM(D46:D48)</f>
        <v>717361</v>
      </c>
      <c r="E49" s="102">
        <f t="shared" si="3"/>
        <v>3727</v>
      </c>
      <c r="F49" s="102">
        <f t="shared" si="3"/>
        <v>2808498</v>
      </c>
      <c r="G49" s="102">
        <f t="shared" si="3"/>
        <v>75563</v>
      </c>
      <c r="H49" s="102">
        <f t="shared" si="3"/>
        <v>342315</v>
      </c>
      <c r="I49" s="102">
        <f t="shared" si="3"/>
        <v>5467</v>
      </c>
      <c r="J49" s="102">
        <f t="shared" si="3"/>
        <v>433625</v>
      </c>
      <c r="K49" s="102">
        <f t="shared" si="3"/>
        <v>0</v>
      </c>
      <c r="L49" s="102">
        <f t="shared" si="3"/>
        <v>109535</v>
      </c>
      <c r="M49" s="102">
        <f t="shared" si="3"/>
        <v>2037</v>
      </c>
      <c r="N49" s="102">
        <f t="shared" si="3"/>
        <v>2904</v>
      </c>
      <c r="O49" s="102">
        <f t="shared" si="3"/>
        <v>2221802</v>
      </c>
      <c r="P49" s="102">
        <f t="shared" si="3"/>
        <v>1614906</v>
      </c>
      <c r="Q49" s="102">
        <f t="shared" si="3"/>
        <v>8370813</v>
      </c>
      <c r="R49" s="178">
        <f t="shared" si="3"/>
        <v>100</v>
      </c>
      <c r="S49" s="9"/>
    </row>
    <row r="50" spans="1:19" s="1" customFormat="1" ht="19.5" customHeight="1" x14ac:dyDescent="0.3">
      <c r="A50"/>
      <c r="B50" s="283" t="s">
        <v>52</v>
      </c>
      <c r="C50" s="283"/>
      <c r="D50" s="283"/>
      <c r="E50" s="283"/>
      <c r="F50" s="283"/>
      <c r="G50" s="283"/>
      <c r="H50" s="283"/>
      <c r="I50" s="283"/>
      <c r="J50" s="283"/>
      <c r="K50" s="283"/>
      <c r="L50" s="283"/>
      <c r="M50" s="283"/>
      <c r="N50" s="283"/>
      <c r="O50" s="283"/>
      <c r="P50" s="283"/>
      <c r="Q50" s="283"/>
      <c r="R50" s="283"/>
      <c r="S50" s="11"/>
    </row>
  </sheetData>
  <sheetProtection password="E931" sheet="1" objects="1" scenarios="1"/>
  <autoFilter ref="B3:R5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sortState ref="B7:R42">
    <sortCondition ref="B7:B42"/>
  </sortState>
  <mergeCells count="21">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 ref="F4:F5"/>
    <mergeCell ref="G4:G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B2:S50"/>
  <sheetViews>
    <sheetView showGridLines="0" zoomScale="80" zoomScaleNormal="80" workbookViewId="0">
      <selection activeCell="K15" sqref="K15"/>
    </sheetView>
  </sheetViews>
  <sheetFormatPr defaultRowHeight="18" customHeight="1" x14ac:dyDescent="0.25"/>
  <cols>
    <col min="1" max="1" width="12.5703125" style="1" customWidth="1"/>
    <col min="2" max="2" width="43.28515625" style="104" customWidth="1"/>
    <col min="3" max="17" width="17.140625" style="1" customWidth="1"/>
    <col min="18" max="18" width="2" style="1" customWidth="1"/>
    <col min="19" max="19" width="9.140625" customWidth="1"/>
    <col min="20" max="16384" width="9.140625" style="1"/>
  </cols>
  <sheetData>
    <row r="2" spans="2:18" ht="18" customHeight="1" x14ac:dyDescent="0.25">
      <c r="B2" s="24"/>
      <c r="C2" s="11"/>
      <c r="D2" s="11"/>
      <c r="E2" s="11"/>
      <c r="F2" s="11"/>
      <c r="G2" s="11"/>
      <c r="H2" s="11"/>
      <c r="I2" s="11"/>
      <c r="J2" s="11"/>
      <c r="K2" s="11"/>
      <c r="L2" s="11"/>
      <c r="M2" s="11"/>
      <c r="N2" s="11"/>
      <c r="O2" s="11"/>
      <c r="P2" s="11"/>
      <c r="Q2" s="11"/>
      <c r="R2" s="11"/>
    </row>
    <row r="3" spans="2:18" ht="21.75" customHeight="1" x14ac:dyDescent="0.25">
      <c r="B3" s="287" t="s">
        <v>296</v>
      </c>
      <c r="C3" s="288"/>
      <c r="D3" s="288"/>
      <c r="E3" s="288"/>
      <c r="F3" s="288"/>
      <c r="G3" s="288"/>
      <c r="H3" s="288"/>
      <c r="I3" s="288"/>
      <c r="J3" s="288"/>
      <c r="K3" s="288"/>
      <c r="L3" s="288"/>
      <c r="M3" s="288"/>
      <c r="N3" s="288"/>
      <c r="O3" s="288"/>
      <c r="P3" s="288"/>
      <c r="Q3" s="289"/>
      <c r="R3" s="11"/>
    </row>
    <row r="4" spans="2:18" ht="18" customHeight="1" x14ac:dyDescent="0.25">
      <c r="B4" s="284" t="s">
        <v>0</v>
      </c>
      <c r="C4" s="285" t="s">
        <v>90</v>
      </c>
      <c r="D4" s="285" t="s">
        <v>91</v>
      </c>
      <c r="E4" s="285" t="s">
        <v>92</v>
      </c>
      <c r="F4" s="285" t="s">
        <v>93</v>
      </c>
      <c r="G4" s="285" t="s">
        <v>94</v>
      </c>
      <c r="H4" s="285" t="s">
        <v>95</v>
      </c>
      <c r="I4" s="285" t="s">
        <v>96</v>
      </c>
      <c r="J4" s="285" t="s">
        <v>97</v>
      </c>
      <c r="K4" s="275" t="s">
        <v>98</v>
      </c>
      <c r="L4" s="275" t="s">
        <v>99</v>
      </c>
      <c r="M4" s="275" t="s">
        <v>100</v>
      </c>
      <c r="N4" s="275" t="s">
        <v>101</v>
      </c>
      <c r="O4" s="275" t="s">
        <v>102</v>
      </c>
      <c r="P4" s="285" t="s">
        <v>103</v>
      </c>
      <c r="Q4" s="275" t="s">
        <v>104</v>
      </c>
      <c r="R4" s="11"/>
    </row>
    <row r="5" spans="2:18" ht="18" customHeight="1" x14ac:dyDescent="0.25">
      <c r="B5" s="284"/>
      <c r="C5" s="285"/>
      <c r="D5" s="285"/>
      <c r="E5" s="285"/>
      <c r="F5" s="285"/>
      <c r="G5" s="285"/>
      <c r="H5" s="285"/>
      <c r="I5" s="285"/>
      <c r="J5" s="285"/>
      <c r="K5" s="275"/>
      <c r="L5" s="275"/>
      <c r="M5" s="275"/>
      <c r="N5" s="275"/>
      <c r="O5" s="275"/>
      <c r="P5" s="285"/>
      <c r="Q5" s="275"/>
      <c r="R5" s="11"/>
    </row>
    <row r="6" spans="2:18" ht="25.5" customHeight="1" x14ac:dyDescent="0.25">
      <c r="B6" s="279" t="s">
        <v>16</v>
      </c>
      <c r="C6" s="280"/>
      <c r="D6" s="280"/>
      <c r="E6" s="280"/>
      <c r="F6" s="280"/>
      <c r="G6" s="280"/>
      <c r="H6" s="280"/>
      <c r="I6" s="280"/>
      <c r="J6" s="280"/>
      <c r="K6" s="280"/>
      <c r="L6" s="280"/>
      <c r="M6" s="280"/>
      <c r="N6" s="280"/>
      <c r="O6" s="280"/>
      <c r="P6" s="280"/>
      <c r="Q6" s="281"/>
      <c r="R6" s="11"/>
    </row>
    <row r="7" spans="2:18" ht="25.5" customHeight="1" x14ac:dyDescent="0.3">
      <c r="B7" s="105" t="s">
        <v>33</v>
      </c>
      <c r="C7" s="106">
        <f>IFERROR('APPENDIX 13'!C25/'APPENDIX 13'!C$44*100,"")</f>
        <v>6.2741212888029469</v>
      </c>
      <c r="D7" s="106">
        <f>IFERROR('APPENDIX 13'!D25/'APPENDIX 13'!D$44*100,"")</f>
        <v>3.6320774801906035</v>
      </c>
      <c r="E7" s="106">
        <f>IFERROR('APPENDIX 13'!E25/'APPENDIX 13'!E$44*100,"")</f>
        <v>3.4457051561876337</v>
      </c>
      <c r="F7" s="106">
        <f>IFERROR('APPENDIX 13'!F25/'APPENDIX 13'!F$44*100,"")</f>
        <v>8.4517227791586844</v>
      </c>
      <c r="G7" s="106">
        <f>IFERROR('APPENDIX 13'!G25/'APPENDIX 13'!G$44*100,"")</f>
        <v>15.697820601174836</v>
      </c>
      <c r="H7" s="106">
        <f>IFERROR('APPENDIX 13'!H25/'APPENDIX 13'!H$44*100,"")</f>
        <v>7.0612814619318467</v>
      </c>
      <c r="I7" s="106">
        <f>IFERROR('APPENDIX 13'!I25/'APPENDIX 13'!I$44*100,"")</f>
        <v>5.9402993623847227</v>
      </c>
      <c r="J7" s="106">
        <f>IFERROR('APPENDIX 13'!J25/'APPENDIX 13'!J$44*100,"")</f>
        <v>3.9503544708929446</v>
      </c>
      <c r="K7" s="106">
        <f>IFERROR('APPENDIX 13'!K25/'APPENDIX 13'!K$44*100,"")</f>
        <v>0</v>
      </c>
      <c r="L7" s="106">
        <f>IFERROR('APPENDIX 13'!L25/'APPENDIX 13'!L$44*100,"")</f>
        <v>7.7386160966924393</v>
      </c>
      <c r="M7" s="106">
        <f>IFERROR('APPENDIX 13'!M25/'APPENDIX 13'!M$44*100,"")</f>
        <v>2.6891453298299601</v>
      </c>
      <c r="N7" s="106">
        <f>IFERROR('APPENDIX 13'!N25/'APPENDIX 13'!N$44*100,"")</f>
        <v>1.9401240944444322</v>
      </c>
      <c r="O7" s="106">
        <f>IFERROR('APPENDIX 13'!O25/'APPENDIX 13'!O$44*100,"")</f>
        <v>17.65694049959313</v>
      </c>
      <c r="P7" s="106">
        <f>IFERROR('APPENDIX 13'!P25/'APPENDIX 13'!P$44*100,"")</f>
        <v>2.345436088076998</v>
      </c>
      <c r="Q7" s="107">
        <f>IFERROR('APPENDIX 13'!Q25/'APPENDIX 13'!Q$44*100,"")</f>
        <v>9.2548447938048124</v>
      </c>
      <c r="R7" s="11"/>
    </row>
    <row r="8" spans="2:18" ht="25.5" customHeight="1" x14ac:dyDescent="0.3">
      <c r="B8" s="80" t="s">
        <v>20</v>
      </c>
      <c r="C8" s="106">
        <f>IFERROR('APPENDIX 13'!C11/'APPENDIX 13'!C$44*100,"")</f>
        <v>1.7448494831578696</v>
      </c>
      <c r="D8" s="106">
        <f>IFERROR('APPENDIX 13'!D11/'APPENDIX 13'!D$44*100,"")</f>
        <v>4.6626596267665876</v>
      </c>
      <c r="E8" s="106">
        <f>IFERROR('APPENDIX 13'!E11/'APPENDIX 13'!E$44*100,"")</f>
        <v>5.8127375746466825</v>
      </c>
      <c r="F8" s="106">
        <f>IFERROR('APPENDIX 13'!F11/'APPENDIX 13'!F$44*100,"")</f>
        <v>7.4697690824176668</v>
      </c>
      <c r="G8" s="106">
        <f>IFERROR('APPENDIX 13'!G11/'APPENDIX 13'!G$44*100,"")</f>
        <v>3.7547697554836716</v>
      </c>
      <c r="H8" s="106">
        <f>IFERROR('APPENDIX 13'!H11/'APPENDIX 13'!H$44*100,"")</f>
        <v>6.0930764072996961</v>
      </c>
      <c r="I8" s="106">
        <f>IFERROR('APPENDIX 13'!I11/'APPENDIX 13'!I$44*100,"")</f>
        <v>6.2324877186712566</v>
      </c>
      <c r="J8" s="106">
        <f>IFERROR('APPENDIX 13'!J11/'APPENDIX 13'!J$44*100,"")</f>
        <v>8.4358410221356106</v>
      </c>
      <c r="K8" s="106">
        <f>IFERROR('APPENDIX 13'!K11/'APPENDIX 13'!K$44*100,"")</f>
        <v>0</v>
      </c>
      <c r="L8" s="106">
        <f>IFERROR('APPENDIX 13'!L11/'APPENDIX 13'!L$44*100,"")</f>
        <v>6.7394223323795117</v>
      </c>
      <c r="M8" s="106">
        <f>IFERROR('APPENDIX 13'!M11/'APPENDIX 13'!M$44*100,"")</f>
        <v>5.7960553097505505</v>
      </c>
      <c r="N8" s="106">
        <f>IFERROR('APPENDIX 13'!N11/'APPENDIX 13'!N$44*100,"")</f>
        <v>11.16676339370744</v>
      </c>
      <c r="O8" s="106">
        <f>IFERROR('APPENDIX 13'!O11/'APPENDIX 13'!O$44*100,"")</f>
        <v>9.8918537205755541</v>
      </c>
      <c r="P8" s="106">
        <f>IFERROR('APPENDIX 13'!P11/'APPENDIX 13'!P$44*100,"")</f>
        <v>5.7263942077706513</v>
      </c>
      <c r="Q8" s="107">
        <f>IFERROR('APPENDIX 13'!Q11/'APPENDIX 13'!Q$44*100,"")</f>
        <v>7.665590280569325</v>
      </c>
      <c r="R8" s="11"/>
    </row>
    <row r="9" spans="2:18" ht="25.5" customHeight="1" x14ac:dyDescent="0.3">
      <c r="B9" s="80" t="s">
        <v>22</v>
      </c>
      <c r="C9" s="106">
        <f>IFERROR('APPENDIX 13'!C14/'APPENDIX 13'!C$44*100,"")</f>
        <v>0</v>
      </c>
      <c r="D9" s="106">
        <f>IFERROR('APPENDIX 13'!D14/'APPENDIX 13'!D$44*100,"")</f>
        <v>3.7853172406585194</v>
      </c>
      <c r="E9" s="106">
        <f>IFERROR('APPENDIX 13'!E14/'APPENDIX 13'!E$44*100,"")</f>
        <v>6.5829824806394184</v>
      </c>
      <c r="F9" s="106">
        <f>IFERROR('APPENDIX 13'!F14/'APPENDIX 13'!F$44*100,"")</f>
        <v>5.2770819009514653</v>
      </c>
      <c r="G9" s="106">
        <f>IFERROR('APPENDIX 13'!G14/'APPENDIX 13'!G$44*100,"")</f>
        <v>1.7234955321607563</v>
      </c>
      <c r="H9" s="106">
        <f>IFERROR('APPENDIX 13'!H14/'APPENDIX 13'!H$44*100,"")</f>
        <v>3.4467023940110373</v>
      </c>
      <c r="I9" s="106">
        <f>IFERROR('APPENDIX 13'!I14/'APPENDIX 13'!I$44*100,"")</f>
        <v>10.21615560279673</v>
      </c>
      <c r="J9" s="106">
        <f>IFERROR('APPENDIX 13'!J14/'APPENDIX 13'!J$44*100,"")</f>
        <v>12.420766368846964</v>
      </c>
      <c r="K9" s="106">
        <f>IFERROR('APPENDIX 13'!K14/'APPENDIX 13'!K$44*100,"")</f>
        <v>0</v>
      </c>
      <c r="L9" s="106">
        <f>IFERROR('APPENDIX 13'!L14/'APPENDIX 13'!L$44*100,"")</f>
        <v>10.880940877545415</v>
      </c>
      <c r="M9" s="106">
        <f>IFERROR('APPENDIX 13'!M14/'APPENDIX 13'!M$44*100,"")</f>
        <v>12.291437198145964</v>
      </c>
      <c r="N9" s="106">
        <f>IFERROR('APPENDIX 13'!N14/'APPENDIX 13'!N$44*100,"")</f>
        <v>5.7407965527827134</v>
      </c>
      <c r="O9" s="106">
        <f>IFERROR('APPENDIX 13'!O14/'APPENDIX 13'!O$44*100,"")</f>
        <v>6.8667769008014243</v>
      </c>
      <c r="P9" s="106">
        <f>IFERROR('APPENDIX 13'!P14/'APPENDIX 13'!P$44*100,"")</f>
        <v>6.1585590155988763</v>
      </c>
      <c r="Q9" s="107">
        <f>IFERROR('APPENDIX 13'!Q14/'APPENDIX 13'!Q$44*100,"")</f>
        <v>7.6263807629244216</v>
      </c>
      <c r="R9" s="11"/>
    </row>
    <row r="10" spans="2:18" ht="25.5" customHeight="1" x14ac:dyDescent="0.3">
      <c r="B10" s="80" t="s">
        <v>45</v>
      </c>
      <c r="C10" s="106">
        <f>IFERROR('APPENDIX 13'!C42/'APPENDIX 13'!C$44*100,"")</f>
        <v>3.9161434585054153</v>
      </c>
      <c r="D10" s="106">
        <f>IFERROR('APPENDIX 13'!D42/'APPENDIX 13'!D$44*100,"")</f>
        <v>2.5437219600754055</v>
      </c>
      <c r="E10" s="106">
        <f>IFERROR('APPENDIX 13'!E42/'APPENDIX 13'!E$44*100,"")</f>
        <v>6.8840432304764079</v>
      </c>
      <c r="F10" s="106">
        <f>IFERROR('APPENDIX 13'!F42/'APPENDIX 13'!F$44*100,"")</f>
        <v>5.2975650294589363</v>
      </c>
      <c r="G10" s="106">
        <f>IFERROR('APPENDIX 13'!G42/'APPENDIX 13'!G$44*100,"")</f>
        <v>4.2461083094384167</v>
      </c>
      <c r="H10" s="106">
        <f>IFERROR('APPENDIX 13'!H42/'APPENDIX 13'!H$44*100,"")</f>
        <v>1.8334424282638564</v>
      </c>
      <c r="I10" s="106">
        <f>IFERROR('APPENDIX 13'!I42/'APPENDIX 13'!I$44*100,"")</f>
        <v>5.1777843022840049</v>
      </c>
      <c r="J10" s="106">
        <f>IFERROR('APPENDIX 13'!J42/'APPENDIX 13'!J$44*100,"")</f>
        <v>4.7677357598890469</v>
      </c>
      <c r="K10" s="106">
        <f>IFERROR('APPENDIX 13'!K42/'APPENDIX 13'!K$44*100,"")</f>
        <v>0</v>
      </c>
      <c r="L10" s="106">
        <f>IFERROR('APPENDIX 13'!L42/'APPENDIX 13'!L$44*100,"")</f>
        <v>3.0045118285295747</v>
      </c>
      <c r="M10" s="106">
        <f>IFERROR('APPENDIX 13'!M42/'APPENDIX 13'!M$44*100,"")</f>
        <v>7.7917494724529037</v>
      </c>
      <c r="N10" s="106">
        <f>IFERROR('APPENDIX 13'!N42/'APPENDIX 13'!N$44*100,"")</f>
        <v>3.8997429824345189</v>
      </c>
      <c r="O10" s="106">
        <f>IFERROR('APPENDIX 13'!O42/'APPENDIX 13'!O$44*100,"")</f>
        <v>12.023170856546988</v>
      </c>
      <c r="P10" s="106">
        <f>IFERROR('APPENDIX 13'!P42/'APPENDIX 13'!P$44*100,"")</f>
        <v>5.7581276928072347</v>
      </c>
      <c r="Q10" s="107">
        <f>IFERROR('APPENDIX 13'!Q42/'APPENDIX 13'!Q$44*100,"")</f>
        <v>6.9655782746088244</v>
      </c>
      <c r="R10" s="11"/>
    </row>
    <row r="11" spans="2:18" ht="25.5" customHeight="1" x14ac:dyDescent="0.3">
      <c r="B11" s="80" t="s">
        <v>191</v>
      </c>
      <c r="C11" s="106">
        <f>IFERROR('APPENDIX 13'!C12/'APPENDIX 13'!C$44*100,"")</f>
        <v>0</v>
      </c>
      <c r="D11" s="106">
        <f>IFERROR('APPENDIX 13'!D12/'APPENDIX 13'!D$44*100,"")</f>
        <v>9.9301493785249502</v>
      </c>
      <c r="E11" s="106">
        <f>IFERROR('APPENDIX 13'!E12/'APPENDIX 13'!E$44*100,"")</f>
        <v>7.1188002432236592</v>
      </c>
      <c r="F11" s="106">
        <f>IFERROR('APPENDIX 13'!F12/'APPENDIX 13'!F$44*100,"")</f>
        <v>4.5646627474854888</v>
      </c>
      <c r="G11" s="106">
        <f>IFERROR('APPENDIX 13'!G12/'APPENDIX 13'!G$44*100,"")</f>
        <v>4.8515692479256698</v>
      </c>
      <c r="H11" s="106">
        <f>IFERROR('APPENDIX 13'!H12/'APPENDIX 13'!H$44*100,"")</f>
        <v>10.958610678550542</v>
      </c>
      <c r="I11" s="106">
        <f>IFERROR('APPENDIX 13'!I12/'APPENDIX 13'!I$44*100,"")</f>
        <v>5.7592443145868577</v>
      </c>
      <c r="J11" s="106">
        <f>IFERROR('APPENDIX 13'!J12/'APPENDIX 13'!J$44*100,"")</f>
        <v>6.6808068249317509</v>
      </c>
      <c r="K11" s="106">
        <f>IFERROR('APPENDIX 13'!K12/'APPENDIX 13'!K$44*100,"")</f>
        <v>0</v>
      </c>
      <c r="L11" s="106">
        <f>IFERROR('APPENDIX 13'!L12/'APPENDIX 13'!L$44*100,"")</f>
        <v>17.608596257411062</v>
      </c>
      <c r="M11" s="106">
        <f>IFERROR('APPENDIX 13'!M12/'APPENDIX 13'!M$44*100,"")</f>
        <v>5.3272051010780617</v>
      </c>
      <c r="N11" s="106">
        <f>IFERROR('APPENDIX 13'!N12/'APPENDIX 13'!N$44*100,"")</f>
        <v>3.7591059732495582</v>
      </c>
      <c r="O11" s="106">
        <f>IFERROR('APPENDIX 13'!O12/'APPENDIX 13'!O$44*100,"")</f>
        <v>5.8894957742617757</v>
      </c>
      <c r="P11" s="106">
        <f>IFERROR('APPENDIX 13'!P12/'APPENDIX 13'!P$44*100,"")</f>
        <v>16.766594691824707</v>
      </c>
      <c r="Q11" s="107">
        <f>IFERROR('APPENDIX 13'!Q12/'APPENDIX 13'!Q$44*100,"")</f>
        <v>6.303370114240292</v>
      </c>
      <c r="R11" s="11"/>
    </row>
    <row r="12" spans="2:18" ht="25.5" customHeight="1" x14ac:dyDescent="0.3">
      <c r="B12" s="80" t="s">
        <v>17</v>
      </c>
      <c r="C12" s="106">
        <f>IFERROR('APPENDIX 13'!C7/'APPENDIX 13'!C$44*100,"")</f>
        <v>0</v>
      </c>
      <c r="D12" s="106">
        <f>IFERROR('APPENDIX 13'!D7/'APPENDIX 13'!D$44*100,"")</f>
        <v>3.1935030599565687E-3</v>
      </c>
      <c r="E12" s="106">
        <f>IFERROR('APPENDIX 13'!E7/'APPENDIX 13'!E$44*100,"")</f>
        <v>8.8295026340066696E-2</v>
      </c>
      <c r="F12" s="106">
        <f>IFERROR('APPENDIX 13'!F7/'APPENDIX 13'!F$44*100,"")</f>
        <v>1.3080568165216036E-2</v>
      </c>
      <c r="G12" s="106">
        <f>IFERROR('APPENDIX 13'!G7/'APPENDIX 13'!G$44*100,"")</f>
        <v>0.1055241226841689</v>
      </c>
      <c r="H12" s="106">
        <f>IFERROR('APPENDIX 13'!H7/'APPENDIX 13'!H$44*100,"")</f>
        <v>-7.1484577762766857E-2</v>
      </c>
      <c r="I12" s="106">
        <f>IFERROR('APPENDIX 13'!I7/'APPENDIX 13'!I$44*100,"")</f>
        <v>0</v>
      </c>
      <c r="J12" s="106">
        <f>IFERROR('APPENDIX 13'!J7/'APPENDIX 13'!J$44*100,"")</f>
        <v>0</v>
      </c>
      <c r="K12" s="106">
        <f>IFERROR('APPENDIX 13'!K7/'APPENDIX 13'!K$44*100,"")</f>
        <v>0</v>
      </c>
      <c r="L12" s="106">
        <f>IFERROR('APPENDIX 13'!L7/'APPENDIX 13'!L$44*100,"")</f>
        <v>0.75742277812762848</v>
      </c>
      <c r="M12" s="106">
        <f>IFERROR('APPENDIX 13'!M7/'APPENDIX 13'!M$44*100,"")</f>
        <v>2.53329431653131E-2</v>
      </c>
      <c r="N12" s="106">
        <f>IFERROR('APPENDIX 13'!N7/'APPENDIX 13'!N$44*100,"")</f>
        <v>0.86415714148066325</v>
      </c>
      <c r="O12" s="106">
        <f>IFERROR('APPENDIX 13'!O7/'APPENDIX 13'!O$44*100,"")</f>
        <v>16.376435978894733</v>
      </c>
      <c r="P12" s="106">
        <f>IFERROR('APPENDIX 13'!P7/'APPENDIX 13'!P$44*100,"")</f>
        <v>0.35506770073271199</v>
      </c>
      <c r="Q12" s="107">
        <f>IFERROR('APPENDIX 13'!Q7/'APPENDIX 13'!Q$44*100,"")</f>
        <v>5.3955397772232336</v>
      </c>
      <c r="R12" s="11"/>
    </row>
    <row r="13" spans="2:18" ht="25.5" customHeight="1" x14ac:dyDescent="0.3">
      <c r="B13" s="80" t="s">
        <v>27</v>
      </c>
      <c r="C13" s="106">
        <f>IFERROR('APPENDIX 13'!C19/'APPENDIX 13'!C$44*100,"")</f>
        <v>15.008315627810006</v>
      </c>
      <c r="D13" s="106">
        <f>IFERROR('APPENDIX 13'!D19/'APPENDIX 13'!D$44*100,"")</f>
        <v>10.191774697391393</v>
      </c>
      <c r="E13" s="106">
        <f>IFERROR('APPENDIX 13'!E19/'APPENDIX 13'!E$44*100,"")</f>
        <v>6.9792655129303283</v>
      </c>
      <c r="F13" s="106">
        <f>IFERROR('APPENDIX 13'!F19/'APPENDIX 13'!F$44*100,"")</f>
        <v>10.892485213589083</v>
      </c>
      <c r="G13" s="106">
        <f>IFERROR('APPENDIX 13'!G19/'APPENDIX 13'!G$44*100,"")</f>
        <v>3.6556943291857573</v>
      </c>
      <c r="H13" s="106">
        <f>IFERROR('APPENDIX 13'!H19/'APPENDIX 13'!H$44*100,"")</f>
        <v>8.3593118750080944</v>
      </c>
      <c r="I13" s="106">
        <f>IFERROR('APPENDIX 13'!I19/'APPENDIX 13'!I$44*100,"")</f>
        <v>3.1974151007412459</v>
      </c>
      <c r="J13" s="106">
        <f>IFERROR('APPENDIX 13'!J19/'APPENDIX 13'!J$44*100,"")</f>
        <v>3.9118229708443324</v>
      </c>
      <c r="K13" s="106">
        <f>IFERROR('APPENDIX 13'!K19/'APPENDIX 13'!K$44*100,"")</f>
        <v>2.5944441436509513</v>
      </c>
      <c r="L13" s="106">
        <f>IFERROR('APPENDIX 13'!L19/'APPENDIX 13'!L$44*100,"")</f>
        <v>5.6706240523489777</v>
      </c>
      <c r="M13" s="106">
        <f>IFERROR('APPENDIX 13'!M19/'APPENDIX 13'!M$44*100,"")</f>
        <v>8.9533259598190522</v>
      </c>
      <c r="N13" s="106">
        <f>IFERROR('APPENDIX 13'!N19/'APPENDIX 13'!N$44*100,"")</f>
        <v>8.2723747571553741</v>
      </c>
      <c r="O13" s="106">
        <f>IFERROR('APPENDIX 13'!O19/'APPENDIX 13'!O$44*100,"")</f>
        <v>3.7513728660932872</v>
      </c>
      <c r="P13" s="106">
        <f>IFERROR('APPENDIX 13'!P19/'APPENDIX 13'!P$44*100,"")</f>
        <v>3.8240691379490905</v>
      </c>
      <c r="Q13" s="107">
        <f>IFERROR('APPENDIX 13'!Q19/'APPENDIX 13'!Q$44*100,"")</f>
        <v>5.2947046390051069</v>
      </c>
      <c r="R13" s="11"/>
    </row>
    <row r="14" spans="2:18" ht="25.5" customHeight="1" x14ac:dyDescent="0.3">
      <c r="B14" s="80" t="s">
        <v>30</v>
      </c>
      <c r="C14" s="106">
        <f>IFERROR('APPENDIX 13'!C22/'APPENDIX 13'!C$44*100,"")</f>
        <v>47.978307749846813</v>
      </c>
      <c r="D14" s="106">
        <f>IFERROR('APPENDIX 13'!D22/'APPENDIX 13'!D$44*100,"")</f>
        <v>4.1621022153233955</v>
      </c>
      <c r="E14" s="106">
        <f>IFERROR('APPENDIX 13'!E22/'APPENDIX 13'!E$44*100,"")</f>
        <v>7.3722498518336881</v>
      </c>
      <c r="F14" s="106">
        <f>IFERROR('APPENDIX 13'!F22/'APPENDIX 13'!F$44*100,"")</f>
        <v>8.6385113402343627</v>
      </c>
      <c r="G14" s="106">
        <f>IFERROR('APPENDIX 13'!G22/'APPENDIX 13'!G$44*100,"")</f>
        <v>6.0212585510365466</v>
      </c>
      <c r="H14" s="106">
        <f>IFERROR('APPENDIX 13'!H22/'APPENDIX 13'!H$44*100,"")</f>
        <v>5.8325437650005529</v>
      </c>
      <c r="I14" s="106">
        <f>IFERROR('APPENDIX 13'!I22/'APPENDIX 13'!I$44*100,"")</f>
        <v>5.1500844349587256</v>
      </c>
      <c r="J14" s="106">
        <f>IFERROR('APPENDIX 13'!J22/'APPENDIX 13'!J$44*100,"")</f>
        <v>3.068379182202746</v>
      </c>
      <c r="K14" s="106">
        <f>IFERROR('APPENDIX 13'!K22/'APPENDIX 13'!K$44*100,"")</f>
        <v>0</v>
      </c>
      <c r="L14" s="106">
        <f>IFERROR('APPENDIX 13'!L22/'APPENDIX 13'!L$44*100,"")</f>
        <v>6.8307657942668021</v>
      </c>
      <c r="M14" s="106">
        <f>IFERROR('APPENDIX 13'!M22/'APPENDIX 13'!M$44*100,"")</f>
        <v>4.7262725893358226</v>
      </c>
      <c r="N14" s="106">
        <f>IFERROR('APPENDIX 13'!N22/'APPENDIX 13'!N$44*100,"")</f>
        <v>7.8391477862205416</v>
      </c>
      <c r="O14" s="106">
        <f>IFERROR('APPENDIX 13'!O22/'APPENDIX 13'!O$44*100,"")</f>
        <v>1.0168014518980688</v>
      </c>
      <c r="P14" s="106">
        <f>IFERROR('APPENDIX 13'!P22/'APPENDIX 13'!P$44*100,"")</f>
        <v>2.1243542130543034</v>
      </c>
      <c r="Q14" s="107">
        <f>IFERROR('APPENDIX 13'!Q22/'APPENDIX 13'!Q$44*100,"")</f>
        <v>4.5164228975920864</v>
      </c>
      <c r="R14" s="11"/>
    </row>
    <row r="15" spans="2:18" ht="25.5" customHeight="1" x14ac:dyDescent="0.3">
      <c r="B15" s="80" t="s">
        <v>29</v>
      </c>
      <c r="C15" s="106">
        <f>IFERROR('APPENDIX 13'!C21/'APPENDIX 13'!C$44*100,"")</f>
        <v>4.4999880636921388</v>
      </c>
      <c r="D15" s="106">
        <f>IFERROR('APPENDIX 13'!D21/'APPENDIX 13'!D$44*100,"")</f>
        <v>7.4486523417086987</v>
      </c>
      <c r="E15" s="106">
        <f>IFERROR('APPENDIX 13'!E21/'APPENDIX 13'!E$44*100,"")</f>
        <v>11.574565314678855</v>
      </c>
      <c r="F15" s="106">
        <f>IFERROR('APPENDIX 13'!F21/'APPENDIX 13'!F$44*100,"")</f>
        <v>4.1805593472210782</v>
      </c>
      <c r="G15" s="106">
        <f>IFERROR('APPENDIX 13'!G21/'APPENDIX 13'!G$44*100,"")</f>
        <v>8.014296564473284</v>
      </c>
      <c r="H15" s="106">
        <f>IFERROR('APPENDIX 13'!H21/'APPENDIX 13'!H$44*100,"")</f>
        <v>2.179158783437098</v>
      </c>
      <c r="I15" s="106">
        <f>IFERROR('APPENDIX 13'!I21/'APPENDIX 13'!I$44*100,"")</f>
        <v>3.8814603812830071</v>
      </c>
      <c r="J15" s="106">
        <f>IFERROR('APPENDIX 13'!J21/'APPENDIX 13'!J$44*100,"")</f>
        <v>3.3557831731386885</v>
      </c>
      <c r="K15" s="106">
        <f>IFERROR('APPENDIX 13'!K21/'APPENDIX 13'!K$44*100,"")</f>
        <v>0.52330046663097252</v>
      </c>
      <c r="L15" s="106">
        <f>IFERROR('APPENDIX 13'!L21/'APPENDIX 13'!L$44*100,"")</f>
        <v>7.2230640246866678</v>
      </c>
      <c r="M15" s="106">
        <f>IFERROR('APPENDIX 13'!M21/'APPENDIX 13'!M$44*100,"")</f>
        <v>2.6398529163215496</v>
      </c>
      <c r="N15" s="106">
        <f>IFERROR('APPENDIX 13'!N21/'APPENDIX 13'!N$44*100,"")</f>
        <v>5.253986909358173</v>
      </c>
      <c r="O15" s="106">
        <f>IFERROR('APPENDIX 13'!O21/'APPENDIX 13'!O$44*100,"")</f>
        <v>3.5311243708239277</v>
      </c>
      <c r="P15" s="106">
        <f>IFERROR('APPENDIX 13'!P21/'APPENDIX 13'!P$44*100,"")</f>
        <v>10.000942005608881</v>
      </c>
      <c r="Q15" s="107">
        <f>IFERROR('APPENDIX 13'!Q21/'APPENDIX 13'!Q$44*100,"")</f>
        <v>4.1371815920399406</v>
      </c>
      <c r="R15" s="11"/>
    </row>
    <row r="16" spans="2:18" ht="25.5" customHeight="1" x14ac:dyDescent="0.3">
      <c r="B16" s="80" t="s">
        <v>195</v>
      </c>
      <c r="C16" s="106">
        <f>IFERROR('APPENDIX 13'!C34/'APPENDIX 13'!C$44*100,"")</f>
        <v>0</v>
      </c>
      <c r="D16" s="106">
        <f>IFERROR('APPENDIX 13'!D34/'APPENDIX 13'!D$44*100,"")</f>
        <v>0.31383425525573189</v>
      </c>
      <c r="E16" s="106">
        <f>IFERROR('APPENDIX 13'!E34/'APPENDIX 13'!E$44*100,"")</f>
        <v>0.16867318855001534</v>
      </c>
      <c r="F16" s="106">
        <f>IFERROR('APPENDIX 13'!F34/'APPENDIX 13'!F$44*100,"")</f>
        <v>8.9123572648076424E-2</v>
      </c>
      <c r="G16" s="106">
        <f>IFERROR('APPENDIX 13'!G34/'APPENDIX 13'!G$44*100,"")</f>
        <v>0.35474343959134808</v>
      </c>
      <c r="H16" s="106">
        <f>IFERROR('APPENDIX 13'!H34/'APPENDIX 13'!H$44*100,"")</f>
        <v>1.0662410469925168</v>
      </c>
      <c r="I16" s="106">
        <f>IFERROR('APPENDIX 13'!I34/'APPENDIX 13'!I$44*100,"")</f>
        <v>1.7859518010009203</v>
      </c>
      <c r="J16" s="106">
        <f>IFERROR('APPENDIX 13'!J34/'APPENDIX 13'!J$44*100,"")</f>
        <v>2.2114314561732549</v>
      </c>
      <c r="K16" s="106">
        <f>IFERROR('APPENDIX 13'!K34/'APPENDIX 13'!K$44*100,"")</f>
        <v>0</v>
      </c>
      <c r="L16" s="106">
        <f>IFERROR('APPENDIX 13'!L34/'APPENDIX 13'!L$44*100,"")</f>
        <v>2.3284106586651387</v>
      </c>
      <c r="M16" s="106">
        <f>IFERROR('APPENDIX 13'!M34/'APPENDIX 13'!M$44*100,"")</f>
        <v>0.27171870666168657</v>
      </c>
      <c r="N16" s="106">
        <f>IFERROR('APPENDIX 13'!N34/'APPENDIX 13'!N$44*100,"")</f>
        <v>0.78741039677506819</v>
      </c>
      <c r="O16" s="106">
        <f>IFERROR('APPENDIX 13'!O34/'APPENDIX 13'!O$44*100,"")</f>
        <v>9.7402268417226363</v>
      </c>
      <c r="P16" s="106">
        <f>IFERROR('APPENDIX 13'!P34/'APPENDIX 13'!P$44*100,"")</f>
        <v>1.2246072915444208</v>
      </c>
      <c r="Q16" s="107">
        <f>IFERROR('APPENDIX 13'!Q34/'APPENDIX 13'!Q$44*100,"")</f>
        <v>3.9671135839921727</v>
      </c>
      <c r="R16" s="11"/>
    </row>
    <row r="17" spans="2:18" ht="25.5" customHeight="1" x14ac:dyDescent="0.3">
      <c r="B17" s="80" t="s">
        <v>28</v>
      </c>
      <c r="C17" s="106">
        <f>IFERROR('APPENDIX 13'!C20/'APPENDIX 13'!C$44*100,"")</f>
        <v>0</v>
      </c>
      <c r="D17" s="106">
        <f>IFERROR('APPENDIX 13'!D20/'APPENDIX 13'!D$44*100,"")</f>
        <v>2.7948958143819893</v>
      </c>
      <c r="E17" s="106">
        <f>IFERROR('APPENDIX 13'!E20/'APPENDIX 13'!E$44*100,"")</f>
        <v>3.9210468733334727</v>
      </c>
      <c r="F17" s="106">
        <f>IFERROR('APPENDIX 13'!F20/'APPENDIX 13'!F$44*100,"")</f>
        <v>2.8237107098941485</v>
      </c>
      <c r="G17" s="106">
        <f>IFERROR('APPENDIX 13'!G20/'APPENDIX 13'!G$44*100,"")</f>
        <v>1.4247710712782879</v>
      </c>
      <c r="H17" s="106">
        <f>IFERROR('APPENDIX 13'!H20/'APPENDIX 13'!H$44*100,"")</f>
        <v>7.4636375139108493</v>
      </c>
      <c r="I17" s="106">
        <f>IFERROR('APPENDIX 13'!I20/'APPENDIX 13'!I$44*100,"")</f>
        <v>5.5732871018770025</v>
      </c>
      <c r="J17" s="106">
        <f>IFERROR('APPENDIX 13'!J20/'APPENDIX 13'!J$44*100,"")</f>
        <v>7.1622615005133383</v>
      </c>
      <c r="K17" s="106">
        <f>IFERROR('APPENDIX 13'!K20/'APPENDIX 13'!K$44*100,"")</f>
        <v>0</v>
      </c>
      <c r="L17" s="106">
        <f>IFERROR('APPENDIX 13'!L20/'APPENDIX 13'!L$44*100,"")</f>
        <v>1.3187463010136034</v>
      </c>
      <c r="M17" s="106">
        <f>IFERROR('APPENDIX 13'!M20/'APPENDIX 13'!M$44*100,"")</f>
        <v>6.6312030897034173</v>
      </c>
      <c r="N17" s="106">
        <f>IFERROR('APPENDIX 13'!N20/'APPENDIX 13'!N$44*100,"")</f>
        <v>6.5196919822619783</v>
      </c>
      <c r="O17" s="106">
        <f>IFERROR('APPENDIX 13'!O20/'APPENDIX 13'!O$44*100,"")</f>
        <v>0</v>
      </c>
      <c r="P17" s="106">
        <f>IFERROR('APPENDIX 13'!P20/'APPENDIX 13'!P$44*100,"")</f>
        <v>3.6691907856063648</v>
      </c>
      <c r="Q17" s="107">
        <f>IFERROR('APPENDIX 13'!Q20/'APPENDIX 13'!Q$44*100,"")</f>
        <v>3.2332555866168073</v>
      </c>
      <c r="R17" s="11"/>
    </row>
    <row r="18" spans="2:18" ht="25.5" customHeight="1" x14ac:dyDescent="0.3">
      <c r="B18" s="80" t="s">
        <v>19</v>
      </c>
      <c r="C18" s="106">
        <f>IFERROR('APPENDIX 13'!C9/'APPENDIX 13'!C$44*100,"")</f>
        <v>0.27206824385081207</v>
      </c>
      <c r="D18" s="106">
        <f>IFERROR('APPENDIX 13'!D9/'APPENDIX 13'!D$44*100,"")</f>
        <v>1.6014450117482204</v>
      </c>
      <c r="E18" s="106">
        <f>IFERROR('APPENDIX 13'!E9/'APPENDIX 13'!E$44*100,"")</f>
        <v>5.1732308832471459</v>
      </c>
      <c r="F18" s="106">
        <f>IFERROR('APPENDIX 13'!F9/'APPENDIX 13'!F$44*100,"")</f>
        <v>7.5562407488332433</v>
      </c>
      <c r="G18" s="106">
        <f>IFERROR('APPENDIX 13'!G9/'APPENDIX 13'!G$44*100,"")</f>
        <v>25.0717498895905</v>
      </c>
      <c r="H18" s="106">
        <f>IFERROR('APPENDIX 13'!H9/'APPENDIX 13'!H$44*100,"")</f>
        <v>1.1676146468163708</v>
      </c>
      <c r="I18" s="106">
        <f>IFERROR('APPENDIX 13'!I9/'APPENDIX 13'!I$44*100,"")</f>
        <v>4.5071453006951065</v>
      </c>
      <c r="J18" s="106">
        <f>IFERROR('APPENDIX 13'!J9/'APPENDIX 13'!J$44*100,"")</f>
        <v>1.1157814853952976</v>
      </c>
      <c r="K18" s="106">
        <f>IFERROR('APPENDIX 13'!K9/'APPENDIX 13'!K$44*100,"")</f>
        <v>0</v>
      </c>
      <c r="L18" s="106">
        <f>IFERROR('APPENDIX 13'!L9/'APPENDIX 13'!L$44*100,"")</f>
        <v>9.903336479497332</v>
      </c>
      <c r="M18" s="106">
        <f>IFERROR('APPENDIX 13'!M9/'APPENDIX 13'!M$44*100,"")</f>
        <v>11.582801525928305</v>
      </c>
      <c r="N18" s="106">
        <f>IFERROR('APPENDIX 13'!N9/'APPENDIX 13'!N$44*100,"")</f>
        <v>4.111804881765198</v>
      </c>
      <c r="O18" s="106">
        <f>IFERROR('APPENDIX 13'!O9/'APPENDIX 13'!O$44*100,"")</f>
        <v>0</v>
      </c>
      <c r="P18" s="106">
        <f>IFERROR('APPENDIX 13'!P9/'APPENDIX 13'!P$44*100,"")</f>
        <v>0</v>
      </c>
      <c r="Q18" s="107">
        <f>IFERROR('APPENDIX 13'!Q9/'APPENDIX 13'!Q$44*100,"")</f>
        <v>3.1416699958652394</v>
      </c>
      <c r="R18" s="11"/>
    </row>
    <row r="19" spans="2:18" ht="25.5" customHeight="1" x14ac:dyDescent="0.3">
      <c r="B19" s="80" t="s">
        <v>26</v>
      </c>
      <c r="C19" s="106">
        <f>IFERROR('APPENDIX 13'!C18/'APPENDIX 13'!C$44*100,"")</f>
        <v>0</v>
      </c>
      <c r="D19" s="106">
        <f>IFERROR('APPENDIX 13'!D18/'APPENDIX 13'!D$44*100,"")</f>
        <v>4.5729028362178088</v>
      </c>
      <c r="E19" s="106">
        <f>IFERROR('APPENDIX 13'!E18/'APPENDIX 13'!E$44*100,"")</f>
        <v>1.7612823560587652</v>
      </c>
      <c r="F19" s="106">
        <f>IFERROR('APPENDIX 13'!F18/'APPENDIX 13'!F$44*100,"")</f>
        <v>2.9517831384968605</v>
      </c>
      <c r="G19" s="106">
        <f>IFERROR('APPENDIX 13'!G18/'APPENDIX 13'!G$44*100,"")</f>
        <v>1.0236491283837743</v>
      </c>
      <c r="H19" s="106">
        <f>IFERROR('APPENDIX 13'!H18/'APPENDIX 13'!H$44*100,"")</f>
        <v>2.2766966254297789</v>
      </c>
      <c r="I19" s="106">
        <f>IFERROR('APPENDIX 13'!I18/'APPENDIX 13'!I$44*100,"")</f>
        <v>2.8946580985960657</v>
      </c>
      <c r="J19" s="106">
        <f>IFERROR('APPENDIX 13'!J18/'APPENDIX 13'!J$44*100,"")</f>
        <v>2.7754820641937576</v>
      </c>
      <c r="K19" s="106">
        <f>IFERROR('APPENDIX 13'!K18/'APPENDIX 13'!K$44*100,"")</f>
        <v>0</v>
      </c>
      <c r="L19" s="106">
        <f>IFERROR('APPENDIX 13'!L18/'APPENDIX 13'!L$44*100,"")</f>
        <v>3.7146673567286279</v>
      </c>
      <c r="M19" s="106">
        <f>IFERROR('APPENDIX 13'!M18/'APPENDIX 13'!M$44*100,"")</f>
        <v>2.0228584029639545</v>
      </c>
      <c r="N19" s="106">
        <f>IFERROR('APPENDIX 13'!N18/'APPENDIX 13'!N$44*100,"")</f>
        <v>1.6472260253253053</v>
      </c>
      <c r="O19" s="106">
        <f>IFERROR('APPENDIX 13'!O18/'APPENDIX 13'!O$44*100,"")</f>
        <v>4.22631946962691</v>
      </c>
      <c r="P19" s="106">
        <f>IFERROR('APPENDIX 13'!P18/'APPENDIX 13'!P$44*100,"")</f>
        <v>2.9147969083270664</v>
      </c>
      <c r="Q19" s="107">
        <f>IFERROR('APPENDIX 13'!Q18/'APPENDIX 13'!Q$44*100,"")</f>
        <v>3.0674440324207133</v>
      </c>
      <c r="R19" s="11"/>
    </row>
    <row r="20" spans="2:18" ht="25.5" customHeight="1" x14ac:dyDescent="0.3">
      <c r="B20" s="80" t="s">
        <v>34</v>
      </c>
      <c r="C20" s="106">
        <f>IFERROR('APPENDIX 13'!C26/'APPENDIX 13'!C$44*100,"")</f>
        <v>2.7851385009588833E-3</v>
      </c>
      <c r="D20" s="106">
        <f>IFERROR('APPENDIX 13'!D26/'APPENDIX 13'!D$44*100,"")</f>
        <v>5.0185900587217471</v>
      </c>
      <c r="E20" s="106">
        <f>IFERROR('APPENDIX 13'!E26/'APPENDIX 13'!E$44*100,"")</f>
        <v>3.8508946606249261</v>
      </c>
      <c r="F20" s="106">
        <f>IFERROR('APPENDIX 13'!F26/'APPENDIX 13'!F$44*100,"")</f>
        <v>6.8842346940269641</v>
      </c>
      <c r="G20" s="106">
        <f>IFERROR('APPENDIX 13'!G26/'APPENDIX 13'!G$44*100,"")</f>
        <v>2.6916467886143378</v>
      </c>
      <c r="H20" s="106">
        <f>IFERROR('APPENDIX 13'!H26/'APPENDIX 13'!H$44*100,"")</f>
        <v>7.8543368472860271</v>
      </c>
      <c r="I20" s="106">
        <f>IFERROR('APPENDIX 13'!I26/'APPENDIX 13'!I$44*100,"")</f>
        <v>1.951456970852149</v>
      </c>
      <c r="J20" s="106">
        <f>IFERROR('APPENDIX 13'!J26/'APPENDIX 13'!J$44*100,"")</f>
        <v>4.1950275059381994</v>
      </c>
      <c r="K20" s="106">
        <f>IFERROR('APPENDIX 13'!K26/'APPENDIX 13'!K$44*100,"")</f>
        <v>0</v>
      </c>
      <c r="L20" s="106">
        <f>IFERROR('APPENDIX 13'!L26/'APPENDIX 13'!L$44*100,"")</f>
        <v>1.3782292431705554</v>
      </c>
      <c r="M20" s="106">
        <f>IFERROR('APPENDIX 13'!M26/'APPENDIX 13'!M$44*100,"")</f>
        <v>6.3035916695821177</v>
      </c>
      <c r="N20" s="106">
        <f>IFERROR('APPENDIX 13'!N26/'APPENDIX 13'!N$44*100,"")</f>
        <v>7.7718123211576771</v>
      </c>
      <c r="O20" s="106">
        <f>IFERROR('APPENDIX 13'!O26/'APPENDIX 13'!O$44*100,"")</f>
        <v>0.30705787639086735</v>
      </c>
      <c r="P20" s="106">
        <f>IFERROR('APPENDIX 13'!P26/'APPENDIX 13'!P$44*100,"")</f>
        <v>0.40153646903669665</v>
      </c>
      <c r="Q20" s="107">
        <f>IFERROR('APPENDIX 13'!Q26/'APPENDIX 13'!Q$44*100,"")</f>
        <v>2.7512692317205025</v>
      </c>
      <c r="R20" s="11"/>
    </row>
    <row r="21" spans="2:18" ht="25.5" customHeight="1" x14ac:dyDescent="0.3">
      <c r="B21" s="80" t="s">
        <v>37</v>
      </c>
      <c r="C21" s="106">
        <f>IFERROR('APPENDIX 13'!C29/'APPENDIX 13'!C$44*100,"")</f>
        <v>0.96771626600459948</v>
      </c>
      <c r="D21" s="106">
        <f>IFERROR('APPENDIX 13'!D29/'APPENDIX 13'!D$44*100,"")</f>
        <v>12.667755683467718</v>
      </c>
      <c r="E21" s="106">
        <f>IFERROR('APPENDIX 13'!E29/'APPENDIX 13'!E$44*100,"")</f>
        <v>4.1128109155963326</v>
      </c>
      <c r="F21" s="106">
        <f>IFERROR('APPENDIX 13'!F29/'APPENDIX 13'!F$44*100,"")</f>
        <v>5.3047560880771272</v>
      </c>
      <c r="G21" s="106">
        <f>IFERROR('APPENDIX 13'!G29/'APPENDIX 13'!G$44*100,"")</f>
        <v>1.696528256363691</v>
      </c>
      <c r="H21" s="106">
        <f>IFERROR('APPENDIX 13'!H29/'APPENDIX 13'!H$44*100,"")</f>
        <v>3.487102388830273</v>
      </c>
      <c r="I21" s="106">
        <f>IFERROR('APPENDIX 13'!I29/'APPENDIX 13'!I$44*100,"")</f>
        <v>1.768864505743176</v>
      </c>
      <c r="J21" s="106">
        <f>IFERROR('APPENDIX 13'!J29/'APPENDIX 13'!J$44*100,"")</f>
        <v>1.6417683052737702</v>
      </c>
      <c r="K21" s="106">
        <f>IFERROR('APPENDIX 13'!K29/'APPENDIX 13'!K$44*100,"")</f>
        <v>0</v>
      </c>
      <c r="L21" s="106">
        <f>IFERROR('APPENDIX 13'!L29/'APPENDIX 13'!L$44*100,"")</f>
        <v>1.1513663875007043</v>
      </c>
      <c r="M21" s="106">
        <f>IFERROR('APPENDIX 13'!M29/'APPENDIX 13'!M$44*100,"")</f>
        <v>2.9386595591991584</v>
      </c>
      <c r="N21" s="106">
        <f>IFERROR('APPENDIX 13'!N29/'APPENDIX 13'!N$44*100,"")</f>
        <v>5.3150201782317099</v>
      </c>
      <c r="O21" s="106">
        <f>IFERROR('APPENDIX 13'!O29/'APPENDIX 13'!O$44*100,"")</f>
        <v>0</v>
      </c>
      <c r="P21" s="106">
        <f>IFERROR('APPENDIX 13'!P29/'APPENDIX 13'!P$44*100,"")</f>
        <v>4.0500978580686988</v>
      </c>
      <c r="Q21" s="107">
        <f>IFERROR('APPENDIX 13'!Q29/'APPENDIX 13'!Q$44*100,"")</f>
        <v>2.0657294505534995</v>
      </c>
      <c r="R21" s="11"/>
    </row>
    <row r="22" spans="2:18" ht="25.5" customHeight="1" x14ac:dyDescent="0.3">
      <c r="B22" s="80" t="s">
        <v>38</v>
      </c>
      <c r="C22" s="106">
        <f>IFERROR('APPENDIX 13'!C30/'APPENDIX 13'!C$44*100,"")</f>
        <v>0</v>
      </c>
      <c r="D22" s="106">
        <f>IFERROR('APPENDIX 13'!D30/'APPENDIX 13'!D$44*100,"")</f>
        <v>2.2168717605298505</v>
      </c>
      <c r="E22" s="106">
        <f>IFERROR('APPENDIX 13'!E30/'APPENDIX 13'!E$44*100,"")</f>
        <v>4.3239272923994809</v>
      </c>
      <c r="F22" s="106">
        <f>IFERROR('APPENDIX 13'!F30/'APPENDIX 13'!F$44*100,"")</f>
        <v>3.0673769653797707</v>
      </c>
      <c r="G22" s="106">
        <f>IFERROR('APPENDIX 13'!G30/'APPENDIX 13'!G$44*100,"")</f>
        <v>0.40874312953281472</v>
      </c>
      <c r="H22" s="106">
        <f>IFERROR('APPENDIX 13'!H30/'APPENDIX 13'!H$44*100,"")</f>
        <v>4.6801227043985687</v>
      </c>
      <c r="I22" s="106">
        <f>IFERROR('APPENDIX 13'!I30/'APPENDIX 13'!I$44*100,"")</f>
        <v>3.3648618090253599</v>
      </c>
      <c r="J22" s="106">
        <f>IFERROR('APPENDIX 13'!J30/'APPENDIX 13'!J$44*100,"")</f>
        <v>3.5229752527659439</v>
      </c>
      <c r="K22" s="106">
        <f>IFERROR('APPENDIX 13'!K30/'APPENDIX 13'!K$44*100,"")</f>
        <v>0</v>
      </c>
      <c r="L22" s="106">
        <f>IFERROR('APPENDIX 13'!L30/'APPENDIX 13'!L$44*100,"")</f>
        <v>1.8314064948591879</v>
      </c>
      <c r="M22" s="106">
        <f>IFERROR('APPENDIX 13'!M30/'APPENDIX 13'!M$44*100,"")</f>
        <v>2.9088246773388051</v>
      </c>
      <c r="N22" s="106">
        <f>IFERROR('APPENDIX 13'!N30/'APPENDIX 13'!N$44*100,"")</f>
        <v>5.0575264468161869</v>
      </c>
      <c r="O22" s="106">
        <f>IFERROR('APPENDIX 13'!O30/'APPENDIX 13'!O$44*100,"")</f>
        <v>0</v>
      </c>
      <c r="P22" s="106">
        <f>IFERROR('APPENDIX 13'!P30/'APPENDIX 13'!P$44*100,"")</f>
        <v>0.9131139284738824</v>
      </c>
      <c r="Q22" s="107">
        <f>IFERROR('APPENDIX 13'!Q30/'APPENDIX 13'!Q$44*100,"")</f>
        <v>2.002622099519666</v>
      </c>
      <c r="R22" s="11"/>
    </row>
    <row r="23" spans="2:18" ht="25.5" customHeight="1" x14ac:dyDescent="0.3">
      <c r="B23" s="80" t="s">
        <v>24</v>
      </c>
      <c r="C23" s="106">
        <f>IFERROR('APPENDIX 13'!C16/'APPENDIX 13'!C$44*100,"")</f>
        <v>0</v>
      </c>
      <c r="D23" s="106">
        <f>IFERROR('APPENDIX 13'!D16/'APPENDIX 13'!D$44*100,"")</f>
        <v>0</v>
      </c>
      <c r="E23" s="106">
        <f>IFERROR('APPENDIX 13'!E16/'APPENDIX 13'!E$44*100,"")</f>
        <v>0</v>
      </c>
      <c r="F23" s="106">
        <f>IFERROR('APPENDIX 13'!F16/'APPENDIX 13'!F$44*100,"")</f>
        <v>0</v>
      </c>
      <c r="G23" s="106">
        <f>IFERROR('APPENDIX 13'!G16/'APPENDIX 13'!G$44*100,"")</f>
        <v>0</v>
      </c>
      <c r="H23" s="106">
        <f>IFERROR('APPENDIX 13'!H16/'APPENDIX 13'!H$44*100,"")</f>
        <v>0</v>
      </c>
      <c r="I23" s="106">
        <f>IFERROR('APPENDIX 13'!I16/'APPENDIX 13'!I$44*100,"")</f>
        <v>0.76016061530427781</v>
      </c>
      <c r="J23" s="106">
        <f>IFERROR('APPENDIX 13'!J16/'APPENDIX 13'!J$44*100,"")</f>
        <v>0.25586826685173464</v>
      </c>
      <c r="K23" s="106">
        <f>IFERROR('APPENDIX 13'!K16/'APPENDIX 13'!K$44*100,"")</f>
        <v>49.447723093520707</v>
      </c>
      <c r="L23" s="106">
        <f>IFERROR('APPENDIX 13'!L16/'APPENDIX 13'!L$44*100,"")</f>
        <v>0</v>
      </c>
      <c r="M23" s="106">
        <f>IFERROR('APPENDIX 13'!M16/'APPENDIX 13'!M$44*100,"")</f>
        <v>0</v>
      </c>
      <c r="N23" s="106">
        <f>IFERROR('APPENDIX 13'!N16/'APPENDIX 13'!N$44*100,"")</f>
        <v>0</v>
      </c>
      <c r="O23" s="106">
        <f>IFERROR('APPENDIX 13'!O16/'APPENDIX 13'!O$44*100,"")</f>
        <v>0</v>
      </c>
      <c r="P23" s="106">
        <f>IFERROR('APPENDIX 13'!P16/'APPENDIX 13'!P$44*100,"")</f>
        <v>0</v>
      </c>
      <c r="Q23" s="107">
        <f>IFERROR('APPENDIX 13'!Q16/'APPENDIX 13'!Q$44*100,"")</f>
        <v>1.8946585983156614</v>
      </c>
      <c r="R23" s="11"/>
    </row>
    <row r="24" spans="2:18" ht="25.5" customHeight="1" x14ac:dyDescent="0.3">
      <c r="B24" s="80" t="s">
        <v>196</v>
      </c>
      <c r="C24" s="106">
        <f>IFERROR('APPENDIX 13'!C35/'APPENDIX 13'!C$44*100,"")</f>
        <v>0</v>
      </c>
      <c r="D24" s="106">
        <f>IFERROR('APPENDIX 13'!D35/'APPENDIX 13'!D$44*100,"")</f>
        <v>8.5337175859439416</v>
      </c>
      <c r="E24" s="106">
        <f>IFERROR('APPENDIX 13'!E35/'APPENDIX 13'!E$44*100,"")</f>
        <v>1.4525246549841608</v>
      </c>
      <c r="F24" s="106">
        <f>IFERROR('APPENDIX 13'!F35/'APPENDIX 13'!F$44*100,"")</f>
        <v>1.7886863497763452</v>
      </c>
      <c r="G24" s="106">
        <f>IFERROR('APPENDIX 13'!G35/'APPENDIX 13'!G$44*100,"")</f>
        <v>2.4469871560206724</v>
      </c>
      <c r="H24" s="106">
        <f>IFERROR('APPENDIX 13'!H35/'APPENDIX 13'!H$44*100,"")</f>
        <v>0.66393481005028332</v>
      </c>
      <c r="I24" s="106">
        <f>IFERROR('APPENDIX 13'!I35/'APPENDIX 13'!I$44*100,"")</f>
        <v>1.8376705193465959</v>
      </c>
      <c r="J24" s="106">
        <f>IFERROR('APPENDIX 13'!J35/'APPENDIX 13'!J$44*100,"")</f>
        <v>0.96647192270692539</v>
      </c>
      <c r="K24" s="106">
        <f>IFERROR('APPENDIX 13'!K35/'APPENDIX 13'!K$44*100,"")</f>
        <v>0</v>
      </c>
      <c r="L24" s="106">
        <f>IFERROR('APPENDIX 13'!L35/'APPENDIX 13'!L$44*100,"")</f>
        <v>1.5854971313067252</v>
      </c>
      <c r="M24" s="106">
        <f>IFERROR('APPENDIX 13'!M35/'APPENDIX 13'!M$44*100,"")</f>
        <v>0.89001038879581906</v>
      </c>
      <c r="N24" s="106">
        <f>IFERROR('APPENDIX 13'!N35/'APPENDIX 13'!N$44*100,"")</f>
        <v>1.1998261154046963</v>
      </c>
      <c r="O24" s="106">
        <f>IFERROR('APPENDIX 13'!O35/'APPENDIX 13'!O$44*100,"")</f>
        <v>1.6086086728700839</v>
      </c>
      <c r="P24" s="106">
        <f>IFERROR('APPENDIX 13'!P35/'APPENDIX 13'!P$44*100,"")</f>
        <v>10.404373011065672</v>
      </c>
      <c r="Q24" s="107">
        <f>IFERROR('APPENDIX 13'!Q35/'APPENDIX 13'!Q$44*100,"")</f>
        <v>1.8637478980413946</v>
      </c>
      <c r="R24" s="11"/>
    </row>
    <row r="25" spans="2:18" ht="25.5" customHeight="1" x14ac:dyDescent="0.3">
      <c r="B25" s="80" t="s">
        <v>212</v>
      </c>
      <c r="C25" s="106">
        <f>IFERROR('APPENDIX 13'!C36/'APPENDIX 13'!C$44*100,"")</f>
        <v>0</v>
      </c>
      <c r="D25" s="106">
        <f>IFERROR('APPENDIX 13'!D36/'APPENDIX 13'!D$44*100,"")</f>
        <v>1.6859276836070716</v>
      </c>
      <c r="E25" s="106">
        <f>IFERROR('APPENDIX 13'!E36/'APPENDIX 13'!E$44*100,"")</f>
        <v>1.9314949348563033</v>
      </c>
      <c r="F25" s="106">
        <f>IFERROR('APPENDIX 13'!F36/'APPENDIX 13'!F$44*100,"")</f>
        <v>0.9118002018051834</v>
      </c>
      <c r="G25" s="106">
        <f>IFERROR('APPENDIX 13'!G36/'APPENDIX 13'!G$44*100,"")</f>
        <v>3.6881332261590392</v>
      </c>
      <c r="H25" s="106">
        <f>IFERROR('APPENDIX 13'!H36/'APPENDIX 13'!H$44*100,"")</f>
        <v>0.93637324613709294</v>
      </c>
      <c r="I25" s="106">
        <f>IFERROR('APPENDIX 13'!I36/'APPENDIX 13'!I$44*100,"")</f>
        <v>2.4212302044343335</v>
      </c>
      <c r="J25" s="106">
        <f>IFERROR('APPENDIX 13'!J36/'APPENDIX 13'!J$44*100,"")</f>
        <v>2.5778787593215231</v>
      </c>
      <c r="K25" s="106">
        <f>IFERROR('APPENDIX 13'!K36/'APPENDIX 13'!K$44*100,"")</f>
        <v>2.1811538839458491</v>
      </c>
      <c r="L25" s="106">
        <f>IFERROR('APPENDIX 13'!L36/'APPENDIX 13'!L$44*100,"")</f>
        <v>0.44106127939681405</v>
      </c>
      <c r="M25" s="106">
        <f>IFERROR('APPENDIX 13'!M36/'APPENDIX 13'!M$44*100,"")</f>
        <v>1.2121279176282564</v>
      </c>
      <c r="N25" s="106">
        <f>IFERROR('APPENDIX 13'!N36/'APPENDIX 13'!N$44*100,"")</f>
        <v>1.3421717200009859</v>
      </c>
      <c r="O25" s="106">
        <f>IFERROR('APPENDIX 13'!O36/'APPENDIX 13'!O$44*100,"")</f>
        <v>1.4858531896472449</v>
      </c>
      <c r="P25" s="106">
        <f>IFERROR('APPENDIX 13'!P36/'APPENDIX 13'!P$44*100,"")</f>
        <v>5.7721788379229348</v>
      </c>
      <c r="Q25" s="107">
        <f>IFERROR('APPENDIX 13'!Q36/'APPENDIX 13'!Q$44*100,"")</f>
        <v>1.8502940108173085</v>
      </c>
      <c r="R25" s="11"/>
    </row>
    <row r="26" spans="2:18" ht="25.5" customHeight="1" x14ac:dyDescent="0.3">
      <c r="B26" s="80" t="s">
        <v>25</v>
      </c>
      <c r="C26" s="106">
        <f>IFERROR('APPENDIX 13'!C17/'APPENDIX 13'!C$44*100,"")</f>
        <v>7.107991755990037</v>
      </c>
      <c r="D26" s="106">
        <f>IFERROR('APPENDIX 13'!D17/'APPENDIX 13'!D$44*100,"")</f>
        <v>2.1749207430604214</v>
      </c>
      <c r="E26" s="106">
        <f>IFERROR('APPENDIX 13'!E17/'APPENDIX 13'!E$44*100,"")</f>
        <v>1.9154412937035639</v>
      </c>
      <c r="F26" s="106">
        <f>IFERROR('APPENDIX 13'!F17/'APPENDIX 13'!F$44*100,"")</f>
        <v>1.6828053328370094</v>
      </c>
      <c r="G26" s="106">
        <f>IFERROR('APPENDIX 13'!G17/'APPENDIX 13'!G$44*100,"")</f>
        <v>0.17645978293297132</v>
      </c>
      <c r="H26" s="106">
        <f>IFERROR('APPENDIX 13'!H17/'APPENDIX 13'!H$44*100,"")</f>
        <v>1.3296629614242317</v>
      </c>
      <c r="I26" s="106">
        <f>IFERROR('APPENDIX 13'!I17/'APPENDIX 13'!I$44*100,"")</f>
        <v>2.9077656793284841</v>
      </c>
      <c r="J26" s="106">
        <f>IFERROR('APPENDIX 13'!J17/'APPENDIX 13'!J$44*100,"")</f>
        <v>3.6352460129799007</v>
      </c>
      <c r="K26" s="106">
        <f>IFERROR('APPENDIX 13'!K17/'APPENDIX 13'!K$44*100,"")</f>
        <v>2.0432701466468544</v>
      </c>
      <c r="L26" s="106">
        <f>IFERROR('APPENDIX 13'!L17/'APPENDIX 13'!L$44*100,"")</f>
        <v>-1.2365272133213869E-2</v>
      </c>
      <c r="M26" s="106">
        <f>IFERROR('APPENDIX 13'!M17/'APPENDIX 13'!M$44*100,"")</f>
        <v>1.88593079299361</v>
      </c>
      <c r="N26" s="106">
        <f>IFERROR('APPENDIX 13'!N17/'APPENDIX 13'!N$44*100,"")</f>
        <v>2.5198981341017714</v>
      </c>
      <c r="O26" s="106">
        <f>IFERROR('APPENDIX 13'!O17/'APPENDIX 13'!O$44*100,"")</f>
        <v>0</v>
      </c>
      <c r="P26" s="106">
        <f>IFERROR('APPENDIX 13'!P17/'APPENDIX 13'!P$44*100,"")</f>
        <v>1.2989152200214609</v>
      </c>
      <c r="Q26" s="107">
        <f>IFERROR('APPENDIX 13'!Q17/'APPENDIX 13'!Q$44*100,"")</f>
        <v>1.6839796260371478</v>
      </c>
      <c r="R26" s="11"/>
    </row>
    <row r="27" spans="2:18" ht="25.5" customHeight="1" x14ac:dyDescent="0.3">
      <c r="B27" s="80" t="s">
        <v>18</v>
      </c>
      <c r="C27" s="106">
        <f>IFERROR('APPENDIX 13'!C8/'APPENDIX 13'!C$44*100,"")</f>
        <v>0</v>
      </c>
      <c r="D27" s="106">
        <f>IFERROR('APPENDIX 13'!D8/'APPENDIX 13'!D$44*100,"")</f>
        <v>0.64058768198128802</v>
      </c>
      <c r="E27" s="106">
        <f>IFERROR('APPENDIX 13'!E8/'APPENDIX 13'!E$44*100,"")</f>
        <v>0.2632357323264255</v>
      </c>
      <c r="F27" s="106">
        <f>IFERROR('APPENDIX 13'!F8/'APPENDIX 13'!F$44*100,"")</f>
        <v>2.4148616079141991</v>
      </c>
      <c r="G27" s="106">
        <f>IFERROR('APPENDIX 13'!G8/'APPENDIX 13'!G$44*100,"")</f>
        <v>0.54839974622099885</v>
      </c>
      <c r="H27" s="106">
        <f>IFERROR('APPENDIX 13'!H8/'APPENDIX 13'!H$44*100,"")</f>
        <v>6.9388361015549265</v>
      </c>
      <c r="I27" s="106">
        <f>IFERROR('APPENDIX 13'!I8/'APPENDIX 13'!I$44*100,"")</f>
        <v>2.9419841960528612</v>
      </c>
      <c r="J27" s="106">
        <f>IFERROR('APPENDIX 13'!J8/'APPENDIX 13'!J$44*100,"")</f>
        <v>3.0927599092479681</v>
      </c>
      <c r="K27" s="106">
        <f>IFERROR('APPENDIX 13'!K8/'APPENDIX 13'!K$44*100,"")</f>
        <v>0</v>
      </c>
      <c r="L27" s="106">
        <f>IFERROR('APPENDIX 13'!L8/'APPENDIX 13'!L$44*100,"")</f>
        <v>0.20297993086416799</v>
      </c>
      <c r="M27" s="106">
        <f>IFERROR('APPENDIX 13'!M8/'APPENDIX 13'!M$44*100,"")</f>
        <v>0.82992095282387912</v>
      </c>
      <c r="N27" s="106">
        <f>IFERROR('APPENDIX 13'!N8/'APPENDIX 13'!N$44*100,"")</f>
        <v>2.1398336892440279</v>
      </c>
      <c r="O27" s="106">
        <f>IFERROR('APPENDIX 13'!O8/'APPENDIX 13'!O$44*100,"")</f>
        <v>0</v>
      </c>
      <c r="P27" s="106">
        <f>IFERROR('APPENDIX 13'!P8/'APPENDIX 13'!P$44*100,"")</f>
        <v>0.43890093732189384</v>
      </c>
      <c r="Q27" s="107">
        <f>IFERROR('APPENDIX 13'!Q8/'APPENDIX 13'!Q$44*100,"")</f>
        <v>1.5042662851051101</v>
      </c>
      <c r="R27" s="11"/>
    </row>
    <row r="28" spans="2:18" ht="25.5" customHeight="1" x14ac:dyDescent="0.3">
      <c r="B28" s="80" t="s">
        <v>32</v>
      </c>
      <c r="C28" s="106">
        <f>IFERROR('APPENDIX 13'!C24/'APPENDIX 13'!C$44*100,"")</f>
        <v>0</v>
      </c>
      <c r="D28" s="106">
        <f>IFERROR('APPENDIX 13'!D24/'APPENDIX 13'!D$44*100,"")</f>
        <v>0</v>
      </c>
      <c r="E28" s="106">
        <f>IFERROR('APPENDIX 13'!E24/'APPENDIX 13'!E$44*100,"")</f>
        <v>1.6053641152739401E-2</v>
      </c>
      <c r="F28" s="106">
        <f>IFERROR('APPENDIX 13'!F24/'APPENDIX 13'!F$44*100,"")</f>
        <v>3.7907616697703188E-3</v>
      </c>
      <c r="G28" s="106">
        <f>IFERROR('APPENDIX 13'!G24/'APPENDIX 13'!G$44*100,"")</f>
        <v>1.511209658193036E-2</v>
      </c>
      <c r="H28" s="106">
        <f>IFERROR('APPENDIX 13'!H24/'APPENDIX 13'!H$44*100,"")</f>
        <v>1.0411342684612034E-2</v>
      </c>
      <c r="I28" s="106">
        <f>IFERROR('APPENDIX 13'!I24/'APPENDIX 13'!I$44*100,"")</f>
        <v>0.81829256014771867</v>
      </c>
      <c r="J28" s="106">
        <f>IFERROR('APPENDIX 13'!J24/'APPENDIX 13'!J$44*100,"")</f>
        <v>0.36536260957768502</v>
      </c>
      <c r="K28" s="106">
        <f>IFERROR('APPENDIX 13'!K24/'APPENDIX 13'!K$44*100,"")</f>
        <v>28.121945692737444</v>
      </c>
      <c r="L28" s="106">
        <f>IFERROR('APPENDIX 13'!L24/'APPENDIX 13'!L$44*100,"")</f>
        <v>7.0801154956305224E-3</v>
      </c>
      <c r="M28" s="106">
        <f>IFERROR('APPENDIX 13'!M24/'APPENDIX 13'!M$44*100,"")</f>
        <v>5.6464993802203892E-3</v>
      </c>
      <c r="N28" s="106">
        <f>IFERROR('APPENDIX 13'!N24/'APPENDIX 13'!N$44*100,"")</f>
        <v>1.7954256699374598E-2</v>
      </c>
      <c r="O28" s="106">
        <f>IFERROR('APPENDIX 13'!O24/'APPENDIX 13'!O$44*100,"")</f>
        <v>0</v>
      </c>
      <c r="P28" s="106">
        <f>IFERROR('APPENDIX 13'!P24/'APPENDIX 13'!P$44*100,"")</f>
        <v>5.2626011669291831E-4</v>
      </c>
      <c r="Q28" s="107">
        <f>IFERROR('APPENDIX 13'!Q24/'APPENDIX 13'!Q$44*100,"")</f>
        <v>1.1730107923500115</v>
      </c>
      <c r="R28" s="11"/>
    </row>
    <row r="29" spans="2:18" ht="25.5" customHeight="1" x14ac:dyDescent="0.3">
      <c r="B29" s="80" t="s">
        <v>35</v>
      </c>
      <c r="C29" s="106">
        <f>IFERROR('APPENDIX 13'!C27/'APPENDIX 13'!C$44*100,"")</f>
        <v>0</v>
      </c>
      <c r="D29" s="106">
        <f>IFERROR('APPENDIX 13'!D27/'APPENDIX 13'!D$44*100,"")</f>
        <v>2.1047604485613753</v>
      </c>
      <c r="E29" s="106">
        <f>IFERROR('APPENDIX 13'!E27/'APPENDIX 13'!E$44*100,"")</f>
        <v>1.5568733224769669</v>
      </c>
      <c r="F29" s="106">
        <f>IFERROR('APPENDIX 13'!F27/'APPENDIX 13'!F$44*100,"")</f>
        <v>0.66920772430327258</v>
      </c>
      <c r="G29" s="106">
        <f>IFERROR('APPENDIX 13'!G27/'APPENDIX 13'!G$44*100,"")</f>
        <v>0.5680715271164426</v>
      </c>
      <c r="H29" s="106">
        <f>IFERROR('APPENDIX 13'!H27/'APPENDIX 13'!H$44*100,"")</f>
        <v>0.25355853715155624</v>
      </c>
      <c r="I29" s="106">
        <f>IFERROR('APPENDIX 13'!I27/'APPENDIX 13'!I$44*100,"")</f>
        <v>2.5577792173860638</v>
      </c>
      <c r="J29" s="106">
        <f>IFERROR('APPENDIX 13'!J27/'APPENDIX 13'!J$44*100,"")</f>
        <v>2.673083010603825</v>
      </c>
      <c r="K29" s="106">
        <f>IFERROR('APPENDIX 13'!K27/'APPENDIX 13'!K$44*100,"")</f>
        <v>0</v>
      </c>
      <c r="L29" s="106">
        <f>IFERROR('APPENDIX 13'!L27/'APPENDIX 13'!L$44*100,"")</f>
        <v>0.32937495045165649</v>
      </c>
      <c r="M29" s="106">
        <f>IFERROR('APPENDIX 13'!M27/'APPENDIX 13'!M$44*100,"")</f>
        <v>2.4332215606237551</v>
      </c>
      <c r="N29" s="106">
        <f>IFERROR('APPENDIX 13'!N27/'APPENDIX 13'!N$44*100,"")</f>
        <v>0.98350673242611586</v>
      </c>
      <c r="O29" s="106">
        <f>IFERROR('APPENDIX 13'!O27/'APPENDIX 13'!O$44*100,"")</f>
        <v>0</v>
      </c>
      <c r="P29" s="106">
        <f>IFERROR('APPENDIX 13'!P27/'APPENDIX 13'!P$44*100,"")</f>
        <v>2.8631181648678217</v>
      </c>
      <c r="Q29" s="107">
        <f>IFERROR('APPENDIX 13'!Q27/'APPENDIX 13'!Q$44*100,"")</f>
        <v>1.1722318979158701</v>
      </c>
      <c r="R29" s="11"/>
    </row>
    <row r="30" spans="2:18" ht="25.5" customHeight="1" x14ac:dyDescent="0.3">
      <c r="B30" s="80" t="s">
        <v>41</v>
      </c>
      <c r="C30" s="106">
        <f>IFERROR('APPENDIX 13'!C38/'APPENDIX 13'!C$44*100,"")</f>
        <v>0</v>
      </c>
      <c r="D30" s="106">
        <f>IFERROR('APPENDIX 13'!D38/'APPENDIX 13'!D$44*100,"")</f>
        <v>1.8839732597343779</v>
      </c>
      <c r="E30" s="106">
        <f>IFERROR('APPENDIX 13'!E38/'APPENDIX 13'!E$44*100,"")</f>
        <v>2.9007610085645079</v>
      </c>
      <c r="F30" s="106">
        <f>IFERROR('APPENDIX 13'!F38/'APPENDIX 13'!F$44*100,"")</f>
        <v>3.3598350416707201</v>
      </c>
      <c r="G30" s="106">
        <f>IFERROR('APPENDIX 13'!G38/'APPENDIX 13'!G$44*100,"")</f>
        <v>0.88040990259211538</v>
      </c>
      <c r="H30" s="106">
        <f>IFERROR('APPENDIX 13'!H38/'APPENDIX 13'!H$44*100,"")</f>
        <v>3.8943403144125859</v>
      </c>
      <c r="I30" s="106">
        <f>IFERROR('APPENDIX 13'!I38/'APPENDIX 13'!I$44*100,"")</f>
        <v>0.87246236094938956</v>
      </c>
      <c r="J30" s="106">
        <f>IFERROR('APPENDIX 13'!J38/'APPENDIX 13'!J$44*100,"")</f>
        <v>0.60154717108433831</v>
      </c>
      <c r="K30" s="106">
        <f>IFERROR('APPENDIX 13'!K38/'APPENDIX 13'!K$44*100,"")</f>
        <v>0</v>
      </c>
      <c r="L30" s="106">
        <f>IFERROR('APPENDIX 13'!L38/'APPENDIX 13'!L$44*100,"")</f>
        <v>0.50019520177581267</v>
      </c>
      <c r="M30" s="106">
        <f>IFERROR('APPENDIX 13'!M38/'APPENDIX 13'!M$44*100,"")</f>
        <v>2.9126398796227377</v>
      </c>
      <c r="N30" s="106">
        <f>IFERROR('APPENDIX 13'!N38/'APPENDIX 13'!N$44*100,"")</f>
        <v>3.4211401989365253</v>
      </c>
      <c r="O30" s="106">
        <f>IFERROR('APPENDIX 13'!O38/'APPENDIX 13'!O$44*100,"")</f>
        <v>3.1573751320814296E-2</v>
      </c>
      <c r="P30" s="106">
        <f>IFERROR('APPENDIX 13'!P38/'APPENDIX 13'!P$44*100,"")</f>
        <v>0.64508965104217919</v>
      </c>
      <c r="Q30" s="107">
        <f>IFERROR('APPENDIX 13'!Q38/'APPENDIX 13'!Q$44*100,"")</f>
        <v>1.05824428912629</v>
      </c>
      <c r="R30" s="11"/>
    </row>
    <row r="31" spans="2:18" ht="25.5" customHeight="1" x14ac:dyDescent="0.3">
      <c r="B31" s="80" t="s">
        <v>193</v>
      </c>
      <c r="C31" s="106">
        <f>IFERROR('APPENDIX 13'!C31/'APPENDIX 13'!C$44*100,"")</f>
        <v>0</v>
      </c>
      <c r="D31" s="106">
        <f>IFERROR('APPENDIX 13'!D31/'APPENDIX 13'!D$44*100,"")</f>
        <v>0.32801147338553904</v>
      </c>
      <c r="E31" s="106">
        <f>IFERROR('APPENDIX 13'!E31/'APPENDIX 13'!E$44*100,"")</f>
        <v>0.7340692351759468</v>
      </c>
      <c r="F31" s="106">
        <f>IFERROR('APPENDIX 13'!F31/'APPENDIX 13'!F$44*100,"")</f>
        <v>1.0036244887759289</v>
      </c>
      <c r="G31" s="106">
        <f>IFERROR('APPENDIX 13'!G31/'APPENDIX 13'!G$44*100,"")</f>
        <v>0.549637374820381</v>
      </c>
      <c r="H31" s="106">
        <f>IFERROR('APPENDIX 13'!H31/'APPENDIX 13'!H$44*100,"")</f>
        <v>6.5058438019633111E-2</v>
      </c>
      <c r="I31" s="106">
        <f>IFERROR('APPENDIX 13'!I31/'APPENDIX 13'!I$44*100,"")</f>
        <v>1.5956458936110733</v>
      </c>
      <c r="J31" s="106">
        <f>IFERROR('APPENDIX 13'!J31/'APPENDIX 13'!J$44*100,"")</f>
        <v>1.7141044297193697</v>
      </c>
      <c r="K31" s="106">
        <f>IFERROR('APPENDIX 13'!K31/'APPENDIX 13'!K$44*100,"")</f>
        <v>0</v>
      </c>
      <c r="L31" s="106">
        <f>IFERROR('APPENDIX 13'!L31/'APPENDIX 13'!L$44*100,"")</f>
        <v>3.4442767487511321</v>
      </c>
      <c r="M31" s="106">
        <f>IFERROR('APPENDIX 13'!M31/'APPENDIX 13'!M$44*100,"")</f>
        <v>0.98714543894474549</v>
      </c>
      <c r="N31" s="106">
        <f>IFERROR('APPENDIX 13'!N31/'APPENDIX 13'!N$44*100,"")</f>
        <v>1.3312479132728172</v>
      </c>
      <c r="O31" s="106">
        <f>IFERROR('APPENDIX 13'!O31/'APPENDIX 13'!O$44*100,"")</f>
        <v>0.65939647678750202</v>
      </c>
      <c r="P31" s="106">
        <f>IFERROR('APPENDIX 13'!P31/'APPENDIX 13'!P$44*100,"")</f>
        <v>0.10977786034214276</v>
      </c>
      <c r="Q31" s="107">
        <f>IFERROR('APPENDIX 13'!Q31/'APPENDIX 13'!Q$44*100,"")</f>
        <v>1.0357281834767673</v>
      </c>
      <c r="R31" s="11"/>
    </row>
    <row r="32" spans="2:18" ht="25.5" customHeight="1" x14ac:dyDescent="0.3">
      <c r="B32" s="80" t="s">
        <v>31</v>
      </c>
      <c r="C32" s="106">
        <f>IFERROR('APPENDIX 13'!C23/'APPENDIX 13'!C$44*100,"")</f>
        <v>0</v>
      </c>
      <c r="D32" s="106">
        <f>IFERROR('APPENDIX 13'!D23/'APPENDIX 13'!D$44*100,"")</f>
        <v>1.2743044937426693</v>
      </c>
      <c r="E32" s="106">
        <f>IFERROR('APPENDIX 13'!E23/'APPENDIX 13'!E$44*100,"")</f>
        <v>1.9303953703937868</v>
      </c>
      <c r="F32" s="106">
        <f>IFERROR('APPENDIX 13'!F23/'APPENDIX 13'!F$44*100,"")</f>
        <v>0.977268120084822</v>
      </c>
      <c r="G32" s="106">
        <f>IFERROR('APPENDIX 13'!G23/'APPENDIX 13'!G$44*100,"")</f>
        <v>0.38731261325930144</v>
      </c>
      <c r="H32" s="106">
        <f>IFERROR('APPENDIX 13'!H23/'APPENDIX 13'!H$44*100,"")</f>
        <v>2.5321979490153064</v>
      </c>
      <c r="I32" s="106">
        <f>IFERROR('APPENDIX 13'!I23/'APPENDIX 13'!I$44*100,"")</f>
        <v>1.5921317968999693</v>
      </c>
      <c r="J32" s="106">
        <f>IFERROR('APPENDIX 13'!J23/'APPENDIX 13'!J$44*100,"")</f>
        <v>1.487881136691193</v>
      </c>
      <c r="K32" s="106">
        <f>IFERROR('APPENDIX 13'!K23/'APPENDIX 13'!K$44*100,"")</f>
        <v>1.7165282013952808E-2</v>
      </c>
      <c r="L32" s="106">
        <f>IFERROR('APPENDIX 13'!L23/'APPENDIX 13'!L$44*100,"")</f>
        <v>0.50009548183925445</v>
      </c>
      <c r="M32" s="106">
        <f>IFERROR('APPENDIX 13'!M23/'APPENDIX 13'!M$44*100,"")</f>
        <v>1.3523366015627831</v>
      </c>
      <c r="N32" s="106">
        <f>IFERROR('APPENDIX 13'!N23/'APPENDIX 13'!N$44*100,"")</f>
        <v>1.9867323364846181</v>
      </c>
      <c r="O32" s="106">
        <f>IFERROR('APPENDIX 13'!O23/'APPENDIX 13'!O$44*100,"")</f>
        <v>0</v>
      </c>
      <c r="P32" s="106">
        <f>IFERROR('APPENDIX 13'!P23/'APPENDIX 13'!P$44*100,"")</f>
        <v>2.0588874545377043</v>
      </c>
      <c r="Q32" s="107">
        <f>IFERROR('APPENDIX 13'!Q23/'APPENDIX 13'!Q$44*100,"")</f>
        <v>0.9119107297398571</v>
      </c>
      <c r="R32" s="11"/>
    </row>
    <row r="33" spans="2:18" ht="25.5" customHeight="1" x14ac:dyDescent="0.3">
      <c r="B33" s="80" t="s">
        <v>43</v>
      </c>
      <c r="C33" s="106">
        <f>IFERROR('APPENDIX 13'!C40/'APPENDIX 13'!C$44*100,"")</f>
        <v>0</v>
      </c>
      <c r="D33" s="106">
        <f>IFERROR('APPENDIX 13'!D40/'APPENDIX 13'!D$44*100,"")</f>
        <v>0.441767923293992</v>
      </c>
      <c r="E33" s="106">
        <f>IFERROR('APPENDIX 13'!E40/'APPENDIX 13'!E$44*100,"")</f>
        <v>0.20693803184558598</v>
      </c>
      <c r="F33" s="106">
        <f>IFERROR('APPENDIX 13'!F40/'APPENDIX 13'!F$44*100,"")</f>
        <v>0.22687627246758413</v>
      </c>
      <c r="G33" s="106">
        <f>IFERROR('APPENDIX 13'!G40/'APPENDIX 13'!G$44*100,"")</f>
        <v>0.11946372901405296</v>
      </c>
      <c r="H33" s="106">
        <f>IFERROR('APPENDIX 13'!H40/'APPENDIX 13'!H$44*100,"")</f>
        <v>4.3588157172418811E-2</v>
      </c>
      <c r="I33" s="106">
        <f>IFERROR('APPENDIX 13'!I40/'APPENDIX 13'!I$44*100,"")</f>
        <v>3.0151125486109391</v>
      </c>
      <c r="J33" s="106">
        <f>IFERROR('APPENDIX 13'!J40/'APPENDIX 13'!J$44*100,"")</f>
        <v>2.2259902331802586</v>
      </c>
      <c r="K33" s="106">
        <f>IFERROR('APPENDIX 13'!K40/'APPENDIX 13'!K$44*100,"")</f>
        <v>0</v>
      </c>
      <c r="L33" s="106">
        <f>IFERROR('APPENDIX 13'!L40/'APPENDIX 13'!L$44*100,"")</f>
        <v>8.8252143853986081E-2</v>
      </c>
      <c r="M33" s="106">
        <f>IFERROR('APPENDIX 13'!M40/'APPENDIX 13'!M$44*100,"")</f>
        <v>8.2713585515660826E-2</v>
      </c>
      <c r="N33" s="106">
        <f>IFERROR('APPENDIX 13'!N40/'APPENDIX 13'!N$44*100,"")</f>
        <v>0.23416160063458916</v>
      </c>
      <c r="O33" s="106">
        <f>IFERROR('APPENDIX 13'!O40/'APPENDIX 13'!O$44*100,"")</f>
        <v>0</v>
      </c>
      <c r="P33" s="106">
        <f>IFERROR('APPENDIX 13'!P40/'APPENDIX 13'!P$44*100,"")</f>
        <v>1.1857692949324836</v>
      </c>
      <c r="Q33" s="107">
        <f>IFERROR('APPENDIX 13'!Q40/'APPENDIX 13'!Q$44*100,"")</f>
        <v>0.88648468575229411</v>
      </c>
      <c r="R33" s="11"/>
    </row>
    <row r="34" spans="2:18" ht="25.5" customHeight="1" x14ac:dyDescent="0.3">
      <c r="B34" s="80" t="s">
        <v>42</v>
      </c>
      <c r="C34" s="106">
        <f>IFERROR('APPENDIX 13'!C39/'APPENDIX 13'!C$44*100,"")</f>
        <v>0</v>
      </c>
      <c r="D34" s="106">
        <f>IFERROR('APPENDIX 13'!D39/'APPENDIX 13'!D$44*100,"")</f>
        <v>0.28243147516615896</v>
      </c>
      <c r="E34" s="106">
        <f>IFERROR('APPENDIX 13'!E39/'APPENDIX 13'!E$44*100,"")</f>
        <v>2.4510391433953012</v>
      </c>
      <c r="F34" s="106">
        <f>IFERROR('APPENDIX 13'!F39/'APPENDIX 13'!F$44*100,"")</f>
        <v>0.29021290414318862</v>
      </c>
      <c r="G34" s="106">
        <f>IFERROR('APPENDIX 13'!G39/'APPENDIX 13'!G$44*100,"")</f>
        <v>0.60279026624648091</v>
      </c>
      <c r="H34" s="106">
        <f>IFERROR('APPENDIX 13'!H39/'APPENDIX 13'!H$44*100,"")</f>
        <v>0.10451194714026818</v>
      </c>
      <c r="I34" s="106">
        <f>IFERROR('APPENDIX 13'!I39/'APPENDIX 13'!I$44*100,"")</f>
        <v>2.1331796970251236</v>
      </c>
      <c r="J34" s="106">
        <f>IFERROR('APPENDIX 13'!J39/'APPENDIX 13'!J$44*100,"")</f>
        <v>1.9229726256182129</v>
      </c>
      <c r="K34" s="106">
        <f>IFERROR('APPENDIX 13'!K39/'APPENDIX 13'!K$44*100,"")</f>
        <v>0</v>
      </c>
      <c r="L34" s="106">
        <f>IFERROR('APPENDIX 13'!L39/'APPENDIX 13'!L$44*100,"")</f>
        <v>0.42371001043569134</v>
      </c>
      <c r="M34" s="106">
        <f>IFERROR('APPENDIX 13'!M39/'APPENDIX 13'!M$44*100,"")</f>
        <v>0.66632507888884518</v>
      </c>
      <c r="N34" s="106">
        <f>IFERROR('APPENDIX 13'!N39/'APPENDIX 13'!N$44*100,"")</f>
        <v>1.0556598763537117</v>
      </c>
      <c r="O34" s="106">
        <f>IFERROR('APPENDIX 13'!O39/'APPENDIX 13'!O$44*100,"")</f>
        <v>0</v>
      </c>
      <c r="P34" s="106">
        <f>IFERROR('APPENDIX 13'!P39/'APPENDIX 13'!P$44*100,"")</f>
        <v>2.1313534726063191E-2</v>
      </c>
      <c r="Q34" s="107">
        <f>IFERROR('APPENDIX 13'!Q39/'APPENDIX 13'!Q$44*100,"")</f>
        <v>0.78513122357075971</v>
      </c>
      <c r="R34" s="11"/>
    </row>
    <row r="35" spans="2:18" ht="25.5" customHeight="1" x14ac:dyDescent="0.3">
      <c r="B35" s="80" t="s">
        <v>21</v>
      </c>
      <c r="C35" s="106">
        <f>IFERROR('APPENDIX 13'!C13/'APPENDIX 13'!C$44*100,"")</f>
        <v>0</v>
      </c>
      <c r="D35" s="106">
        <f>IFERROR('APPENDIX 13'!D13/'APPENDIX 13'!D$44*100,"")</f>
        <v>1.7773779985058278</v>
      </c>
      <c r="E35" s="106">
        <f>IFERROR('APPENDIX 13'!E13/'APPENDIX 13'!E$44*100,"")</f>
        <v>1.3750053603767549</v>
      </c>
      <c r="F35" s="106">
        <f>IFERROR('APPENDIX 13'!F13/'APPENDIX 13'!F$44*100,"")</f>
        <v>0.40273182134546986</v>
      </c>
      <c r="G35" s="106">
        <f>IFERROR('APPENDIX 13'!G13/'APPENDIX 13'!G$44*100,"")</f>
        <v>0.21228587396772006</v>
      </c>
      <c r="H35" s="106">
        <f>IFERROR('APPENDIX 13'!H13/'APPENDIX 13'!H$44*100,"")</f>
        <v>0.73492123744536542</v>
      </c>
      <c r="I35" s="106">
        <f>IFERROR('APPENDIX 13'!I13/'APPENDIX 13'!I$44*100,"")</f>
        <v>1.6254278632376815</v>
      </c>
      <c r="J35" s="106">
        <f>IFERROR('APPENDIX 13'!J13/'APPENDIX 13'!J$44*100,"")</f>
        <v>1.2312068131493918</v>
      </c>
      <c r="K35" s="106">
        <f>IFERROR('APPENDIX 13'!K13/'APPENDIX 13'!K$44*100,"")</f>
        <v>0</v>
      </c>
      <c r="L35" s="106">
        <f>IFERROR('APPENDIX 13'!L13/'APPENDIX 13'!L$44*100,"")</f>
        <v>1.1710610749709442</v>
      </c>
      <c r="M35" s="106">
        <f>IFERROR('APPENDIX 13'!M13/'APPENDIX 13'!M$44*100,"")</f>
        <v>0.68131882386470066</v>
      </c>
      <c r="N35" s="106">
        <f>IFERROR('APPENDIX 13'!N13/'APPENDIX 13'!N$44*100,"")</f>
        <v>1.2952273608307023</v>
      </c>
      <c r="O35" s="106">
        <f>IFERROR('APPENDIX 13'!O13/'APPENDIX 13'!O$44*100,"")</f>
        <v>0</v>
      </c>
      <c r="P35" s="106">
        <f>IFERROR('APPENDIX 13'!P13/'APPENDIX 13'!P$44*100,"")</f>
        <v>2.5373105266232363</v>
      </c>
      <c r="Q35" s="107">
        <f>IFERROR('APPENDIX 13'!Q13/'APPENDIX 13'!Q$44*100,"")</f>
        <v>0.7557191556254742</v>
      </c>
      <c r="R35" s="11"/>
    </row>
    <row r="36" spans="2:18" ht="25.5" customHeight="1" x14ac:dyDescent="0.3">
      <c r="B36" s="80" t="s">
        <v>194</v>
      </c>
      <c r="C36" s="106">
        <f>IFERROR('APPENDIX 13'!C32/'APPENDIX 13'!C$44*100,"")</f>
        <v>10.663340415542665</v>
      </c>
      <c r="D36" s="106">
        <f>IFERROR('APPENDIX 13'!D32/'APPENDIX 13'!D$44*100,"")</f>
        <v>1.9782299864130961</v>
      </c>
      <c r="E36" s="106">
        <f>IFERROR('APPENDIX 13'!E32/'APPENDIX 13'!E$44*100,"")</f>
        <v>0.43949591566780399</v>
      </c>
      <c r="F36" s="106">
        <f>IFERROR('APPENDIX 13'!F32/'APPENDIX 13'!F$44*100,"")</f>
        <v>1.0225782971247805</v>
      </c>
      <c r="G36" s="106">
        <f>IFERROR('APPENDIX 13'!G32/'APPENDIX 13'!G$44*100,"")</f>
        <v>0.47902740630825813</v>
      </c>
      <c r="H36" s="106">
        <f>IFERROR('APPENDIX 13'!H32/'APPENDIX 13'!H$44*100,"")</f>
        <v>0.67125762045524973</v>
      </c>
      <c r="I36" s="106">
        <f>IFERROR('APPENDIX 13'!I32/'APPENDIX 13'!I$44*100,"")</f>
        <v>0.63659618970007714</v>
      </c>
      <c r="J36" s="106">
        <f>IFERROR('APPENDIX 13'!J32/'APPENDIX 13'!J$44*100,"")</f>
        <v>0.36654681631988151</v>
      </c>
      <c r="K36" s="106">
        <f>IFERROR('APPENDIX 13'!K32/'APPENDIX 13'!K$44*100,"")</f>
        <v>0</v>
      </c>
      <c r="L36" s="106">
        <f>IFERROR('APPENDIX 13'!L32/'APPENDIX 13'!L$44*100,"")</f>
        <v>0.39828142661335642</v>
      </c>
      <c r="M36" s="106">
        <f>IFERROR('APPENDIX 13'!M32/'APPENDIX 13'!M$44*100,"")</f>
        <v>0.24802630047846452</v>
      </c>
      <c r="N36" s="106">
        <f>IFERROR('APPENDIX 13'!N32/'APPENDIX 13'!N$44*100,"")</f>
        <v>0.30334570991299048</v>
      </c>
      <c r="O36" s="106">
        <f>IFERROR('APPENDIX 13'!O32/'APPENDIX 13'!O$44*100,"")</f>
        <v>0</v>
      </c>
      <c r="P36" s="106">
        <f>IFERROR('APPENDIX 13'!P32/'APPENDIX 13'!P$44*100,"")</f>
        <v>0.69766303669980168</v>
      </c>
      <c r="Q36" s="107">
        <f>IFERROR('APPENDIX 13'!Q32/'APPENDIX 13'!Q$44*100,"")</f>
        <v>0.57809882939349844</v>
      </c>
      <c r="R36" s="11"/>
    </row>
    <row r="37" spans="2:18" ht="25.5" customHeight="1" x14ac:dyDescent="0.3">
      <c r="B37" s="80" t="s">
        <v>40</v>
      </c>
      <c r="C37" s="106">
        <f>IFERROR('APPENDIX 13'!C37/'APPENDIX 13'!C$44*100,"")</f>
        <v>0</v>
      </c>
      <c r="D37" s="106">
        <f>IFERROR('APPENDIX 13'!D37/'APPENDIX 13'!D$44*100,"")</f>
        <v>0.58455621920205003</v>
      </c>
      <c r="E37" s="106">
        <f>IFERROR('APPENDIX 13'!E37/'APPENDIX 13'!E$44*100,"")</f>
        <v>0.34042515759507658</v>
      </c>
      <c r="F37" s="106">
        <f>IFERROR('APPENDIX 13'!F37/'APPENDIX 13'!F$44*100,"")</f>
        <v>0.28876493080151672</v>
      </c>
      <c r="G37" s="106">
        <f>IFERROR('APPENDIX 13'!G37/'APPENDIX 13'!G$44*100,"")</f>
        <v>0.41011103482686878</v>
      </c>
      <c r="H37" s="106">
        <f>IFERROR('APPENDIX 13'!H37/'APPENDIX 13'!H$44*100,"")</f>
        <v>0.28185347803605215</v>
      </c>
      <c r="I37" s="106">
        <f>IFERROR('APPENDIX 13'!I37/'APPENDIX 13'!I$44*100,"")</f>
        <v>0.86720000112451101</v>
      </c>
      <c r="J37" s="106">
        <f>IFERROR('APPENDIX 13'!J37/'APPENDIX 13'!J$44*100,"")</f>
        <v>1.0918087623536896</v>
      </c>
      <c r="K37" s="106">
        <f>IFERROR('APPENDIX 13'!K37/'APPENDIX 13'!K$44*100,"")</f>
        <v>0</v>
      </c>
      <c r="L37" s="106">
        <f>IFERROR('APPENDIX 13'!L37/'APPENDIX 13'!L$44*100,"")</f>
        <v>0.34757383887352372</v>
      </c>
      <c r="M37" s="106">
        <f>IFERROR('APPENDIX 13'!M37/'APPENDIX 13'!M$44*100,"")</f>
        <v>1.2605428346113625</v>
      </c>
      <c r="N37" s="106">
        <f>IFERROR('APPENDIX 13'!N37/'APPENDIX 13'!N$44*100,"")</f>
        <v>0.3529229866023712</v>
      </c>
      <c r="O37" s="106">
        <f>IFERROR('APPENDIX 13'!O37/'APPENDIX 13'!O$44*100,"")</f>
        <v>9.9466642607170308E-2</v>
      </c>
      <c r="P37" s="106">
        <f>IFERROR('APPENDIX 13'!P37/'APPENDIX 13'!P$44*100,"")</f>
        <v>0.32364997176614474</v>
      </c>
      <c r="Q37" s="107">
        <f>IFERROR('APPENDIX 13'!Q37/'APPENDIX 13'!Q$44*100,"")</f>
        <v>0.47184100840603155</v>
      </c>
      <c r="R37" s="11"/>
    </row>
    <row r="38" spans="2:18" ht="25.5" customHeight="1" x14ac:dyDescent="0.3">
      <c r="B38" s="80" t="s">
        <v>211</v>
      </c>
      <c r="C38" s="106">
        <f>IFERROR('APPENDIX 13'!C33/'APPENDIX 13'!C$44*100,"")</f>
        <v>0</v>
      </c>
      <c r="D38" s="106">
        <f>IFERROR('APPENDIX 13'!D33/'APPENDIX 13'!D$44*100,"")</f>
        <v>0.36962378598497314</v>
      </c>
      <c r="E38" s="106">
        <f>IFERROR('APPENDIX 13'!E33/'APPENDIX 13'!E$44*100,"")</f>
        <v>0.69899312882167375</v>
      </c>
      <c r="F38" s="106">
        <f>IFERROR('APPENDIX 13'!F33/'APPENDIX 13'!F$44*100,"")</f>
        <v>0.30967106275711692</v>
      </c>
      <c r="G38" s="106">
        <f>IFERROR('APPENDIX 13'!G33/'APPENDIX 13'!G$44*100,"")</f>
        <v>0.92118650802439306</v>
      </c>
      <c r="H38" s="106">
        <f>IFERROR('APPENDIX 13'!H33/'APPENDIX 13'!H$44*100,"")</f>
        <v>1.2895618568256064</v>
      </c>
      <c r="I38" s="106">
        <f>IFERROR('APPENDIX 13'!I33/'APPENDIX 13'!I$44*100,"")</f>
        <v>0.79906166589620087</v>
      </c>
      <c r="J38" s="106">
        <f>IFERROR('APPENDIX 13'!J33/'APPENDIX 13'!J$44*100,"")</f>
        <v>0.54306328012728933</v>
      </c>
      <c r="K38" s="106">
        <f>IFERROR('APPENDIX 13'!K33/'APPENDIX 13'!K$44*100,"")</f>
        <v>0</v>
      </c>
      <c r="L38" s="106">
        <f>IFERROR('APPENDIX 13'!L33/'APPENDIX 13'!L$44*100,"")</f>
        <v>1.0046783608236269</v>
      </c>
      <c r="M38" s="106">
        <f>IFERROR('APPENDIX 13'!M33/'APPENDIX 13'!M$44*100,"")</f>
        <v>0.38338967751239655</v>
      </c>
      <c r="N38" s="106">
        <f>IFERROR('APPENDIX 13'!N33/'APPENDIX 13'!N$44*100,"")</f>
        <v>0.39877496509983801</v>
      </c>
      <c r="O38" s="106">
        <f>IFERROR('APPENDIX 13'!O33/'APPENDIX 13'!O$44*100,"")</f>
        <v>0</v>
      </c>
      <c r="P38" s="106">
        <f>IFERROR('APPENDIX 13'!P33/'APPENDIX 13'!P$44*100,"")</f>
        <v>0.81817660342248</v>
      </c>
      <c r="Q38" s="107">
        <f>IFERROR('APPENDIX 13'!Q33/'APPENDIX 13'!Q$44*100,"")</f>
        <v>0.39236138087588529</v>
      </c>
      <c r="R38" s="11"/>
    </row>
    <row r="39" spans="2:18" ht="25.5" customHeight="1" x14ac:dyDescent="0.3">
      <c r="B39" s="80" t="s">
        <v>23</v>
      </c>
      <c r="C39" s="106">
        <f>IFERROR('APPENDIX 13'!C15/'APPENDIX 13'!C$44*100,"")</f>
        <v>0</v>
      </c>
      <c r="D39" s="106">
        <f>IFERROR('APPENDIX 13'!D15/'APPENDIX 13'!D$44*100,"")</f>
        <v>0.20912606401715586</v>
      </c>
      <c r="E39" s="106">
        <f>IFERROR('APPENDIX 13'!E15/'APPENDIX 13'!E$44*100,"")</f>
        <v>0.3972726403071743</v>
      </c>
      <c r="F39" s="106">
        <f>IFERROR('APPENDIX 13'!F15/'APPENDIX 13'!F$44*100,"")</f>
        <v>0.21337270085423918</v>
      </c>
      <c r="G39" s="106">
        <f>IFERROR('APPENDIX 13'!G15/'APPENDIX 13'!G$44*100,"")</f>
        <v>7.9143092013126679E-2</v>
      </c>
      <c r="H39" s="106">
        <f>IFERROR('APPENDIX 13'!H15/'APPENDIX 13'!H$44*100,"")</f>
        <v>1.4915618309217873</v>
      </c>
      <c r="I39" s="106">
        <f>IFERROR('APPENDIX 13'!I15/'APPENDIX 13'!I$44*100,"")</f>
        <v>0.42444138600894021</v>
      </c>
      <c r="J39" s="106">
        <f>IFERROR('APPENDIX 13'!J15/'APPENDIX 13'!J$44*100,"")</f>
        <v>0.18884614577027722</v>
      </c>
      <c r="K39" s="106">
        <f>IFERROR('APPENDIX 13'!K15/'APPENDIX 13'!K$44*100,"")</f>
        <v>0</v>
      </c>
      <c r="L39" s="106">
        <f>IFERROR('APPENDIX 13'!L15/'APPENDIX 13'!L$44*100,"")</f>
        <v>0.13003479727186198</v>
      </c>
      <c r="M39" s="106">
        <f>IFERROR('APPENDIX 13'!M15/'APPENDIX 13'!M$44*100,"")</f>
        <v>0.16294728954676541</v>
      </c>
      <c r="N39" s="106">
        <f>IFERROR('APPENDIX 13'!N15/'APPENDIX 13'!N$44*100,"")</f>
        <v>0.2297080486607973</v>
      </c>
      <c r="O39" s="106">
        <f>IFERROR('APPENDIX 13'!O15/'APPENDIX 13'!O$44*100,"")</f>
        <v>0</v>
      </c>
      <c r="P39" s="106">
        <f>IFERROR('APPENDIX 13'!P15/'APPENDIX 13'!P$44*100,"")</f>
        <v>-0.26870841558340408</v>
      </c>
      <c r="Q39" s="107">
        <f>IFERROR('APPENDIX 13'!Q15/'APPENDIX 13'!Q$44*100,"")</f>
        <v>0.18235707484321967</v>
      </c>
      <c r="R39" s="11"/>
    </row>
    <row r="40" spans="2:18" ht="25.5" customHeight="1" x14ac:dyDescent="0.3">
      <c r="B40" s="80" t="s">
        <v>44</v>
      </c>
      <c r="C40" s="106">
        <f>IFERROR('APPENDIX 13'!C41/'APPENDIX 13'!C$44*100,"")</f>
        <v>0</v>
      </c>
      <c r="D40" s="106">
        <f>IFERROR('APPENDIX 13'!D41/'APPENDIX 13'!D$44*100,"")</f>
        <v>-0.41201028114439664</v>
      </c>
      <c r="E40" s="106">
        <f>IFERROR('APPENDIX 13'!E41/'APPENDIX 13'!E$44*100,"")</f>
        <v>3.7825017510564066E-2</v>
      </c>
      <c r="F40" s="106">
        <f>IFERROR('APPENDIX 13'!F41/'APPENDIX 13'!F$44*100,"")</f>
        <v>-0.40235762598750974</v>
      </c>
      <c r="G40" s="106">
        <f>IFERROR('APPENDIX 13'!G41/'APPENDIX 13'!G$44*100,"")</f>
        <v>0.12460965845358957</v>
      </c>
      <c r="H40" s="106">
        <f>IFERROR('APPENDIX 13'!H41/'APPENDIX 13'!H$44*100,"")</f>
        <v>0.24668406207750621</v>
      </c>
      <c r="I40" s="106">
        <f>IFERROR('APPENDIX 13'!I41/'APPENDIX 13'!I$44*100,"")</f>
        <v>0.44586859070489787</v>
      </c>
      <c r="J40" s="106">
        <f>IFERROR('APPENDIX 13'!J41/'APPENDIX 13'!J$44*100,"")</f>
        <v>0.32363673672029064</v>
      </c>
      <c r="K40" s="106">
        <f>IFERROR('APPENDIX 13'!K41/'APPENDIX 13'!K$44*100,"")</f>
        <v>0.34747664338525025</v>
      </c>
      <c r="L40" s="106">
        <f>IFERROR('APPENDIX 13'!L41/'APPENDIX 13'!L$44*100,"")</f>
        <v>0.1488818652813573</v>
      </c>
      <c r="M40" s="106">
        <f>IFERROR('APPENDIX 13'!M41/'APPENDIX 13'!M$44*100,"")</f>
        <v>0.22620334341436951</v>
      </c>
      <c r="N40" s="106">
        <f>IFERROR('APPENDIX 13'!N41/'APPENDIX 13'!N$44*100,"")</f>
        <v>-0.32959085582143666</v>
      </c>
      <c r="O40" s="106">
        <f>IFERROR('APPENDIX 13'!O41/'APPENDIX 13'!O$44*100,"")</f>
        <v>7.0139793770788175E-2</v>
      </c>
      <c r="P40" s="106">
        <f>IFERROR('APPENDIX 13'!P41/'APPENDIX 13'!P$44*100,"")</f>
        <v>0.22971254093645885</v>
      </c>
      <c r="Q40" s="107">
        <f>IFERROR('APPENDIX 13'!Q41/'APPENDIX 13'!Q$44*100,"")</f>
        <v>0.11772714716687784</v>
      </c>
      <c r="R40" s="11"/>
    </row>
    <row r="41" spans="2:18" ht="25.5" customHeight="1" x14ac:dyDescent="0.3">
      <c r="B41" s="80" t="s">
        <v>36</v>
      </c>
      <c r="C41" s="106">
        <f>IFERROR('APPENDIX 13'!C28/'APPENDIX 13'!C$44*100,"")</f>
        <v>0</v>
      </c>
      <c r="D41" s="106">
        <f>IFERROR('APPENDIX 13'!D28/'APPENDIX 13'!D$44*100,"")</f>
        <v>0.40010722428455853</v>
      </c>
      <c r="E41" s="106">
        <f>IFERROR('APPENDIX 13'!E28/'APPENDIX 13'!E$44*100,"")</f>
        <v>0.90120303347843922</v>
      </c>
      <c r="F41" s="106">
        <f>IFERROR('APPENDIX 13'!F28/'APPENDIX 13'!F$44*100,"")</f>
        <v>0.4601789434740492</v>
      </c>
      <c r="G41" s="106">
        <f>IFERROR('APPENDIX 13'!G28/'APPENDIX 13'!G$44*100,"")</f>
        <v>3.0559655652640645</v>
      </c>
      <c r="H41" s="106">
        <f>IFERROR('APPENDIX 13'!H28/'APPENDIX 13'!H$44*100,"")</f>
        <v>1.7439746222276686</v>
      </c>
      <c r="I41" s="106">
        <f>IFERROR('APPENDIX 13'!I28/'APPENDIX 13'!I$44*100,"")</f>
        <v>2.6302574620525871</v>
      </c>
      <c r="J41" s="106">
        <f>IFERROR('APPENDIX 13'!J28/'APPENDIX 13'!J$44*100,"")</f>
        <v>4.3336792079468038</v>
      </c>
      <c r="K41" s="106">
        <f>IFERROR('APPENDIX 13'!K28/'APPENDIX 13'!K$44*100,"")</f>
        <v>0</v>
      </c>
      <c r="L41" s="106">
        <f>IFERROR('APPENDIX 13'!L28/'APPENDIX 13'!L$44*100,"")</f>
        <v>1.1164644097053427</v>
      </c>
      <c r="M41" s="106">
        <f>IFERROR('APPENDIX 13'!M28/'APPENDIX 13'!M$44*100,"")</f>
        <v>0.4300114494220541</v>
      </c>
      <c r="N41" s="106">
        <f>IFERROR('APPENDIX 13'!N28/'APPENDIX 13'!N$44*100,"")</f>
        <v>0.81133073253367338</v>
      </c>
      <c r="O41" s="106">
        <f>IFERROR('APPENDIX 13'!O28/'APPENDIX 13'!O$44*100,"")</f>
        <v>4.7673848657670961</v>
      </c>
      <c r="P41" s="106">
        <f>IFERROR('APPENDIX 13'!P28/'APPENDIX 13'!P$44*100,"")</f>
        <v>3.3974826873578112</v>
      </c>
      <c r="Q41" s="107">
        <f>IFERROR('APPENDIX 13'!Q28/'APPENDIX 13'!Q$44*100,"")</f>
        <v>2.9406673432296775</v>
      </c>
      <c r="R41" s="11"/>
    </row>
    <row r="42" spans="2:18" ht="25.5" customHeight="1" x14ac:dyDescent="0.3">
      <c r="B42" s="80" t="s">
        <v>199</v>
      </c>
      <c r="C42" s="106">
        <f>IFERROR('APPENDIX 13'!C10/'APPENDIX 13'!C$44*100,"")</f>
        <v>1.564372508295734</v>
      </c>
      <c r="D42" s="106">
        <f>IFERROR('APPENDIX 13'!D10/'APPENDIX 13'!D$44*100,"")</f>
        <v>0.19664237023732564</v>
      </c>
      <c r="E42" s="106">
        <f>IFERROR('APPENDIX 13'!E10/'APPENDIX 13'!E$44*100,"")</f>
        <v>1.2804428166003448</v>
      </c>
      <c r="F42" s="106">
        <f>IFERROR('APPENDIX 13'!F10/'APPENDIX 13'!F$44*100,"")</f>
        <v>0.91342713814414078</v>
      </c>
      <c r="G42" s="106">
        <f>IFERROR('APPENDIX 13'!G10/'APPENDIX 13'!G$44*100,"")</f>
        <v>3.9924595849123952</v>
      </c>
      <c r="H42" s="106">
        <f>IFERROR('APPENDIX 13'!H10/'APPENDIX 13'!H$44*100,"")</f>
        <v>3.0793164978435072</v>
      </c>
      <c r="I42" s="106">
        <f>IFERROR('APPENDIX 13'!I10/'APPENDIX 13'!I$44*100,"")</f>
        <v>0.44231056778490496</v>
      </c>
      <c r="J42" s="106">
        <f>IFERROR('APPENDIX 13'!J10/'APPENDIX 13'!J$44*100,"")</f>
        <v>0.42048295533420954</v>
      </c>
      <c r="K42" s="106">
        <f>IFERROR('APPENDIX 13'!K10/'APPENDIX 13'!K$44*100,"")</f>
        <v>0</v>
      </c>
      <c r="L42" s="106">
        <f>IFERROR('APPENDIX 13'!L10/'APPENDIX 13'!L$44*100,"")</f>
        <v>9.2490241157708583E-2</v>
      </c>
      <c r="M42" s="106">
        <f>IFERROR('APPENDIX 13'!M10/'APPENDIX 13'!M$44*100,"")</f>
        <v>0.44950713309295015</v>
      </c>
      <c r="N42" s="106">
        <f>IFERROR('APPENDIX 13'!N10/'APPENDIX 13'!N$44*100,"")</f>
        <v>0.75945665545529306</v>
      </c>
      <c r="O42" s="106">
        <f>IFERROR('APPENDIX 13'!O10/'APPENDIX 13'!O$44*100,"")</f>
        <v>0</v>
      </c>
      <c r="P42" s="106">
        <f>IFERROR('APPENDIX 13'!P10/'APPENDIX 13'!P$44*100,"")</f>
        <v>1.1728232960618377</v>
      </c>
      <c r="Q42" s="107">
        <f>IFERROR('APPENDIX 13'!Q10/'APPENDIX 13'!Q$44*100,"")</f>
        <v>0.52150292314996516</v>
      </c>
      <c r="R42" s="11"/>
    </row>
    <row r="43" spans="2:18" ht="25.5" customHeight="1" x14ac:dyDescent="0.3">
      <c r="B43" s="80" t="s">
        <v>46</v>
      </c>
      <c r="C43" s="106">
        <f>IFERROR('APPENDIX 13'!C43/'APPENDIX 13'!C$44*100,"")</f>
        <v>0</v>
      </c>
      <c r="D43" s="106">
        <f>IFERROR('APPENDIX 13'!D43/'APPENDIX 13'!D$44*100,"")</f>
        <v>0</v>
      </c>
      <c r="E43" s="106">
        <f>IFERROR('APPENDIX 13'!E43/'APPENDIX 13'!E$44*100,"")</f>
        <v>0</v>
      </c>
      <c r="F43" s="106">
        <f>IFERROR('APPENDIX 13'!F43/'APPENDIX 13'!F$44*100,"")</f>
        <v>0</v>
      </c>
      <c r="G43" s="106">
        <f>IFERROR('APPENDIX 13'!G43/'APPENDIX 13'!G$44*100,"")</f>
        <v>6.5138347335906739E-5</v>
      </c>
      <c r="H43" s="106">
        <f>IFERROR('APPENDIX 13'!H43/'APPENDIX 13'!H$44*100,"")</f>
        <v>0</v>
      </c>
      <c r="I43" s="106">
        <f>IFERROR('APPENDIX 13'!I43/'APPENDIX 13'!I$44*100,"")</f>
        <v>1.274264178897041</v>
      </c>
      <c r="J43" s="106">
        <f>IFERROR('APPENDIX 13'!J43/'APPENDIX 13'!J$44*100,"")</f>
        <v>0.76534585155958534</v>
      </c>
      <c r="K43" s="106">
        <f>IFERROR('APPENDIX 13'!K43/'APPENDIX 13'!K$44*100,"")</f>
        <v>14.723520647468021</v>
      </c>
      <c r="L43" s="106">
        <f>IFERROR('APPENDIX 13'!L43/'APPENDIX 13'!L$44*100,"")</f>
        <v>2.4929984139544087E-4</v>
      </c>
      <c r="M43" s="106">
        <f>IFERROR('APPENDIX 13'!M43/'APPENDIX 13'!M$44*100,"")</f>
        <v>0</v>
      </c>
      <c r="N43" s="106">
        <f>IFERROR('APPENDIX 13'!N43/'APPENDIX 13'!N$44*100,"")</f>
        <v>0</v>
      </c>
      <c r="O43" s="106">
        <f>IFERROR('APPENDIX 13'!O43/'APPENDIX 13'!O$44*100,"")</f>
        <v>0</v>
      </c>
      <c r="P43" s="106">
        <f>IFERROR('APPENDIX 13'!P43/'APPENDIX 13'!P$44*100,"")</f>
        <v>6.0151531338000559E-2</v>
      </c>
      <c r="Q43" s="107">
        <f>IFERROR('APPENDIX 13'!Q43/'APPENDIX 13'!Q$44*100,"")</f>
        <v>0.83131980436425401</v>
      </c>
      <c r="R43" s="11"/>
    </row>
    <row r="44" spans="2:18" ht="25.5" customHeight="1" x14ac:dyDescent="0.25">
      <c r="B44" s="108" t="s">
        <v>47</v>
      </c>
      <c r="C44" s="109">
        <f>SUM(C7:C43)</f>
        <v>100</v>
      </c>
      <c r="D44" s="109">
        <f t="shared" ref="D44:Q44" si="0">SUM(D7:D43)</f>
        <v>100.00000000000006</v>
      </c>
      <c r="E44" s="109">
        <f t="shared" si="0"/>
        <v>100</v>
      </c>
      <c r="F44" s="109">
        <f t="shared" si="0"/>
        <v>99.999999999999986</v>
      </c>
      <c r="G44" s="109">
        <f t="shared" si="0"/>
        <v>99.999999999999986</v>
      </c>
      <c r="H44" s="109">
        <f t="shared" si="0"/>
        <v>100</v>
      </c>
      <c r="I44" s="109">
        <f t="shared" si="0"/>
        <v>100</v>
      </c>
      <c r="J44" s="109">
        <f t="shared" si="0"/>
        <v>100</v>
      </c>
      <c r="K44" s="109">
        <f t="shared" si="0"/>
        <v>100</v>
      </c>
      <c r="L44" s="109">
        <f t="shared" si="0"/>
        <v>100.00000000000001</v>
      </c>
      <c r="M44" s="109">
        <f t="shared" si="0"/>
        <v>99.999999999999972</v>
      </c>
      <c r="N44" s="109">
        <f t="shared" si="0"/>
        <v>99.999999999999986</v>
      </c>
      <c r="O44" s="109">
        <f t="shared" si="0"/>
        <v>100.00000000000004</v>
      </c>
      <c r="P44" s="109">
        <f t="shared" si="0"/>
        <v>100.00000000000003</v>
      </c>
      <c r="Q44" s="109">
        <f t="shared" si="0"/>
        <v>99.999999999999986</v>
      </c>
      <c r="R44" s="11"/>
    </row>
    <row r="45" spans="2:18" ht="25.5" customHeight="1" x14ac:dyDescent="0.25">
      <c r="B45" s="279" t="s">
        <v>48</v>
      </c>
      <c r="C45" s="280"/>
      <c r="D45" s="280"/>
      <c r="E45" s="280"/>
      <c r="F45" s="280"/>
      <c r="G45" s="280"/>
      <c r="H45" s="280"/>
      <c r="I45" s="280"/>
      <c r="J45" s="280"/>
      <c r="K45" s="280"/>
      <c r="L45" s="280"/>
      <c r="M45" s="280"/>
      <c r="N45" s="280"/>
      <c r="O45" s="280"/>
      <c r="P45" s="280"/>
      <c r="Q45" s="281"/>
      <c r="R45" s="11"/>
    </row>
    <row r="46" spans="2:18" ht="25.5" customHeight="1" x14ac:dyDescent="0.3">
      <c r="B46" s="80" t="s">
        <v>50</v>
      </c>
      <c r="C46" s="205">
        <f>IFERROR('APPENDIX 13'!C48/'APPENDIX 13'!C$49*100,"")</f>
        <v>54.279667422524568</v>
      </c>
      <c r="D46" s="205">
        <f>IFERROR('APPENDIX 13'!D48/'APPENDIX 13'!D$49*100,"")</f>
        <v>45.410469763480307</v>
      </c>
      <c r="E46" s="205">
        <f>IFERROR('APPENDIX 13'!E48/'APPENDIX 13'!E$49*100,"")</f>
        <v>122.99436544137376</v>
      </c>
      <c r="F46" s="205">
        <f>IFERROR('APPENDIX 13'!F48/'APPENDIX 13'!F$49*100,"")</f>
        <v>59.734633957367954</v>
      </c>
      <c r="G46" s="205">
        <f>IFERROR('APPENDIX 13'!G48/'APPENDIX 13'!G$49*100,"")</f>
        <v>64.466736365681626</v>
      </c>
      <c r="H46" s="205">
        <f>IFERROR('APPENDIX 13'!H48/'APPENDIX 13'!H$49*100,"")</f>
        <v>58.216262798884067</v>
      </c>
      <c r="I46" s="205">
        <f>IFERROR('APPENDIX 13'!I48/'APPENDIX 13'!I$49*100,"")</f>
        <v>84.872873605267969</v>
      </c>
      <c r="J46" s="205">
        <f>IFERROR('APPENDIX 13'!J48/'APPENDIX 13'!J$49*100,"")</f>
        <v>58.159238973767657</v>
      </c>
      <c r="K46" s="205" t="str">
        <f>IFERROR('APPENDIX 13'!K48/'APPENDIX 13'!K$49*100,"")</f>
        <v/>
      </c>
      <c r="L46" s="205">
        <f>IFERROR('APPENDIX 13'!L48/'APPENDIX 13'!L$49*100,"")</f>
        <v>78.233441365773487</v>
      </c>
      <c r="M46" s="205">
        <f>IFERROR('APPENDIX 13'!M48/'APPENDIX 13'!M$49*100,"")</f>
        <v>41.531664212076585</v>
      </c>
      <c r="N46" s="205">
        <f>IFERROR('APPENDIX 13'!N48/'APPENDIX 13'!N$49*100,"")</f>
        <v>24.173553719008265</v>
      </c>
      <c r="O46" s="205">
        <f>IFERROR('APPENDIX 13'!O48/'APPENDIX 13'!O$49*100,"")</f>
        <v>70.54417990441992</v>
      </c>
      <c r="P46" s="205">
        <f>IFERROR('APPENDIX 13'!P48/'APPENDIX 13'!P$49*100,"")</f>
        <v>77.40147104537354</v>
      </c>
      <c r="Q46" s="206">
        <f>IFERROR('APPENDIX 13'!Q48/'APPENDIX 13'!Q$49*100,"")</f>
        <v>64.931853094794974</v>
      </c>
      <c r="R46" s="11"/>
    </row>
    <row r="47" spans="2:18" ht="25.5" customHeight="1" x14ac:dyDescent="0.3">
      <c r="B47" s="80" t="s">
        <v>81</v>
      </c>
      <c r="C47" s="205">
        <f>IFERROR('APPENDIX 13'!C47/'APPENDIX 13'!C$49*100,"")</f>
        <v>1.886621315192744</v>
      </c>
      <c r="D47" s="205">
        <f>IFERROR('APPENDIX 13'!D47/'APPENDIX 13'!D$49*100,"")</f>
        <v>20.675643086256432</v>
      </c>
      <c r="E47" s="205">
        <f>IFERROR('APPENDIX 13'!E47/'APPENDIX 13'!E$49*100,"")</f>
        <v>0</v>
      </c>
      <c r="F47" s="205">
        <f>IFERROR('APPENDIX 13'!F47/'APPENDIX 13'!F$49*100,"")</f>
        <v>29.661050141392302</v>
      </c>
      <c r="G47" s="205">
        <f>IFERROR('APPENDIX 13'!G47/'APPENDIX 13'!G$49*100,"")</f>
        <v>5.202281539907097</v>
      </c>
      <c r="H47" s="205">
        <f>IFERROR('APPENDIX 13'!H47/'APPENDIX 13'!H$49*100,"")</f>
        <v>32.223828929494765</v>
      </c>
      <c r="I47" s="205">
        <f>IFERROR('APPENDIX 13'!I47/'APPENDIX 13'!I$49*100,"")</f>
        <v>0</v>
      </c>
      <c r="J47" s="205">
        <f>IFERROR('APPENDIX 13'!J47/'APPENDIX 13'!J$49*100,"")</f>
        <v>28.741654655520321</v>
      </c>
      <c r="K47" s="205" t="str">
        <f>IFERROR('APPENDIX 13'!K47/'APPENDIX 13'!K$49*100,"")</f>
        <v/>
      </c>
      <c r="L47" s="205">
        <f>IFERROR('APPENDIX 13'!L47/'APPENDIX 13'!L$49*100,"")</f>
        <v>16.663167024238827</v>
      </c>
      <c r="M47" s="205">
        <f>IFERROR('APPENDIX 13'!M47/'APPENDIX 13'!M$49*100,"")</f>
        <v>0</v>
      </c>
      <c r="N47" s="205">
        <f>IFERROR('APPENDIX 13'!N47/'APPENDIX 13'!N$49*100,"")</f>
        <v>0</v>
      </c>
      <c r="O47" s="205">
        <f>IFERROR('APPENDIX 13'!O47/'APPENDIX 13'!O$49*100,"")</f>
        <v>14.849478036296665</v>
      </c>
      <c r="P47" s="205">
        <f>IFERROR('APPENDIX 13'!P47/'APPENDIX 13'!P$49*100,"")</f>
        <v>15.238534007552143</v>
      </c>
      <c r="Q47" s="206">
        <f>IFERROR('APPENDIX 13'!Q47/'APPENDIX 13'!Q$49*100,"")</f>
        <v>21.683759988426452</v>
      </c>
      <c r="R47" s="11"/>
    </row>
    <row r="48" spans="2:18" ht="25.5" customHeight="1" x14ac:dyDescent="0.3">
      <c r="B48" s="80" t="s">
        <v>49</v>
      </c>
      <c r="C48" s="205">
        <f>IFERROR('APPENDIX 13'!C46/'APPENDIX 13'!C$49*100,"")</f>
        <v>43.833711262282691</v>
      </c>
      <c r="D48" s="205">
        <f>IFERROR('APPENDIX 13'!D46/'APPENDIX 13'!D$49*100,"")</f>
        <v>33.913887150263257</v>
      </c>
      <c r="E48" s="205">
        <f>IFERROR('APPENDIX 13'!E46/'APPENDIX 13'!E$49*100,"")</f>
        <v>-22.994365441373759</v>
      </c>
      <c r="F48" s="205">
        <f>IFERROR('APPENDIX 13'!F46/'APPENDIX 13'!F$49*100,"")</f>
        <v>10.604315901239737</v>
      </c>
      <c r="G48" s="205">
        <f>IFERROR('APPENDIX 13'!G46/'APPENDIX 13'!G$49*100,"")</f>
        <v>30.330982094411286</v>
      </c>
      <c r="H48" s="205">
        <f>IFERROR('APPENDIX 13'!H46/'APPENDIX 13'!H$49*100,"")</f>
        <v>9.5599082716211683</v>
      </c>
      <c r="I48" s="205">
        <f>IFERROR('APPENDIX 13'!I46/'APPENDIX 13'!I$49*100,"")</f>
        <v>15.127126394732029</v>
      </c>
      <c r="J48" s="205">
        <f>IFERROR('APPENDIX 13'!J46/'APPENDIX 13'!J$49*100,"")</f>
        <v>13.099106370712022</v>
      </c>
      <c r="K48" s="205" t="str">
        <f>IFERROR('APPENDIX 13'!K46/'APPENDIX 13'!K$49*100,"")</f>
        <v/>
      </c>
      <c r="L48" s="205">
        <f>IFERROR('APPENDIX 13'!L46/'APPENDIX 13'!L$49*100,"")</f>
        <v>5.1033916099876748</v>
      </c>
      <c r="M48" s="205">
        <f>IFERROR('APPENDIX 13'!M46/'APPENDIX 13'!M$49*100,"")</f>
        <v>58.468335787923422</v>
      </c>
      <c r="N48" s="205">
        <f>IFERROR('APPENDIX 13'!N46/'APPENDIX 13'!N$49*100,"")</f>
        <v>75.826446280991732</v>
      </c>
      <c r="O48" s="205">
        <f>IFERROR('APPENDIX 13'!O46/'APPENDIX 13'!O$49*100,"")</f>
        <v>14.606342059283412</v>
      </c>
      <c r="P48" s="205">
        <f>IFERROR('APPENDIX 13'!P46/'APPENDIX 13'!P$49*100,"")</f>
        <v>7.3599949470743189</v>
      </c>
      <c r="Q48" s="206">
        <f>IFERROR('APPENDIX 13'!Q46/'APPENDIX 13'!Q$49*100,"")</f>
        <v>13.384386916778574</v>
      </c>
      <c r="R48" s="11"/>
    </row>
    <row r="49" spans="2:18" ht="25.5" customHeight="1" x14ac:dyDescent="0.25">
      <c r="B49" s="108" t="s">
        <v>198</v>
      </c>
      <c r="C49" s="109">
        <f>SUM(C46:C48)</f>
        <v>100</v>
      </c>
      <c r="D49" s="109">
        <f t="shared" ref="D49:Q49" si="1">SUM(D46:D48)</f>
        <v>100</v>
      </c>
      <c r="E49" s="109">
        <f t="shared" si="1"/>
        <v>100</v>
      </c>
      <c r="F49" s="109">
        <f t="shared" si="1"/>
        <v>100</v>
      </c>
      <c r="G49" s="109">
        <f t="shared" si="1"/>
        <v>100</v>
      </c>
      <c r="H49" s="109">
        <f t="shared" si="1"/>
        <v>100</v>
      </c>
      <c r="I49" s="109">
        <f t="shared" si="1"/>
        <v>100</v>
      </c>
      <c r="J49" s="109">
        <f t="shared" si="1"/>
        <v>100</v>
      </c>
      <c r="K49" s="109">
        <f t="shared" si="1"/>
        <v>0</v>
      </c>
      <c r="L49" s="109">
        <f t="shared" si="1"/>
        <v>100</v>
      </c>
      <c r="M49" s="109">
        <f t="shared" si="1"/>
        <v>100</v>
      </c>
      <c r="N49" s="109">
        <f t="shared" si="1"/>
        <v>100</v>
      </c>
      <c r="O49" s="109">
        <f t="shared" si="1"/>
        <v>99.999999999999986</v>
      </c>
      <c r="P49" s="109">
        <f t="shared" si="1"/>
        <v>100</v>
      </c>
      <c r="Q49" s="109">
        <f t="shared" si="1"/>
        <v>100</v>
      </c>
      <c r="R49" s="11"/>
    </row>
    <row r="50" spans="2:18" ht="18" customHeight="1" x14ac:dyDescent="0.25">
      <c r="B50" s="286" t="s">
        <v>254</v>
      </c>
      <c r="C50" s="286"/>
      <c r="D50" s="286"/>
      <c r="E50" s="286"/>
      <c r="F50" s="286"/>
      <c r="G50" s="286"/>
      <c r="H50" s="286"/>
      <c r="I50" s="286"/>
      <c r="J50" s="286"/>
      <c r="K50" s="286"/>
      <c r="L50" s="286"/>
      <c r="M50" s="286"/>
      <c r="N50" s="286"/>
      <c r="O50" s="286"/>
      <c r="P50" s="286"/>
      <c r="Q50" s="286"/>
    </row>
  </sheetData>
  <sheetProtection password="E931" sheet="1" objects="1" scenarios="1"/>
  <sortState ref="B8:Q44">
    <sortCondition descending="1" ref="Q8:Q44"/>
  </sortState>
  <mergeCells count="20">
    <mergeCell ref="B3:Q3"/>
    <mergeCell ref="B4:B5"/>
    <mergeCell ref="C4:C5"/>
    <mergeCell ref="D4:D5"/>
    <mergeCell ref="E4:E5"/>
    <mergeCell ref="F4:F5"/>
    <mergeCell ref="G4:G5"/>
    <mergeCell ref="H4:H5"/>
    <mergeCell ref="I4:I5"/>
    <mergeCell ref="J4:J5"/>
    <mergeCell ref="Q4:Q5"/>
    <mergeCell ref="K4:K5"/>
    <mergeCell ref="L4:L5"/>
    <mergeCell ref="M4:M5"/>
    <mergeCell ref="N4:N5"/>
    <mergeCell ref="O4:O5"/>
    <mergeCell ref="P4:P5"/>
    <mergeCell ref="B50:Q50"/>
    <mergeCell ref="B6:Q6"/>
    <mergeCell ref="B45:Q4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1:Q51"/>
  <sheetViews>
    <sheetView showGridLines="0" zoomScale="57" zoomScaleNormal="57" workbookViewId="0">
      <selection activeCell="M17" sqref="M17"/>
    </sheetView>
  </sheetViews>
  <sheetFormatPr defaultRowHeight="19.5" customHeight="1" x14ac:dyDescent="0.25"/>
  <cols>
    <col min="1" max="1" width="12" style="11" customWidth="1"/>
    <col min="2" max="2" width="45.140625" style="24" bestFit="1" customWidth="1"/>
    <col min="3" max="17" width="19.5703125" style="11" customWidth="1"/>
    <col min="18" max="18" width="11.5703125" style="11" customWidth="1"/>
    <col min="19" max="19" width="16.140625" style="11" customWidth="1"/>
    <col min="20" max="16384" width="9.140625" style="11"/>
  </cols>
  <sheetData>
    <row r="1" spans="2:17" ht="24.75" customHeight="1" x14ac:dyDescent="0.25"/>
    <row r="3" spans="2:17" ht="24.75" customHeight="1" x14ac:dyDescent="0.25">
      <c r="B3" s="290" t="s">
        <v>297</v>
      </c>
      <c r="C3" s="290"/>
      <c r="D3" s="290"/>
      <c r="E3" s="290"/>
      <c r="F3" s="290"/>
      <c r="G3" s="290"/>
      <c r="H3" s="290"/>
      <c r="I3" s="290"/>
      <c r="J3" s="290"/>
      <c r="K3" s="290"/>
      <c r="L3" s="290"/>
      <c r="M3" s="290"/>
      <c r="N3" s="290"/>
      <c r="O3" s="290"/>
      <c r="P3" s="290"/>
      <c r="Q3" s="290"/>
    </row>
    <row r="4" spans="2:17" ht="45" x14ac:dyDescent="0.25">
      <c r="B4" s="97" t="s">
        <v>0</v>
      </c>
      <c r="C4" s="100" t="s">
        <v>90</v>
      </c>
      <c r="D4" s="100" t="s">
        <v>91</v>
      </c>
      <c r="E4" s="100" t="s">
        <v>92</v>
      </c>
      <c r="F4" s="100" t="s">
        <v>93</v>
      </c>
      <c r="G4" s="100" t="s">
        <v>94</v>
      </c>
      <c r="H4" s="100" t="s">
        <v>95</v>
      </c>
      <c r="I4" s="100" t="s">
        <v>96</v>
      </c>
      <c r="J4" s="100" t="s">
        <v>97</v>
      </c>
      <c r="K4" s="100" t="s">
        <v>98</v>
      </c>
      <c r="L4" s="100" t="s">
        <v>99</v>
      </c>
      <c r="M4" s="100" t="s">
        <v>100</v>
      </c>
      <c r="N4" s="100" t="s">
        <v>101</v>
      </c>
      <c r="O4" s="100" t="s">
        <v>102</v>
      </c>
      <c r="P4" s="100" t="s">
        <v>103</v>
      </c>
      <c r="Q4" s="100" t="s">
        <v>104</v>
      </c>
    </row>
    <row r="5" spans="2:17" ht="28.5" customHeight="1" x14ac:dyDescent="0.25">
      <c r="B5" s="291" t="s">
        <v>16</v>
      </c>
      <c r="C5" s="291"/>
      <c r="D5" s="291"/>
      <c r="E5" s="291"/>
      <c r="F5" s="291"/>
      <c r="G5" s="291"/>
      <c r="H5" s="291"/>
      <c r="I5" s="291"/>
      <c r="J5" s="291"/>
      <c r="K5" s="291"/>
      <c r="L5" s="291"/>
      <c r="M5" s="291"/>
      <c r="N5" s="291"/>
      <c r="O5" s="291"/>
      <c r="P5" s="291"/>
      <c r="Q5" s="291"/>
    </row>
    <row r="6" spans="2:17" ht="28.5" customHeight="1" x14ac:dyDescent="0.25">
      <c r="B6" s="114" t="s">
        <v>17</v>
      </c>
      <c r="C6" s="115">
        <v>0</v>
      </c>
      <c r="D6" s="115">
        <v>0</v>
      </c>
      <c r="E6" s="115">
        <v>397</v>
      </c>
      <c r="F6" s="115">
        <v>0</v>
      </c>
      <c r="G6" s="115">
        <v>0</v>
      </c>
      <c r="H6" s="115">
        <v>0</v>
      </c>
      <c r="I6" s="115">
        <v>0</v>
      </c>
      <c r="J6" s="115">
        <v>0</v>
      </c>
      <c r="K6" s="115">
        <v>0</v>
      </c>
      <c r="L6" s="115">
        <v>663</v>
      </c>
      <c r="M6" s="115">
        <v>0</v>
      </c>
      <c r="N6" s="115">
        <v>0</v>
      </c>
      <c r="O6" s="115">
        <v>1776204</v>
      </c>
      <c r="P6" s="115">
        <v>2084</v>
      </c>
      <c r="Q6" s="116">
        <v>1779348</v>
      </c>
    </row>
    <row r="7" spans="2:17" ht="28.5" customHeight="1" x14ac:dyDescent="0.25">
      <c r="B7" s="114" t="s">
        <v>18</v>
      </c>
      <c r="C7" s="115">
        <v>0</v>
      </c>
      <c r="D7" s="115">
        <v>510</v>
      </c>
      <c r="E7" s="115">
        <v>175</v>
      </c>
      <c r="F7" s="115">
        <v>17360</v>
      </c>
      <c r="G7" s="115">
        <v>4958</v>
      </c>
      <c r="H7" s="115">
        <v>0</v>
      </c>
      <c r="I7" s="115">
        <v>175764</v>
      </c>
      <c r="J7" s="115">
        <v>99785</v>
      </c>
      <c r="K7" s="115">
        <v>247628</v>
      </c>
      <c r="L7" s="115">
        <v>182</v>
      </c>
      <c r="M7" s="115">
        <v>2654</v>
      </c>
      <c r="N7" s="115">
        <v>6559</v>
      </c>
      <c r="O7" s="115">
        <v>0</v>
      </c>
      <c r="P7" s="115">
        <v>37047</v>
      </c>
      <c r="Q7" s="116">
        <v>592622</v>
      </c>
    </row>
    <row r="8" spans="2:17" ht="28.5" customHeight="1" x14ac:dyDescent="0.25">
      <c r="B8" s="114" t="s">
        <v>19</v>
      </c>
      <c r="C8" s="117">
        <v>1607</v>
      </c>
      <c r="D8" s="117">
        <v>530</v>
      </c>
      <c r="E8" s="117">
        <v>7598</v>
      </c>
      <c r="F8" s="117">
        <v>17318</v>
      </c>
      <c r="G8" s="117">
        <v>37628</v>
      </c>
      <c r="H8" s="117">
        <v>1407</v>
      </c>
      <c r="I8" s="117">
        <v>126995</v>
      </c>
      <c r="J8" s="117">
        <v>18090</v>
      </c>
      <c r="K8" s="117">
        <v>0</v>
      </c>
      <c r="L8" s="117">
        <v>75025</v>
      </c>
      <c r="M8" s="117">
        <v>7582</v>
      </c>
      <c r="N8" s="117">
        <v>10109</v>
      </c>
      <c r="O8" s="117">
        <v>0</v>
      </c>
      <c r="P8" s="117">
        <v>0</v>
      </c>
      <c r="Q8" s="116">
        <v>303890</v>
      </c>
    </row>
    <row r="9" spans="2:17" ht="28.5" customHeight="1" x14ac:dyDescent="0.25">
      <c r="B9" s="114" t="s">
        <v>199</v>
      </c>
      <c r="C9" s="117">
        <v>418</v>
      </c>
      <c r="D9" s="117">
        <v>500</v>
      </c>
      <c r="E9" s="117">
        <v>2688</v>
      </c>
      <c r="F9" s="117">
        <v>4143</v>
      </c>
      <c r="G9" s="117">
        <v>0</v>
      </c>
      <c r="H9" s="117">
        <v>314</v>
      </c>
      <c r="I9" s="117">
        <v>13299</v>
      </c>
      <c r="J9" s="117">
        <v>11906</v>
      </c>
      <c r="K9" s="117">
        <v>0</v>
      </c>
      <c r="L9" s="117">
        <v>51</v>
      </c>
      <c r="M9" s="117">
        <v>19</v>
      </c>
      <c r="N9" s="117">
        <v>2871</v>
      </c>
      <c r="O9" s="117">
        <v>0</v>
      </c>
      <c r="P9" s="117">
        <v>0</v>
      </c>
      <c r="Q9" s="116">
        <v>36209</v>
      </c>
    </row>
    <row r="10" spans="2:17" ht="28.5" customHeight="1" x14ac:dyDescent="0.25">
      <c r="B10" s="114" t="s">
        <v>20</v>
      </c>
      <c r="C10" s="117">
        <v>226</v>
      </c>
      <c r="D10" s="117">
        <v>8912</v>
      </c>
      <c r="E10" s="117">
        <v>9806</v>
      </c>
      <c r="F10" s="117">
        <v>38438</v>
      </c>
      <c r="G10" s="117">
        <v>28629</v>
      </c>
      <c r="H10" s="117">
        <v>24991</v>
      </c>
      <c r="I10" s="117">
        <v>478139</v>
      </c>
      <c r="J10" s="117">
        <v>450553</v>
      </c>
      <c r="K10" s="117">
        <v>0</v>
      </c>
      <c r="L10" s="117">
        <v>33673</v>
      </c>
      <c r="M10" s="117">
        <v>31795</v>
      </c>
      <c r="N10" s="117">
        <v>147588</v>
      </c>
      <c r="O10" s="117">
        <v>790951</v>
      </c>
      <c r="P10" s="117">
        <v>28413</v>
      </c>
      <c r="Q10" s="116">
        <v>2072112</v>
      </c>
    </row>
    <row r="11" spans="2:17" ht="28.5" customHeight="1" x14ac:dyDescent="0.25">
      <c r="B11" s="114" t="s">
        <v>191</v>
      </c>
      <c r="C11" s="117">
        <v>0</v>
      </c>
      <c r="D11" s="117">
        <v>10871</v>
      </c>
      <c r="E11" s="117">
        <v>10008</v>
      </c>
      <c r="F11" s="117">
        <v>35009</v>
      </c>
      <c r="G11" s="117">
        <v>1981</v>
      </c>
      <c r="H11" s="117">
        <v>12100</v>
      </c>
      <c r="I11" s="117">
        <v>514327</v>
      </c>
      <c r="J11" s="117">
        <v>383404</v>
      </c>
      <c r="K11" s="117">
        <v>0</v>
      </c>
      <c r="L11" s="117">
        <v>-8066</v>
      </c>
      <c r="M11" s="117">
        <v>76886</v>
      </c>
      <c r="N11" s="117">
        <v>29118</v>
      </c>
      <c r="O11" s="117">
        <v>699652</v>
      </c>
      <c r="P11" s="117">
        <v>125526</v>
      </c>
      <c r="Q11" s="116">
        <v>1890819</v>
      </c>
    </row>
    <row r="12" spans="2:17" ht="28.5" customHeight="1" x14ac:dyDescent="0.25">
      <c r="B12" s="114" t="s">
        <v>21</v>
      </c>
      <c r="C12" s="117">
        <v>0</v>
      </c>
      <c r="D12" s="117">
        <v>-93144</v>
      </c>
      <c r="E12" s="117">
        <v>741</v>
      </c>
      <c r="F12" s="117">
        <v>-3113</v>
      </c>
      <c r="G12" s="117">
        <v>1673</v>
      </c>
      <c r="H12" s="117">
        <v>553</v>
      </c>
      <c r="I12" s="117">
        <v>130394</v>
      </c>
      <c r="J12" s="117">
        <v>118998</v>
      </c>
      <c r="K12" s="117">
        <v>0</v>
      </c>
      <c r="L12" s="117">
        <v>-9844</v>
      </c>
      <c r="M12" s="117">
        <v>9472</v>
      </c>
      <c r="N12" s="117">
        <v>19394</v>
      </c>
      <c r="O12" s="117">
        <v>0</v>
      </c>
      <c r="P12" s="117">
        <v>-21</v>
      </c>
      <c r="Q12" s="116">
        <v>175105</v>
      </c>
    </row>
    <row r="13" spans="2:17" ht="28.5" customHeight="1" x14ac:dyDescent="0.25">
      <c r="B13" s="114" t="s">
        <v>22</v>
      </c>
      <c r="C13" s="117">
        <v>0</v>
      </c>
      <c r="D13" s="117">
        <v>25896</v>
      </c>
      <c r="E13" s="117">
        <v>9482</v>
      </c>
      <c r="F13" s="117">
        <v>24839</v>
      </c>
      <c r="G13" s="117">
        <v>35103</v>
      </c>
      <c r="H13" s="117">
        <v>4275</v>
      </c>
      <c r="I13" s="117">
        <v>814102</v>
      </c>
      <c r="J13" s="117">
        <v>653495</v>
      </c>
      <c r="K13" s="117">
        <v>0</v>
      </c>
      <c r="L13" s="117">
        <v>16283</v>
      </c>
      <c r="M13" s="117">
        <v>44771</v>
      </c>
      <c r="N13" s="117">
        <v>72650</v>
      </c>
      <c r="O13" s="117">
        <v>875637</v>
      </c>
      <c r="P13" s="117">
        <v>121657</v>
      </c>
      <c r="Q13" s="116">
        <v>2698191</v>
      </c>
    </row>
    <row r="14" spans="2:17" ht="28.5" customHeight="1" x14ac:dyDescent="0.25">
      <c r="B14" s="114" t="s">
        <v>23</v>
      </c>
      <c r="C14" s="117">
        <v>393</v>
      </c>
      <c r="D14" s="117">
        <v>4978</v>
      </c>
      <c r="E14" s="117">
        <v>0</v>
      </c>
      <c r="F14" s="117">
        <v>4678</v>
      </c>
      <c r="G14" s="117">
        <v>-10</v>
      </c>
      <c r="H14" s="117">
        <v>2017</v>
      </c>
      <c r="I14" s="117">
        <v>25333</v>
      </c>
      <c r="J14" s="117">
        <v>12052</v>
      </c>
      <c r="K14" s="117">
        <v>0</v>
      </c>
      <c r="L14" s="117">
        <v>0</v>
      </c>
      <c r="M14" s="117">
        <v>1940</v>
      </c>
      <c r="N14" s="117">
        <v>3085</v>
      </c>
      <c r="O14" s="117">
        <v>0</v>
      </c>
      <c r="P14" s="117">
        <v>0</v>
      </c>
      <c r="Q14" s="116">
        <v>54466</v>
      </c>
    </row>
    <row r="15" spans="2:17" ht="28.5" customHeight="1" x14ac:dyDescent="0.25">
      <c r="B15" s="114" t="s">
        <v>24</v>
      </c>
      <c r="C15" s="117">
        <v>0</v>
      </c>
      <c r="D15" s="117">
        <v>0</v>
      </c>
      <c r="E15" s="117">
        <v>0</v>
      </c>
      <c r="F15" s="117">
        <v>0</v>
      </c>
      <c r="G15" s="117">
        <v>0</v>
      </c>
      <c r="H15" s="117">
        <v>0</v>
      </c>
      <c r="I15" s="117">
        <v>13880</v>
      </c>
      <c r="J15" s="117">
        <v>7455</v>
      </c>
      <c r="K15" s="117">
        <v>771976</v>
      </c>
      <c r="L15" s="117">
        <v>0</v>
      </c>
      <c r="M15" s="117">
        <v>0</v>
      </c>
      <c r="N15" s="117">
        <v>0</v>
      </c>
      <c r="O15" s="117">
        <v>0</v>
      </c>
      <c r="P15" s="117">
        <v>0</v>
      </c>
      <c r="Q15" s="116">
        <v>793310</v>
      </c>
    </row>
    <row r="16" spans="2:17" ht="28.5" customHeight="1" x14ac:dyDescent="0.25">
      <c r="B16" s="114" t="s">
        <v>25</v>
      </c>
      <c r="C16" s="117">
        <v>0</v>
      </c>
      <c r="D16" s="117">
        <v>4148</v>
      </c>
      <c r="E16" s="117">
        <v>3448</v>
      </c>
      <c r="F16" s="117">
        <v>9950</v>
      </c>
      <c r="G16" s="117">
        <v>2231</v>
      </c>
      <c r="H16" s="117">
        <v>8299</v>
      </c>
      <c r="I16" s="117">
        <v>218167</v>
      </c>
      <c r="J16" s="117">
        <v>230352</v>
      </c>
      <c r="K16" s="117">
        <v>33603</v>
      </c>
      <c r="L16" s="117">
        <v>4193</v>
      </c>
      <c r="M16" s="117">
        <v>9505</v>
      </c>
      <c r="N16" s="117">
        <v>47947</v>
      </c>
      <c r="O16" s="117">
        <v>0</v>
      </c>
      <c r="P16" s="117">
        <v>87</v>
      </c>
      <c r="Q16" s="116">
        <v>571930</v>
      </c>
    </row>
    <row r="17" spans="2:17" ht="28.5" customHeight="1" x14ac:dyDescent="0.25">
      <c r="B17" s="114" t="s">
        <v>26</v>
      </c>
      <c r="C17" s="117">
        <v>0</v>
      </c>
      <c r="D17" s="117">
        <v>9149</v>
      </c>
      <c r="E17" s="117">
        <v>11582</v>
      </c>
      <c r="F17" s="117">
        <v>15708</v>
      </c>
      <c r="G17" s="117">
        <v>3406</v>
      </c>
      <c r="H17" s="117">
        <v>16142</v>
      </c>
      <c r="I17" s="117">
        <v>187799</v>
      </c>
      <c r="J17" s="117">
        <v>181796</v>
      </c>
      <c r="K17" s="117">
        <v>0</v>
      </c>
      <c r="L17" s="117">
        <v>24744</v>
      </c>
      <c r="M17" s="117">
        <v>19064</v>
      </c>
      <c r="N17" s="117">
        <v>45698</v>
      </c>
      <c r="O17" s="117">
        <v>186010</v>
      </c>
      <c r="P17" s="117">
        <v>-251</v>
      </c>
      <c r="Q17" s="116">
        <v>700847</v>
      </c>
    </row>
    <row r="18" spans="2:17" ht="28.5" customHeight="1" x14ac:dyDescent="0.25">
      <c r="B18" s="114" t="s">
        <v>27</v>
      </c>
      <c r="C18" s="117">
        <v>5732</v>
      </c>
      <c r="D18" s="117">
        <v>18932</v>
      </c>
      <c r="E18" s="117">
        <v>20810</v>
      </c>
      <c r="F18" s="117">
        <v>31649</v>
      </c>
      <c r="G18" s="117">
        <v>3973</v>
      </c>
      <c r="H18" s="117">
        <v>41188</v>
      </c>
      <c r="I18" s="117">
        <v>213637</v>
      </c>
      <c r="J18" s="117">
        <v>205571</v>
      </c>
      <c r="K18" s="117">
        <v>1251</v>
      </c>
      <c r="L18" s="117">
        <v>2364</v>
      </c>
      <c r="M18" s="117">
        <v>69665</v>
      </c>
      <c r="N18" s="117">
        <v>138990</v>
      </c>
      <c r="O18" s="117">
        <v>125252</v>
      </c>
      <c r="P18" s="117">
        <v>69</v>
      </c>
      <c r="Q18" s="116">
        <v>879083</v>
      </c>
    </row>
    <row r="19" spans="2:17" ht="28.5" customHeight="1" x14ac:dyDescent="0.25">
      <c r="B19" s="114" t="s">
        <v>28</v>
      </c>
      <c r="C19" s="117">
        <v>0</v>
      </c>
      <c r="D19" s="117">
        <v>10699</v>
      </c>
      <c r="E19" s="117">
        <v>9085</v>
      </c>
      <c r="F19" s="117">
        <v>41416</v>
      </c>
      <c r="G19" s="117">
        <v>976</v>
      </c>
      <c r="H19" s="117">
        <v>44407</v>
      </c>
      <c r="I19" s="117">
        <v>352890</v>
      </c>
      <c r="J19" s="117">
        <v>315003</v>
      </c>
      <c r="K19" s="117">
        <v>0</v>
      </c>
      <c r="L19" s="117">
        <v>3019</v>
      </c>
      <c r="M19" s="117">
        <v>30608</v>
      </c>
      <c r="N19" s="117">
        <v>113247</v>
      </c>
      <c r="O19" s="117">
        <v>0</v>
      </c>
      <c r="P19" s="117">
        <v>112</v>
      </c>
      <c r="Q19" s="116">
        <v>921462</v>
      </c>
    </row>
    <row r="20" spans="2:17" ht="28.5" customHeight="1" x14ac:dyDescent="0.25">
      <c r="B20" s="114" t="s">
        <v>29</v>
      </c>
      <c r="C20" s="117">
        <v>204</v>
      </c>
      <c r="D20" s="117">
        <v>11882</v>
      </c>
      <c r="E20" s="117">
        <v>17133</v>
      </c>
      <c r="F20" s="117">
        <v>-20318</v>
      </c>
      <c r="G20" s="117">
        <v>11592</v>
      </c>
      <c r="H20" s="117">
        <v>5864</v>
      </c>
      <c r="I20" s="117">
        <v>273212</v>
      </c>
      <c r="J20" s="117">
        <v>125223</v>
      </c>
      <c r="K20" s="117">
        <v>0</v>
      </c>
      <c r="L20" s="117">
        <v>14628</v>
      </c>
      <c r="M20" s="117">
        <v>20902</v>
      </c>
      <c r="N20" s="117">
        <v>24547</v>
      </c>
      <c r="O20" s="117">
        <v>171304</v>
      </c>
      <c r="P20" s="117">
        <v>25230</v>
      </c>
      <c r="Q20" s="116">
        <v>681402</v>
      </c>
    </row>
    <row r="21" spans="2:17" ht="28.5" customHeight="1" x14ac:dyDescent="0.25">
      <c r="B21" s="114" t="s">
        <v>30</v>
      </c>
      <c r="C21" s="117">
        <v>8720</v>
      </c>
      <c r="D21" s="117">
        <v>8105</v>
      </c>
      <c r="E21" s="117">
        <v>13863</v>
      </c>
      <c r="F21" s="117">
        <v>71983</v>
      </c>
      <c r="G21" s="117">
        <v>8497</v>
      </c>
      <c r="H21" s="117">
        <v>9057</v>
      </c>
      <c r="I21" s="117">
        <v>415242</v>
      </c>
      <c r="J21" s="117">
        <v>192868</v>
      </c>
      <c r="K21" s="117">
        <v>0</v>
      </c>
      <c r="L21" s="117">
        <v>29893</v>
      </c>
      <c r="M21" s="117">
        <v>49007</v>
      </c>
      <c r="N21" s="117">
        <v>94794</v>
      </c>
      <c r="O21" s="117">
        <v>118884</v>
      </c>
      <c r="P21" s="117">
        <v>1035</v>
      </c>
      <c r="Q21" s="116">
        <v>1021948</v>
      </c>
    </row>
    <row r="22" spans="2:17" ht="28.5" customHeight="1" x14ac:dyDescent="0.25">
      <c r="B22" s="114" t="s">
        <v>31</v>
      </c>
      <c r="C22" s="117">
        <v>0</v>
      </c>
      <c r="D22" s="117">
        <v>5494</v>
      </c>
      <c r="E22" s="117">
        <v>7089</v>
      </c>
      <c r="F22" s="117">
        <v>13388</v>
      </c>
      <c r="G22" s="117">
        <v>401</v>
      </c>
      <c r="H22" s="117">
        <v>18055</v>
      </c>
      <c r="I22" s="117">
        <v>106591</v>
      </c>
      <c r="J22" s="117">
        <v>75097</v>
      </c>
      <c r="K22" s="117">
        <v>0</v>
      </c>
      <c r="L22" s="117">
        <v>2220</v>
      </c>
      <c r="M22" s="117">
        <v>7577</v>
      </c>
      <c r="N22" s="117">
        <v>26617</v>
      </c>
      <c r="O22" s="117">
        <v>0</v>
      </c>
      <c r="P22" s="117">
        <v>1652</v>
      </c>
      <c r="Q22" s="116">
        <v>264181</v>
      </c>
    </row>
    <row r="23" spans="2:17" ht="28.5" customHeight="1" x14ac:dyDescent="0.25">
      <c r="B23" s="114" t="s">
        <v>32</v>
      </c>
      <c r="C23" s="117">
        <v>0</v>
      </c>
      <c r="D23" s="117">
        <v>911</v>
      </c>
      <c r="E23" s="117">
        <v>1894</v>
      </c>
      <c r="F23" s="117">
        <v>0</v>
      </c>
      <c r="G23" s="117">
        <v>0</v>
      </c>
      <c r="H23" s="117">
        <v>0</v>
      </c>
      <c r="I23" s="117">
        <v>36469</v>
      </c>
      <c r="J23" s="117">
        <v>19354</v>
      </c>
      <c r="K23" s="117">
        <v>403434</v>
      </c>
      <c r="L23" s="117">
        <v>0</v>
      </c>
      <c r="M23" s="117">
        <v>0</v>
      </c>
      <c r="N23" s="117">
        <v>0</v>
      </c>
      <c r="O23" s="117">
        <v>0</v>
      </c>
      <c r="P23" s="117">
        <v>0</v>
      </c>
      <c r="Q23" s="116">
        <v>462061</v>
      </c>
    </row>
    <row r="24" spans="2:17" ht="28.5" customHeight="1" x14ac:dyDescent="0.25">
      <c r="B24" s="114" t="s">
        <v>33</v>
      </c>
      <c r="C24" s="117">
        <v>0</v>
      </c>
      <c r="D24" s="117">
        <v>7382</v>
      </c>
      <c r="E24" s="117">
        <v>12460</v>
      </c>
      <c r="F24" s="117">
        <v>45340</v>
      </c>
      <c r="G24" s="117">
        <v>34776</v>
      </c>
      <c r="H24" s="117">
        <v>16582</v>
      </c>
      <c r="I24" s="117">
        <v>460134</v>
      </c>
      <c r="J24" s="117">
        <v>183628</v>
      </c>
      <c r="K24" s="117">
        <v>0</v>
      </c>
      <c r="L24" s="117">
        <v>82626</v>
      </c>
      <c r="M24" s="117">
        <v>38756</v>
      </c>
      <c r="N24" s="117">
        <v>12811</v>
      </c>
      <c r="O24" s="117">
        <v>1814217</v>
      </c>
      <c r="P24" s="117">
        <v>3846</v>
      </c>
      <c r="Q24" s="116">
        <v>2712558</v>
      </c>
    </row>
    <row r="25" spans="2:17" ht="28.5" customHeight="1" x14ac:dyDescent="0.25">
      <c r="B25" s="114" t="s">
        <v>34</v>
      </c>
      <c r="C25" s="117">
        <v>0</v>
      </c>
      <c r="D25" s="117">
        <v>11935</v>
      </c>
      <c r="E25" s="117">
        <v>4208</v>
      </c>
      <c r="F25" s="117">
        <v>18812</v>
      </c>
      <c r="G25" s="117">
        <v>4894</v>
      </c>
      <c r="H25" s="117">
        <v>47239</v>
      </c>
      <c r="I25" s="117">
        <v>97224</v>
      </c>
      <c r="J25" s="117">
        <v>156716</v>
      </c>
      <c r="K25" s="117">
        <v>0</v>
      </c>
      <c r="L25" s="117">
        <v>5172</v>
      </c>
      <c r="M25" s="117">
        <v>40770</v>
      </c>
      <c r="N25" s="117">
        <v>185237</v>
      </c>
      <c r="O25" s="117">
        <v>64917</v>
      </c>
      <c r="P25" s="117">
        <v>346</v>
      </c>
      <c r="Q25" s="116">
        <v>637472</v>
      </c>
    </row>
    <row r="26" spans="2:17" ht="28.5" customHeight="1" x14ac:dyDescent="0.25">
      <c r="B26" s="114" t="s">
        <v>35</v>
      </c>
      <c r="C26" s="117">
        <v>0</v>
      </c>
      <c r="D26" s="117">
        <v>2239</v>
      </c>
      <c r="E26" s="117">
        <v>791</v>
      </c>
      <c r="F26" s="117">
        <v>6313</v>
      </c>
      <c r="G26" s="117">
        <v>4689</v>
      </c>
      <c r="H26" s="117">
        <v>686</v>
      </c>
      <c r="I26" s="117">
        <v>209991</v>
      </c>
      <c r="J26" s="117">
        <v>223891</v>
      </c>
      <c r="K26" s="117">
        <v>0</v>
      </c>
      <c r="L26" s="117">
        <v>152</v>
      </c>
      <c r="M26" s="117">
        <v>1036</v>
      </c>
      <c r="N26" s="117">
        <v>17099</v>
      </c>
      <c r="O26" s="117">
        <v>0</v>
      </c>
      <c r="P26" s="117">
        <v>733</v>
      </c>
      <c r="Q26" s="116">
        <v>467620</v>
      </c>
    </row>
    <row r="27" spans="2:17" ht="28.5" customHeight="1" x14ac:dyDescent="0.25">
      <c r="B27" s="114" t="s">
        <v>36</v>
      </c>
      <c r="C27" s="117">
        <v>0</v>
      </c>
      <c r="D27" s="117">
        <v>1354</v>
      </c>
      <c r="E27" s="117">
        <v>712</v>
      </c>
      <c r="F27" s="117">
        <v>10795</v>
      </c>
      <c r="G27" s="117">
        <v>21086</v>
      </c>
      <c r="H27" s="117">
        <v>943</v>
      </c>
      <c r="I27" s="117">
        <v>309703</v>
      </c>
      <c r="J27" s="117">
        <v>363419</v>
      </c>
      <c r="K27" s="117">
        <v>0</v>
      </c>
      <c r="L27" s="117">
        <v>4336</v>
      </c>
      <c r="M27" s="117">
        <v>4669</v>
      </c>
      <c r="N27" s="117">
        <v>14261</v>
      </c>
      <c r="O27" s="117">
        <v>857406</v>
      </c>
      <c r="P27" s="117">
        <v>17116</v>
      </c>
      <c r="Q27" s="116">
        <v>1605800</v>
      </c>
    </row>
    <row r="28" spans="2:17" ht="28.5" customHeight="1" x14ac:dyDescent="0.25">
      <c r="B28" s="114" t="s">
        <v>37</v>
      </c>
      <c r="C28" s="117">
        <v>0</v>
      </c>
      <c r="D28" s="117">
        <v>18659</v>
      </c>
      <c r="E28" s="117">
        <v>4119</v>
      </c>
      <c r="F28" s="117">
        <v>7374</v>
      </c>
      <c r="G28" s="117">
        <v>832</v>
      </c>
      <c r="H28" s="117">
        <v>33187</v>
      </c>
      <c r="I28" s="117">
        <v>87388</v>
      </c>
      <c r="J28" s="117">
        <v>134556</v>
      </c>
      <c r="K28" s="117">
        <v>0</v>
      </c>
      <c r="L28" s="117">
        <v>1950</v>
      </c>
      <c r="M28" s="117">
        <v>6204</v>
      </c>
      <c r="N28" s="117">
        <v>119362</v>
      </c>
      <c r="O28" s="117">
        <v>0</v>
      </c>
      <c r="P28" s="117">
        <v>214</v>
      </c>
      <c r="Q28" s="116">
        <v>413846</v>
      </c>
    </row>
    <row r="29" spans="2:17" ht="28.5" customHeight="1" x14ac:dyDescent="0.25">
      <c r="B29" s="114" t="s">
        <v>38</v>
      </c>
      <c r="C29" s="117">
        <v>0</v>
      </c>
      <c r="D29" s="117">
        <v>3663</v>
      </c>
      <c r="E29" s="117">
        <v>32630</v>
      </c>
      <c r="F29" s="117">
        <v>34075</v>
      </c>
      <c r="G29" s="117">
        <v>255</v>
      </c>
      <c r="H29" s="117">
        <v>22666</v>
      </c>
      <c r="I29" s="117">
        <v>181579</v>
      </c>
      <c r="J29" s="117">
        <v>165886</v>
      </c>
      <c r="K29" s="117">
        <v>0</v>
      </c>
      <c r="L29" s="117">
        <v>4323</v>
      </c>
      <c r="M29" s="117">
        <v>16875</v>
      </c>
      <c r="N29" s="117">
        <v>106970</v>
      </c>
      <c r="O29" s="117">
        <v>0</v>
      </c>
      <c r="P29" s="117">
        <v>4340</v>
      </c>
      <c r="Q29" s="116">
        <v>573261</v>
      </c>
    </row>
    <row r="30" spans="2:17" ht="28.5" customHeight="1" x14ac:dyDescent="0.25">
      <c r="B30" s="114" t="s">
        <v>193</v>
      </c>
      <c r="C30" s="117">
        <v>0</v>
      </c>
      <c r="D30" s="117">
        <v>1340</v>
      </c>
      <c r="E30" s="117">
        <v>364</v>
      </c>
      <c r="F30" s="117">
        <v>7855</v>
      </c>
      <c r="G30" s="117">
        <v>-423</v>
      </c>
      <c r="H30" s="117">
        <v>0</v>
      </c>
      <c r="I30" s="117">
        <v>123852</v>
      </c>
      <c r="J30" s="117">
        <v>41987</v>
      </c>
      <c r="K30" s="117">
        <v>0</v>
      </c>
      <c r="L30" s="117">
        <v>4090</v>
      </c>
      <c r="M30" s="117">
        <v>9826</v>
      </c>
      <c r="N30" s="117">
        <v>2310</v>
      </c>
      <c r="O30" s="117">
        <v>41155</v>
      </c>
      <c r="P30" s="117">
        <v>17</v>
      </c>
      <c r="Q30" s="116">
        <v>232373</v>
      </c>
    </row>
    <row r="31" spans="2:17" ht="28.5" customHeight="1" x14ac:dyDescent="0.25">
      <c r="B31" s="114" t="s">
        <v>194</v>
      </c>
      <c r="C31" s="117">
        <v>394</v>
      </c>
      <c r="D31" s="117">
        <v>4623</v>
      </c>
      <c r="E31" s="117">
        <v>2309</v>
      </c>
      <c r="F31" s="117">
        <v>5984</v>
      </c>
      <c r="G31" s="117">
        <v>1751</v>
      </c>
      <c r="H31" s="117">
        <v>142</v>
      </c>
      <c r="I31" s="117">
        <v>50717</v>
      </c>
      <c r="J31" s="117">
        <v>21900</v>
      </c>
      <c r="K31" s="117">
        <v>0</v>
      </c>
      <c r="L31" s="117">
        <v>1725</v>
      </c>
      <c r="M31" s="117">
        <v>989</v>
      </c>
      <c r="N31" s="117">
        <v>21772</v>
      </c>
      <c r="O31" s="117">
        <v>0</v>
      </c>
      <c r="P31" s="117">
        <v>469</v>
      </c>
      <c r="Q31" s="116">
        <v>112775</v>
      </c>
    </row>
    <row r="32" spans="2:17" ht="28.5" customHeight="1" x14ac:dyDescent="0.25">
      <c r="B32" s="114" t="s">
        <v>211</v>
      </c>
      <c r="C32" s="117">
        <v>0</v>
      </c>
      <c r="D32" s="117">
        <v>71</v>
      </c>
      <c r="E32" s="117">
        <v>0</v>
      </c>
      <c r="F32" s="117">
        <v>0</v>
      </c>
      <c r="G32" s="117">
        <v>324</v>
      </c>
      <c r="H32" s="117">
        <v>11728</v>
      </c>
      <c r="I32" s="117">
        <v>28927</v>
      </c>
      <c r="J32" s="117">
        <v>13105</v>
      </c>
      <c r="K32" s="117">
        <v>0</v>
      </c>
      <c r="L32" s="117">
        <v>17</v>
      </c>
      <c r="M32" s="117">
        <v>131</v>
      </c>
      <c r="N32" s="117">
        <v>0</v>
      </c>
      <c r="O32" s="117">
        <v>0</v>
      </c>
      <c r="P32" s="117">
        <v>0</v>
      </c>
      <c r="Q32" s="116">
        <v>54302</v>
      </c>
    </row>
    <row r="33" spans="2:17" ht="28.5" customHeight="1" x14ac:dyDescent="0.25">
      <c r="B33" s="114" t="s">
        <v>195</v>
      </c>
      <c r="C33" s="117">
        <v>0</v>
      </c>
      <c r="D33" s="117">
        <v>0</v>
      </c>
      <c r="E33" s="117">
        <v>1513</v>
      </c>
      <c r="F33" s="117">
        <v>791</v>
      </c>
      <c r="G33" s="117">
        <v>388</v>
      </c>
      <c r="H33" s="117">
        <v>479</v>
      </c>
      <c r="I33" s="117">
        <v>92131</v>
      </c>
      <c r="J33" s="117">
        <v>42430</v>
      </c>
      <c r="K33" s="117">
        <v>0</v>
      </c>
      <c r="L33" s="117">
        <v>64</v>
      </c>
      <c r="M33" s="117">
        <v>2892</v>
      </c>
      <c r="N33" s="117">
        <v>648</v>
      </c>
      <c r="O33" s="117">
        <v>689146</v>
      </c>
      <c r="P33" s="117">
        <v>0</v>
      </c>
      <c r="Q33" s="116">
        <v>830481</v>
      </c>
    </row>
    <row r="34" spans="2:17" ht="28.5" customHeight="1" x14ac:dyDescent="0.25">
      <c r="B34" s="114" t="s">
        <v>196</v>
      </c>
      <c r="C34" s="117">
        <v>0</v>
      </c>
      <c r="D34" s="117">
        <v>1206</v>
      </c>
      <c r="E34" s="117">
        <v>1958</v>
      </c>
      <c r="F34" s="117">
        <v>183</v>
      </c>
      <c r="G34" s="117">
        <v>215</v>
      </c>
      <c r="H34" s="117">
        <v>285</v>
      </c>
      <c r="I34" s="117">
        <v>108611</v>
      </c>
      <c r="J34" s="117">
        <v>45650</v>
      </c>
      <c r="K34" s="117">
        <v>0</v>
      </c>
      <c r="L34" s="117">
        <v>75</v>
      </c>
      <c r="M34" s="117">
        <v>1980</v>
      </c>
      <c r="N34" s="117">
        <v>3437</v>
      </c>
      <c r="O34" s="117">
        <v>69324</v>
      </c>
      <c r="P34" s="117">
        <v>-1409</v>
      </c>
      <c r="Q34" s="116">
        <v>231514</v>
      </c>
    </row>
    <row r="35" spans="2:17" ht="28.5" customHeight="1" x14ac:dyDescent="0.25">
      <c r="B35" s="114" t="s">
        <v>212</v>
      </c>
      <c r="C35" s="117">
        <v>0</v>
      </c>
      <c r="D35" s="117">
        <v>814</v>
      </c>
      <c r="E35" s="117">
        <v>3001</v>
      </c>
      <c r="F35" s="117">
        <v>10423</v>
      </c>
      <c r="G35" s="117">
        <v>3665</v>
      </c>
      <c r="H35" s="117">
        <v>2179</v>
      </c>
      <c r="I35" s="117">
        <v>146653</v>
      </c>
      <c r="J35" s="117">
        <v>58316</v>
      </c>
      <c r="K35" s="117">
        <v>61869</v>
      </c>
      <c r="L35" s="117">
        <v>999</v>
      </c>
      <c r="M35" s="117">
        <v>5517</v>
      </c>
      <c r="N35" s="117">
        <v>793</v>
      </c>
      <c r="O35" s="117">
        <v>165606</v>
      </c>
      <c r="P35" s="117">
        <v>2582</v>
      </c>
      <c r="Q35" s="116">
        <v>462416</v>
      </c>
    </row>
    <row r="36" spans="2:17" ht="28.5" customHeight="1" x14ac:dyDescent="0.25">
      <c r="B36" s="114" t="s">
        <v>40</v>
      </c>
      <c r="C36" s="117">
        <v>0</v>
      </c>
      <c r="D36" s="117">
        <v>191</v>
      </c>
      <c r="E36" s="117">
        <v>0</v>
      </c>
      <c r="F36" s="117">
        <v>0</v>
      </c>
      <c r="G36" s="117">
        <v>65</v>
      </c>
      <c r="H36" s="117">
        <v>0</v>
      </c>
      <c r="I36" s="117">
        <v>16531</v>
      </c>
      <c r="J36" s="117">
        <v>18208</v>
      </c>
      <c r="K36" s="117">
        <v>0</v>
      </c>
      <c r="L36" s="117">
        <v>161</v>
      </c>
      <c r="M36" s="117">
        <v>2286</v>
      </c>
      <c r="N36" s="117">
        <v>2724</v>
      </c>
      <c r="O36" s="117">
        <v>6906</v>
      </c>
      <c r="P36" s="117">
        <v>17795</v>
      </c>
      <c r="Q36" s="116">
        <v>64868</v>
      </c>
    </row>
    <row r="37" spans="2:17" ht="28.5" customHeight="1" x14ac:dyDescent="0.25">
      <c r="B37" s="114" t="s">
        <v>41</v>
      </c>
      <c r="C37" s="117">
        <v>0</v>
      </c>
      <c r="D37" s="117">
        <v>2146</v>
      </c>
      <c r="E37" s="117">
        <v>3306</v>
      </c>
      <c r="F37" s="117">
        <v>9978</v>
      </c>
      <c r="G37" s="117">
        <v>1214</v>
      </c>
      <c r="H37" s="117">
        <v>12843</v>
      </c>
      <c r="I37" s="117">
        <v>25021</v>
      </c>
      <c r="J37" s="117">
        <v>16615</v>
      </c>
      <c r="K37" s="117">
        <v>0</v>
      </c>
      <c r="L37" s="117">
        <v>343</v>
      </c>
      <c r="M37" s="117">
        <v>11442</v>
      </c>
      <c r="N37" s="117">
        <v>31718</v>
      </c>
      <c r="O37" s="117">
        <v>1199</v>
      </c>
      <c r="P37" s="117">
        <v>-4362</v>
      </c>
      <c r="Q37" s="116">
        <v>111464</v>
      </c>
    </row>
    <row r="38" spans="2:17" ht="28.5" customHeight="1" x14ac:dyDescent="0.25">
      <c r="B38" s="114" t="s">
        <v>42</v>
      </c>
      <c r="C38" s="117">
        <v>0</v>
      </c>
      <c r="D38" s="117">
        <v>284</v>
      </c>
      <c r="E38" s="117">
        <v>612</v>
      </c>
      <c r="F38" s="117">
        <v>2414</v>
      </c>
      <c r="G38" s="117">
        <v>244</v>
      </c>
      <c r="H38" s="117">
        <v>210</v>
      </c>
      <c r="I38" s="117">
        <v>105093</v>
      </c>
      <c r="J38" s="117">
        <v>58280</v>
      </c>
      <c r="K38" s="117">
        <v>0</v>
      </c>
      <c r="L38" s="117">
        <v>16969</v>
      </c>
      <c r="M38" s="117">
        <v>2002</v>
      </c>
      <c r="N38" s="117">
        <v>5813</v>
      </c>
      <c r="O38" s="117">
        <v>0</v>
      </c>
      <c r="P38" s="117">
        <v>438</v>
      </c>
      <c r="Q38" s="116">
        <v>192358</v>
      </c>
    </row>
    <row r="39" spans="2:17" ht="28.5" customHeight="1" x14ac:dyDescent="0.25">
      <c r="B39" s="114" t="s">
        <v>43</v>
      </c>
      <c r="C39" s="117">
        <v>0</v>
      </c>
      <c r="D39" s="117">
        <v>258</v>
      </c>
      <c r="E39" s="117">
        <v>147</v>
      </c>
      <c r="F39" s="117">
        <v>0</v>
      </c>
      <c r="G39" s="117">
        <v>158</v>
      </c>
      <c r="H39" s="117">
        <v>0</v>
      </c>
      <c r="I39" s="117">
        <v>121832</v>
      </c>
      <c r="J39" s="117">
        <v>66963</v>
      </c>
      <c r="K39" s="117">
        <v>0</v>
      </c>
      <c r="L39" s="117">
        <v>1509</v>
      </c>
      <c r="M39" s="117">
        <v>70</v>
      </c>
      <c r="N39" s="117">
        <v>1593</v>
      </c>
      <c r="O39" s="117">
        <v>0</v>
      </c>
      <c r="P39" s="117">
        <v>2184</v>
      </c>
      <c r="Q39" s="116">
        <v>194714</v>
      </c>
    </row>
    <row r="40" spans="2:17" ht="28.5" customHeight="1" x14ac:dyDescent="0.25">
      <c r="B40" s="114" t="s">
        <v>44</v>
      </c>
      <c r="C40" s="117">
        <v>0</v>
      </c>
      <c r="D40" s="117">
        <v>0</v>
      </c>
      <c r="E40" s="117">
        <v>381</v>
      </c>
      <c r="F40" s="117">
        <v>10</v>
      </c>
      <c r="G40" s="117">
        <v>0</v>
      </c>
      <c r="H40" s="117">
        <v>1623</v>
      </c>
      <c r="I40" s="117">
        <v>11386</v>
      </c>
      <c r="J40" s="117">
        <v>11636</v>
      </c>
      <c r="K40" s="117">
        <v>0</v>
      </c>
      <c r="L40" s="117">
        <v>88</v>
      </c>
      <c r="M40" s="117">
        <v>766</v>
      </c>
      <c r="N40" s="117">
        <v>2877</v>
      </c>
      <c r="O40" s="117">
        <v>44849</v>
      </c>
      <c r="P40" s="117">
        <v>0</v>
      </c>
      <c r="Q40" s="116">
        <v>73617</v>
      </c>
    </row>
    <row r="41" spans="2:17" ht="28.5" customHeight="1" x14ac:dyDescent="0.25">
      <c r="B41" s="114" t="s">
        <v>45</v>
      </c>
      <c r="C41" s="117">
        <v>1467</v>
      </c>
      <c r="D41" s="117">
        <v>11818</v>
      </c>
      <c r="E41" s="117">
        <v>17183</v>
      </c>
      <c r="F41" s="117">
        <v>14210</v>
      </c>
      <c r="G41" s="117">
        <v>7777</v>
      </c>
      <c r="H41" s="117">
        <v>2160</v>
      </c>
      <c r="I41" s="117">
        <v>485427</v>
      </c>
      <c r="J41" s="117">
        <v>264809</v>
      </c>
      <c r="K41" s="117">
        <v>0</v>
      </c>
      <c r="L41" s="117">
        <v>5346</v>
      </c>
      <c r="M41" s="117">
        <v>14912</v>
      </c>
      <c r="N41" s="117">
        <v>28272</v>
      </c>
      <c r="O41" s="117">
        <v>1806227</v>
      </c>
      <c r="P41" s="117">
        <v>14725</v>
      </c>
      <c r="Q41" s="116">
        <v>2674333</v>
      </c>
    </row>
    <row r="42" spans="2:17" ht="28.5" customHeight="1" x14ac:dyDescent="0.25">
      <c r="B42" s="114" t="s">
        <v>46</v>
      </c>
      <c r="C42" s="117">
        <v>0</v>
      </c>
      <c r="D42" s="117">
        <v>0</v>
      </c>
      <c r="E42" s="117">
        <v>0</v>
      </c>
      <c r="F42" s="117">
        <v>0</v>
      </c>
      <c r="G42" s="117">
        <v>0</v>
      </c>
      <c r="H42" s="117">
        <v>0</v>
      </c>
      <c r="I42" s="117">
        <v>86709</v>
      </c>
      <c r="J42" s="117">
        <v>60694</v>
      </c>
      <c r="K42" s="117">
        <v>11843</v>
      </c>
      <c r="L42" s="117">
        <v>0</v>
      </c>
      <c r="M42" s="117">
        <v>0</v>
      </c>
      <c r="N42" s="117">
        <v>1365</v>
      </c>
      <c r="O42" s="117">
        <v>3999</v>
      </c>
      <c r="P42" s="117">
        <v>7390</v>
      </c>
      <c r="Q42" s="116">
        <v>172001</v>
      </c>
    </row>
    <row r="43" spans="2:17" ht="28.5" customHeight="1" x14ac:dyDescent="0.25">
      <c r="B43" s="118" t="s">
        <v>47</v>
      </c>
      <c r="C43" s="119">
        <f>SUM(C6:C42)</f>
        <v>19161</v>
      </c>
      <c r="D43" s="119">
        <f t="shared" ref="D43:Q43" si="0">SUM(D6:D42)</f>
        <v>96356</v>
      </c>
      <c r="E43" s="119">
        <f t="shared" si="0"/>
        <v>211493</v>
      </c>
      <c r="F43" s="119">
        <f t="shared" si="0"/>
        <v>477005</v>
      </c>
      <c r="G43" s="119">
        <f t="shared" si="0"/>
        <v>222948</v>
      </c>
      <c r="H43" s="119">
        <f t="shared" si="0"/>
        <v>341621</v>
      </c>
      <c r="I43" s="119">
        <f t="shared" si="0"/>
        <v>6845149</v>
      </c>
      <c r="J43" s="119">
        <f t="shared" si="0"/>
        <v>5049691</v>
      </c>
      <c r="K43" s="119">
        <f t="shared" si="0"/>
        <v>1531604</v>
      </c>
      <c r="L43" s="119">
        <f t="shared" si="0"/>
        <v>318973</v>
      </c>
      <c r="M43" s="119">
        <f t="shared" si="0"/>
        <v>542570</v>
      </c>
      <c r="N43" s="119">
        <f t="shared" si="0"/>
        <v>1342276</v>
      </c>
      <c r="O43" s="119">
        <f t="shared" si="0"/>
        <v>10308845</v>
      </c>
      <c r="P43" s="119">
        <f t="shared" si="0"/>
        <v>409064</v>
      </c>
      <c r="Q43" s="119">
        <f t="shared" si="0"/>
        <v>27716759</v>
      </c>
    </row>
    <row r="44" spans="2:17" ht="28.5" customHeight="1" x14ac:dyDescent="0.25">
      <c r="B44" s="292" t="s">
        <v>48</v>
      </c>
      <c r="C44" s="292"/>
      <c r="D44" s="292"/>
      <c r="E44" s="292"/>
      <c r="F44" s="292"/>
      <c r="G44" s="292"/>
      <c r="H44" s="292"/>
      <c r="I44" s="292"/>
      <c r="J44" s="292"/>
      <c r="K44" s="292"/>
      <c r="L44" s="292"/>
      <c r="M44" s="292"/>
      <c r="N44" s="292"/>
      <c r="O44" s="292"/>
      <c r="P44" s="292"/>
      <c r="Q44" s="292"/>
    </row>
    <row r="45" spans="2:17" ht="28.5" customHeight="1" x14ac:dyDescent="0.25">
      <c r="B45" s="114" t="s">
        <v>49</v>
      </c>
      <c r="C45" s="117">
        <v>970</v>
      </c>
      <c r="D45" s="117">
        <v>9327</v>
      </c>
      <c r="E45" s="117">
        <v>-50</v>
      </c>
      <c r="F45" s="117">
        <v>105921</v>
      </c>
      <c r="G45" s="117">
        <v>5</v>
      </c>
      <c r="H45" s="117">
        <v>50478</v>
      </c>
      <c r="I45" s="117">
        <v>383</v>
      </c>
      <c r="J45" s="117">
        <v>32689</v>
      </c>
      <c r="K45" s="117">
        <v>0</v>
      </c>
      <c r="L45" s="117">
        <v>6766</v>
      </c>
      <c r="M45" s="117">
        <v>427</v>
      </c>
      <c r="N45" s="117">
        <v>0</v>
      </c>
      <c r="O45" s="117">
        <v>165650</v>
      </c>
      <c r="P45" s="117">
        <v>15016</v>
      </c>
      <c r="Q45" s="120">
        <v>387583</v>
      </c>
    </row>
    <row r="46" spans="2:17" ht="28.5" customHeight="1" x14ac:dyDescent="0.25">
      <c r="B46" s="114" t="s">
        <v>67</v>
      </c>
      <c r="C46" s="117">
        <v>8405</v>
      </c>
      <c r="D46" s="117">
        <v>35880</v>
      </c>
      <c r="E46" s="117">
        <v>0</v>
      </c>
      <c r="F46" s="117">
        <v>355682</v>
      </c>
      <c r="G46" s="117">
        <v>4</v>
      </c>
      <c r="H46" s="117">
        <v>58979</v>
      </c>
      <c r="I46" s="117">
        <v>0</v>
      </c>
      <c r="J46" s="117">
        <v>105889</v>
      </c>
      <c r="K46" s="117">
        <v>0</v>
      </c>
      <c r="L46" s="117">
        <v>3588</v>
      </c>
      <c r="M46" s="117">
        <v>0</v>
      </c>
      <c r="N46" s="117">
        <v>0</v>
      </c>
      <c r="O46" s="117">
        <v>183543</v>
      </c>
      <c r="P46" s="117">
        <v>81371</v>
      </c>
      <c r="Q46" s="120">
        <v>833340</v>
      </c>
    </row>
    <row r="47" spans="2:17" ht="28.5" customHeight="1" x14ac:dyDescent="0.25">
      <c r="B47" s="114" t="s">
        <v>50</v>
      </c>
      <c r="C47" s="117">
        <v>22290</v>
      </c>
      <c r="D47" s="117">
        <v>86654</v>
      </c>
      <c r="E47" s="117">
        <v>415</v>
      </c>
      <c r="F47" s="117">
        <v>683435</v>
      </c>
      <c r="G47" s="117">
        <v>19076</v>
      </c>
      <c r="H47" s="117">
        <v>177739</v>
      </c>
      <c r="I47" s="117">
        <v>178</v>
      </c>
      <c r="J47" s="117">
        <v>263222</v>
      </c>
      <c r="K47" s="117">
        <v>0</v>
      </c>
      <c r="L47" s="117">
        <v>54358</v>
      </c>
      <c r="M47" s="117">
        <v>0</v>
      </c>
      <c r="N47" s="117">
        <v>34903</v>
      </c>
      <c r="O47" s="117">
        <v>926379</v>
      </c>
      <c r="P47" s="117">
        <v>510349</v>
      </c>
      <c r="Q47" s="120">
        <v>2778999</v>
      </c>
    </row>
    <row r="48" spans="2:17" ht="28.5" customHeight="1" x14ac:dyDescent="0.25">
      <c r="B48" s="118" t="s">
        <v>47</v>
      </c>
      <c r="C48" s="119">
        <f>SUM(C45:C47)</f>
        <v>31665</v>
      </c>
      <c r="D48" s="119">
        <f t="shared" ref="D48:O48" si="1">SUM(D45:D47)</f>
        <v>131861</v>
      </c>
      <c r="E48" s="119">
        <f t="shared" si="1"/>
        <v>365</v>
      </c>
      <c r="F48" s="119">
        <f t="shared" si="1"/>
        <v>1145038</v>
      </c>
      <c r="G48" s="119">
        <f t="shared" si="1"/>
        <v>19085</v>
      </c>
      <c r="H48" s="119">
        <f t="shared" si="1"/>
        <v>287196</v>
      </c>
      <c r="I48" s="119">
        <f t="shared" si="1"/>
        <v>561</v>
      </c>
      <c r="J48" s="119">
        <f t="shared" si="1"/>
        <v>401800</v>
      </c>
      <c r="K48" s="119">
        <f t="shared" si="1"/>
        <v>0</v>
      </c>
      <c r="L48" s="119">
        <f t="shared" si="1"/>
        <v>64712</v>
      </c>
      <c r="M48" s="119">
        <f t="shared" si="1"/>
        <v>427</v>
      </c>
      <c r="N48" s="119">
        <f t="shared" si="1"/>
        <v>34903</v>
      </c>
      <c r="O48" s="119">
        <f t="shared" si="1"/>
        <v>1275572</v>
      </c>
      <c r="P48" s="119">
        <f>SUM(P45:P47)</f>
        <v>606736</v>
      </c>
      <c r="Q48" s="119">
        <f>SUM(Q45:Q47)</f>
        <v>3999922</v>
      </c>
    </row>
    <row r="49" spans="2:17" s="28" customFormat="1" ht="19.5" customHeight="1" x14ac:dyDescent="0.25">
      <c r="B49" s="293" t="s">
        <v>52</v>
      </c>
      <c r="C49" s="293"/>
      <c r="D49" s="293"/>
      <c r="E49" s="293"/>
      <c r="F49" s="293"/>
      <c r="G49" s="293"/>
      <c r="H49" s="293"/>
      <c r="I49" s="293"/>
      <c r="J49" s="293"/>
      <c r="K49" s="293"/>
      <c r="L49" s="293"/>
      <c r="M49" s="293"/>
      <c r="N49" s="293"/>
      <c r="O49" s="293"/>
      <c r="P49" s="293"/>
      <c r="Q49" s="293"/>
    </row>
    <row r="50" spans="2:17" ht="19.5" customHeight="1" x14ac:dyDescent="0.25">
      <c r="B50" s="11"/>
    </row>
    <row r="51" spans="2:17" ht="19.5" customHeight="1" x14ac:dyDescent="0.25">
      <c r="Q51" s="217">
        <f>+Q43+Q48</f>
        <v>31716681</v>
      </c>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S54"/>
  <sheetViews>
    <sheetView showGridLines="0" zoomScale="57" zoomScaleNormal="57" workbookViewId="0">
      <selection activeCell="J21" sqref="J21"/>
    </sheetView>
  </sheetViews>
  <sheetFormatPr defaultRowHeight="15" x14ac:dyDescent="0.25"/>
  <cols>
    <col min="1" max="1" width="8" style="11" customWidth="1"/>
    <col min="2" max="2" width="49.28515625" style="24" customWidth="1"/>
    <col min="3" max="17" width="19.5703125" style="11" customWidth="1"/>
    <col min="18" max="18" width="21.7109375" style="11" customWidth="1"/>
    <col min="19" max="19" width="14.5703125" style="11" bestFit="1" customWidth="1"/>
    <col min="20" max="16384" width="9.140625" style="11"/>
  </cols>
  <sheetData>
    <row r="2" spans="2:18" ht="15.75" customHeight="1" x14ac:dyDescent="0.25"/>
    <row r="3" spans="2:18" ht="15.75" customHeight="1" x14ac:dyDescent="0.25"/>
    <row r="4" spans="2:18" ht="19.5" customHeight="1" x14ac:dyDescent="0.25">
      <c r="B4" s="290" t="s">
        <v>298</v>
      </c>
      <c r="C4" s="290"/>
      <c r="D4" s="290"/>
      <c r="E4" s="290"/>
      <c r="F4" s="290"/>
      <c r="G4" s="290"/>
      <c r="H4" s="290"/>
      <c r="I4" s="290"/>
      <c r="J4" s="290"/>
      <c r="K4" s="290"/>
      <c r="L4" s="290"/>
      <c r="M4" s="290"/>
      <c r="N4" s="290"/>
      <c r="O4" s="290"/>
      <c r="P4" s="290"/>
      <c r="Q4" s="290"/>
      <c r="R4" s="13"/>
    </row>
    <row r="5" spans="2:18" s="123" customFormat="1" ht="45" x14ac:dyDescent="0.25">
      <c r="B5" s="184" t="s">
        <v>0</v>
      </c>
      <c r="C5" s="184" t="s">
        <v>90</v>
      </c>
      <c r="D5" s="184" t="s">
        <v>91</v>
      </c>
      <c r="E5" s="184" t="s">
        <v>92</v>
      </c>
      <c r="F5" s="184" t="s">
        <v>93</v>
      </c>
      <c r="G5" s="184" t="s">
        <v>94</v>
      </c>
      <c r="H5" s="184" t="s">
        <v>95</v>
      </c>
      <c r="I5" s="184" t="s">
        <v>96</v>
      </c>
      <c r="J5" s="184" t="s">
        <v>97</v>
      </c>
      <c r="K5" s="184" t="s">
        <v>98</v>
      </c>
      <c r="L5" s="184" t="s">
        <v>99</v>
      </c>
      <c r="M5" s="184" t="s">
        <v>100</v>
      </c>
      <c r="N5" s="184" t="s">
        <v>101</v>
      </c>
      <c r="O5" s="184" t="s">
        <v>102</v>
      </c>
      <c r="P5" s="184" t="s">
        <v>103</v>
      </c>
      <c r="Q5" s="184" t="s">
        <v>104</v>
      </c>
      <c r="R5" s="122"/>
    </row>
    <row r="6" spans="2:18" ht="28.5" customHeight="1" x14ac:dyDescent="0.25">
      <c r="B6" s="291" t="s">
        <v>16</v>
      </c>
      <c r="C6" s="291"/>
      <c r="D6" s="291"/>
      <c r="E6" s="291"/>
      <c r="F6" s="291"/>
      <c r="G6" s="291"/>
      <c r="H6" s="291"/>
      <c r="I6" s="291"/>
      <c r="J6" s="291"/>
      <c r="K6" s="291"/>
      <c r="L6" s="291"/>
      <c r="M6" s="291"/>
      <c r="N6" s="291"/>
      <c r="O6" s="291"/>
      <c r="P6" s="291"/>
      <c r="Q6" s="291"/>
      <c r="R6" s="13"/>
    </row>
    <row r="7" spans="2:18" ht="28.5" customHeight="1" x14ac:dyDescent="0.25">
      <c r="B7" s="114" t="s">
        <v>17</v>
      </c>
      <c r="C7" s="115">
        <v>0</v>
      </c>
      <c r="D7" s="115">
        <v>0</v>
      </c>
      <c r="E7" s="115">
        <v>363</v>
      </c>
      <c r="F7" s="115">
        <v>86</v>
      </c>
      <c r="G7" s="115">
        <v>443</v>
      </c>
      <c r="H7" s="115">
        <v>-519</v>
      </c>
      <c r="I7" s="115">
        <v>0</v>
      </c>
      <c r="J7" s="115">
        <v>0</v>
      </c>
      <c r="K7" s="115">
        <v>0</v>
      </c>
      <c r="L7" s="115">
        <v>-3257</v>
      </c>
      <c r="M7" s="115">
        <v>26</v>
      </c>
      <c r="N7" s="115">
        <v>2772</v>
      </c>
      <c r="O7" s="115">
        <v>1744384</v>
      </c>
      <c r="P7" s="115">
        <v>-3954</v>
      </c>
      <c r="Q7" s="116">
        <v>1740344</v>
      </c>
      <c r="R7" s="13"/>
    </row>
    <row r="8" spans="2:18" ht="28.5" customHeight="1" x14ac:dyDescent="0.25">
      <c r="B8" s="114" t="s">
        <v>18</v>
      </c>
      <c r="C8" s="115">
        <v>0</v>
      </c>
      <c r="D8" s="115">
        <v>1570</v>
      </c>
      <c r="E8" s="115">
        <v>1141</v>
      </c>
      <c r="F8" s="115">
        <v>48445</v>
      </c>
      <c r="G8" s="115">
        <v>4277</v>
      </c>
      <c r="H8" s="115">
        <v>1492</v>
      </c>
      <c r="I8" s="115">
        <v>-22516</v>
      </c>
      <c r="J8" s="115">
        <v>-90497</v>
      </c>
      <c r="K8" s="115">
        <v>502677</v>
      </c>
      <c r="L8" s="115">
        <v>35727</v>
      </c>
      <c r="M8" s="115">
        <v>15307</v>
      </c>
      <c r="N8" s="115">
        <v>13807</v>
      </c>
      <c r="O8" s="115">
        <v>0</v>
      </c>
      <c r="P8" s="115">
        <v>39265</v>
      </c>
      <c r="Q8" s="116">
        <v>550695</v>
      </c>
      <c r="R8" s="13"/>
    </row>
    <row r="9" spans="2:18" ht="28.5" customHeight="1" x14ac:dyDescent="0.25">
      <c r="B9" s="114" t="s">
        <v>19</v>
      </c>
      <c r="C9" s="117">
        <v>139</v>
      </c>
      <c r="D9" s="117">
        <v>-34</v>
      </c>
      <c r="E9" s="117">
        <v>1875</v>
      </c>
      <c r="F9" s="117">
        <v>43387</v>
      </c>
      <c r="G9" s="117">
        <v>37286</v>
      </c>
      <c r="H9" s="117">
        <v>185</v>
      </c>
      <c r="I9" s="117">
        <v>95847</v>
      </c>
      <c r="J9" s="117">
        <v>-4981</v>
      </c>
      <c r="K9" s="117">
        <v>0</v>
      </c>
      <c r="L9" s="117">
        <v>20826</v>
      </c>
      <c r="M9" s="117">
        <v>43658</v>
      </c>
      <c r="N9" s="117">
        <v>12357</v>
      </c>
      <c r="O9" s="117">
        <v>0</v>
      </c>
      <c r="P9" s="117">
        <v>0</v>
      </c>
      <c r="Q9" s="116">
        <v>250546</v>
      </c>
      <c r="R9" s="13"/>
    </row>
    <row r="10" spans="2:18" ht="28.5" customHeight="1" x14ac:dyDescent="0.25">
      <c r="B10" s="114" t="s">
        <v>199</v>
      </c>
      <c r="C10" s="117">
        <v>613</v>
      </c>
      <c r="D10" s="117">
        <v>4306</v>
      </c>
      <c r="E10" s="117">
        <v>4574</v>
      </c>
      <c r="F10" s="117">
        <v>400</v>
      </c>
      <c r="G10" s="117">
        <v>114</v>
      </c>
      <c r="H10" s="117">
        <v>11720</v>
      </c>
      <c r="I10" s="117">
        <v>24832</v>
      </c>
      <c r="J10" s="117">
        <v>19083</v>
      </c>
      <c r="K10" s="117">
        <v>0</v>
      </c>
      <c r="L10" s="117">
        <v>214</v>
      </c>
      <c r="M10" s="117">
        <v>4589</v>
      </c>
      <c r="N10" s="117">
        <v>5827</v>
      </c>
      <c r="O10" s="117">
        <v>0</v>
      </c>
      <c r="P10" s="117">
        <v>80</v>
      </c>
      <c r="Q10" s="116">
        <v>76352</v>
      </c>
      <c r="R10" s="13"/>
    </row>
    <row r="11" spans="2:18" ht="28.5" customHeight="1" x14ac:dyDescent="0.25">
      <c r="B11" s="114" t="s">
        <v>20</v>
      </c>
      <c r="C11" s="117">
        <v>-618</v>
      </c>
      <c r="D11" s="117">
        <v>23409</v>
      </c>
      <c r="E11" s="117">
        <v>21932</v>
      </c>
      <c r="F11" s="117">
        <v>28342</v>
      </c>
      <c r="G11" s="117">
        <v>40013</v>
      </c>
      <c r="H11" s="117">
        <v>46967</v>
      </c>
      <c r="I11" s="117">
        <v>412162</v>
      </c>
      <c r="J11" s="117">
        <v>347570</v>
      </c>
      <c r="K11" s="117">
        <v>0</v>
      </c>
      <c r="L11" s="117">
        <v>79392</v>
      </c>
      <c r="M11" s="117">
        <v>26630</v>
      </c>
      <c r="N11" s="117">
        <v>59843</v>
      </c>
      <c r="O11" s="117">
        <v>799766</v>
      </c>
      <c r="P11" s="117">
        <v>43428</v>
      </c>
      <c r="Q11" s="116">
        <v>1928835</v>
      </c>
      <c r="R11" s="13"/>
    </row>
    <row r="12" spans="2:18" ht="28.5" customHeight="1" x14ac:dyDescent="0.25">
      <c r="B12" s="114" t="s">
        <v>191</v>
      </c>
      <c r="C12" s="117">
        <v>0</v>
      </c>
      <c r="D12" s="117">
        <v>-5773</v>
      </c>
      <c r="E12" s="117">
        <v>11644</v>
      </c>
      <c r="F12" s="117">
        <v>389</v>
      </c>
      <c r="G12" s="117">
        <v>-10469</v>
      </c>
      <c r="H12" s="117">
        <v>10496</v>
      </c>
      <c r="I12" s="117">
        <v>517363</v>
      </c>
      <c r="J12" s="117">
        <v>279921</v>
      </c>
      <c r="K12" s="117">
        <v>0</v>
      </c>
      <c r="L12" s="117">
        <v>-510</v>
      </c>
      <c r="M12" s="117">
        <v>74148</v>
      </c>
      <c r="N12" s="117">
        <v>46847</v>
      </c>
      <c r="O12" s="117">
        <v>765567</v>
      </c>
      <c r="P12" s="117">
        <v>188639</v>
      </c>
      <c r="Q12" s="116">
        <v>1878262</v>
      </c>
      <c r="R12" s="13"/>
    </row>
    <row r="13" spans="2:18" ht="28.5" customHeight="1" x14ac:dyDescent="0.25">
      <c r="B13" s="114" t="s">
        <v>21</v>
      </c>
      <c r="C13" s="117">
        <v>0</v>
      </c>
      <c r="D13" s="117">
        <v>12232</v>
      </c>
      <c r="E13" s="117">
        <v>423</v>
      </c>
      <c r="F13" s="117">
        <v>4236</v>
      </c>
      <c r="G13" s="117">
        <v>-4586</v>
      </c>
      <c r="H13" s="117">
        <v>17227</v>
      </c>
      <c r="I13" s="117">
        <v>116324</v>
      </c>
      <c r="J13" s="117">
        <v>127106</v>
      </c>
      <c r="K13" s="117">
        <v>0</v>
      </c>
      <c r="L13" s="117">
        <v>5703</v>
      </c>
      <c r="M13" s="117">
        <v>-4232</v>
      </c>
      <c r="N13" s="117">
        <v>40222</v>
      </c>
      <c r="O13" s="117">
        <v>0</v>
      </c>
      <c r="P13" s="117">
        <v>2</v>
      </c>
      <c r="Q13" s="116">
        <v>314659</v>
      </c>
      <c r="R13" s="13"/>
    </row>
    <row r="14" spans="2:18" ht="28.5" customHeight="1" x14ac:dyDescent="0.25">
      <c r="B14" s="114" t="s">
        <v>22</v>
      </c>
      <c r="C14" s="117">
        <v>0</v>
      </c>
      <c r="D14" s="117">
        <v>-11377</v>
      </c>
      <c r="E14" s="117">
        <v>9039</v>
      </c>
      <c r="F14" s="117">
        <v>40003</v>
      </c>
      <c r="G14" s="117">
        <v>41122</v>
      </c>
      <c r="H14" s="117">
        <v>24589</v>
      </c>
      <c r="I14" s="117">
        <v>886744</v>
      </c>
      <c r="J14" s="117">
        <v>778178</v>
      </c>
      <c r="K14" s="117">
        <v>0</v>
      </c>
      <c r="L14" s="117">
        <v>19684</v>
      </c>
      <c r="M14" s="117">
        <v>61134</v>
      </c>
      <c r="N14" s="117">
        <v>115077</v>
      </c>
      <c r="O14" s="117">
        <v>913624</v>
      </c>
      <c r="P14" s="117">
        <v>48416</v>
      </c>
      <c r="Q14" s="116">
        <v>2926233</v>
      </c>
      <c r="R14" s="13"/>
    </row>
    <row r="15" spans="2:18" ht="28.5" customHeight="1" x14ac:dyDescent="0.25">
      <c r="B15" s="114" t="s">
        <v>23</v>
      </c>
      <c r="C15" s="117">
        <v>393</v>
      </c>
      <c r="D15" s="117">
        <v>6683</v>
      </c>
      <c r="E15" s="117">
        <v>-2691</v>
      </c>
      <c r="F15" s="117">
        <v>-7846</v>
      </c>
      <c r="G15" s="117">
        <v>1721</v>
      </c>
      <c r="H15" s="117">
        <v>13863</v>
      </c>
      <c r="I15" s="117">
        <v>20200</v>
      </c>
      <c r="J15" s="117">
        <v>17600</v>
      </c>
      <c r="K15" s="117">
        <v>0</v>
      </c>
      <c r="L15" s="117">
        <v>-3147</v>
      </c>
      <c r="M15" s="117">
        <v>2448</v>
      </c>
      <c r="N15" s="117">
        <v>5449</v>
      </c>
      <c r="O15" s="117">
        <v>0</v>
      </c>
      <c r="P15" s="117">
        <v>-409</v>
      </c>
      <c r="Q15" s="116">
        <v>54264</v>
      </c>
      <c r="R15" s="13"/>
    </row>
    <row r="16" spans="2:18" ht="28.5" customHeight="1" x14ac:dyDescent="0.25">
      <c r="B16" s="114" t="s">
        <v>24</v>
      </c>
      <c r="C16" s="117">
        <v>0</v>
      </c>
      <c r="D16" s="117">
        <v>0</v>
      </c>
      <c r="E16" s="117">
        <v>0</v>
      </c>
      <c r="F16" s="117">
        <v>0</v>
      </c>
      <c r="G16" s="117">
        <v>0</v>
      </c>
      <c r="H16" s="117">
        <v>0</v>
      </c>
      <c r="I16" s="117">
        <v>-17282</v>
      </c>
      <c r="J16" s="117">
        <v>7761</v>
      </c>
      <c r="K16" s="117">
        <v>896791</v>
      </c>
      <c r="L16" s="117">
        <v>0</v>
      </c>
      <c r="M16" s="117">
        <v>0</v>
      </c>
      <c r="N16" s="117">
        <v>0</v>
      </c>
      <c r="O16" s="117">
        <v>0</v>
      </c>
      <c r="P16" s="117">
        <v>0</v>
      </c>
      <c r="Q16" s="116">
        <v>887270</v>
      </c>
      <c r="R16" s="13"/>
    </row>
    <row r="17" spans="2:18" ht="28.5" customHeight="1" x14ac:dyDescent="0.25">
      <c r="B17" s="114" t="s">
        <v>25</v>
      </c>
      <c r="C17" s="117">
        <v>0</v>
      </c>
      <c r="D17" s="117">
        <v>3477</v>
      </c>
      <c r="E17" s="117">
        <v>2505</v>
      </c>
      <c r="F17" s="117">
        <v>20422</v>
      </c>
      <c r="G17" s="117">
        <v>9803</v>
      </c>
      <c r="H17" s="117">
        <v>8238</v>
      </c>
      <c r="I17" s="117">
        <v>250552</v>
      </c>
      <c r="J17" s="117">
        <v>188122</v>
      </c>
      <c r="K17" s="117">
        <v>48290</v>
      </c>
      <c r="L17" s="117">
        <v>1428</v>
      </c>
      <c r="M17" s="117">
        <v>13796</v>
      </c>
      <c r="N17" s="117">
        <v>35309</v>
      </c>
      <c r="O17" s="117">
        <v>0</v>
      </c>
      <c r="P17" s="117">
        <v>152</v>
      </c>
      <c r="Q17" s="116">
        <v>582094</v>
      </c>
      <c r="R17" s="13"/>
    </row>
    <row r="18" spans="2:18" ht="28.5" customHeight="1" x14ac:dyDescent="0.25">
      <c r="B18" s="114" t="s">
        <v>26</v>
      </c>
      <c r="C18" s="117">
        <v>0</v>
      </c>
      <c r="D18" s="117">
        <v>12972</v>
      </c>
      <c r="E18" s="117">
        <v>-65</v>
      </c>
      <c r="F18" s="117">
        <v>28659</v>
      </c>
      <c r="G18" s="117">
        <v>-2058</v>
      </c>
      <c r="H18" s="117">
        <v>29899</v>
      </c>
      <c r="I18" s="117">
        <v>230602</v>
      </c>
      <c r="J18" s="117">
        <v>238403</v>
      </c>
      <c r="K18" s="117">
        <v>0</v>
      </c>
      <c r="L18" s="117">
        <v>17116</v>
      </c>
      <c r="M18" s="117">
        <v>7597</v>
      </c>
      <c r="N18" s="117">
        <v>2685</v>
      </c>
      <c r="O18" s="117">
        <v>220671</v>
      </c>
      <c r="P18" s="117">
        <v>-3727</v>
      </c>
      <c r="Q18" s="116">
        <v>782755</v>
      </c>
      <c r="R18" s="13"/>
    </row>
    <row r="19" spans="2:18" ht="28.5" customHeight="1" x14ac:dyDescent="0.25">
      <c r="B19" s="114" t="s">
        <v>27</v>
      </c>
      <c r="C19" s="117">
        <v>6627</v>
      </c>
      <c r="D19" s="117">
        <v>31590</v>
      </c>
      <c r="E19" s="117">
        <v>34841</v>
      </c>
      <c r="F19" s="117">
        <v>57930</v>
      </c>
      <c r="G19" s="117">
        <v>15166</v>
      </c>
      <c r="H19" s="117">
        <v>32149</v>
      </c>
      <c r="I19" s="117">
        <v>238529</v>
      </c>
      <c r="J19" s="117">
        <v>247152</v>
      </c>
      <c r="K19" s="117">
        <v>1325</v>
      </c>
      <c r="L19" s="117">
        <v>9125</v>
      </c>
      <c r="M19" s="117">
        <v>111945</v>
      </c>
      <c r="N19" s="117">
        <v>212295</v>
      </c>
      <c r="O19" s="117">
        <v>95506</v>
      </c>
      <c r="P19" s="117">
        <v>-48659</v>
      </c>
      <c r="Q19" s="116">
        <v>1045520</v>
      </c>
      <c r="R19" s="13"/>
    </row>
    <row r="20" spans="2:18" ht="28.5" customHeight="1" x14ac:dyDescent="0.25">
      <c r="B20" s="114" t="s">
        <v>28</v>
      </c>
      <c r="C20" s="117">
        <v>0</v>
      </c>
      <c r="D20" s="117">
        <v>20102</v>
      </c>
      <c r="E20" s="117">
        <v>18321</v>
      </c>
      <c r="F20" s="117">
        <v>8124</v>
      </c>
      <c r="G20" s="117">
        <v>9794</v>
      </c>
      <c r="H20" s="117">
        <v>57896</v>
      </c>
      <c r="I20" s="117">
        <v>445654</v>
      </c>
      <c r="J20" s="117">
        <v>422542</v>
      </c>
      <c r="K20" s="117">
        <v>0</v>
      </c>
      <c r="L20" s="117">
        <v>6681</v>
      </c>
      <c r="M20" s="117">
        <v>32974</v>
      </c>
      <c r="N20" s="117">
        <v>150502</v>
      </c>
      <c r="O20" s="117">
        <v>0</v>
      </c>
      <c r="P20" s="117">
        <v>-438</v>
      </c>
      <c r="Q20" s="116">
        <v>1172153</v>
      </c>
      <c r="R20" s="13"/>
    </row>
    <row r="21" spans="2:18" ht="28.5" customHeight="1" x14ac:dyDescent="0.25">
      <c r="B21" s="114" t="s">
        <v>29</v>
      </c>
      <c r="C21" s="117">
        <v>-560</v>
      </c>
      <c r="D21" s="117">
        <v>37774</v>
      </c>
      <c r="E21" s="117">
        <v>28013</v>
      </c>
      <c r="F21" s="117">
        <v>7214</v>
      </c>
      <c r="G21" s="117">
        <v>25974</v>
      </c>
      <c r="H21" s="117">
        <v>13430</v>
      </c>
      <c r="I21" s="117">
        <v>375459</v>
      </c>
      <c r="J21" s="117">
        <v>180615</v>
      </c>
      <c r="K21" s="117">
        <v>1871</v>
      </c>
      <c r="L21" s="117">
        <v>20817</v>
      </c>
      <c r="M21" s="117">
        <v>12648</v>
      </c>
      <c r="N21" s="117">
        <v>31082</v>
      </c>
      <c r="O21" s="117">
        <v>174237</v>
      </c>
      <c r="P21" s="117">
        <v>37086</v>
      </c>
      <c r="Q21" s="116">
        <v>945661</v>
      </c>
      <c r="R21" s="13"/>
    </row>
    <row r="22" spans="2:18" ht="28.5" customHeight="1" x14ac:dyDescent="0.25">
      <c r="B22" s="114" t="s">
        <v>30</v>
      </c>
      <c r="C22" s="117">
        <v>3495</v>
      </c>
      <c r="D22" s="117">
        <v>19130</v>
      </c>
      <c r="E22" s="117">
        <v>34927</v>
      </c>
      <c r="F22" s="117">
        <v>106834</v>
      </c>
      <c r="G22" s="117">
        <v>10736</v>
      </c>
      <c r="H22" s="117">
        <v>15986</v>
      </c>
      <c r="I22" s="117">
        <v>331311</v>
      </c>
      <c r="J22" s="117">
        <v>167381</v>
      </c>
      <c r="K22" s="117">
        <v>0</v>
      </c>
      <c r="L22" s="117">
        <v>41069</v>
      </c>
      <c r="M22" s="117">
        <v>56299</v>
      </c>
      <c r="N22" s="117">
        <v>131111</v>
      </c>
      <c r="O22" s="117">
        <v>101963</v>
      </c>
      <c r="P22" s="117">
        <v>749</v>
      </c>
      <c r="Q22" s="116">
        <v>1020993</v>
      </c>
      <c r="R22" s="13"/>
    </row>
    <row r="23" spans="2:18" ht="28.5" customHeight="1" x14ac:dyDescent="0.25">
      <c r="B23" s="114" t="s">
        <v>31</v>
      </c>
      <c r="C23" s="117">
        <v>0</v>
      </c>
      <c r="D23" s="117">
        <v>9118</v>
      </c>
      <c r="E23" s="117">
        <v>9317</v>
      </c>
      <c r="F23" s="117">
        <v>24899</v>
      </c>
      <c r="G23" s="117">
        <v>-2516</v>
      </c>
      <c r="H23" s="117">
        <v>1512</v>
      </c>
      <c r="I23" s="117">
        <v>116936</v>
      </c>
      <c r="J23" s="117">
        <v>93597</v>
      </c>
      <c r="K23" s="117">
        <v>0</v>
      </c>
      <c r="L23" s="117">
        <v>-4687</v>
      </c>
      <c r="M23" s="117">
        <v>15751</v>
      </c>
      <c r="N23" s="117">
        <v>122088</v>
      </c>
      <c r="O23" s="117">
        <v>-95634</v>
      </c>
      <c r="P23" s="117">
        <v>12486</v>
      </c>
      <c r="Q23" s="116">
        <v>302868</v>
      </c>
      <c r="R23" s="13"/>
    </row>
    <row r="24" spans="2:18" ht="28.5" customHeight="1" x14ac:dyDescent="0.25">
      <c r="B24" s="114" t="s">
        <v>32</v>
      </c>
      <c r="C24" s="117">
        <v>0</v>
      </c>
      <c r="D24" s="117">
        <v>909</v>
      </c>
      <c r="E24" s="117">
        <v>619</v>
      </c>
      <c r="F24" s="117">
        <v>17</v>
      </c>
      <c r="G24" s="117">
        <v>8</v>
      </c>
      <c r="H24" s="117">
        <v>5</v>
      </c>
      <c r="I24" s="117">
        <v>47472</v>
      </c>
      <c r="J24" s="117">
        <v>20739</v>
      </c>
      <c r="K24" s="117">
        <v>520451</v>
      </c>
      <c r="L24" s="117">
        <v>-3</v>
      </c>
      <c r="M24" s="117">
        <v>1916</v>
      </c>
      <c r="N24" s="117">
        <v>155</v>
      </c>
      <c r="O24" s="117">
        <v>0</v>
      </c>
      <c r="P24" s="117">
        <v>3</v>
      </c>
      <c r="Q24" s="116">
        <v>592289</v>
      </c>
      <c r="R24" s="13"/>
    </row>
    <row r="25" spans="2:18" ht="28.5" customHeight="1" x14ac:dyDescent="0.25">
      <c r="B25" s="114" t="s">
        <v>33</v>
      </c>
      <c r="C25" s="117">
        <v>-107</v>
      </c>
      <c r="D25" s="117">
        <v>14633</v>
      </c>
      <c r="E25" s="117">
        <v>16481</v>
      </c>
      <c r="F25" s="117">
        <v>40590</v>
      </c>
      <c r="G25" s="117">
        <v>44699</v>
      </c>
      <c r="H25" s="117">
        <v>16774</v>
      </c>
      <c r="I25" s="117">
        <v>457999</v>
      </c>
      <c r="J25" s="117">
        <v>201021</v>
      </c>
      <c r="K25" s="117">
        <v>0</v>
      </c>
      <c r="L25" s="117">
        <v>105336</v>
      </c>
      <c r="M25" s="117">
        <v>51411</v>
      </c>
      <c r="N25" s="117">
        <v>15964</v>
      </c>
      <c r="O25" s="117">
        <v>1429467</v>
      </c>
      <c r="P25" s="117">
        <v>3654</v>
      </c>
      <c r="Q25" s="116">
        <v>2397920</v>
      </c>
      <c r="R25" s="13"/>
    </row>
    <row r="26" spans="2:18" ht="28.5" customHeight="1" x14ac:dyDescent="0.25">
      <c r="B26" s="114" t="s">
        <v>34</v>
      </c>
      <c r="C26" s="117">
        <v>0</v>
      </c>
      <c r="D26" s="117">
        <v>6110</v>
      </c>
      <c r="E26" s="117">
        <v>5114</v>
      </c>
      <c r="F26" s="117">
        <v>24443</v>
      </c>
      <c r="G26" s="117">
        <v>5824</v>
      </c>
      <c r="H26" s="117">
        <v>21988</v>
      </c>
      <c r="I26" s="117">
        <v>103441</v>
      </c>
      <c r="J26" s="117">
        <v>216733</v>
      </c>
      <c r="K26" s="117">
        <v>0</v>
      </c>
      <c r="L26" s="117">
        <v>7294</v>
      </c>
      <c r="M26" s="117">
        <v>16286</v>
      </c>
      <c r="N26" s="117">
        <v>186609</v>
      </c>
      <c r="O26" s="117">
        <v>77223</v>
      </c>
      <c r="P26" s="117">
        <v>-267</v>
      </c>
      <c r="Q26" s="116">
        <v>670799</v>
      </c>
      <c r="R26" s="13"/>
    </row>
    <row r="27" spans="2:18" ht="28.5" customHeight="1" x14ac:dyDescent="0.25">
      <c r="B27" s="114" t="s">
        <v>35</v>
      </c>
      <c r="C27" s="117">
        <v>0</v>
      </c>
      <c r="D27" s="117">
        <v>-534</v>
      </c>
      <c r="E27" s="117">
        <v>-1026</v>
      </c>
      <c r="F27" s="117">
        <v>4584</v>
      </c>
      <c r="G27" s="117">
        <v>-1722</v>
      </c>
      <c r="H27" s="117">
        <v>-682</v>
      </c>
      <c r="I27" s="117">
        <v>117719</v>
      </c>
      <c r="J27" s="117">
        <v>169043</v>
      </c>
      <c r="K27" s="117">
        <v>0</v>
      </c>
      <c r="L27" s="117">
        <v>-927</v>
      </c>
      <c r="M27" s="117">
        <v>-4527</v>
      </c>
      <c r="N27" s="117">
        <v>3323</v>
      </c>
      <c r="O27" s="117">
        <v>0</v>
      </c>
      <c r="P27" s="117">
        <v>-8640</v>
      </c>
      <c r="Q27" s="116">
        <v>276610</v>
      </c>
      <c r="R27" s="13"/>
    </row>
    <row r="28" spans="2:18" ht="28.5" customHeight="1" x14ac:dyDescent="0.25">
      <c r="B28" s="114" t="s">
        <v>36</v>
      </c>
      <c r="C28" s="117">
        <v>0</v>
      </c>
      <c r="D28" s="117">
        <v>28726</v>
      </c>
      <c r="E28" s="117">
        <v>361</v>
      </c>
      <c r="F28" s="117">
        <v>85274</v>
      </c>
      <c r="G28" s="117">
        <v>71371</v>
      </c>
      <c r="H28" s="117">
        <v>-1953</v>
      </c>
      <c r="I28" s="117">
        <v>225417</v>
      </c>
      <c r="J28" s="117">
        <v>239930</v>
      </c>
      <c r="K28" s="117">
        <v>0</v>
      </c>
      <c r="L28" s="117">
        <v>6074</v>
      </c>
      <c r="M28" s="117">
        <v>20202</v>
      </c>
      <c r="N28" s="117">
        <v>13173</v>
      </c>
      <c r="O28" s="117">
        <v>771488</v>
      </c>
      <c r="P28" s="117">
        <v>15263</v>
      </c>
      <c r="Q28" s="116">
        <v>1475326</v>
      </c>
      <c r="R28" s="13"/>
    </row>
    <row r="29" spans="2:18" ht="28.5" customHeight="1" x14ac:dyDescent="0.25">
      <c r="B29" s="114" t="s">
        <v>37</v>
      </c>
      <c r="C29" s="117">
        <v>15</v>
      </c>
      <c r="D29" s="117">
        <v>44907</v>
      </c>
      <c r="E29" s="117">
        <v>9183</v>
      </c>
      <c r="F29" s="117">
        <v>42110</v>
      </c>
      <c r="G29" s="117">
        <v>5398</v>
      </c>
      <c r="H29" s="117">
        <v>22719</v>
      </c>
      <c r="I29" s="117">
        <v>84884</v>
      </c>
      <c r="J29" s="117">
        <v>32919</v>
      </c>
      <c r="K29" s="117">
        <v>0</v>
      </c>
      <c r="L29" s="117">
        <v>2635</v>
      </c>
      <c r="M29" s="117">
        <v>14834</v>
      </c>
      <c r="N29" s="117">
        <v>83229</v>
      </c>
      <c r="O29" s="117">
        <v>0</v>
      </c>
      <c r="P29" s="117">
        <v>5534</v>
      </c>
      <c r="Q29" s="116">
        <v>348366</v>
      </c>
      <c r="R29" s="13"/>
    </row>
    <row r="30" spans="2:18" ht="28.5" customHeight="1" x14ac:dyDescent="0.25">
      <c r="B30" s="114" t="s">
        <v>38</v>
      </c>
      <c r="C30" s="117">
        <v>0</v>
      </c>
      <c r="D30" s="117">
        <v>6548</v>
      </c>
      <c r="E30" s="117">
        <v>35674</v>
      </c>
      <c r="F30" s="117">
        <v>43084</v>
      </c>
      <c r="G30" s="117">
        <v>-76</v>
      </c>
      <c r="H30" s="117">
        <v>16968</v>
      </c>
      <c r="I30" s="117">
        <v>274155</v>
      </c>
      <c r="J30" s="117">
        <v>207751</v>
      </c>
      <c r="K30" s="117">
        <v>0</v>
      </c>
      <c r="L30" s="117">
        <v>11333</v>
      </c>
      <c r="M30" s="117">
        <v>13757</v>
      </c>
      <c r="N30" s="117">
        <v>109740</v>
      </c>
      <c r="O30" s="117">
        <v>0</v>
      </c>
      <c r="P30" s="117">
        <v>3256</v>
      </c>
      <c r="Q30" s="116">
        <v>722190</v>
      </c>
      <c r="R30" s="13"/>
    </row>
    <row r="31" spans="2:18" ht="28.5" customHeight="1" x14ac:dyDescent="0.25">
      <c r="B31" s="114" t="s">
        <v>193</v>
      </c>
      <c r="C31" s="117">
        <v>0</v>
      </c>
      <c r="D31" s="117">
        <v>1104</v>
      </c>
      <c r="E31" s="117">
        <v>308</v>
      </c>
      <c r="F31" s="117">
        <v>7505</v>
      </c>
      <c r="G31" s="117">
        <v>1368</v>
      </c>
      <c r="H31" s="117">
        <v>0</v>
      </c>
      <c r="I31" s="117">
        <v>139805</v>
      </c>
      <c r="J31" s="117">
        <v>43851</v>
      </c>
      <c r="K31" s="117">
        <v>0</v>
      </c>
      <c r="L31" s="117">
        <v>6823</v>
      </c>
      <c r="M31" s="117">
        <v>1885</v>
      </c>
      <c r="N31" s="117">
        <v>6335</v>
      </c>
      <c r="O31" s="117">
        <v>55238</v>
      </c>
      <c r="P31" s="117">
        <v>-2</v>
      </c>
      <c r="Q31" s="116">
        <v>264219</v>
      </c>
      <c r="R31" s="13"/>
    </row>
    <row r="32" spans="2:18" ht="28.5" customHeight="1" x14ac:dyDescent="0.25">
      <c r="B32" s="114" t="s">
        <v>194</v>
      </c>
      <c r="C32" s="117">
        <v>-1286</v>
      </c>
      <c r="D32" s="117">
        <v>3520</v>
      </c>
      <c r="E32" s="117">
        <v>2466</v>
      </c>
      <c r="F32" s="117">
        <v>2620</v>
      </c>
      <c r="G32" s="117">
        <v>1748</v>
      </c>
      <c r="H32" s="117">
        <v>253</v>
      </c>
      <c r="I32" s="117">
        <v>51278</v>
      </c>
      <c r="J32" s="117">
        <v>13313</v>
      </c>
      <c r="K32" s="117">
        <v>0</v>
      </c>
      <c r="L32" s="117">
        <v>2050</v>
      </c>
      <c r="M32" s="117">
        <v>4168</v>
      </c>
      <c r="N32" s="117">
        <v>4300</v>
      </c>
      <c r="O32" s="117">
        <v>0</v>
      </c>
      <c r="P32" s="117">
        <v>-1288</v>
      </c>
      <c r="Q32" s="116">
        <v>83142</v>
      </c>
      <c r="R32" s="13"/>
    </row>
    <row r="33" spans="2:18" ht="28.5" customHeight="1" x14ac:dyDescent="0.25">
      <c r="B33" s="114" t="s">
        <v>211</v>
      </c>
      <c r="C33" s="117">
        <v>0</v>
      </c>
      <c r="D33" s="117">
        <v>-1</v>
      </c>
      <c r="E33" s="117">
        <v>32</v>
      </c>
      <c r="F33" s="117">
        <v>-609</v>
      </c>
      <c r="G33" s="117">
        <v>722</v>
      </c>
      <c r="H33" s="117">
        <v>11979</v>
      </c>
      <c r="I33" s="117">
        <v>58627</v>
      </c>
      <c r="J33" s="117">
        <v>26079</v>
      </c>
      <c r="K33" s="117">
        <v>0</v>
      </c>
      <c r="L33" s="117">
        <v>-601</v>
      </c>
      <c r="M33" s="117">
        <v>410</v>
      </c>
      <c r="N33" s="117">
        <v>-811</v>
      </c>
      <c r="O33" s="117">
        <v>0</v>
      </c>
      <c r="P33" s="117">
        <v>-1789</v>
      </c>
      <c r="Q33" s="116">
        <v>94039</v>
      </c>
      <c r="R33" s="13"/>
    </row>
    <row r="34" spans="2:18" ht="28.5" customHeight="1" x14ac:dyDescent="0.25">
      <c r="B34" s="114" t="s">
        <v>195</v>
      </c>
      <c r="C34" s="117">
        <v>0</v>
      </c>
      <c r="D34" s="117">
        <v>2222</v>
      </c>
      <c r="E34" s="117">
        <v>1348</v>
      </c>
      <c r="F34" s="117">
        <v>602</v>
      </c>
      <c r="G34" s="117">
        <v>-891</v>
      </c>
      <c r="H34" s="117">
        <v>482</v>
      </c>
      <c r="I34" s="117">
        <v>164937</v>
      </c>
      <c r="J34" s="117">
        <v>61526</v>
      </c>
      <c r="K34" s="117">
        <v>0</v>
      </c>
      <c r="L34" s="117">
        <v>376</v>
      </c>
      <c r="M34" s="117">
        <v>5105</v>
      </c>
      <c r="N34" s="117">
        <v>1194</v>
      </c>
      <c r="O34" s="117">
        <v>722662</v>
      </c>
      <c r="P34" s="117">
        <v>1203</v>
      </c>
      <c r="Q34" s="116">
        <v>960767</v>
      </c>
      <c r="R34" s="13"/>
    </row>
    <row r="35" spans="2:18" ht="28.5" customHeight="1" x14ac:dyDescent="0.25">
      <c r="B35" s="114" t="s">
        <v>196</v>
      </c>
      <c r="C35" s="117">
        <v>0</v>
      </c>
      <c r="D35" s="117">
        <v>5837</v>
      </c>
      <c r="E35" s="117">
        <v>3491</v>
      </c>
      <c r="F35" s="117">
        <v>8139</v>
      </c>
      <c r="G35" s="117">
        <v>398</v>
      </c>
      <c r="H35" s="117">
        <v>1120</v>
      </c>
      <c r="I35" s="117">
        <v>154445</v>
      </c>
      <c r="J35" s="117">
        <v>47269</v>
      </c>
      <c r="K35" s="117">
        <v>0</v>
      </c>
      <c r="L35" s="117">
        <v>-3554</v>
      </c>
      <c r="M35" s="117">
        <v>8625</v>
      </c>
      <c r="N35" s="117">
        <v>12832</v>
      </c>
      <c r="O35" s="117">
        <v>71057</v>
      </c>
      <c r="P35" s="117">
        <v>-1698</v>
      </c>
      <c r="Q35" s="116">
        <v>307961</v>
      </c>
      <c r="R35" s="13"/>
    </row>
    <row r="36" spans="2:18" ht="28.5" customHeight="1" x14ac:dyDescent="0.25">
      <c r="B36" s="114" t="s">
        <v>212</v>
      </c>
      <c r="C36" s="117">
        <v>0</v>
      </c>
      <c r="D36" s="117">
        <v>4631</v>
      </c>
      <c r="E36" s="117">
        <v>4119</v>
      </c>
      <c r="F36" s="117">
        <v>4248</v>
      </c>
      <c r="G36" s="117">
        <v>7425</v>
      </c>
      <c r="H36" s="117">
        <v>4936</v>
      </c>
      <c r="I36" s="117">
        <v>116265</v>
      </c>
      <c r="J36" s="117">
        <v>66390</v>
      </c>
      <c r="K36" s="117">
        <v>-4496</v>
      </c>
      <c r="L36" s="117">
        <v>946</v>
      </c>
      <c r="M36" s="117">
        <v>5883</v>
      </c>
      <c r="N36" s="117">
        <v>3648</v>
      </c>
      <c r="O36" s="117">
        <v>139308</v>
      </c>
      <c r="P36" s="117">
        <v>8552</v>
      </c>
      <c r="Q36" s="116">
        <v>361856</v>
      </c>
      <c r="R36" s="13"/>
    </row>
    <row r="37" spans="2:18" ht="28.5" customHeight="1" x14ac:dyDescent="0.25">
      <c r="B37" s="114" t="s">
        <v>40</v>
      </c>
      <c r="C37" s="117">
        <v>0</v>
      </c>
      <c r="D37" s="117">
        <v>-631</v>
      </c>
      <c r="E37" s="117">
        <v>376</v>
      </c>
      <c r="F37" s="117">
        <v>-1995</v>
      </c>
      <c r="G37" s="117">
        <v>2374</v>
      </c>
      <c r="H37" s="117">
        <v>482</v>
      </c>
      <c r="I37" s="117">
        <v>21988</v>
      </c>
      <c r="J37" s="117">
        <v>44757</v>
      </c>
      <c r="K37" s="117">
        <v>0</v>
      </c>
      <c r="L37" s="117">
        <v>-35</v>
      </c>
      <c r="M37" s="117">
        <v>6649</v>
      </c>
      <c r="N37" s="117">
        <v>5354</v>
      </c>
      <c r="O37" s="117">
        <v>10090</v>
      </c>
      <c r="P37" s="117">
        <v>21022</v>
      </c>
      <c r="Q37" s="116">
        <v>110431</v>
      </c>
      <c r="R37" s="13"/>
    </row>
    <row r="38" spans="2:18" ht="28.5" customHeight="1" x14ac:dyDescent="0.25">
      <c r="B38" s="114" t="s">
        <v>41</v>
      </c>
      <c r="C38" s="117">
        <v>0</v>
      </c>
      <c r="D38" s="117">
        <v>3777</v>
      </c>
      <c r="E38" s="117">
        <v>8680</v>
      </c>
      <c r="F38" s="117">
        <v>25614</v>
      </c>
      <c r="G38" s="117">
        <v>-172</v>
      </c>
      <c r="H38" s="117">
        <v>10072</v>
      </c>
      <c r="I38" s="117">
        <v>27866</v>
      </c>
      <c r="J38" s="117">
        <v>-2784</v>
      </c>
      <c r="K38" s="117">
        <v>0</v>
      </c>
      <c r="L38" s="117">
        <v>815</v>
      </c>
      <c r="M38" s="117">
        <v>22063</v>
      </c>
      <c r="N38" s="117">
        <v>28910</v>
      </c>
      <c r="O38" s="117">
        <v>1552</v>
      </c>
      <c r="P38" s="117">
        <v>-1570</v>
      </c>
      <c r="Q38" s="116">
        <v>124822</v>
      </c>
      <c r="R38" s="13"/>
    </row>
    <row r="39" spans="2:18" ht="28.5" customHeight="1" x14ac:dyDescent="0.25">
      <c r="B39" s="114" t="s">
        <v>42</v>
      </c>
      <c r="C39" s="117">
        <v>0</v>
      </c>
      <c r="D39" s="117">
        <v>3092</v>
      </c>
      <c r="E39" s="117">
        <v>-19435</v>
      </c>
      <c r="F39" s="117">
        <v>11140</v>
      </c>
      <c r="G39" s="117">
        <v>-4711</v>
      </c>
      <c r="H39" s="117">
        <v>14977</v>
      </c>
      <c r="I39" s="117">
        <v>250152</v>
      </c>
      <c r="J39" s="117">
        <v>77704</v>
      </c>
      <c r="K39" s="117">
        <v>0</v>
      </c>
      <c r="L39" s="117">
        <v>55822</v>
      </c>
      <c r="M39" s="117">
        <v>6588</v>
      </c>
      <c r="N39" s="117">
        <v>-2481</v>
      </c>
      <c r="O39" s="117">
        <v>0</v>
      </c>
      <c r="P39" s="117">
        <v>30960</v>
      </c>
      <c r="Q39" s="116">
        <v>423806</v>
      </c>
      <c r="R39" s="13"/>
    </row>
    <row r="40" spans="2:18" ht="28.5" customHeight="1" x14ac:dyDescent="0.25">
      <c r="B40" s="114" t="s">
        <v>43</v>
      </c>
      <c r="C40" s="117">
        <v>0</v>
      </c>
      <c r="D40" s="117">
        <v>180</v>
      </c>
      <c r="E40" s="117">
        <v>174</v>
      </c>
      <c r="F40" s="117">
        <v>537</v>
      </c>
      <c r="G40" s="117">
        <v>510</v>
      </c>
      <c r="H40" s="117">
        <v>-242</v>
      </c>
      <c r="I40" s="117">
        <v>188182</v>
      </c>
      <c r="J40" s="117">
        <v>110217</v>
      </c>
      <c r="K40" s="117">
        <v>0</v>
      </c>
      <c r="L40" s="117">
        <v>1084</v>
      </c>
      <c r="M40" s="117">
        <v>90</v>
      </c>
      <c r="N40" s="117">
        <v>2776</v>
      </c>
      <c r="O40" s="117">
        <v>0</v>
      </c>
      <c r="P40" s="117">
        <v>4176</v>
      </c>
      <c r="Q40" s="116">
        <v>307683</v>
      </c>
      <c r="R40" s="13"/>
    </row>
    <row r="41" spans="2:18" ht="28.5" customHeight="1" x14ac:dyDescent="0.25">
      <c r="B41" s="114" t="s">
        <v>44</v>
      </c>
      <c r="C41" s="117">
        <v>-13</v>
      </c>
      <c r="D41" s="117">
        <v>1589</v>
      </c>
      <c r="E41" s="117">
        <v>192</v>
      </c>
      <c r="F41" s="117">
        <v>6157</v>
      </c>
      <c r="G41" s="117">
        <v>-2812</v>
      </c>
      <c r="H41" s="117">
        <v>643</v>
      </c>
      <c r="I41" s="117">
        <v>65062</v>
      </c>
      <c r="J41" s="117">
        <v>15565</v>
      </c>
      <c r="K41" s="117">
        <v>0</v>
      </c>
      <c r="L41" s="117">
        <v>1936</v>
      </c>
      <c r="M41" s="117">
        <v>-664</v>
      </c>
      <c r="N41" s="117">
        <v>-22204</v>
      </c>
      <c r="O41" s="117">
        <v>115500</v>
      </c>
      <c r="P41" s="117">
        <v>-194</v>
      </c>
      <c r="Q41" s="116">
        <v>180758</v>
      </c>
      <c r="R41" s="13"/>
    </row>
    <row r="42" spans="2:18" ht="28.5" customHeight="1" x14ac:dyDescent="0.25">
      <c r="B42" s="114" t="s">
        <v>45</v>
      </c>
      <c r="C42" s="117">
        <v>1469</v>
      </c>
      <c r="D42" s="117">
        <v>6674</v>
      </c>
      <c r="E42" s="117">
        <v>10539</v>
      </c>
      <c r="F42" s="117">
        <v>24158</v>
      </c>
      <c r="G42" s="117">
        <v>1629</v>
      </c>
      <c r="H42" s="117">
        <v>-3405</v>
      </c>
      <c r="I42" s="117">
        <v>602799</v>
      </c>
      <c r="J42" s="117">
        <v>260559</v>
      </c>
      <c r="K42" s="117">
        <v>0</v>
      </c>
      <c r="L42" s="117">
        <v>14588</v>
      </c>
      <c r="M42" s="117">
        <v>25059</v>
      </c>
      <c r="N42" s="117">
        <v>2108</v>
      </c>
      <c r="O42" s="117">
        <v>1706887</v>
      </c>
      <c r="P42" s="117">
        <v>27797</v>
      </c>
      <c r="Q42" s="116">
        <v>2680861</v>
      </c>
      <c r="R42" s="13"/>
    </row>
    <row r="43" spans="2:18" ht="28.5" customHeight="1" x14ac:dyDescent="0.25">
      <c r="B43" s="114" t="s">
        <v>46</v>
      </c>
      <c r="C43" s="117">
        <v>0</v>
      </c>
      <c r="D43" s="117">
        <v>-280</v>
      </c>
      <c r="E43" s="117">
        <v>0</v>
      </c>
      <c r="F43" s="117">
        <v>0</v>
      </c>
      <c r="G43" s="117">
        <v>-51</v>
      </c>
      <c r="H43" s="117">
        <v>-30</v>
      </c>
      <c r="I43" s="117">
        <v>77102</v>
      </c>
      <c r="J43" s="117">
        <v>19420</v>
      </c>
      <c r="K43" s="117">
        <v>262201</v>
      </c>
      <c r="L43" s="117">
        <v>-2</v>
      </c>
      <c r="M43" s="117">
        <v>-2</v>
      </c>
      <c r="N43" s="117">
        <v>-169</v>
      </c>
      <c r="O43" s="117">
        <v>0</v>
      </c>
      <c r="P43" s="117">
        <v>7083</v>
      </c>
      <c r="Q43" s="116">
        <v>365272</v>
      </c>
      <c r="R43" s="13"/>
    </row>
    <row r="44" spans="2:18" ht="28.5" customHeight="1" x14ac:dyDescent="0.25">
      <c r="B44" s="118" t="s">
        <v>47</v>
      </c>
      <c r="C44" s="119">
        <f t="shared" ref="C44:P44" si="0">SUM(C7:C43)</f>
        <v>10167</v>
      </c>
      <c r="D44" s="119">
        <f t="shared" si="0"/>
        <v>298192</v>
      </c>
      <c r="E44" s="119">
        <f t="shared" si="0"/>
        <v>254855</v>
      </c>
      <c r="F44" s="119">
        <f t="shared" si="0"/>
        <v>739742</v>
      </c>
      <c r="G44" s="119">
        <f t="shared" si="0"/>
        <v>309859</v>
      </c>
      <c r="H44" s="119">
        <f t="shared" si="0"/>
        <v>402216</v>
      </c>
      <c r="I44" s="119">
        <f t="shared" si="0"/>
        <v>7252312</v>
      </c>
      <c r="J44" s="119">
        <f t="shared" si="0"/>
        <v>4891555</v>
      </c>
      <c r="K44" s="119">
        <f t="shared" si="0"/>
        <v>2229110</v>
      </c>
      <c r="L44" s="119">
        <f t="shared" si="0"/>
        <v>458171</v>
      </c>
      <c r="M44" s="119">
        <f t="shared" si="0"/>
        <v>674456</v>
      </c>
      <c r="N44" s="119">
        <f t="shared" si="0"/>
        <v>1441258</v>
      </c>
      <c r="O44" s="119">
        <f t="shared" si="0"/>
        <v>9820556</v>
      </c>
      <c r="P44" s="119">
        <f t="shared" si="0"/>
        <v>426171</v>
      </c>
      <c r="Q44" s="119">
        <f>SUM(C44:P44)</f>
        <v>29208620</v>
      </c>
      <c r="R44" s="13"/>
    </row>
    <row r="45" spans="2:18" ht="28.5" customHeight="1" x14ac:dyDescent="0.25">
      <c r="B45" s="292" t="s">
        <v>48</v>
      </c>
      <c r="C45" s="292"/>
      <c r="D45" s="292"/>
      <c r="E45" s="292"/>
      <c r="F45" s="292"/>
      <c r="G45" s="292"/>
      <c r="H45" s="292"/>
      <c r="I45" s="292"/>
      <c r="J45" s="292"/>
      <c r="K45" s="292"/>
      <c r="L45" s="292"/>
      <c r="M45" s="292"/>
      <c r="N45" s="292"/>
      <c r="O45" s="292"/>
      <c r="P45" s="292"/>
      <c r="Q45" s="292"/>
      <c r="R45" s="13"/>
    </row>
    <row r="46" spans="2:18" ht="28.5" customHeight="1" x14ac:dyDescent="0.25">
      <c r="B46" s="114" t="s">
        <v>49</v>
      </c>
      <c r="C46" s="117">
        <v>908</v>
      </c>
      <c r="D46" s="117">
        <v>8278</v>
      </c>
      <c r="E46" s="117">
        <v>-50</v>
      </c>
      <c r="F46" s="117">
        <v>104453</v>
      </c>
      <c r="G46" s="117">
        <v>-94</v>
      </c>
      <c r="H46" s="117">
        <v>50337</v>
      </c>
      <c r="I46" s="117">
        <v>383</v>
      </c>
      <c r="J46" s="117">
        <v>32440</v>
      </c>
      <c r="K46" s="117">
        <v>0</v>
      </c>
      <c r="L46" s="117">
        <v>6742</v>
      </c>
      <c r="M46" s="117">
        <v>427</v>
      </c>
      <c r="N46" s="117">
        <v>-10</v>
      </c>
      <c r="O46" s="117">
        <v>164250</v>
      </c>
      <c r="P46" s="117">
        <v>14684</v>
      </c>
      <c r="Q46" s="120">
        <v>382748</v>
      </c>
      <c r="R46" s="13"/>
    </row>
    <row r="47" spans="2:18" ht="28.5" customHeight="1" x14ac:dyDescent="0.25">
      <c r="B47" s="114" t="s">
        <v>67</v>
      </c>
      <c r="C47" s="117">
        <v>15926</v>
      </c>
      <c r="D47" s="117">
        <v>97605</v>
      </c>
      <c r="E47" s="117">
        <v>0</v>
      </c>
      <c r="F47" s="117">
        <v>258616</v>
      </c>
      <c r="G47" s="117">
        <v>-39</v>
      </c>
      <c r="H47" s="117">
        <v>95792</v>
      </c>
      <c r="I47" s="117">
        <v>0</v>
      </c>
      <c r="J47" s="117">
        <v>48372</v>
      </c>
      <c r="K47" s="117">
        <v>0</v>
      </c>
      <c r="L47" s="117">
        <v>6835</v>
      </c>
      <c r="M47" s="117">
        <v>0</v>
      </c>
      <c r="N47" s="117">
        <v>0</v>
      </c>
      <c r="O47" s="117">
        <v>296319</v>
      </c>
      <c r="P47" s="117">
        <v>119005</v>
      </c>
      <c r="Q47" s="120">
        <v>938431</v>
      </c>
      <c r="R47" s="13"/>
    </row>
    <row r="48" spans="2:18" ht="28.5" customHeight="1" x14ac:dyDescent="0.25">
      <c r="B48" s="114" t="s">
        <v>50</v>
      </c>
      <c r="C48" s="117">
        <v>24149</v>
      </c>
      <c r="D48" s="117">
        <v>3739</v>
      </c>
      <c r="E48" s="117">
        <v>2214</v>
      </c>
      <c r="F48" s="117">
        <v>729321</v>
      </c>
      <c r="G48" s="117">
        <v>75661</v>
      </c>
      <c r="H48" s="117">
        <v>238861</v>
      </c>
      <c r="I48" s="117">
        <v>4923</v>
      </c>
      <c r="J48" s="117">
        <v>158039</v>
      </c>
      <c r="K48" s="117">
        <v>0</v>
      </c>
      <c r="L48" s="117">
        <v>-76157</v>
      </c>
      <c r="M48" s="117">
        <v>224739</v>
      </c>
      <c r="N48" s="117">
        <v>38486</v>
      </c>
      <c r="O48" s="117">
        <v>788716</v>
      </c>
      <c r="P48" s="117">
        <v>767668</v>
      </c>
      <c r="Q48" s="120">
        <v>2980359</v>
      </c>
      <c r="R48" s="13"/>
    </row>
    <row r="49" spans="2:19" ht="28.5" customHeight="1" x14ac:dyDescent="0.25">
      <c r="B49" s="118" t="s">
        <v>47</v>
      </c>
      <c r="C49" s="119">
        <f>SUM(C46:C48)</f>
        <v>40983</v>
      </c>
      <c r="D49" s="119">
        <f t="shared" ref="D49:P49" si="1">SUM(D46:D48)</f>
        <v>109622</v>
      </c>
      <c r="E49" s="119">
        <f t="shared" si="1"/>
        <v>2164</v>
      </c>
      <c r="F49" s="119">
        <f t="shared" si="1"/>
        <v>1092390</v>
      </c>
      <c r="G49" s="119">
        <f t="shared" si="1"/>
        <v>75528</v>
      </c>
      <c r="H49" s="119">
        <f t="shared" si="1"/>
        <v>384990</v>
      </c>
      <c r="I49" s="119">
        <f t="shared" si="1"/>
        <v>5306</v>
      </c>
      <c r="J49" s="119">
        <f t="shared" si="1"/>
        <v>238851</v>
      </c>
      <c r="K49" s="119">
        <f t="shared" si="1"/>
        <v>0</v>
      </c>
      <c r="L49" s="119">
        <f t="shared" si="1"/>
        <v>-62580</v>
      </c>
      <c r="M49" s="119">
        <f t="shared" si="1"/>
        <v>225166</v>
      </c>
      <c r="N49" s="119">
        <f t="shared" si="1"/>
        <v>38476</v>
      </c>
      <c r="O49" s="119">
        <f t="shared" si="1"/>
        <v>1249285</v>
      </c>
      <c r="P49" s="119">
        <f t="shared" si="1"/>
        <v>901357</v>
      </c>
      <c r="Q49" s="119">
        <f t="shared" ref="Q49" si="2">SUM(C49:P49)</f>
        <v>4301538</v>
      </c>
      <c r="R49" s="13"/>
    </row>
    <row r="50" spans="2:19" ht="18.75" customHeight="1" x14ac:dyDescent="0.25">
      <c r="B50" s="274" t="s">
        <v>52</v>
      </c>
      <c r="C50" s="274"/>
      <c r="D50" s="274"/>
      <c r="E50" s="274"/>
      <c r="F50" s="274"/>
      <c r="G50" s="274"/>
      <c r="H50" s="274"/>
      <c r="I50" s="274"/>
      <c r="J50" s="274"/>
      <c r="K50" s="274"/>
      <c r="L50" s="274"/>
      <c r="M50" s="274"/>
      <c r="N50" s="274"/>
      <c r="O50" s="274"/>
      <c r="P50" s="274"/>
      <c r="Q50" s="274"/>
      <c r="R50" s="65"/>
      <c r="S50" s="10"/>
    </row>
    <row r="51" spans="2:19" x14ac:dyDescent="0.25">
      <c r="C51" s="24"/>
      <c r="D51" s="24"/>
      <c r="E51" s="24"/>
      <c r="F51" s="24"/>
      <c r="G51" s="24"/>
      <c r="H51" s="24"/>
      <c r="I51" s="24"/>
      <c r="J51" s="24"/>
      <c r="K51" s="24"/>
      <c r="L51" s="24"/>
      <c r="M51" s="24"/>
      <c r="N51" s="24"/>
      <c r="O51" s="24"/>
      <c r="P51" s="24"/>
      <c r="Q51" s="24"/>
    </row>
    <row r="52" spans="2:19" x14ac:dyDescent="0.25">
      <c r="C52" s="24"/>
      <c r="D52" s="24"/>
      <c r="E52" s="24"/>
      <c r="F52" s="24"/>
      <c r="G52" s="24"/>
      <c r="H52" s="24"/>
      <c r="I52" s="24"/>
      <c r="J52" s="24"/>
      <c r="K52" s="24"/>
      <c r="L52" s="24"/>
      <c r="M52" s="24"/>
      <c r="N52" s="24"/>
      <c r="O52" s="24"/>
      <c r="P52" s="24"/>
      <c r="Q52" s="218">
        <f>+Q44+Q49</f>
        <v>33510158</v>
      </c>
    </row>
    <row r="53" spans="2:19" x14ac:dyDescent="0.25">
      <c r="C53" s="24"/>
      <c r="D53" s="24"/>
      <c r="E53" s="24"/>
      <c r="F53" s="24"/>
      <c r="G53" s="24"/>
      <c r="H53" s="24"/>
      <c r="I53" s="24"/>
      <c r="J53" s="24"/>
      <c r="K53" s="24"/>
      <c r="L53" s="24"/>
      <c r="M53" s="24"/>
      <c r="N53" s="24"/>
      <c r="O53" s="24"/>
      <c r="P53" s="24"/>
      <c r="Q53" s="24"/>
      <c r="R53" s="36"/>
    </row>
    <row r="54" spans="2:19" x14ac:dyDescent="0.25">
      <c r="C54" s="24"/>
      <c r="D54" s="24"/>
      <c r="E54" s="24"/>
      <c r="F54" s="24"/>
      <c r="G54" s="24"/>
      <c r="H54" s="24"/>
      <c r="I54" s="24"/>
      <c r="J54" s="24"/>
      <c r="K54" s="24"/>
      <c r="L54" s="24"/>
      <c r="M54" s="24"/>
      <c r="N54" s="24"/>
      <c r="O54" s="24"/>
      <c r="P54" s="24"/>
      <c r="Q54" s="24"/>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F9"/>
  <sheetViews>
    <sheetView showGridLines="0" zoomScaleNormal="100" workbookViewId="0">
      <selection activeCell="B3" sqref="B3:R3"/>
    </sheetView>
  </sheetViews>
  <sheetFormatPr defaultRowHeight="21" customHeight="1" x14ac:dyDescent="0.25"/>
  <cols>
    <col min="1" max="1" width="12.42578125" style="9" customWidth="1"/>
    <col min="2" max="3" width="9.140625" style="9"/>
    <col min="4" max="4" width="28.42578125" style="9" customWidth="1"/>
    <col min="5" max="5" width="50.42578125" style="9" customWidth="1"/>
    <col min="6" max="6" width="25" style="9" customWidth="1"/>
    <col min="7" max="16384" width="9.140625" style="9"/>
  </cols>
  <sheetData>
    <row r="2" spans="2:6" ht="38.25" customHeight="1" thickBot="1" x14ac:dyDescent="0.3"/>
    <row r="3" spans="2:6" ht="62.25" customHeight="1" thickBot="1" x14ac:dyDescent="0.35">
      <c r="B3" s="227" t="s">
        <v>252</v>
      </c>
      <c r="C3" s="228"/>
      <c r="D3" s="228"/>
      <c r="E3" s="228"/>
      <c r="F3" s="229"/>
    </row>
    <row r="4" spans="2:6" ht="23.25" customHeight="1" thickTop="1" x14ac:dyDescent="0.25">
      <c r="B4" s="230" t="s">
        <v>255</v>
      </c>
      <c r="C4" s="231"/>
      <c r="D4" s="231"/>
      <c r="E4" s="231"/>
      <c r="F4" s="232"/>
    </row>
    <row r="5" spans="2:6" ht="23.25" customHeight="1" x14ac:dyDescent="0.25">
      <c r="B5" s="233"/>
      <c r="C5" s="234"/>
      <c r="D5" s="234"/>
      <c r="E5" s="234"/>
      <c r="F5" s="235"/>
    </row>
    <row r="6" spans="2:6" ht="62.25" customHeight="1" x14ac:dyDescent="0.25">
      <c r="B6" s="233"/>
      <c r="C6" s="234"/>
      <c r="D6" s="234"/>
      <c r="E6" s="234"/>
      <c r="F6" s="235"/>
    </row>
    <row r="7" spans="2:6" ht="62.25" customHeight="1" thickBot="1" x14ac:dyDescent="0.3">
      <c r="B7" s="236"/>
      <c r="C7" s="237"/>
      <c r="D7" s="237"/>
      <c r="E7" s="237"/>
      <c r="F7" s="238"/>
    </row>
    <row r="8" spans="2:6" ht="62.25" customHeight="1" x14ac:dyDescent="0.25"/>
    <row r="9" spans="2:6" ht="62.25" customHeight="1" x14ac:dyDescent="0.25"/>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B2:Q49"/>
  <sheetViews>
    <sheetView showGridLines="0" zoomScale="80" zoomScaleNormal="80" workbookViewId="0">
      <selection activeCell="H15" sqref="H15"/>
    </sheetView>
  </sheetViews>
  <sheetFormatPr defaultRowHeight="15" x14ac:dyDescent="0.25"/>
  <cols>
    <col min="1" max="1" width="12.28515625" style="11" customWidth="1"/>
    <col min="2" max="2" width="41.85546875" style="24" customWidth="1"/>
    <col min="3" max="17" width="20.28515625" style="11" customWidth="1"/>
    <col min="18" max="18" width="2.42578125" style="11" customWidth="1"/>
    <col min="19" max="16384" width="9.140625" style="11"/>
  </cols>
  <sheetData>
    <row r="2" spans="2:17" ht="20.25" customHeight="1" x14ac:dyDescent="0.25"/>
    <row r="3" spans="2:17" ht="4.5" customHeight="1" x14ac:dyDescent="0.25"/>
    <row r="4" spans="2:17" ht="21" customHeight="1" x14ac:dyDescent="0.25">
      <c r="B4" s="290" t="s">
        <v>299</v>
      </c>
      <c r="C4" s="290"/>
      <c r="D4" s="290"/>
      <c r="E4" s="290"/>
      <c r="F4" s="290"/>
      <c r="G4" s="290"/>
      <c r="H4" s="290"/>
      <c r="I4" s="290"/>
      <c r="J4" s="290"/>
      <c r="K4" s="290"/>
      <c r="L4" s="290"/>
      <c r="M4" s="290"/>
      <c r="N4" s="290"/>
      <c r="O4" s="290"/>
      <c r="P4" s="290"/>
      <c r="Q4" s="290"/>
    </row>
    <row r="5" spans="2:17" ht="26.25" x14ac:dyDescent="0.25">
      <c r="B5" s="110" t="s">
        <v>0</v>
      </c>
      <c r="C5" s="93" t="s">
        <v>90</v>
      </c>
      <c r="D5" s="93" t="s">
        <v>91</v>
      </c>
      <c r="E5" s="93" t="s">
        <v>92</v>
      </c>
      <c r="F5" s="93" t="s">
        <v>93</v>
      </c>
      <c r="G5" s="93" t="s">
        <v>94</v>
      </c>
      <c r="H5" s="93" t="s">
        <v>95</v>
      </c>
      <c r="I5" s="93" t="s">
        <v>96</v>
      </c>
      <c r="J5" s="93" t="s">
        <v>97</v>
      </c>
      <c r="K5" s="94" t="s">
        <v>98</v>
      </c>
      <c r="L5" s="94" t="s">
        <v>99</v>
      </c>
      <c r="M5" s="94" t="s">
        <v>100</v>
      </c>
      <c r="N5" s="94" t="s">
        <v>101</v>
      </c>
      <c r="O5" s="94" t="s">
        <v>102</v>
      </c>
      <c r="P5" s="94" t="s">
        <v>103</v>
      </c>
      <c r="Q5" s="94" t="s">
        <v>104</v>
      </c>
    </row>
    <row r="6" spans="2:17" ht="27" customHeight="1" x14ac:dyDescent="0.25">
      <c r="B6" s="294" t="s">
        <v>16</v>
      </c>
      <c r="C6" s="294"/>
      <c r="D6" s="294"/>
      <c r="E6" s="294"/>
      <c r="F6" s="294"/>
      <c r="G6" s="294"/>
      <c r="H6" s="294"/>
      <c r="I6" s="294"/>
      <c r="J6" s="294"/>
      <c r="K6" s="294"/>
      <c r="L6" s="294"/>
      <c r="M6" s="294"/>
      <c r="N6" s="294"/>
      <c r="O6" s="294"/>
      <c r="P6" s="294"/>
      <c r="Q6" s="294"/>
    </row>
    <row r="7" spans="2:17" ht="27" customHeight="1" x14ac:dyDescent="0.3">
      <c r="B7" s="124" t="s">
        <v>17</v>
      </c>
      <c r="C7" s="125" t="str">
        <f>IFERROR('APPENDIX 16'!C7/NEPI!C7*100,"0.00")</f>
        <v>0.00</v>
      </c>
      <c r="D7" s="125">
        <f>IFERROR('APPENDIX 16'!D7/NEPI!D7*100,"0.00")</f>
        <v>0</v>
      </c>
      <c r="E7" s="125">
        <f>IFERROR('APPENDIX 16'!E7/NEPI!E7*100,"0.00")</f>
        <v>62.264150943396224</v>
      </c>
      <c r="F7" s="125">
        <f>IFERROR('APPENDIX 16'!F7/NEPI!F7*100,"0.00")</f>
        <v>573.33333333333337</v>
      </c>
      <c r="G7" s="125">
        <f>IFERROR('APPENDIX 16'!G7/NEPI!G7*100,"0.00")</f>
        <v>90.593047034764822</v>
      </c>
      <c r="H7" s="125">
        <f>IFERROR('APPENDIX 16'!H7/NEPI!H7*100,"0.00")</f>
        <v>-1922.2222222222222</v>
      </c>
      <c r="I7" s="125" t="str">
        <f>IFERROR('APPENDIX 16'!I7/NEPI!I7*100,"0.00")</f>
        <v>0.00</v>
      </c>
      <c r="J7" s="125" t="str">
        <f>IFERROR('APPENDIX 16'!J7/NEPI!J7*100,"0.00")</f>
        <v>0.00</v>
      </c>
      <c r="K7" s="125" t="str">
        <f>IFERROR('APPENDIX 16'!K7/NEPI!K7*100,"0.00")</f>
        <v>0.00</v>
      </c>
      <c r="L7" s="125">
        <f>IFERROR('APPENDIX 16'!L7/NEPI!L7*100,"0.00")</f>
        <v>-47.974664899101491</v>
      </c>
      <c r="M7" s="125">
        <f>IFERROR('APPENDIX 16'!M7/NEPI!M7*100,"0.00")</f>
        <v>19.847328244274809</v>
      </c>
      <c r="N7" s="125">
        <f>IFERROR('APPENDIX 16'!N7/NEPI!N7*100,"0.00")</f>
        <v>15.945697192820985</v>
      </c>
      <c r="O7" s="125">
        <f>IFERROR('APPENDIX 16'!O7/NEPI!O7*100,"0.00")</f>
        <v>80.869189501929498</v>
      </c>
      <c r="P7" s="125">
        <f>IFERROR('APPENDIX 16'!P7/NEPI!P7*100,"0.00")</f>
        <v>-25.607149795997667</v>
      </c>
      <c r="Q7" s="125">
        <f>IFERROR('APPENDIX 16'!Q7/NEPI!Q7*100,"0.00")</f>
        <v>79.181515953514165</v>
      </c>
    </row>
    <row r="8" spans="2:17" ht="27" customHeight="1" x14ac:dyDescent="0.3">
      <c r="B8" s="126" t="s">
        <v>18</v>
      </c>
      <c r="C8" s="125" t="str">
        <f>IFERROR('APPENDIX 16'!C8/NEPI!C8*100,"0.00")</f>
        <v>0.00</v>
      </c>
      <c r="D8" s="125">
        <f>IFERROR('APPENDIX 16'!D8/NEPI!D8*100,"0.00")</f>
        <v>10.743123032708361</v>
      </c>
      <c r="E8" s="125">
        <f>IFERROR('APPENDIX 16'!E8/NEPI!E8*100,"0.00")</f>
        <v>36.360739324410453</v>
      </c>
      <c r="F8" s="125">
        <f>IFERROR('APPENDIX 16'!F8/NEPI!F8*100,"0.00")</f>
        <v>841.64350243224465</v>
      </c>
      <c r="G8" s="125">
        <f>IFERROR('APPENDIX 16'!G8/NEPI!G8*100,"0.00")</f>
        <v>73.475347878371409</v>
      </c>
      <c r="H8" s="125">
        <f>IFERROR('APPENDIX 16'!H8/NEPI!H8*100,"0.00")</f>
        <v>1.0962769201378428</v>
      </c>
      <c r="I8" s="125">
        <f>IFERROR('APPENDIX 16'!I8/NEPI!I8*100,"0.00")</f>
        <v>-3.9233315908694895</v>
      </c>
      <c r="J8" s="125">
        <f>IFERROR('APPENDIX 16'!J8/NEPI!J8*100,"0.00")</f>
        <v>-184.42429182800083</v>
      </c>
      <c r="K8" s="125">
        <f>IFERROR('APPENDIX 16'!K8/NEPI!K8*100,"0.00")</f>
        <v>-4651.401869158879</v>
      </c>
      <c r="L8" s="125">
        <f>IFERROR('APPENDIX 16'!L8/NEPI!L8*100,"0.00")</f>
        <v>-287.93520309477759</v>
      </c>
      <c r="M8" s="125">
        <f>IFERROR('APPENDIX 16'!M8/NEPI!M8*100,"0.00")</f>
        <v>55.787593847948102</v>
      </c>
      <c r="N8" s="125">
        <f>IFERROR('APPENDIX 16'!N8/NEPI!N8*100,"0.00")</f>
        <v>20.557755873857243</v>
      </c>
      <c r="O8" s="125" t="str">
        <f>IFERROR('APPENDIX 16'!O8/NEPI!O8*100,"0.00")</f>
        <v>0.00</v>
      </c>
      <c r="P8" s="125">
        <f>IFERROR('APPENDIX 16'!P8/NEPI!P8*100,"0.00")</f>
        <v>203.67776740325758</v>
      </c>
      <c r="Q8" s="125">
        <f>IFERROR('APPENDIX 16'!Q8/NEPI!Q8*100,"0.00")</f>
        <v>62.645894478192609</v>
      </c>
    </row>
    <row r="9" spans="2:17" ht="27" customHeight="1" x14ac:dyDescent="0.3">
      <c r="B9" s="126" t="s">
        <v>19</v>
      </c>
      <c r="C9" s="125">
        <f>IFERROR('APPENDIX 16'!C9/NEPI!C9*100,"0.00")</f>
        <v>23.128119800332776</v>
      </c>
      <c r="D9" s="125">
        <f>IFERROR('APPENDIX 16'!D9/NEPI!D9*100,"0.00")</f>
        <v>-0.10670348983178508</v>
      </c>
      <c r="E9" s="125">
        <f>IFERROR('APPENDIX 16'!E9/NEPI!E9*100,"0.00")</f>
        <v>10.534891560849534</v>
      </c>
      <c r="F9" s="125">
        <f>IFERROR('APPENDIX 16'!F9/NEPI!F9*100,"0.00")</f>
        <v>62.904324880750437</v>
      </c>
      <c r="G9" s="125">
        <f>IFERROR('APPENDIX 16'!G9/NEPI!G9*100,"0.00")</f>
        <v>168.03821713461625</v>
      </c>
      <c r="H9" s="125">
        <f>IFERROR('APPENDIX 16'!H9/NEPI!H9*100,"0.00")</f>
        <v>3.7571080422420797</v>
      </c>
      <c r="I9" s="125">
        <f>IFERROR('APPENDIX 16'!I9/NEPI!I9*100,"0.00")</f>
        <v>87.782428311062674</v>
      </c>
      <c r="J9" s="125">
        <f>IFERROR('APPENDIX 16'!J9/NEPI!J9*100,"0.00")</f>
        <v>-19.413805199360798</v>
      </c>
      <c r="K9" s="125" t="str">
        <f>IFERROR('APPENDIX 16'!K9/NEPI!K9*100,"0.00")</f>
        <v>0.00</v>
      </c>
      <c r="L9" s="125">
        <f>IFERROR('APPENDIX 16'!L9/NEPI!L9*100,"0.00")</f>
        <v>71.234094951429753</v>
      </c>
      <c r="M9" s="125">
        <f>IFERROR('APPENDIX 16'!M9/NEPI!M9*100,"0.00")</f>
        <v>95.406468531468533</v>
      </c>
      <c r="N9" s="125">
        <f>IFERROR('APPENDIX 16'!N9/NEPI!N9*100,"0.00")</f>
        <v>22.130090619291522</v>
      </c>
      <c r="O9" s="125" t="str">
        <f>IFERROR('APPENDIX 16'!O9/NEPI!O9*100,"0.00")</f>
        <v>0.00</v>
      </c>
      <c r="P9" s="125" t="str">
        <f>IFERROR('APPENDIX 16'!P9/NEPI!P9*100,"0.00")</f>
        <v>0.00</v>
      </c>
      <c r="Q9" s="125">
        <f>IFERROR('APPENDIX 16'!Q9/NEPI!Q9*100,"0.00")</f>
        <v>60.80785575772579</v>
      </c>
    </row>
    <row r="10" spans="2:17" ht="27" customHeight="1" x14ac:dyDescent="0.3">
      <c r="B10" s="126" t="s">
        <v>199</v>
      </c>
      <c r="C10" s="125">
        <f>IFERROR('APPENDIX 16'!C10/NEPI!C10*100,"0.00")</f>
        <v>1304.255319148936</v>
      </c>
      <c r="D10" s="125">
        <f>IFERROR('APPENDIX 16'!D10/NEPI!D10*100,"0.00")</f>
        <v>568.07387862796827</v>
      </c>
      <c r="E10" s="125">
        <f>IFERROR('APPENDIX 16'!E10/NEPI!E10*100,"0.00")</f>
        <v>183.25320512820514</v>
      </c>
      <c r="F10" s="125">
        <f>IFERROR('APPENDIX 16'!F10/NEPI!F10*100,"0.00")</f>
        <v>9.512485136741974</v>
      </c>
      <c r="G10" s="125">
        <f>IFERROR('APPENDIX 16'!G10/NEPI!G10*100,"0.00")</f>
        <v>1.3182238667900092</v>
      </c>
      <c r="H10" s="125">
        <f>IFERROR('APPENDIX 16'!H10/NEPI!H10*100,"0.00")</f>
        <v>70.944309927360777</v>
      </c>
      <c r="I10" s="125">
        <f>IFERROR('APPENDIX 16'!I10/NEPI!I10*100,"0.00")</f>
        <v>85.974448637606898</v>
      </c>
      <c r="J10" s="125">
        <f>IFERROR('APPENDIX 16'!J10/NEPI!J10*100,"0.00")</f>
        <v>76.127977021582154</v>
      </c>
      <c r="K10" s="125" t="str">
        <f>IFERROR('APPENDIX 16'!K10/NEPI!K10*100,"0.00")</f>
        <v>0.00</v>
      </c>
      <c r="L10" s="125">
        <f>IFERROR('APPENDIX 16'!L10/NEPI!L10*100,"0.00")</f>
        <v>22.573839662447256</v>
      </c>
      <c r="M10" s="125">
        <f>IFERROR('APPENDIX 16'!M10/NEPI!M10*100,"0.00")</f>
        <v>659.33908045977012</v>
      </c>
      <c r="N10" s="125">
        <f>IFERROR('APPENDIX 16'!N10/NEPI!N10*100,"0.00")</f>
        <v>32.710227910632092</v>
      </c>
      <c r="O10" s="125" t="str">
        <f>IFERROR('APPENDIX 16'!O10/NEPI!O10*100,"0.00")</f>
        <v>0.00</v>
      </c>
      <c r="P10" s="125">
        <f>IFERROR('APPENDIX 16'!P10/NEPI!P10*100,"0.00")</f>
        <v>-53.333333333333336</v>
      </c>
      <c r="Q10" s="125">
        <f>IFERROR('APPENDIX 16'!Q10/NEPI!Q10*100,"0.00")</f>
        <v>72.077106795933204</v>
      </c>
    </row>
    <row r="11" spans="2:17" ht="27" customHeight="1" x14ac:dyDescent="0.3">
      <c r="B11" s="126" t="s">
        <v>20</v>
      </c>
      <c r="C11" s="125">
        <f>IFERROR('APPENDIX 16'!C11/NEPI!C11*100,"0.00")</f>
        <v>-566.97247706422024</v>
      </c>
      <c r="D11" s="125">
        <f>IFERROR('APPENDIX 16'!D11/NEPI!D11*100,"0.00")</f>
        <v>73.059517493211828</v>
      </c>
      <c r="E11" s="125">
        <f>IFERROR('APPENDIX 16'!E11/NEPI!E11*100,"0.00")</f>
        <v>97.928201464547243</v>
      </c>
      <c r="F11" s="125">
        <f>IFERROR('APPENDIX 16'!F11/NEPI!F11*100,"0.00")</f>
        <v>33.465185202677972</v>
      </c>
      <c r="G11" s="125">
        <f>IFERROR('APPENDIX 16'!G11/NEPI!G11*100,"0.00")</f>
        <v>97.218037805529917</v>
      </c>
      <c r="H11" s="125">
        <f>IFERROR('APPENDIX 16'!H11/NEPI!H11*100,"0.00")</f>
        <v>42.568020737034821</v>
      </c>
      <c r="I11" s="125">
        <f>IFERROR('APPENDIX 16'!I11/NEPI!I11*100,"0.00")</f>
        <v>68.750729772377738</v>
      </c>
      <c r="J11" s="125">
        <f>IFERROR('APPENDIX 16'!J11/NEPI!J11*100,"0.00")</f>
        <v>53.229743844205323</v>
      </c>
      <c r="K11" s="125" t="str">
        <f>IFERROR('APPENDIX 16'!K11/NEPI!K11*100,"0.00")</f>
        <v>0.00</v>
      </c>
      <c r="L11" s="125">
        <f>IFERROR('APPENDIX 16'!L11/NEPI!L11*100,"0.00")</f>
        <v>62.465675822403369</v>
      </c>
      <c r="M11" s="125">
        <f>IFERROR('APPENDIX 16'!M11/NEPI!M11*100,"0.00")</f>
        <v>30.932026204525393</v>
      </c>
      <c r="N11" s="125">
        <f>IFERROR('APPENDIX 16'!N11/NEPI!N11*100,"0.00")</f>
        <v>37.808075511274254</v>
      </c>
      <c r="O11" s="125">
        <f>IFERROR('APPENDIX 16'!O11/NEPI!O11*100,"0.00")</f>
        <v>73.26642151878093</v>
      </c>
      <c r="P11" s="125">
        <f>IFERROR('APPENDIX 16'!P11/NEPI!P11*100,"0.00")</f>
        <v>91.606724745290776</v>
      </c>
      <c r="Q11" s="125">
        <f>IFERROR('APPENDIX 16'!Q11/NEPI!Q11*100,"0.00")</f>
        <v>63.164797595013191</v>
      </c>
    </row>
    <row r="12" spans="2:17" ht="27" customHeight="1" x14ac:dyDescent="0.3">
      <c r="B12" s="126" t="s">
        <v>191</v>
      </c>
      <c r="C12" s="125" t="str">
        <f>IFERROR('APPENDIX 16'!C12/NEPI!C12*100,"0.00")</f>
        <v>0.00</v>
      </c>
      <c r="D12" s="125">
        <f>IFERROR('APPENDIX 16'!D12/NEPI!D12*100,"0.00")</f>
        <v>-30.812339880444068</v>
      </c>
      <c r="E12" s="125">
        <f>IFERROR('APPENDIX 16'!E12/NEPI!E12*100,"0.00")</f>
        <v>31.570100046091699</v>
      </c>
      <c r="F12" s="125">
        <f>IFERROR('APPENDIX 16'!F12/NEPI!F12*100,"0.00")</f>
        <v>0.47520156364524802</v>
      </c>
      <c r="G12" s="125">
        <f>IFERROR('APPENDIX 16'!G12/NEPI!G12*100,"0.00")</f>
        <v>-35.291936353829556</v>
      </c>
      <c r="H12" s="125">
        <f>IFERROR('APPENDIX 16'!H12/NEPI!H12*100,"0.00")</f>
        <v>17.60689782430007</v>
      </c>
      <c r="I12" s="125">
        <f>IFERROR('APPENDIX 16'!I12/NEPI!I12*100,"0.00")</f>
        <v>81.322984109918067</v>
      </c>
      <c r="J12" s="125">
        <f>IFERROR('APPENDIX 16'!J12/NEPI!J12*100,"0.00")</f>
        <v>49.00380411853164</v>
      </c>
      <c r="K12" s="125" t="str">
        <f>IFERROR('APPENDIX 16'!K12/NEPI!K12*100,"0.00")</f>
        <v>0.00</v>
      </c>
      <c r="L12" s="125">
        <f>IFERROR('APPENDIX 16'!L12/NEPI!L12*100,"0.00")</f>
        <v>-0.32181529064337822</v>
      </c>
      <c r="M12" s="125">
        <f>IFERROR('APPENDIX 16'!M12/NEPI!M12*100,"0.00")</f>
        <v>83.133948492560904</v>
      </c>
      <c r="N12" s="125">
        <f>IFERROR('APPENDIX 16'!N12/NEPI!N12*100,"0.00")</f>
        <v>37.565653892724548</v>
      </c>
      <c r="O12" s="125">
        <f>IFERROR('APPENDIX 16'!O12/NEPI!O12*100,"0.00")</f>
        <v>70.351487727933119</v>
      </c>
      <c r="P12" s="125">
        <f>IFERROR('APPENDIX 16'!P12/NEPI!P12*100,"0.00")</f>
        <v>60.614502700740012</v>
      </c>
      <c r="Q12" s="125">
        <f>IFERROR('APPENDIX 16'!Q12/NEPI!Q12*100,"0.00")</f>
        <v>58.586752756593206</v>
      </c>
    </row>
    <row r="13" spans="2:17" ht="27" customHeight="1" x14ac:dyDescent="0.3">
      <c r="B13" s="126" t="s">
        <v>21</v>
      </c>
      <c r="C13" s="125" t="str">
        <f>IFERROR('APPENDIX 16'!C13/NEPI!C13*100,"0.00")</f>
        <v>0.00</v>
      </c>
      <c r="D13" s="125">
        <f>IFERROR('APPENDIX 16'!D13/NEPI!D13*100,"0.00")</f>
        <v>61.553945249597419</v>
      </c>
      <c r="E13" s="125">
        <f>IFERROR('APPENDIX 16'!E13/NEPI!E13*100,"0.00")</f>
        <v>4.1601101494885917</v>
      </c>
      <c r="F13" s="125">
        <f>IFERROR('APPENDIX 16'!F13/NEPI!F13*100,"0.00")</f>
        <v>124.29577464788733</v>
      </c>
      <c r="G13" s="125">
        <f>IFERROR('APPENDIX 16'!G13/NEPI!G13*100,"0.00")</f>
        <v>-133.15911730545878</v>
      </c>
      <c r="H13" s="125">
        <f>IFERROR('APPENDIX 16'!H13/NEPI!H13*100,"0.00")</f>
        <v>442.73965561552302</v>
      </c>
      <c r="I13" s="125">
        <f>IFERROR('APPENDIX 16'!I13/NEPI!I13*100,"0.00")</f>
        <v>67.920870702541109</v>
      </c>
      <c r="J13" s="125">
        <f>IFERROR('APPENDIX 16'!J13/NEPI!J13*100,"0.00")</f>
        <v>76.642828716489191</v>
      </c>
      <c r="K13" s="125">
        <f>IFERROR('APPENDIX 16'!K13/NEPI!K13*100,"0.00")</f>
        <v>0</v>
      </c>
      <c r="L13" s="125">
        <f>IFERROR('APPENDIX 16'!L13/NEPI!L13*100,"0.00")</f>
        <v>59.098445595854919</v>
      </c>
      <c r="M13" s="125">
        <f>IFERROR('APPENDIX 16'!M13/NEPI!M13*100,"0.00")</f>
        <v>16.272542007920947</v>
      </c>
      <c r="N13" s="125">
        <f>IFERROR('APPENDIX 16'!N13/NEPI!N13*100,"0.00")</f>
        <v>48.026842111547602</v>
      </c>
      <c r="O13" s="125" t="str">
        <f>IFERROR('APPENDIX 16'!O13/NEPI!O13*100,"0.00")</f>
        <v>0.00</v>
      </c>
      <c r="P13" s="125">
        <f>IFERROR('APPENDIX 16'!P13/NEPI!P13*100,"0.00")</f>
        <v>9.7299927025054737E-3</v>
      </c>
      <c r="Q13" s="125">
        <f>IFERROR('APPENDIX 16'!Q13/NEPI!Q13*100,"0.00")</f>
        <v>70.021630089858334</v>
      </c>
    </row>
    <row r="14" spans="2:17" ht="27" customHeight="1" x14ac:dyDescent="0.3">
      <c r="B14" s="126" t="s">
        <v>22</v>
      </c>
      <c r="C14" s="125" t="str">
        <f>IFERROR('APPENDIX 16'!C14/NEPI!C14*100,"0.00")</f>
        <v>0.00</v>
      </c>
      <c r="D14" s="125">
        <f>IFERROR('APPENDIX 16'!D14/NEPI!D14*100,"0.00")</f>
        <v>-36.248645893073345</v>
      </c>
      <c r="E14" s="125">
        <f>IFERROR('APPENDIX 16'!E14/NEPI!E14*100,"0.00")</f>
        <v>23.262816553428042</v>
      </c>
      <c r="F14" s="125">
        <f>IFERROR('APPENDIX 16'!F14/NEPI!F14*100,"0.00")</f>
        <v>28.909750527563382</v>
      </c>
      <c r="G14" s="125">
        <f>IFERROR('APPENDIX 16'!G14/NEPI!G14*100,"0.00")</f>
        <v>102.41837065079325</v>
      </c>
      <c r="H14" s="125">
        <f>IFERROR('APPENDIX 16'!H14/NEPI!H14*100,"0.00")</f>
        <v>133.85410996189441</v>
      </c>
      <c r="I14" s="125">
        <f>IFERROR('APPENDIX 16'!I14/NEPI!I14*100,"0.00")</f>
        <v>76.541632715068985</v>
      </c>
      <c r="J14" s="125">
        <f>IFERROR('APPENDIX 16'!J14/NEPI!J14*100,"0.00")</f>
        <v>62.087448278943448</v>
      </c>
      <c r="K14" s="125" t="str">
        <f>IFERROR('APPENDIX 16'!K14/NEPI!K14*100,"0.00")</f>
        <v>0.00</v>
      </c>
      <c r="L14" s="125">
        <f>IFERROR('APPENDIX 16'!L14/NEPI!L14*100,"0.00")</f>
        <v>14.02363870820658</v>
      </c>
      <c r="M14" s="125">
        <f>IFERROR('APPENDIX 16'!M14/NEPI!M14*100,"0.00")</f>
        <v>27.810556675143182</v>
      </c>
      <c r="N14" s="125">
        <f>IFERROR('APPENDIX 16'!N14/NEPI!N14*100,"0.00")</f>
        <v>69.62632655283825</v>
      </c>
      <c r="O14" s="125">
        <f>IFERROR('APPENDIX 16'!O14/NEPI!O14*100,"0.00")</f>
        <v>74.156467985149618</v>
      </c>
      <c r="P14" s="125">
        <f>IFERROR('APPENDIX 16'!P14/NEPI!P14*100,"0.00")</f>
        <v>180.40092406289588</v>
      </c>
      <c r="Q14" s="125">
        <f>IFERROR('APPENDIX 16'!Q14/NEPI!Q14*100,"0.00")</f>
        <v>65.561654639025122</v>
      </c>
    </row>
    <row r="15" spans="2:17" ht="27" customHeight="1" x14ac:dyDescent="0.3">
      <c r="B15" s="126" t="s">
        <v>23</v>
      </c>
      <c r="C15" s="125" t="str">
        <f>IFERROR('APPENDIX 16'!C15/NEPI!C15*100,"0.00")</f>
        <v>0.00</v>
      </c>
      <c r="D15" s="125">
        <f>IFERROR('APPENDIX 16'!D15/NEPI!D15*100,"0.00")</f>
        <v>76.754335592052371</v>
      </c>
      <c r="E15" s="125">
        <f>IFERROR('APPENDIX 16'!E15/NEPI!E15*100,"0.00")</f>
        <v>-120.08032128514057</v>
      </c>
      <c r="F15" s="125">
        <f>IFERROR('APPENDIX 16'!F15/NEPI!F15*100,"0.00")</f>
        <v>-93.683582089552246</v>
      </c>
      <c r="G15" s="125">
        <f>IFERROR('APPENDIX 16'!G15/NEPI!G15*100,"0.00")</f>
        <v>69.845779220779221</v>
      </c>
      <c r="H15" s="125">
        <f>IFERROR('APPENDIX 16'!H15/NEPI!H15*100,"0.00")</f>
        <v>33.662765285804483</v>
      </c>
      <c r="I15" s="125">
        <f>IFERROR('APPENDIX 16'!I15/NEPI!I15*100,"0.00")</f>
        <v>43.19377325407347</v>
      </c>
      <c r="J15" s="125">
        <f>IFERROR('APPENDIX 16'!J15/NEPI!J15*100,"0.00")</f>
        <v>91.404829914307967</v>
      </c>
      <c r="K15" s="125" t="str">
        <f>IFERROR('APPENDIX 16'!K15/NEPI!K15*100,"0.00")</f>
        <v>0.00</v>
      </c>
      <c r="L15" s="125">
        <f>IFERROR('APPENDIX 16'!L15/NEPI!L15*100,"0.00")</f>
        <v>-159.90853658536585</v>
      </c>
      <c r="M15" s="125">
        <f>IFERROR('APPENDIX 16'!M15/NEPI!M15*100,"0.00")</f>
        <v>53.992059991177769</v>
      </c>
      <c r="N15" s="125">
        <f>IFERROR('APPENDIX 16'!N15/NEPI!N15*100,"0.00")</f>
        <v>43.126236644242184</v>
      </c>
      <c r="O15" s="125" t="str">
        <f>IFERROR('APPENDIX 16'!O15/NEPI!O15*100,"0.00")</f>
        <v>0.00</v>
      </c>
      <c r="P15" s="125">
        <f>IFERROR('APPENDIX 16'!P15/NEPI!P15*100,"0.00")</f>
        <v>12.198031613480467</v>
      </c>
      <c r="Q15" s="125">
        <f>IFERROR('APPENDIX 16'!Q15/NEPI!Q15*100,"0.00")</f>
        <v>37.481868291267766</v>
      </c>
    </row>
    <row r="16" spans="2:17" ht="27" customHeight="1" x14ac:dyDescent="0.3">
      <c r="B16" s="126" t="s">
        <v>24</v>
      </c>
      <c r="C16" s="125" t="str">
        <f>IFERROR('APPENDIX 16'!C16/NEPI!C16*100,"0.00")</f>
        <v>0.00</v>
      </c>
      <c r="D16" s="125" t="str">
        <f>IFERROR('APPENDIX 16'!D16/NEPI!D16*100,"0.00")</f>
        <v>0.00</v>
      </c>
      <c r="E16" s="125" t="str">
        <f>IFERROR('APPENDIX 16'!E16/NEPI!E16*100,"0.00")</f>
        <v>0.00</v>
      </c>
      <c r="F16" s="125" t="str">
        <f>IFERROR('APPENDIX 16'!F16/NEPI!F16*100,"0.00")</f>
        <v>0.00</v>
      </c>
      <c r="G16" s="125" t="str">
        <f>IFERROR('APPENDIX 16'!G16/NEPI!G16*100,"0.00")</f>
        <v>0.00</v>
      </c>
      <c r="H16" s="125" t="str">
        <f>IFERROR('APPENDIX 16'!H16/NEPI!H16*100,"0.00")</f>
        <v>0.00</v>
      </c>
      <c r="I16" s="125">
        <f>IFERROR('APPENDIX 16'!I16/NEPI!I16*100,"0.00")</f>
        <v>-20.59955897252518</v>
      </c>
      <c r="J16" s="125">
        <f>IFERROR('APPENDIX 16'!J16/NEPI!J16*100,"0.00")</f>
        <v>32.562725518167326</v>
      </c>
      <c r="K16" s="125">
        <f>IFERROR('APPENDIX 16'!K16/NEPI!K16*100,"0.00")</f>
        <v>65.652752897044635</v>
      </c>
      <c r="L16" s="125" t="str">
        <f>IFERROR('APPENDIX 16'!L16/NEPI!L16*100,"0.00")</f>
        <v>0.00</v>
      </c>
      <c r="M16" s="125" t="str">
        <f>IFERROR('APPENDIX 16'!M16/NEPI!M16*100,"0.00")</f>
        <v>0.00</v>
      </c>
      <c r="N16" s="125" t="str">
        <f>IFERROR('APPENDIX 16'!N16/NEPI!N16*100,"0.00")</f>
        <v>0.00</v>
      </c>
      <c r="O16" s="125" t="str">
        <f>IFERROR('APPENDIX 16'!O16/NEPI!O16*100,"0.00")</f>
        <v>0.00</v>
      </c>
      <c r="P16" s="125" t="str">
        <f>IFERROR('APPENDIX 16'!P16/NEPI!P16*100,"0.00")</f>
        <v>0.00</v>
      </c>
      <c r="Q16" s="125">
        <f>IFERROR('APPENDIX 16'!Q16/NEPI!Q16*100,"0.00")</f>
        <v>60.207329759087891</v>
      </c>
    </row>
    <row r="17" spans="2:17" ht="27" customHeight="1" x14ac:dyDescent="0.3">
      <c r="B17" s="126" t="s">
        <v>25</v>
      </c>
      <c r="C17" s="125">
        <f>IFERROR('APPENDIX 16'!C17/NEPI!C17*100,"0.00")</f>
        <v>0</v>
      </c>
      <c r="D17" s="125">
        <f>IFERROR('APPENDIX 16'!D17/NEPI!D17*100,"0.00")</f>
        <v>15.554959065897195</v>
      </c>
      <c r="E17" s="125">
        <f>IFERROR('APPENDIX 16'!E17/NEPI!E17*100,"0.00")</f>
        <v>29.277699859747546</v>
      </c>
      <c r="F17" s="125">
        <f>IFERROR('APPENDIX 16'!F17/NEPI!F17*100,"0.00")</f>
        <v>72.593487843025741</v>
      </c>
      <c r="G17" s="125">
        <f>IFERROR('APPENDIX 16'!G17/NEPI!G17*100,"0.00")</f>
        <v>219.06145251396646</v>
      </c>
      <c r="H17" s="125">
        <f>IFERROR('APPENDIX 16'!H17/NEPI!H17*100,"0.00")</f>
        <v>28.726854273459569</v>
      </c>
      <c r="I17" s="125">
        <f>IFERROR('APPENDIX 16'!I17/NEPI!I17*100,"0.00")</f>
        <v>87.969776978821415</v>
      </c>
      <c r="J17" s="125">
        <f>IFERROR('APPENDIX 16'!J17/NEPI!J17*100,"0.00")</f>
        <v>56.3911487341203</v>
      </c>
      <c r="K17" s="125">
        <f>IFERROR('APPENDIX 16'!K17/NEPI!K17*100,"0.00")</f>
        <v>125.20093336790252</v>
      </c>
      <c r="L17" s="125">
        <f>IFERROR('APPENDIX 16'!L17/NEPI!L17*100,"0.00")</f>
        <v>56.983240223463682</v>
      </c>
      <c r="M17" s="125">
        <f>IFERROR('APPENDIX 16'!M17/NEPI!M17*100,"0.00")</f>
        <v>-1551.8560179977503</v>
      </c>
      <c r="N17" s="125">
        <f>IFERROR('APPENDIX 16'!N17/NEPI!N17*100,"0.00")</f>
        <v>43.20147801935618</v>
      </c>
      <c r="O17" s="125" t="str">
        <f>IFERROR('APPENDIX 16'!O17/NEPI!O17*100,"0.00")</f>
        <v>0.00</v>
      </c>
      <c r="P17" s="125">
        <f>IFERROR('APPENDIX 16'!P17/NEPI!P17*100,"0.00")</f>
        <v>3.1574574158703781</v>
      </c>
      <c r="Q17" s="125">
        <f>IFERROR('APPENDIX 16'!Q17/NEPI!Q17*100,"0.00")</f>
        <v>69.516211858840393</v>
      </c>
    </row>
    <row r="18" spans="2:17" ht="27" customHeight="1" x14ac:dyDescent="0.3">
      <c r="B18" s="126" t="s">
        <v>26</v>
      </c>
      <c r="C18" s="125" t="str">
        <f>IFERROR('APPENDIX 16'!C18/NEPI!C18*100,"0.00")</f>
        <v>0.00</v>
      </c>
      <c r="D18" s="125">
        <f>IFERROR('APPENDIX 16'!D18/NEPI!D18*100,"0.00")</f>
        <v>85.477069056404858</v>
      </c>
      <c r="E18" s="125">
        <f>IFERROR('APPENDIX 16'!E18/NEPI!E18*100,"0.00")</f>
        <v>-0.62741312741312738</v>
      </c>
      <c r="F18" s="125">
        <f>IFERROR('APPENDIX 16'!F18/NEPI!F18*100,"0.00")</f>
        <v>47.569173568808402</v>
      </c>
      <c r="G18" s="125">
        <f>IFERROR('APPENDIX 16'!G18/NEPI!G18*100,"0.00")</f>
        <v>-15.918935643564355</v>
      </c>
      <c r="H18" s="125">
        <f>IFERROR('APPENDIX 16'!H18/NEPI!H18*100,"0.00")</f>
        <v>81.110628831859373</v>
      </c>
      <c r="I18" s="125">
        <f>IFERROR('APPENDIX 16'!I18/NEPI!I18*100,"0.00")</f>
        <v>89.791293512966277</v>
      </c>
      <c r="J18" s="125">
        <f>IFERROR('APPENDIX 16'!J18/NEPI!J18*100,"0.00")</f>
        <v>112.84547842756727</v>
      </c>
      <c r="K18" s="125" t="str">
        <f>IFERROR('APPENDIX 16'!K18/NEPI!K18*100,"0.00")</f>
        <v>0.00</v>
      </c>
      <c r="L18" s="125">
        <f>IFERROR('APPENDIX 16'!L18/NEPI!L18*100,"0.00")</f>
        <v>31.644142062156817</v>
      </c>
      <c r="M18" s="125">
        <f>IFERROR('APPENDIX 16'!M18/NEPI!M18*100,"0.00")</f>
        <v>32.042684212746217</v>
      </c>
      <c r="N18" s="125">
        <f>IFERROR('APPENDIX 16'!N18/NEPI!N18*100,"0.00")</f>
        <v>4.2890003514264716</v>
      </c>
      <c r="O18" s="125">
        <f>IFERROR('APPENDIX 16'!O18/NEPI!O18*100,"0.00")</f>
        <v>84.683574907035378</v>
      </c>
      <c r="P18" s="125">
        <f>IFERROR('APPENDIX 16'!P18/NEPI!P18*100,"0.00")</f>
        <v>57.153810765220058</v>
      </c>
      <c r="Q18" s="125">
        <f>IFERROR('APPENDIX 16'!Q18/NEPI!Q18*100,"0.00")</f>
        <v>78.42301368874854</v>
      </c>
    </row>
    <row r="19" spans="2:17" ht="27" customHeight="1" x14ac:dyDescent="0.3">
      <c r="B19" s="126" t="s">
        <v>27</v>
      </c>
      <c r="C19" s="125">
        <f>IFERROR('APPENDIX 16'!C19/NEPI!C19*100,"0.00")</f>
        <v>2510.2272727272725</v>
      </c>
      <c r="D19" s="125">
        <f>IFERROR('APPENDIX 16'!D19/NEPI!D19*100,"0.00")</f>
        <v>135.65508652896466</v>
      </c>
      <c r="E19" s="125">
        <f>IFERROR('APPENDIX 16'!E19/NEPI!E19*100,"0.00")</f>
        <v>102.41027600599631</v>
      </c>
      <c r="F19" s="125">
        <f>IFERROR('APPENDIX 16'!F19/NEPI!F19*100,"0.00")</f>
        <v>888.63322595490115</v>
      </c>
      <c r="G19" s="125">
        <f>IFERROR('APPENDIX 16'!G19/NEPI!G19*100,"0.00")</f>
        <v>45.775859466964476</v>
      </c>
      <c r="H19" s="125">
        <f>IFERROR('APPENDIX 16'!H19/NEPI!H19*100,"0.00")</f>
        <v>33.477382539153616</v>
      </c>
      <c r="I19" s="125">
        <f>IFERROR('APPENDIX 16'!I19/NEPI!I19*100,"0.00")</f>
        <v>80.730582171033262</v>
      </c>
      <c r="J19" s="125">
        <f>IFERROR('APPENDIX 16'!J19/NEPI!J19*100,"0.00")</f>
        <v>80.068940046780739</v>
      </c>
      <c r="K19" s="125">
        <f>IFERROR('APPENDIX 16'!K19/NEPI!K19*100,"0.00")</f>
        <v>3.1516852596275062</v>
      </c>
      <c r="L19" s="125">
        <f>IFERROR('APPENDIX 16'!L19/NEPI!L19*100,"0.00")</f>
        <v>11.006175519853331</v>
      </c>
      <c r="M19" s="125">
        <f>IFERROR('APPENDIX 16'!M19/NEPI!M19*100,"0.00")</f>
        <v>69.604984175739446</v>
      </c>
      <c r="N19" s="125">
        <f>IFERROR('APPENDIX 16'!N19/NEPI!N19*100,"0.00")</f>
        <v>118.37043067109754</v>
      </c>
      <c r="O19" s="125">
        <f>IFERROR('APPENDIX 16'!O19/NEPI!O19*100,"0.00")</f>
        <v>53.361269415577162</v>
      </c>
      <c r="P19" s="125">
        <f>IFERROR('APPENDIX 16'!P19/NEPI!P19*100,"0.00")</f>
        <v>-182.24344569288388</v>
      </c>
      <c r="Q19" s="125">
        <f>IFERROR('APPENDIX 16'!Q19/NEPI!Q19*100,"0.00")</f>
        <v>71.21110367947648</v>
      </c>
    </row>
    <row r="20" spans="2:17" ht="27" customHeight="1" x14ac:dyDescent="0.3">
      <c r="B20" s="126" t="s">
        <v>28</v>
      </c>
      <c r="C20" s="125">
        <f>IFERROR('APPENDIX 16'!C20/NEPI!C20*100,"0.00")</f>
        <v>0</v>
      </c>
      <c r="D20" s="125">
        <f>IFERROR('APPENDIX 16'!D20/NEPI!D20*100,"0.00")</f>
        <v>67.091649422601961</v>
      </c>
      <c r="E20" s="125">
        <f>IFERROR('APPENDIX 16'!E20/NEPI!E20*100,"0.00")</f>
        <v>62.758195457815226</v>
      </c>
      <c r="F20" s="125">
        <f>IFERROR('APPENDIX 16'!F20/NEPI!F20*100,"0.00")</f>
        <v>8.3494347379239464</v>
      </c>
      <c r="G20" s="125">
        <f>IFERROR('APPENDIX 16'!G20/NEPI!G20*100,"0.00")</f>
        <v>22.015915119363395</v>
      </c>
      <c r="H20" s="125">
        <f>IFERROR('APPENDIX 16'!H20/NEPI!H20*100,"0.00")</f>
        <v>53.643666552391899</v>
      </c>
      <c r="I20" s="125">
        <f>IFERROR('APPENDIX 16'!I20/NEPI!I20*100,"0.00")</f>
        <v>83.207895577035458</v>
      </c>
      <c r="J20" s="125">
        <f>IFERROR('APPENDIX 16'!J20/NEPI!J20*100,"0.00")</f>
        <v>88.843986543313719</v>
      </c>
      <c r="K20" s="125" t="str">
        <f>IFERROR('APPENDIX 16'!K20/NEPI!K20*100,"0.00")</f>
        <v>0.00</v>
      </c>
      <c r="L20" s="125">
        <f>IFERROR('APPENDIX 16'!L20/NEPI!L20*100,"0.00")</f>
        <v>53.163046073048456</v>
      </c>
      <c r="M20" s="125">
        <f>IFERROR('APPENDIX 16'!M20/NEPI!M20*100,"0.00")</f>
        <v>18.712686990670331</v>
      </c>
      <c r="N20" s="125">
        <f>IFERROR('APPENDIX 16'!N20/NEPI!N20*100,"0.00")</f>
        <v>73.732840807768056</v>
      </c>
      <c r="O20" s="125" t="str">
        <f>IFERROR('APPENDIX 16'!O20/NEPI!O20*100,"0.00")</f>
        <v>0.00</v>
      </c>
      <c r="P20" s="125">
        <f>IFERROR('APPENDIX 16'!P20/NEPI!P20*100,"0.00")</f>
        <v>18.590831918505941</v>
      </c>
      <c r="Q20" s="125">
        <f>IFERROR('APPENDIX 16'!Q20/NEPI!Q20*100,"0.00")</f>
        <v>68.501291536636401</v>
      </c>
    </row>
    <row r="21" spans="2:17" ht="27" customHeight="1" x14ac:dyDescent="0.3">
      <c r="B21" s="126" t="s">
        <v>29</v>
      </c>
      <c r="C21" s="125">
        <f>IFERROR('APPENDIX 16'!C21/NEPI!C21*100,"0.00")</f>
        <v>-122.27074235807859</v>
      </c>
      <c r="D21" s="125">
        <f>IFERROR('APPENDIX 16'!D21/NEPI!D21*100,"0.00")</f>
        <v>177.1099024756189</v>
      </c>
      <c r="E21" s="125">
        <f>IFERROR('APPENDIX 16'!E21/NEPI!E21*100,"0.00")</f>
        <v>45.164046755340586</v>
      </c>
      <c r="F21" s="125">
        <f>IFERROR('APPENDIX 16'!F21/NEPI!F21*100,"0.00")</f>
        <v>12.221318696211968</v>
      </c>
      <c r="G21" s="125">
        <f>IFERROR('APPENDIX 16'!G21/NEPI!G21*100,"0.00")</f>
        <v>34.162381134011127</v>
      </c>
      <c r="H21" s="125">
        <f>IFERROR('APPENDIX 16'!H21/NEPI!H21*100,"0.00")</f>
        <v>40.496939360130263</v>
      </c>
      <c r="I21" s="125">
        <f>IFERROR('APPENDIX 16'!I21/NEPI!I21*100,"0.00")</f>
        <v>92.097626786042809</v>
      </c>
      <c r="J21" s="125">
        <f>IFERROR('APPENDIX 16'!J21/NEPI!J21*100,"0.00")</f>
        <v>60.292021484342406</v>
      </c>
      <c r="K21" s="125">
        <f>IFERROR('APPENDIX 16'!K21/NEPI!K21*100,"0.00")</f>
        <v>-48.559563976122497</v>
      </c>
      <c r="L21" s="125">
        <f>IFERROR('APPENDIX 16'!L21/NEPI!L21*100,"0.00")</f>
        <v>24.060332871012484</v>
      </c>
      <c r="M21" s="125">
        <f>IFERROR('APPENDIX 16'!M21/NEPI!M21*100,"0.00")</f>
        <v>26.082114944424966</v>
      </c>
      <c r="N21" s="125">
        <f>IFERROR('APPENDIX 16'!N21/NEPI!N21*100,"0.00")</f>
        <v>21.563308658762477</v>
      </c>
      <c r="O21" s="125">
        <f>IFERROR('APPENDIX 16'!O21/NEPI!O21*100,"0.00")</f>
        <v>74.006413659821177</v>
      </c>
      <c r="P21" s="125">
        <f>IFERROR('APPENDIX 16'!P21/NEPI!P21*100,"0.00")</f>
        <v>53.610304002775486</v>
      </c>
      <c r="Q21" s="125">
        <f>IFERROR('APPENDIX 16'!Q21/NEPI!Q21*100,"0.00")</f>
        <v>61.43883377696465</v>
      </c>
    </row>
    <row r="22" spans="2:17" ht="27" customHeight="1" x14ac:dyDescent="0.3">
      <c r="B22" s="126" t="s">
        <v>30</v>
      </c>
      <c r="C22" s="125">
        <f>IFERROR('APPENDIX 16'!C22/NEPI!C22*100,"0.00")</f>
        <v>80.809248554913296</v>
      </c>
      <c r="D22" s="125">
        <f>IFERROR('APPENDIX 16'!D22/NEPI!D22*100,"0.00")</f>
        <v>56.163941164381548</v>
      </c>
      <c r="E22" s="125">
        <f>IFERROR('APPENDIX 16'!E22/NEPI!E22*100,"0.00")</f>
        <v>72.015917853976376</v>
      </c>
      <c r="F22" s="125">
        <f>IFERROR('APPENDIX 16'!F22/NEPI!F22*100,"0.00")</f>
        <v>88.597895225695169</v>
      </c>
      <c r="G22" s="125">
        <f>IFERROR('APPENDIX 16'!G22/NEPI!G22*100,"0.00")</f>
        <v>39.739413680781759</v>
      </c>
      <c r="H22" s="125">
        <f>IFERROR('APPENDIX 16'!H22/NEPI!H22*100,"0.00")</f>
        <v>19.380023518857517</v>
      </c>
      <c r="I22" s="125">
        <f>IFERROR('APPENDIX 16'!I22/NEPI!I22*100,"0.00")</f>
        <v>62.27509905791598</v>
      </c>
      <c r="J22" s="125">
        <f>IFERROR('APPENDIX 16'!J22/NEPI!J22*100,"0.00")</f>
        <v>62.32350838521343</v>
      </c>
      <c r="K22" s="125" t="str">
        <f>IFERROR('APPENDIX 16'!K22/NEPI!K22*100,"0.00")</f>
        <v>0.00</v>
      </c>
      <c r="L22" s="125">
        <f>IFERROR('APPENDIX 16'!L22/NEPI!L22*100,"0.00")</f>
        <v>73.068711525459918</v>
      </c>
      <c r="M22" s="125">
        <f>IFERROR('APPENDIX 16'!M22/NEPI!M22*100,"0.00")</f>
        <v>53.528371491595038</v>
      </c>
      <c r="N22" s="125">
        <f>IFERROR('APPENDIX 16'!N22/NEPI!N22*100,"0.00")</f>
        <v>62.422514021272349</v>
      </c>
      <c r="O22" s="125">
        <f>IFERROR('APPENDIX 16'!O22/NEPI!O22*100,"0.00")</f>
        <v>174.53141849677343</v>
      </c>
      <c r="P22" s="125">
        <f>IFERROR('APPENDIX 16'!P22/NEPI!P22*100,"0.00")</f>
        <v>12.308956450287592</v>
      </c>
      <c r="Q22" s="125">
        <f>IFERROR('APPENDIX 16'!Q22/NEPI!Q22*100,"0.00")</f>
        <v>65.723084410004134</v>
      </c>
    </row>
    <row r="23" spans="2:17" ht="27" customHeight="1" x14ac:dyDescent="0.3">
      <c r="B23" s="126" t="s">
        <v>31</v>
      </c>
      <c r="C23" s="125" t="str">
        <f>IFERROR('APPENDIX 16'!C23/NEPI!C23*100,"0.00")</f>
        <v>0.00</v>
      </c>
      <c r="D23" s="125">
        <f>IFERROR('APPENDIX 16'!D23/NEPI!D23*100,"0.00")</f>
        <v>92.521562658548959</v>
      </c>
      <c r="E23" s="125">
        <f>IFERROR('APPENDIX 16'!E23/NEPI!E23*100,"0.00")</f>
        <v>86.260531432274789</v>
      </c>
      <c r="F23" s="125">
        <f>IFERROR('APPENDIX 16'!F23/NEPI!F23*100,"0.00")</f>
        <v>172.33527131782947</v>
      </c>
      <c r="G23" s="125">
        <f>IFERROR('APPENDIX 16'!G23/NEPI!G23*100,"0.00")</f>
        <v>-27.470247843651052</v>
      </c>
      <c r="H23" s="125">
        <f>IFERROR('APPENDIX 16'!H23/NEPI!H23*100,"0.00")</f>
        <v>3.9698584818967104</v>
      </c>
      <c r="I23" s="125">
        <f>IFERROR('APPENDIX 16'!I23/NEPI!I23*100,"0.00")</f>
        <v>61.621154474458017</v>
      </c>
      <c r="J23" s="125">
        <f>IFERROR('APPENDIX 16'!J23/NEPI!J23*100,"0.00")</f>
        <v>74.921953796647614</v>
      </c>
      <c r="K23" s="125">
        <f>IFERROR('APPENDIX 16'!K23/NEPI!K23*100,"0.00")</f>
        <v>0</v>
      </c>
      <c r="L23" s="125">
        <f>IFERROR('APPENDIX 16'!L23/NEPI!L23*100,"0.00")</f>
        <v>-100.12817773979918</v>
      </c>
      <c r="M23" s="125">
        <f>IFERROR('APPENDIX 16'!M23/NEPI!M23*100,"0.00")</f>
        <v>76.639743090696768</v>
      </c>
      <c r="N23" s="125">
        <f>IFERROR('APPENDIX 16'!N23/NEPI!N23*100,"0.00")</f>
        <v>159.24452502380424</v>
      </c>
      <c r="O23" s="125" t="str">
        <f>IFERROR('APPENDIX 16'!O23/NEPI!O23*100,"0.00")</f>
        <v>0.00</v>
      </c>
      <c r="P23" s="125">
        <f>IFERROR('APPENDIX 16'!P23/NEPI!P23*100,"0.00")</f>
        <v>69.055915048946403</v>
      </c>
      <c r="Q23" s="125">
        <f>IFERROR('APPENDIX 16'!Q23/NEPI!Q23*100,"0.00")</f>
        <v>58.530646320818157</v>
      </c>
    </row>
    <row r="24" spans="2:17" ht="27" customHeight="1" x14ac:dyDescent="0.3">
      <c r="B24" s="126" t="s">
        <v>32</v>
      </c>
      <c r="C24" s="125" t="str">
        <f>IFERROR('APPENDIX 16'!C24/NEPI!C24*100,"0.00")</f>
        <v>0.00</v>
      </c>
      <c r="D24" s="125">
        <f>IFERROR('APPENDIX 16'!D24/NEPI!D24*100,"0.00")</f>
        <v>5681.25</v>
      </c>
      <c r="E24" s="125">
        <f>IFERROR('APPENDIX 16'!E24/NEPI!E24*100,"0.00")</f>
        <v>524.57627118644064</v>
      </c>
      <c r="F24" s="125">
        <f>IFERROR('APPENDIX 16'!F24/NEPI!F24*100,"0.00")</f>
        <v>-1.3168086754453912</v>
      </c>
      <c r="G24" s="125">
        <f>IFERROR('APPENDIX 16'!G24/NEPI!G24*100,"0.00")</f>
        <v>10.526315789473683</v>
      </c>
      <c r="H24" s="125">
        <f>IFERROR('APPENDIX 16'!H24/NEPI!H24*100,"0.00")</f>
        <v>1.1467889908256881</v>
      </c>
      <c r="I24" s="125">
        <f>IFERROR('APPENDIX 16'!I24/NEPI!I24*100,"0.00")</f>
        <v>57.004935336287332</v>
      </c>
      <c r="J24" s="125">
        <f>IFERROR('APPENDIX 16'!J24/NEPI!J24*100,"0.00")</f>
        <v>54.353181675228015</v>
      </c>
      <c r="K24" s="125">
        <f>IFERROR('APPENDIX 16'!K24/NEPI!K24*100,"0.00")</f>
        <v>74.363209535389785</v>
      </c>
      <c r="L24" s="125">
        <f>IFERROR('APPENDIX 16'!L24/NEPI!L24*100,"0.00")</f>
        <v>-2.4193548387096775</v>
      </c>
      <c r="M24" s="125">
        <f>IFERROR('APPENDIX 16'!M24/NEPI!M24*100,"0.00")</f>
        <v>1757.7981651376144</v>
      </c>
      <c r="N24" s="125">
        <f>IFERROR('APPENDIX 16'!N24/NEPI!N24*100,"0.00")</f>
        <v>-500</v>
      </c>
      <c r="O24" s="125" t="str">
        <f>IFERROR('APPENDIX 16'!O24/NEPI!O24*100,"0.00")</f>
        <v>0.00</v>
      </c>
      <c r="P24" s="125">
        <f>IFERROR('APPENDIX 16'!P24/NEPI!P24*100,"0.00")</f>
        <v>12.5</v>
      </c>
      <c r="Q24" s="125">
        <f>IFERROR('APPENDIX 16'!Q24/NEPI!Q24*100,"0.00")</f>
        <v>72.152054477457398</v>
      </c>
    </row>
    <row r="25" spans="2:17" ht="27" customHeight="1" x14ac:dyDescent="0.3">
      <c r="B25" s="126" t="s">
        <v>33</v>
      </c>
      <c r="C25" s="125">
        <f>IFERROR('APPENDIX 16'!C25/NEPI!C25*100,"0.00")</f>
        <v>-11.251314405888538</v>
      </c>
      <c r="D25" s="125">
        <f>IFERROR('APPENDIX 16'!D25/NEPI!D25*100,"0.00")</f>
        <v>62.467449306296693</v>
      </c>
      <c r="E25" s="125">
        <f>IFERROR('APPENDIX 16'!E25/NEPI!E25*100,"0.00")</f>
        <v>75.621730751583002</v>
      </c>
      <c r="F25" s="125">
        <f>IFERROR('APPENDIX 16'!F25/NEPI!F25*100,"0.00")</f>
        <v>26.684986982933179</v>
      </c>
      <c r="G25" s="125">
        <f>IFERROR('APPENDIX 16'!G25/NEPI!G25*100,"0.00")</f>
        <v>82.143119670685095</v>
      </c>
      <c r="H25" s="125">
        <f>IFERROR('APPENDIX 16'!H25/NEPI!H25*100,"0.00")</f>
        <v>30.507056598283139</v>
      </c>
      <c r="I25" s="125">
        <f>IFERROR('APPENDIX 16'!I25/NEPI!I25*100,"0.00")</f>
        <v>73.724546464272493</v>
      </c>
      <c r="J25" s="125">
        <f>IFERROR('APPENDIX 16'!J25/NEPI!J25*100,"0.00")</f>
        <v>56.135750548732467</v>
      </c>
      <c r="K25" s="125" t="str">
        <f>IFERROR('APPENDIX 16'!K25/NEPI!K25*100,"0.00")</f>
        <v>0.00</v>
      </c>
      <c r="L25" s="125">
        <f>IFERROR('APPENDIX 16'!L25/NEPI!L25*100,"0.00")</f>
        <v>68.459568715635683</v>
      </c>
      <c r="M25" s="125">
        <f>IFERROR('APPENDIX 16'!M25/NEPI!M25*100,"0.00")</f>
        <v>79.576200352908401</v>
      </c>
      <c r="N25" s="125">
        <f>IFERROR('APPENDIX 16'!N25/NEPI!N25*100,"0.00")</f>
        <v>36.785952946056177</v>
      </c>
      <c r="O25" s="125">
        <f>IFERROR('APPENDIX 16'!O25/NEPI!O25*100,"0.00")</f>
        <v>63.963091616323567</v>
      </c>
      <c r="P25" s="125">
        <f>IFERROR('APPENDIX 16'!P25/NEPI!P25*100,"0.00")</f>
        <v>7.4595786379225872</v>
      </c>
      <c r="Q25" s="125">
        <f>IFERROR('APPENDIX 16'!Q25/NEPI!Q25*100,"0.00")</f>
        <v>62.564934810798675</v>
      </c>
    </row>
    <row r="26" spans="2:17" ht="27" customHeight="1" x14ac:dyDescent="0.3">
      <c r="B26" s="126" t="s">
        <v>34</v>
      </c>
      <c r="C26" s="125">
        <f>IFERROR('APPENDIX 16'!C26/NEPI!C26*100,"0.00")</f>
        <v>0</v>
      </c>
      <c r="D26" s="125">
        <f>IFERROR('APPENDIX 16'!D26/NEPI!D26*100,"0.00")</f>
        <v>36.263279719864684</v>
      </c>
      <c r="E26" s="125">
        <f>IFERROR('APPENDIX 16'!E26/NEPI!E26*100,"0.00")</f>
        <v>29.033723174747362</v>
      </c>
      <c r="F26" s="125">
        <f>IFERROR('APPENDIX 16'!F26/NEPI!F26*100,"0.00")</f>
        <v>37.412945984418286</v>
      </c>
      <c r="G26" s="125">
        <f>IFERROR('APPENDIX 16'!G26/NEPI!G26*100,"0.00")</f>
        <v>135.72593800978794</v>
      </c>
      <c r="H26" s="125">
        <f>IFERROR('APPENDIX 16'!H26/NEPI!H26*100,"0.00")</f>
        <v>20.460043920050619</v>
      </c>
      <c r="I26" s="125">
        <f>IFERROR('APPENDIX 16'!I26/NEPI!I26*100,"0.00")</f>
        <v>59.04503681716993</v>
      </c>
      <c r="J26" s="125">
        <f>IFERROR('APPENDIX 16'!J26/NEPI!J26*100,"0.00")</f>
        <v>79.025512566680163</v>
      </c>
      <c r="K26" s="125" t="str">
        <f>IFERROR('APPENDIX 16'!K26/NEPI!K26*100,"0.00")</f>
        <v>0.00</v>
      </c>
      <c r="L26" s="125">
        <f>IFERROR('APPENDIX 16'!L26/NEPI!L26*100,"0.00")</f>
        <v>83.445829996567895</v>
      </c>
      <c r="M26" s="125">
        <f>IFERROR('APPENDIX 16'!M26/NEPI!M26*100,"0.00")</f>
        <v>29.887504358517919</v>
      </c>
      <c r="N26" s="125">
        <f>IFERROR('APPENDIX 16'!N26/NEPI!N26*100,"0.00")</f>
        <v>88.548977180520154</v>
      </c>
      <c r="O26" s="125">
        <f>IFERROR('APPENDIX 16'!O26/NEPI!O26*100,"0.00")</f>
        <v>115.59637147476198</v>
      </c>
      <c r="P26" s="125">
        <f>IFERROR('APPENDIX 16'!P26/NEPI!P26*100,"0.00")</f>
        <v>-6.5313111545988258</v>
      </c>
      <c r="Q26" s="125">
        <f>IFERROR('APPENDIX 16'!Q26/NEPI!Q26*100,"0.00")</f>
        <v>66.687643282214012</v>
      </c>
    </row>
    <row r="27" spans="2:17" ht="27" customHeight="1" x14ac:dyDescent="0.3">
      <c r="B27" s="126" t="s">
        <v>35</v>
      </c>
      <c r="C27" s="125" t="str">
        <f>IFERROR('APPENDIX 16'!C27/NEPI!C27*100,"0.00")</f>
        <v>0.00</v>
      </c>
      <c r="D27" s="125">
        <f>IFERROR('APPENDIX 16'!D27/NEPI!D27*100,"0.00")</f>
        <v>-8.2983682983682989</v>
      </c>
      <c r="E27" s="125">
        <f>IFERROR('APPENDIX 16'!E27/NEPI!E27*100,"0.00")</f>
        <v>-7.3961937716262973</v>
      </c>
      <c r="F27" s="125">
        <f>IFERROR('APPENDIX 16'!F27/NEPI!F27*100,"0.00")</f>
        <v>52.532661013064406</v>
      </c>
      <c r="G27" s="125">
        <f>IFERROR('APPENDIX 16'!G27/NEPI!G27*100,"0.00")</f>
        <v>-16.538609296965038</v>
      </c>
      <c r="H27" s="125">
        <f>IFERROR('APPENDIX 16'!H27/NEPI!H27*100,"0.00")</f>
        <v>-22.740913637879292</v>
      </c>
      <c r="I27" s="125">
        <f>IFERROR('APPENDIX 16'!I27/NEPI!I27*100,"0.00")</f>
        <v>37.406379983667144</v>
      </c>
      <c r="J27" s="125">
        <f>IFERROR('APPENDIX 16'!J27/NEPI!J27*100,"0.00")</f>
        <v>56.165129994185556</v>
      </c>
      <c r="K27" s="125" t="str">
        <f>IFERROR('APPENDIX 16'!K27/NEPI!K27*100,"0.00")</f>
        <v>0.00</v>
      </c>
      <c r="L27" s="125">
        <f>IFERROR('APPENDIX 16'!L27/NEPI!L27*100,"0.00")</f>
        <v>-13.916829304909173</v>
      </c>
      <c r="M27" s="125">
        <f>IFERROR('APPENDIX 16'!M27/NEPI!M27*100,"0.00")</f>
        <v>-10.644251116858689</v>
      </c>
      <c r="N27" s="125">
        <f>IFERROR('APPENDIX 16'!N27/NEPI!N27*100,"0.00")</f>
        <v>8.9672666432792738</v>
      </c>
      <c r="O27" s="125" t="str">
        <f>IFERROR('APPENDIX 16'!O27/NEPI!O27*100,"0.00")</f>
        <v>0.00</v>
      </c>
      <c r="P27" s="125">
        <f>IFERROR('APPENDIX 16'!P27/NEPI!P27*100,"0.00")</f>
        <v>-81.532509200717186</v>
      </c>
      <c r="Q27" s="125">
        <f>IFERROR('APPENDIX 16'!Q27/NEPI!Q27*100,"0.00")</f>
        <v>36.63868751879221</v>
      </c>
    </row>
    <row r="28" spans="2:17" ht="27" customHeight="1" x14ac:dyDescent="0.3">
      <c r="B28" s="126" t="s">
        <v>36</v>
      </c>
      <c r="C28" s="125" t="str">
        <f>IFERROR('APPENDIX 16'!C28/NEPI!C28*100,"0.00")</f>
        <v>0.00</v>
      </c>
      <c r="D28" s="125">
        <f>IFERROR('APPENDIX 16'!D28/NEPI!D28*100,"0.00")</f>
        <v>451.311861743912</v>
      </c>
      <c r="E28" s="125">
        <f>IFERROR('APPENDIX 16'!E28/NEPI!E28*100,"0.00")</f>
        <v>2.426238322467908</v>
      </c>
      <c r="F28" s="125">
        <f>IFERROR('APPENDIX 16'!F28/NEPI!F28*100,"0.00")</f>
        <v>533.5627581028657</v>
      </c>
      <c r="G28" s="125">
        <f>IFERROR('APPENDIX 16'!G28/NEPI!G28*100,"0.00")</f>
        <v>159.78105131190114</v>
      </c>
      <c r="H28" s="125">
        <f>IFERROR('APPENDIX 16'!H28/NEPI!H28*100,"0.00")</f>
        <v>-151.74825174825176</v>
      </c>
      <c r="I28" s="125">
        <f>IFERROR('APPENDIX 16'!I28/NEPI!I28*100,"0.00")</f>
        <v>65.055223505848474</v>
      </c>
      <c r="J28" s="125">
        <f>IFERROR('APPENDIX 16'!J28/NEPI!J28*100,"0.00")</f>
        <v>53.753660236002609</v>
      </c>
      <c r="K28" s="125" t="str">
        <f>IFERROR('APPENDIX 16'!K28/NEPI!K28*100,"0.00")</f>
        <v>0.00</v>
      </c>
      <c r="L28" s="125">
        <f>IFERROR('APPENDIX 16'!L28/NEPI!L28*100,"0.00")</f>
        <v>40.156022742298028</v>
      </c>
      <c r="M28" s="125">
        <f>IFERROR('APPENDIX 16'!M28/NEPI!M28*100,"0.00")</f>
        <v>148.10850439882699</v>
      </c>
      <c r="N28" s="125">
        <f>IFERROR('APPENDIX 16'!N28/NEPI!N28*100,"0.00")</f>
        <v>64.652760736196328</v>
      </c>
      <c r="O28" s="125">
        <f>IFERROR('APPENDIX 16'!O28/NEPI!O28*100,"0.00")</f>
        <v>77.410447311914268</v>
      </c>
      <c r="P28" s="125">
        <f>IFERROR('APPENDIX 16'!P28/NEPI!P28*100,"0.00")</f>
        <v>20.483948894137857</v>
      </c>
      <c r="Q28" s="125">
        <f>IFERROR('APPENDIX 16'!Q28/NEPI!Q28*100,"0.00")</f>
        <v>73.90279846877182</v>
      </c>
    </row>
    <row r="29" spans="2:17" ht="27" customHeight="1" x14ac:dyDescent="0.3">
      <c r="B29" s="126" t="s">
        <v>37</v>
      </c>
      <c r="C29" s="125">
        <f>IFERROR('APPENDIX 16'!C29/NEPI!C29*100,"0.00")</f>
        <v>-1.4258555133079849</v>
      </c>
      <c r="D29" s="125">
        <f>IFERROR('APPENDIX 16'!D29/NEPI!D29*100,"0.00")</f>
        <v>128.58492727064484</v>
      </c>
      <c r="E29" s="125">
        <f>IFERROR('APPENDIX 16'!E29/NEPI!E29*100,"0.00")</f>
        <v>58.561316242586571</v>
      </c>
      <c r="F29" s="125">
        <f>IFERROR('APPENDIX 16'!F29/NEPI!F29*100,"0.00")</f>
        <v>71.679035882072583</v>
      </c>
      <c r="G29" s="125">
        <f>IFERROR('APPENDIX 16'!G29/NEPI!G29*100,"0.00")</f>
        <v>32.586779354059765</v>
      </c>
      <c r="H29" s="125">
        <f>IFERROR('APPENDIX 16'!H29/NEPI!H29*100,"0.00")</f>
        <v>43.926914153132252</v>
      </c>
      <c r="I29" s="125">
        <f>IFERROR('APPENDIX 16'!I29/NEPI!I29*100,"0.00")</f>
        <v>56.029782571387074</v>
      </c>
      <c r="J29" s="125">
        <f>IFERROR('APPENDIX 16'!J29/NEPI!J29*100,"0.00")</f>
        <v>25.295844347451897</v>
      </c>
      <c r="K29" s="125" t="str">
        <f>IFERROR('APPENDIX 16'!K29/NEPI!K29*100,"0.00")</f>
        <v>0.00</v>
      </c>
      <c r="L29" s="125">
        <f>IFERROR('APPENDIX 16'!L29/NEPI!L29*100,"0.00")</f>
        <v>21.095188535745738</v>
      </c>
      <c r="M29" s="125">
        <f>IFERROR('APPENDIX 16'!M29/NEPI!M29*100,"0.00")</f>
        <v>142.34718357163422</v>
      </c>
      <c r="N29" s="125">
        <f>IFERROR('APPENDIX 16'!N29/NEPI!N29*100,"0.00")</f>
        <v>51.284121017930865</v>
      </c>
      <c r="O29" s="125" t="str">
        <f>IFERROR('APPENDIX 16'!O29/NEPI!O29*100,"0.00")</f>
        <v>0.00</v>
      </c>
      <c r="P29" s="125">
        <f>IFERROR('APPENDIX 16'!P29/NEPI!P29*100,"0.00")</f>
        <v>27.261083743842363</v>
      </c>
      <c r="Q29" s="125">
        <f>IFERROR('APPENDIX 16'!Q29/NEPI!Q29*100,"0.00")</f>
        <v>52.486812983166118</v>
      </c>
    </row>
    <row r="30" spans="2:17" ht="27" customHeight="1" x14ac:dyDescent="0.3">
      <c r="B30" s="126" t="s">
        <v>38</v>
      </c>
      <c r="C30" s="125" t="str">
        <f>IFERROR('APPENDIX 16'!C30/NEPI!C30*100,"0.00")</f>
        <v>0.00</v>
      </c>
      <c r="D30" s="125">
        <f>IFERROR('APPENDIX 16'!D30/NEPI!D30*100,"0.00")</f>
        <v>73.031452152576406</v>
      </c>
      <c r="E30" s="125">
        <f>IFERROR('APPENDIX 16'!E30/NEPI!E30*100,"0.00")</f>
        <v>161.9999091776032</v>
      </c>
      <c r="F30" s="125">
        <f>IFERROR('APPENDIX 16'!F30/NEPI!F30*100,"0.00")</f>
        <v>134.4106819741686</v>
      </c>
      <c r="G30" s="125">
        <f>IFERROR('APPENDIX 16'!G30/NEPI!G30*100,"0.00")</f>
        <v>-5.7185854025583147</v>
      </c>
      <c r="H30" s="125">
        <f>IFERROR('APPENDIX 16'!H30/NEPI!H30*100,"0.00")</f>
        <v>58.808442796243021</v>
      </c>
      <c r="I30" s="125">
        <f>IFERROR('APPENDIX 16'!I30/NEPI!I30*100,"0.00")</f>
        <v>75.919869513806006</v>
      </c>
      <c r="J30" s="125">
        <f>IFERROR('APPENDIX 16'!J30/NEPI!J30*100,"0.00")</f>
        <v>65.11774422562759</v>
      </c>
      <c r="K30" s="125" t="str">
        <f>IFERROR('APPENDIX 16'!K30/NEPI!K30*100,"0.00")</f>
        <v>0.00</v>
      </c>
      <c r="L30" s="125">
        <f>IFERROR('APPENDIX 16'!L30/NEPI!L30*100,"0.00")</f>
        <v>173.26096927075372</v>
      </c>
      <c r="M30" s="125">
        <f>IFERROR('APPENDIX 16'!M30/NEPI!M30*100,"0.00")</f>
        <v>51.499270018343125</v>
      </c>
      <c r="N30" s="125">
        <f>IFERROR('APPENDIX 16'!N30/NEPI!N30*100,"0.00")</f>
        <v>75.843337272708425</v>
      </c>
      <c r="O30" s="125" t="str">
        <f>IFERROR('APPENDIX 16'!O30/NEPI!O30*100,"0.00")</f>
        <v>0.00</v>
      </c>
      <c r="P30" s="125">
        <f>IFERROR('APPENDIX 16'!P30/NEPI!P30*100,"0.00")</f>
        <v>57.344135258893978</v>
      </c>
      <c r="Q30" s="125">
        <f>IFERROR('APPENDIX 16'!Q30/NEPI!Q30*100,"0.00")</f>
        <v>75.464107552993838</v>
      </c>
    </row>
    <row r="31" spans="2:17" ht="27" customHeight="1" x14ac:dyDescent="0.3">
      <c r="B31" s="126" t="s">
        <v>193</v>
      </c>
      <c r="C31" s="125" t="str">
        <f>IFERROR('APPENDIX 16'!C31/NEPI!C31*100,"0.00")</f>
        <v>0.00</v>
      </c>
      <c r="D31" s="125">
        <f>IFERROR('APPENDIX 16'!D31/NEPI!D31*100,"0.00")</f>
        <v>53.307580878802504</v>
      </c>
      <c r="E31" s="125">
        <f>IFERROR('APPENDIX 16'!E31/NEPI!E31*100,"0.00")</f>
        <v>7.5434729365662507</v>
      </c>
      <c r="F31" s="125">
        <f>IFERROR('APPENDIX 16'!F31/NEPI!F31*100,"0.00")</f>
        <v>73.882654065760974</v>
      </c>
      <c r="G31" s="125">
        <f>IFERROR('APPENDIX 16'!G31/NEPI!G31*100,"0.00")</f>
        <v>20.209779878859507</v>
      </c>
      <c r="H31" s="125">
        <f>IFERROR('APPENDIX 16'!H31/NEPI!H31*100,"0.00")</f>
        <v>0</v>
      </c>
      <c r="I31" s="125">
        <f>IFERROR('APPENDIX 16'!I31/NEPI!I31*100,"0.00")</f>
        <v>97.552891593167359</v>
      </c>
      <c r="J31" s="125">
        <f>IFERROR('APPENDIX 16'!J31/NEPI!J31*100,"0.00")</f>
        <v>35.48073888875404</v>
      </c>
      <c r="K31" s="125" t="str">
        <f>IFERROR('APPENDIX 16'!K31/NEPI!K31*100,"0.00")</f>
        <v>0.00</v>
      </c>
      <c r="L31" s="125">
        <f>IFERROR('APPENDIX 16'!L31/NEPI!L31*100,"0.00")</f>
        <v>17.929312836683746</v>
      </c>
      <c r="M31" s="125">
        <f>IFERROR('APPENDIX 16'!M31/NEPI!M31*100,"0.00")</f>
        <v>12.028587837406675</v>
      </c>
      <c r="N31" s="125">
        <f>IFERROR('APPENDIX 16'!N31/NEPI!N31*100,"0.00")</f>
        <v>20.962244796664571</v>
      </c>
      <c r="O31" s="125">
        <f>IFERROR('APPENDIX 16'!O31/NEPI!O31*100,"0.00")</f>
        <v>63.413962138519295</v>
      </c>
      <c r="P31" s="125">
        <f>IFERROR('APPENDIX 16'!P31/NEPI!P31*100,"0.00")</f>
        <v>-0.71942446043165476</v>
      </c>
      <c r="Q31" s="125">
        <f>IFERROR('APPENDIX 16'!Q31/NEPI!Q31*100,"0.00")</f>
        <v>57.240686058930699</v>
      </c>
    </row>
    <row r="32" spans="2:17" ht="27" customHeight="1" x14ac:dyDescent="0.3">
      <c r="B32" s="126" t="s">
        <v>194</v>
      </c>
      <c r="C32" s="125">
        <f>IFERROR('APPENDIX 16'!C32/NEPI!C32*100,"0.00")</f>
        <v>-95.542347696879645</v>
      </c>
      <c r="D32" s="125">
        <f>IFERROR('APPENDIX 16'!D32/NEPI!D32*100,"0.00")</f>
        <v>29.742289818335443</v>
      </c>
      <c r="E32" s="125">
        <f>IFERROR('APPENDIX 16'!E32/NEPI!E32*100,"0.00")</f>
        <v>75.366748166259171</v>
      </c>
      <c r="F32" s="125">
        <f>IFERROR('APPENDIX 16'!F32/NEPI!F32*100,"0.00")</f>
        <v>40.601270726793736</v>
      </c>
      <c r="G32" s="125">
        <f>IFERROR('APPENDIX 16'!G32/NEPI!G32*100,"0.00")</f>
        <v>14.517066688813221</v>
      </c>
      <c r="H32" s="125">
        <f>IFERROR('APPENDIX 16'!H32/NEPI!H32*100,"0.00")</f>
        <v>6.6913514943136745</v>
      </c>
      <c r="I32" s="125">
        <f>IFERROR('APPENDIX 16'!I32/NEPI!I32*100,"0.00")</f>
        <v>76.677383177570093</v>
      </c>
      <c r="J32" s="125">
        <f>IFERROR('APPENDIX 16'!J32/NEPI!J32*100,"0.00")</f>
        <v>52.923871993639438</v>
      </c>
      <c r="K32" s="125" t="str">
        <f>IFERROR('APPENDIX 16'!K32/NEPI!K32*100,"0.00")</f>
        <v>0.00</v>
      </c>
      <c r="L32" s="125">
        <f>IFERROR('APPENDIX 16'!L32/NEPI!L32*100,"0.00")</f>
        <v>33.606557377049178</v>
      </c>
      <c r="M32" s="125">
        <f>IFERROR('APPENDIX 16'!M32/NEPI!M32*100,"0.00")</f>
        <v>65.617128463476064</v>
      </c>
      <c r="N32" s="125">
        <f>IFERROR('APPENDIX 16'!N32/NEPI!N32*100,"0.00")</f>
        <v>43.290043290043286</v>
      </c>
      <c r="O32" s="125" t="str">
        <f>IFERROR('APPENDIX 16'!O32/NEPI!O32*100,"0.00")</f>
        <v>0.00</v>
      </c>
      <c r="P32" s="125">
        <f>IFERROR('APPENDIX 16'!P32/NEPI!P32*100,"0.00")</f>
        <v>-97.354497354497354</v>
      </c>
      <c r="Q32" s="125">
        <f>IFERROR('APPENDIX 16'!Q32/NEPI!Q32*100,"0.00")</f>
        <v>53.825088853929969</v>
      </c>
    </row>
    <row r="33" spans="2:17" ht="27" customHeight="1" x14ac:dyDescent="0.3">
      <c r="B33" s="126" t="s">
        <v>211</v>
      </c>
      <c r="C33" s="125" t="str">
        <f>IFERROR('APPENDIX 16'!C33/NEPI!C33*100,"0.00")</f>
        <v>0.00</v>
      </c>
      <c r="D33" s="125">
        <f>IFERROR('APPENDIX 16'!D33/NEPI!D33*100,"0.00")</f>
        <v>-7.4794315632011971E-2</v>
      </c>
      <c r="E33" s="125">
        <f>IFERROR('APPENDIX 16'!E33/NEPI!E33*100,"0.00")</f>
        <v>-1.7827298050139277</v>
      </c>
      <c r="F33" s="125">
        <f>IFERROR('APPENDIX 16'!F33/NEPI!F33*100,"0.00")</f>
        <v>-5.1812149055640635</v>
      </c>
      <c r="G33" s="125">
        <f>IFERROR('APPENDIX 16'!G33/NEPI!G33*100,"0.00")</f>
        <v>7.2694321385420864</v>
      </c>
      <c r="H33" s="125">
        <f>IFERROR('APPENDIX 16'!H33/NEPI!H33*100,"0.00")</f>
        <v>129.92407809110628</v>
      </c>
      <c r="I33" s="125">
        <f>IFERROR('APPENDIX 16'!I33/NEPI!I33*100,"0.00")</f>
        <v>271.04484512251503</v>
      </c>
      <c r="J33" s="125">
        <f>IFERROR('APPENDIX 16'!J33/NEPI!J33*100,"0.00")</f>
        <v>80.697465730111091</v>
      </c>
      <c r="K33" s="125" t="str">
        <f>IFERROR('APPENDIX 16'!K33/NEPI!K33*100,"0.00")</f>
        <v>0.00</v>
      </c>
      <c r="L33" s="125">
        <f>IFERROR('APPENDIX 16'!L33/NEPI!L33*100,"0.00")</f>
        <v>-1.7365926953305595</v>
      </c>
      <c r="M33" s="125">
        <f>IFERROR('APPENDIX 16'!M33/NEPI!M33*100,"0.00")</f>
        <v>10.058881256133464</v>
      </c>
      <c r="N33" s="125">
        <f>IFERROR('APPENDIX 16'!N33/NEPI!N33*100,"0.00")</f>
        <v>-6.1430086350552946</v>
      </c>
      <c r="O33" s="125" t="str">
        <f>IFERROR('APPENDIX 16'!O33/NEPI!O33*100,"0.00")</f>
        <v>0.00</v>
      </c>
      <c r="P33" s="125">
        <f>IFERROR('APPENDIX 16'!P33/NEPI!P33*100,"0.00")</f>
        <v>311.67247386759584</v>
      </c>
      <c r="Q33" s="125">
        <f>IFERROR('APPENDIX 16'!Q33/NEPI!Q33*100,"0.00")</f>
        <v>69.294593578907808</v>
      </c>
    </row>
    <row r="34" spans="2:17" ht="27" customHeight="1" x14ac:dyDescent="0.3">
      <c r="B34" s="126" t="s">
        <v>195</v>
      </c>
      <c r="C34" s="125" t="str">
        <f>IFERROR('APPENDIX 16'!C34/NEPI!C34*100,"0.00")</f>
        <v>0.00</v>
      </c>
      <c r="D34" s="125">
        <f>IFERROR('APPENDIX 16'!D34/NEPI!D34*100,"0.00")</f>
        <v>594.11764705882354</v>
      </c>
      <c r="E34" s="125">
        <f>IFERROR('APPENDIX 16'!E34/NEPI!E34*100,"0.00")</f>
        <v>70.872765509989492</v>
      </c>
      <c r="F34" s="125">
        <f>IFERROR('APPENDIX 16'!F34/NEPI!F34*100,"0.00")</f>
        <v>16.796875</v>
      </c>
      <c r="G34" s="125">
        <f>IFERROR('APPENDIX 16'!G34/NEPI!G34*100,"0.00")</f>
        <v>-4.3529239337534813</v>
      </c>
      <c r="H34" s="125">
        <f>IFERROR('APPENDIX 16'!H34/NEPI!H34*100,"0.00")</f>
        <v>3.540733122750312</v>
      </c>
      <c r="I34" s="125">
        <f>IFERROR('APPENDIX 16'!I34/NEPI!I34*100,"0.00")</f>
        <v>109.19581322369858</v>
      </c>
      <c r="J34" s="125">
        <f>IFERROR('APPENDIX 16'!J34/NEPI!J34*100,"0.00")</f>
        <v>31.966540240037411</v>
      </c>
      <c r="K34" s="125" t="str">
        <f>IFERROR('APPENDIX 16'!K34/NEPI!K34*100,"0.00")</f>
        <v>0.00</v>
      </c>
      <c r="L34" s="125">
        <f>IFERROR('APPENDIX 16'!L34/NEPI!L34*100,"0.00")</f>
        <v>1.1944850371688163</v>
      </c>
      <c r="M34" s="125">
        <f>IFERROR('APPENDIX 16'!M34/NEPI!M34*100,"0.00")</f>
        <v>111.0506852294975</v>
      </c>
      <c r="N34" s="125">
        <f>IFERROR('APPENDIX 16'!N34/NEPI!N34*100,"0.00")</f>
        <v>3.1954182947064176</v>
      </c>
      <c r="O34" s="125">
        <f>IFERROR('APPENDIX 16'!O34/NEPI!O34*100,"0.00")</f>
        <v>83.8177045940363</v>
      </c>
      <c r="P34" s="125">
        <f>IFERROR('APPENDIX 16'!P34/NEPI!P34*100,"0.00")</f>
        <v>20.947240118405013</v>
      </c>
      <c r="Q34" s="125">
        <f>IFERROR('APPENDIX 16'!Q34/NEPI!Q34*100,"0.00")</f>
        <v>72.52024039383285</v>
      </c>
    </row>
    <row r="35" spans="2:17" ht="27" customHeight="1" x14ac:dyDescent="0.3">
      <c r="B35" s="126" t="s">
        <v>196</v>
      </c>
      <c r="C35" s="125" t="str">
        <f>IFERROR('APPENDIX 16'!C35/NEPI!C35*100,"0.00")</f>
        <v>0.00</v>
      </c>
      <c r="D35" s="125">
        <f>IFERROR('APPENDIX 16'!D35/NEPI!D35*100,"0.00")</f>
        <v>-74.252639613280763</v>
      </c>
      <c r="E35" s="125">
        <f>IFERROR('APPENDIX 16'!E35/NEPI!E35*100,"0.00")</f>
        <v>65.930122757318216</v>
      </c>
      <c r="F35" s="125">
        <f>IFERROR('APPENDIX 16'!F35/NEPI!F35*100,"0.00")</f>
        <v>49.606875114280491</v>
      </c>
      <c r="G35" s="125">
        <f>IFERROR('APPENDIX 16'!G35/NEPI!G35*100,"0.00")</f>
        <v>42.70386266094421</v>
      </c>
      <c r="H35" s="125">
        <f>IFERROR('APPENDIX 16'!H35/NEPI!H35*100,"0.00")</f>
        <v>279.30174563591027</v>
      </c>
      <c r="I35" s="125">
        <f>IFERROR('APPENDIX 16'!I35/NEPI!I35*100,"0.00")</f>
        <v>78.524834378161813</v>
      </c>
      <c r="J35" s="125">
        <f>IFERROR('APPENDIX 16'!J35/NEPI!J35*100,"0.00")</f>
        <v>62.347820352173059</v>
      </c>
      <c r="K35" s="125" t="str">
        <f>IFERROR('APPENDIX 16'!K35/NEPI!K35*100,"0.00")</f>
        <v>0.00</v>
      </c>
      <c r="L35" s="125">
        <f>IFERROR('APPENDIX 16'!L35/NEPI!L35*100,"0.00")</f>
        <v>1.2619259816853849</v>
      </c>
      <c r="M35" s="125">
        <f>IFERROR('APPENDIX 16'!M35/NEPI!M35*100,"0.00")</f>
        <v>91.980377519462522</v>
      </c>
      <c r="N35" s="125">
        <f>IFERROR('APPENDIX 16'!N35/NEPI!N35*100,"0.00")</f>
        <v>25.021937094163761</v>
      </c>
      <c r="O35" s="125">
        <f>IFERROR('APPENDIX 16'!O35/NEPI!O35*100,"0.00")</f>
        <v>19.300628261158899</v>
      </c>
      <c r="P35" s="125">
        <f>IFERROR('APPENDIX 16'!P35/NEPI!P35*100,"0.00")</f>
        <v>-5.3734177215189876</v>
      </c>
      <c r="Q35" s="125">
        <f>IFERROR('APPENDIX 16'!Q35/NEPI!Q35*100,"0.00")</f>
        <v>66.021022212027219</v>
      </c>
    </row>
    <row r="36" spans="2:17" ht="27" customHeight="1" x14ac:dyDescent="0.3">
      <c r="B36" s="126" t="s">
        <v>212</v>
      </c>
      <c r="C36" s="125" t="str">
        <f>IFERROR('APPENDIX 16'!C36/NEPI!C36*100,"0.00")</f>
        <v>0.00</v>
      </c>
      <c r="D36" s="125">
        <f>IFERROR('APPENDIX 16'!D36/NEPI!D36*100,"0.00")</f>
        <v>54.746423927178157</v>
      </c>
      <c r="E36" s="125">
        <f>IFERROR('APPENDIX 16'!E36/NEPI!E36*100,"0.00")</f>
        <v>43.903218929865702</v>
      </c>
      <c r="F36" s="125">
        <f>IFERROR('APPENDIX 16'!F36/NEPI!F36*100,"0.00")</f>
        <v>67.967999999999989</v>
      </c>
      <c r="G36" s="125">
        <f>IFERROR('APPENDIX 16'!G36/NEPI!G36*100,"0.00")</f>
        <v>47.038327526132406</v>
      </c>
      <c r="H36" s="125">
        <f>IFERROR('APPENDIX 16'!H36/NEPI!H36*100,"0.00")</f>
        <v>43.32104616464806</v>
      </c>
      <c r="I36" s="125">
        <f>IFERROR('APPENDIX 16'!I36/NEPI!I36*100,"0.00")</f>
        <v>61.738326987717649</v>
      </c>
      <c r="J36" s="125">
        <f>IFERROR('APPENDIX 16'!J36/NEPI!J36*100,"0.00")</f>
        <v>39.446477802072437</v>
      </c>
      <c r="K36" s="125">
        <f>IFERROR('APPENDIX 16'!K36/NEPI!K36*100,"0.00")</f>
        <v>-9.8447524579036099</v>
      </c>
      <c r="L36" s="125">
        <f>IFERROR('APPENDIX 16'!L36/NEPI!L36*100,"0.00")</f>
        <v>27.596266044340723</v>
      </c>
      <c r="M36" s="125">
        <f>IFERROR('APPENDIX 16'!M36/NEPI!M36*100,"0.00")</f>
        <v>37.786627272143363</v>
      </c>
      <c r="N36" s="125">
        <f>IFERROR('APPENDIX 16'!N36/NEPI!N36*100,"0.00")</f>
        <v>9.3437836176425382</v>
      </c>
      <c r="O36" s="125">
        <f>IFERROR('APPENDIX 16'!O36/NEPI!O36*100,"0.00")</f>
        <v>81.614623000761611</v>
      </c>
      <c r="P36" s="125">
        <f>IFERROR('APPENDIX 16'!P36/NEPI!P36*100,"0.00")</f>
        <v>115.10094212651414</v>
      </c>
      <c r="Q36" s="125">
        <f>IFERROR('APPENDIX 16'!Q36/NEPI!Q36*100,"0.00")</f>
        <v>52.464188366293577</v>
      </c>
    </row>
    <row r="37" spans="2:17" ht="27" customHeight="1" x14ac:dyDescent="0.3">
      <c r="B37" s="126" t="s">
        <v>40</v>
      </c>
      <c r="C37" s="125" t="str">
        <f>IFERROR('APPENDIX 16'!C37/NEPI!C37*100,"0.00")</f>
        <v>0.00</v>
      </c>
      <c r="D37" s="125">
        <f>IFERROR('APPENDIX 16'!D37/NEPI!D37*100,"0.00")</f>
        <v>-13.104880581516095</v>
      </c>
      <c r="E37" s="125">
        <f>IFERROR('APPENDIX 16'!E37/NEPI!E37*100,"0.00")</f>
        <v>34.463794683776349</v>
      </c>
      <c r="F37" s="125">
        <f>IFERROR('APPENDIX 16'!F37/NEPI!F37*100,"0.00")</f>
        <v>-15.59324683445365</v>
      </c>
      <c r="G37" s="125">
        <f>IFERROR('APPENDIX 16'!G37/NEPI!G37*100,"0.00")</f>
        <v>45.697786333012516</v>
      </c>
      <c r="H37" s="125">
        <f>IFERROR('APPENDIX 16'!H37/NEPI!H37*100,"0.00")</f>
        <v>9.9586776859504145</v>
      </c>
      <c r="I37" s="125">
        <f>IFERROR('APPENDIX 16'!I37/NEPI!I37*100,"0.00")</f>
        <v>27.783323435387473</v>
      </c>
      <c r="J37" s="125">
        <f>IFERROR('APPENDIX 16'!J37/NEPI!J37*100,"0.00")</f>
        <v>52.603927929198548</v>
      </c>
      <c r="K37" s="125" t="str">
        <f>IFERROR('APPENDIX 16'!K37/NEPI!K37*100,"0.00")</f>
        <v>0.00</v>
      </c>
      <c r="L37" s="125">
        <f>IFERROR('APPENDIX 16'!L37/NEPI!L37*100,"0.00")</f>
        <v>-1.4925373134328357</v>
      </c>
      <c r="M37" s="125">
        <f>IFERROR('APPENDIX 16'!M37/NEPI!M37*100,"0.00")</f>
        <v>37.2764478331558</v>
      </c>
      <c r="N37" s="125">
        <f>IFERROR('APPENDIX 16'!N37/NEPI!N37*100,"0.00")</f>
        <v>54.146440129449836</v>
      </c>
      <c r="O37" s="125">
        <f>IFERROR('APPENDIX 16'!O37/NEPI!O37*100,"0.00")</f>
        <v>42.597205218052096</v>
      </c>
      <c r="P37" s="125">
        <f>IFERROR('APPENDIX 16'!P37/NEPI!P37*100,"0.00")</f>
        <v>267.9327045628346</v>
      </c>
      <c r="Q37" s="125">
        <f>IFERROR('APPENDIX 16'!Q37/NEPI!Q37*100,"0.00")</f>
        <v>43.380787391676684</v>
      </c>
    </row>
    <row r="38" spans="2:17" ht="27" customHeight="1" x14ac:dyDescent="0.3">
      <c r="B38" s="126" t="s">
        <v>41</v>
      </c>
      <c r="C38" s="125" t="str">
        <f>IFERROR('APPENDIX 16'!C38/NEPI!C38*100,"0.00")</f>
        <v>0.00</v>
      </c>
      <c r="D38" s="125">
        <f>IFERROR('APPENDIX 16'!D38/NEPI!D38*100,"0.00")</f>
        <v>64.919216225507043</v>
      </c>
      <c r="E38" s="125">
        <f>IFERROR('APPENDIX 16'!E38/NEPI!E38*100,"0.00")</f>
        <v>57.778073620448644</v>
      </c>
      <c r="F38" s="125">
        <f>IFERROR('APPENDIX 16'!F38/NEPI!F38*100,"0.00")</f>
        <v>106.57845462489077</v>
      </c>
      <c r="G38" s="125">
        <f>IFERROR('APPENDIX 16'!G38/NEPI!G38*100,"0.00")</f>
        <v>-2.3369565217391304</v>
      </c>
      <c r="H38" s="125">
        <f>IFERROR('APPENDIX 16'!H38/NEPI!H38*100,"0.00")</f>
        <v>19.257757977858933</v>
      </c>
      <c r="I38" s="125">
        <f>IFERROR('APPENDIX 16'!I38/NEPI!I38*100,"0.00")</f>
        <v>35.471880648692682</v>
      </c>
      <c r="J38" s="125">
        <f>IFERROR('APPENDIX 16'!J38/NEPI!J38*100,"0.00")</f>
        <v>-6.0503325074977177</v>
      </c>
      <c r="K38" s="125" t="str">
        <f>IFERROR('APPENDIX 16'!K38/NEPI!K38*100,"0.00")</f>
        <v>0.00</v>
      </c>
      <c r="L38" s="125">
        <f>IFERROR('APPENDIX 16'!L38/NEPI!L38*100,"0.00")</f>
        <v>13.473301372127624</v>
      </c>
      <c r="M38" s="125">
        <f>IFERROR('APPENDIX 16'!M38/NEPI!M38*100,"0.00")</f>
        <v>41.786776264701977</v>
      </c>
      <c r="N38" s="125">
        <f>IFERROR('APPENDIX 16'!N38/NEPI!N38*100,"0.00")</f>
        <v>34.111289409099484</v>
      </c>
      <c r="O38" s="125">
        <f>IFERROR('APPENDIX 16'!O38/NEPI!O38*100,"0.00")</f>
        <v>36.372158425123033</v>
      </c>
      <c r="P38" s="125">
        <f>IFERROR('APPENDIX 16'!P38/NEPI!P38*100,"0.00")</f>
        <v>-48.322560787934748</v>
      </c>
      <c r="Q38" s="125">
        <f>IFERROR('APPENDIX 16'!Q38/NEPI!Q38*100,"0.00")</f>
        <v>32.828543174549743</v>
      </c>
    </row>
    <row r="39" spans="2:17" ht="27" customHeight="1" x14ac:dyDescent="0.3">
      <c r="B39" s="126" t="s">
        <v>42</v>
      </c>
      <c r="C39" s="125" t="str">
        <f>IFERROR('APPENDIX 16'!C39/NEPI!C39*100,"0.00")</f>
        <v>0.00</v>
      </c>
      <c r="D39" s="125">
        <f>IFERROR('APPENDIX 16'!D39/NEPI!D39*100,"0.00")</f>
        <v>6.1626771371056144</v>
      </c>
      <c r="E39" s="125">
        <f>IFERROR('APPENDIX 16'!E39/NEPI!E39*100,"0.00")</f>
        <v>-204.72980090593066</v>
      </c>
      <c r="F39" s="125">
        <f>IFERROR('APPENDIX 16'!F39/NEPI!F39*100,"0.00")</f>
        <v>41.477399657457745</v>
      </c>
      <c r="G39" s="125">
        <f>IFERROR('APPENDIX 16'!G39/NEPI!G39*100,"0.00")</f>
        <v>1402.0833333333335</v>
      </c>
      <c r="H39" s="125">
        <f>IFERROR('APPENDIX 16'!H39/NEPI!H39*100,"0.00")</f>
        <v>41.20220082530949</v>
      </c>
      <c r="I39" s="125">
        <f>IFERROR('APPENDIX 16'!I39/NEPI!I39*100,"0.00")</f>
        <v>98.862976180595894</v>
      </c>
      <c r="J39" s="125">
        <f>IFERROR('APPENDIX 16'!J39/NEPI!J39*100,"0.00")</f>
        <v>73.467844108692773</v>
      </c>
      <c r="K39" s="125" t="str">
        <f>IFERROR('APPENDIX 16'!K39/NEPI!K39*100,"0.00")</f>
        <v>0.00</v>
      </c>
      <c r="L39" s="125">
        <f>IFERROR('APPENDIX 16'!L39/NEPI!L39*100,"0.00")</f>
        <v>492.47463608292901</v>
      </c>
      <c r="M39" s="125">
        <f>IFERROR('APPENDIX 16'!M39/NEPI!M39*100,"0.00")</f>
        <v>49.822279361718216</v>
      </c>
      <c r="N39" s="125">
        <f>IFERROR('APPENDIX 16'!N39/NEPI!N39*100,"0.00")</f>
        <v>-6.8326402467571805</v>
      </c>
      <c r="O39" s="125" t="str">
        <f>IFERROR('APPENDIX 16'!O39/NEPI!O39*100,"0.00")</f>
        <v>0.00</v>
      </c>
      <c r="P39" s="125">
        <f>IFERROR('APPENDIX 16'!P39/NEPI!P39*100,"0.00")</f>
        <v>-41280</v>
      </c>
      <c r="Q39" s="125">
        <f>IFERROR('APPENDIX 16'!Q39/NEPI!Q39*100,"0.00")</f>
        <v>78.174959649527324</v>
      </c>
    </row>
    <row r="40" spans="2:17" ht="27" customHeight="1" x14ac:dyDescent="0.3">
      <c r="B40" s="126" t="s">
        <v>43</v>
      </c>
      <c r="C40" s="125" t="str">
        <f>IFERROR('APPENDIX 16'!C40/NEPI!C40*100,"0.00")</f>
        <v>0.00</v>
      </c>
      <c r="D40" s="125">
        <f>IFERROR('APPENDIX 16'!D40/NEPI!D40*100,"0.00")</f>
        <v>6.9417662938681071</v>
      </c>
      <c r="E40" s="125">
        <f>IFERROR('APPENDIX 16'!E40/NEPI!E40*100,"0.00")</f>
        <v>14.720812182741117</v>
      </c>
      <c r="F40" s="125">
        <f>IFERROR('APPENDIX 16'!F40/NEPI!F40*100,"0.00")</f>
        <v>16.101949025487254</v>
      </c>
      <c r="G40" s="125">
        <f>IFERROR('APPENDIX 16'!G40/NEPI!G40*100,"0.00")</f>
        <v>23.298309730470535</v>
      </c>
      <c r="H40" s="125">
        <f>IFERROR('APPENDIX 16'!H40/NEPI!H40*100,"0.00")</f>
        <v>12.480660134089737</v>
      </c>
      <c r="I40" s="125">
        <f>IFERROR('APPENDIX 16'!I40/NEPI!I40*100,"0.00")</f>
        <v>58.966083425248172</v>
      </c>
      <c r="J40" s="125">
        <f>IFERROR('APPENDIX 16'!J40/NEPI!J40*100,"0.00")</f>
        <v>55.382644088236773</v>
      </c>
      <c r="K40" s="125" t="str">
        <f>IFERROR('APPENDIX 16'!K40/NEPI!K40*100,"0.00")</f>
        <v>0.00</v>
      </c>
      <c r="L40" s="125">
        <f>IFERROR('APPENDIX 16'!L40/NEPI!L40*100,"0.00")</f>
        <v>6.244599343280143</v>
      </c>
      <c r="M40" s="125">
        <f>IFERROR('APPENDIX 16'!M40/NEPI!M40*100,"0.00")</f>
        <v>9.2592592592592595</v>
      </c>
      <c r="N40" s="125">
        <f>IFERROR('APPENDIX 16'!N40/NEPI!N40*100,"0.00")</f>
        <v>35.148138769308687</v>
      </c>
      <c r="O40" s="125" t="str">
        <f>IFERROR('APPENDIX 16'!O40/NEPI!O40*100,"0.00")</f>
        <v>0.00</v>
      </c>
      <c r="P40" s="125">
        <f>IFERROR('APPENDIX 16'!P40/NEPI!P40*100,"0.00")</f>
        <v>22.446785637497314</v>
      </c>
      <c r="Q40" s="125">
        <f>IFERROR('APPENDIX 16'!Q40/NEPI!Q40*100,"0.00")</f>
        <v>53.947483772780345</v>
      </c>
    </row>
    <row r="41" spans="2:17" ht="27" customHeight="1" x14ac:dyDescent="0.3">
      <c r="B41" s="126" t="s">
        <v>44</v>
      </c>
      <c r="C41" s="125">
        <f>IFERROR('APPENDIX 16'!C41/NEPI!C41*100,"0.00")</f>
        <v>-650</v>
      </c>
      <c r="D41" s="125">
        <f>IFERROR('APPENDIX 16'!D41/NEPI!D41*100,"0.00")</f>
        <v>-3.6301745408023396</v>
      </c>
      <c r="E41" s="125">
        <f>IFERROR('APPENDIX 16'!E41/NEPI!E41*100,"0.00")</f>
        <v>18.443804034582133</v>
      </c>
      <c r="F41" s="125">
        <f>IFERROR('APPENDIX 16'!F41/NEPI!F41*100,"0.00")</f>
        <v>-30.268914999262574</v>
      </c>
      <c r="G41" s="125">
        <f>IFERROR('APPENDIX 16'!G41/NEPI!G41*100,"0.00")</f>
        <v>-65.608959402706489</v>
      </c>
      <c r="H41" s="125">
        <f>IFERROR('APPENDIX 16'!H41/NEPI!H41*100,"0.00")</f>
        <v>340.21164021164026</v>
      </c>
      <c r="I41" s="125">
        <f>IFERROR('APPENDIX 16'!I41/NEPI!I41*100,"0.00")</f>
        <v>37.258978015244445</v>
      </c>
      <c r="J41" s="125">
        <f>IFERROR('APPENDIX 16'!J41/NEPI!J41*100,"0.00")</f>
        <v>19.360415941091595</v>
      </c>
      <c r="K41" s="125">
        <f>IFERROR('APPENDIX 16'!K41/NEPI!K41*100,"0.00")</f>
        <v>0</v>
      </c>
      <c r="L41" s="125">
        <f>IFERROR('APPENDIX 16'!L41/NEPI!L41*100,"0.00")</f>
        <v>-282.21574344023327</v>
      </c>
      <c r="M41" s="125">
        <f>IFERROR('APPENDIX 16'!M41/NEPI!M41*100,"0.00")</f>
        <v>-0.84375317678153905</v>
      </c>
      <c r="N41" s="125">
        <f>IFERROR('APPENDIX 16'!N41/NEPI!N41*100,"0.00")</f>
        <v>213.00844205679201</v>
      </c>
      <c r="O41" s="125">
        <f>IFERROR('APPENDIX 16'!O41/NEPI!O41*100,"0.00")</f>
        <v>1428.5714285714287</v>
      </c>
      <c r="P41" s="125">
        <f>IFERROR('APPENDIX 16'!P41/NEPI!P41*100,"0.00")</f>
        <v>-2.9172932330827068</v>
      </c>
      <c r="Q41" s="125">
        <f>IFERROR('APPENDIX 16'!Q41/NEPI!Q41*100,"0.00")</f>
        <v>62.423765221054964</v>
      </c>
    </row>
    <row r="42" spans="2:17" ht="27" customHeight="1" x14ac:dyDescent="0.3">
      <c r="B42" s="126" t="s">
        <v>45</v>
      </c>
      <c r="C42" s="125">
        <f>IFERROR('APPENDIX 16'!C42/NEPI!C42*100,"0.00")</f>
        <v>-50.256585699623677</v>
      </c>
      <c r="D42" s="125">
        <f>IFERROR('APPENDIX 16'!D42/NEPI!D42*100,"0.00")</f>
        <v>39.990412846785304</v>
      </c>
      <c r="E42" s="125">
        <f>IFERROR('APPENDIX 16'!E42/NEPI!E42*100,"0.00")</f>
        <v>21.986481411941419</v>
      </c>
      <c r="F42" s="125">
        <f>IFERROR('APPENDIX 16'!F42/NEPI!F42*100,"0.00")</f>
        <v>19.542461453833585</v>
      </c>
      <c r="G42" s="125">
        <f>IFERROR('APPENDIX 16'!G42/NEPI!G42*100,"0.00")</f>
        <v>4.6464531218802589</v>
      </c>
      <c r="H42" s="125">
        <f>IFERROR('APPENDIX 16'!H42/NEPI!H42*100,"0.00")</f>
        <v>-14.473963868225292</v>
      </c>
      <c r="I42" s="125">
        <f>IFERROR('APPENDIX 16'!I42/NEPI!I42*100,"0.00")</f>
        <v>121.44831587897056</v>
      </c>
      <c r="J42" s="125">
        <f>IFERROR('APPENDIX 16'!J42/NEPI!J42*100,"0.00")</f>
        <v>43.312083911666683</v>
      </c>
      <c r="K42" s="125" t="str">
        <f>IFERROR('APPENDIX 16'!K42/NEPI!K42*100,"0.00")</f>
        <v>0.00</v>
      </c>
      <c r="L42" s="125">
        <f>IFERROR('APPENDIX 16'!L42/NEPI!L42*100,"0.00")</f>
        <v>47.027724049000646</v>
      </c>
      <c r="M42" s="125">
        <f>IFERROR('APPENDIX 16'!M42/NEPI!M42*100,"0.00")</f>
        <v>31.276054017623125</v>
      </c>
      <c r="N42" s="125">
        <f>IFERROR('APPENDIX 16'!N42/NEPI!N42*100,"0.00")</f>
        <v>1.7864406779661015</v>
      </c>
      <c r="O42" s="125">
        <f>IFERROR('APPENDIX 16'!O42/NEPI!O42*100,"0.00")</f>
        <v>75.414886655894918</v>
      </c>
      <c r="P42" s="125">
        <f>IFERROR('APPENDIX 16'!P42/NEPI!P42*100,"0.00")</f>
        <v>119.43370284437569</v>
      </c>
      <c r="Q42" s="125">
        <f>IFERROR('APPENDIX 16'!Q42/NEPI!Q42*100,"0.00")</f>
        <v>69.496035591280943</v>
      </c>
    </row>
    <row r="43" spans="2:17" ht="27" customHeight="1" x14ac:dyDescent="0.3">
      <c r="B43" s="126" t="s">
        <v>46</v>
      </c>
      <c r="C43" s="125" t="str">
        <f>IFERROR('APPENDIX 16'!C43/NEPI!C43*100,"0.00")</f>
        <v>0.00</v>
      </c>
      <c r="D43" s="125">
        <f>IFERROR('APPENDIX 16'!D43/NEPI!D43*100,"0.00")</f>
        <v>-12.488849241748438</v>
      </c>
      <c r="E43" s="125">
        <f>IFERROR('APPENDIX 16'!E43/NEPI!E43*100,"0.00")</f>
        <v>0</v>
      </c>
      <c r="F43" s="125">
        <f>IFERROR('APPENDIX 16'!F43/NEPI!F43*100,"0.00")</f>
        <v>0</v>
      </c>
      <c r="G43" s="125">
        <f>IFERROR('APPENDIX 16'!G43/NEPI!G43*100,"0.00")</f>
        <v>-75</v>
      </c>
      <c r="H43" s="125">
        <f>IFERROR('APPENDIX 16'!H43/NEPI!H43*100,"0.00")</f>
        <v>-6.25</v>
      </c>
      <c r="I43" s="125">
        <f>IFERROR('APPENDIX 16'!I43/NEPI!I43*100,"0.00")</f>
        <v>81.927531611943465</v>
      </c>
      <c r="J43" s="125">
        <f>IFERROR('APPENDIX 16'!J43/NEPI!J43*100,"0.00")</f>
        <v>17.266059124249832</v>
      </c>
      <c r="K43" s="125">
        <f>IFERROR('APPENDIX 16'!K43/NEPI!K43*100,"0.00")</f>
        <v>80.060885124365655</v>
      </c>
      <c r="L43" s="125">
        <f>IFERROR('APPENDIX 16'!L43/NEPI!L43*100,"0.00")</f>
        <v>-9.0909090909090917</v>
      </c>
      <c r="M43" s="125">
        <f>IFERROR('APPENDIX 16'!M43/NEPI!M43*100,"0.00")</f>
        <v>-14.285714285714285</v>
      </c>
      <c r="N43" s="125">
        <f>IFERROR('APPENDIX 16'!N43/NEPI!N43*100,"0.00")</f>
        <v>-183.69565217391303</v>
      </c>
      <c r="O43" s="125" t="str">
        <f>IFERROR('APPENDIX 16'!O43/NEPI!O43*100,"0.00")</f>
        <v>0.00</v>
      </c>
      <c r="P43" s="125">
        <f>IFERROR('APPENDIX 16'!P43/NEPI!P43*100,"0.00")</f>
        <v>235.70715474209649</v>
      </c>
      <c r="Q43" s="125">
        <f>IFERROR('APPENDIX 16'!Q43/NEPI!Q43*100,"0.00")</f>
        <v>67.639831489282912</v>
      </c>
    </row>
    <row r="44" spans="2:17" ht="27" customHeight="1" x14ac:dyDescent="0.25">
      <c r="B44" s="128" t="s">
        <v>47</v>
      </c>
      <c r="C44" s="129">
        <f>IFERROR('APPENDIX 16'!C44/NEPI!C44*100,"0.00")</f>
        <v>216.73417181837559</v>
      </c>
      <c r="D44" s="129">
        <f>IFERROR('APPENDIX 16'!D44/NEPI!D44*100,"0.00")</f>
        <v>64.021847880695461</v>
      </c>
      <c r="E44" s="129">
        <f>IFERROR('APPENDIX 16'!E44/NEPI!E44*100,"0.00")</f>
        <v>47.029894814541429</v>
      </c>
      <c r="F44" s="129">
        <f>IFERROR('APPENDIX 16'!F44/NEPI!F44*100,"0.00")</f>
        <v>55.266987825068284</v>
      </c>
      <c r="G44" s="129">
        <f>IFERROR('APPENDIX 16'!G44/NEPI!G44*100,"0.00")</f>
        <v>50.567758992101311</v>
      </c>
      <c r="H44" s="129">
        <f>IFERROR('APPENDIX 16'!H44/NEPI!H44*100,"0.00")</f>
        <v>33.066857836254044</v>
      </c>
      <c r="I44" s="129">
        <f>IFERROR('APPENDIX 16'!I44/NEPI!I44*100,"0.00")</f>
        <v>70.916520413339867</v>
      </c>
      <c r="J44" s="129">
        <f>IFERROR('APPENDIX 16'!J44/NEPI!J44*100,"0.00")</f>
        <v>57.389291183642143</v>
      </c>
      <c r="K44" s="129">
        <f>IFERROR('APPENDIX 16'!K44/NEPI!K44*100,"0.00")</f>
        <v>89.173424350544266</v>
      </c>
      <c r="L44" s="129">
        <f>IFERROR('APPENDIX 16'!L44/NEPI!L44*100,"0.00")</f>
        <v>52.990657232144301</v>
      </c>
      <c r="M44" s="129">
        <f>IFERROR('APPENDIX 16'!M44/NEPI!M44*100,"0.00")</f>
        <v>45.157761180539055</v>
      </c>
      <c r="N44" s="129">
        <f>IFERROR('APPENDIX 16'!N44/NEPI!N44*100,"0.00")</f>
        <v>53.230466604692531</v>
      </c>
      <c r="O44" s="129">
        <f>IFERROR('APPENDIX 16'!O44/NEPI!O44*100,"0.00")</f>
        <v>73.353223729006999</v>
      </c>
      <c r="P44" s="129">
        <f>IFERROR('APPENDIX 16'!P44/NEPI!P44*100,"0.00")</f>
        <v>51.610610080860511</v>
      </c>
      <c r="Q44" s="129">
        <f>IFERROR('APPENDIX 16'!Q44/NEPI!Q44*100,"0.00")</f>
        <v>65.330105964578266</v>
      </c>
    </row>
    <row r="45" spans="2:17" ht="27" customHeight="1" x14ac:dyDescent="0.25">
      <c r="B45" s="294" t="s">
        <v>48</v>
      </c>
      <c r="C45" s="294"/>
      <c r="D45" s="294"/>
      <c r="E45" s="294"/>
      <c r="F45" s="294"/>
      <c r="G45" s="294"/>
      <c r="H45" s="294"/>
      <c r="I45" s="294"/>
      <c r="J45" s="294"/>
      <c r="K45" s="294"/>
      <c r="L45" s="294"/>
      <c r="M45" s="294"/>
      <c r="N45" s="294"/>
      <c r="O45" s="294"/>
      <c r="P45" s="294"/>
      <c r="Q45" s="294"/>
    </row>
    <row r="46" spans="2:17" ht="27" customHeight="1" x14ac:dyDescent="0.3">
      <c r="B46" s="126" t="s">
        <v>49</v>
      </c>
      <c r="C46" s="127">
        <f>IFERROR('APPENDIX 16'!C46/NEPI!C46*100,"0.00")</f>
        <v>7.2744752443518665</v>
      </c>
      <c r="D46" s="127">
        <f>IFERROR('APPENDIX 16'!D46/NEPI!D46*100,"0.00")</f>
        <v>6.1039095105369494</v>
      </c>
      <c r="E46" s="127">
        <f>IFERROR('APPENDIX 16'!E46/NEPI!E46*100,"0.00")</f>
        <v>7.518796992481203</v>
      </c>
      <c r="F46" s="127">
        <f>IFERROR('APPENDIX 16'!F46/NEPI!F46*100,"0.00")</f>
        <v>35.984152958401516</v>
      </c>
      <c r="G46" s="127">
        <f>IFERROR('APPENDIX 16'!G46/NEPI!G46*100,"0.00")</f>
        <v>-0.56425955939732275</v>
      </c>
      <c r="H46" s="127">
        <f>IFERROR('APPENDIX 16'!H46/NEPI!H46*100,"0.00")</f>
        <v>189.45050809183292</v>
      </c>
      <c r="I46" s="127">
        <f>IFERROR('APPENDIX 16'!I46/NEPI!I46*100,"0.00")</f>
        <v>59.657320872274141</v>
      </c>
      <c r="J46" s="127">
        <f>IFERROR('APPENDIX 16'!J46/NEPI!J46*100,"0.00")</f>
        <v>67.151048458879302</v>
      </c>
      <c r="K46" s="127" t="str">
        <f>IFERROR('APPENDIX 16'!K46/NEPI!K46*100,"0.00")</f>
        <v>0.00</v>
      </c>
      <c r="L46" s="127">
        <f>IFERROR('APPENDIX 16'!L46/NEPI!L46*100,"0.00")</f>
        <v>94.58473625140293</v>
      </c>
      <c r="M46" s="127">
        <f>IFERROR('APPENDIX 16'!M46/NEPI!M46*100,"0.00")</f>
        <v>46.463547334058759</v>
      </c>
      <c r="N46" s="127">
        <f>IFERROR('APPENDIX 16'!N46/NEPI!N46*100,"0.00")</f>
        <v>-0.84602368866328259</v>
      </c>
      <c r="O46" s="127">
        <f>IFERROR('APPENDIX 16'!O46/NEPI!O46*100,"0.00")</f>
        <v>58.331557639036866</v>
      </c>
      <c r="P46" s="127">
        <f>IFERROR('APPENDIX 16'!P46/NEPI!P46*100,"0.00")</f>
        <v>16.088881097427358</v>
      </c>
      <c r="Q46" s="127">
        <f>IFERROR('APPENDIX 16'!Q46/NEPI!Q46*100,"0.00")</f>
        <v>41.969547110308937</v>
      </c>
    </row>
    <row r="47" spans="2:17" ht="27" customHeight="1" x14ac:dyDescent="0.3">
      <c r="B47" s="126" t="s">
        <v>67</v>
      </c>
      <c r="C47" s="127">
        <f>IFERROR('APPENDIX 16'!C47/NEPI!C47*100,"0.00")</f>
        <v>1371.7484926787251</v>
      </c>
      <c r="D47" s="127">
        <f>IFERROR('APPENDIX 16'!D47/NEPI!D47*100,"0.00")</f>
        <v>62.605432795612714</v>
      </c>
      <c r="E47" s="127" t="str">
        <f>IFERROR('APPENDIX 16'!E47/NEPI!E47*100,"0.00")</f>
        <v>0.00</v>
      </c>
      <c r="F47" s="127">
        <f>IFERROR('APPENDIX 16'!F47/NEPI!F47*100,"0.00")</f>
        <v>33.848312400856493</v>
      </c>
      <c r="G47" s="127">
        <f>IFERROR('APPENDIX 16'!G47/NEPI!G47*100,"0.00")</f>
        <v>-1.5963978714695046</v>
      </c>
      <c r="H47" s="127">
        <f>IFERROR('APPENDIX 16'!H47/NEPI!H47*100,"0.00")</f>
        <v>86.083502579126147</v>
      </c>
      <c r="I47" s="127" t="str">
        <f>IFERROR('APPENDIX 16'!I47/NEPI!I47*100,"0.00")</f>
        <v>0.00</v>
      </c>
      <c r="J47" s="127">
        <f>IFERROR('APPENDIX 16'!J47/NEPI!J47*100,"0.00")</f>
        <v>59.331035582430793</v>
      </c>
      <c r="K47" s="127" t="str">
        <f>IFERROR('APPENDIX 16'!K47/NEPI!K47*100,"0.00")</f>
        <v>0.00</v>
      </c>
      <c r="L47" s="127">
        <f>IFERROR('APPENDIX 16'!L47/NEPI!L47*100,"0.00")</f>
        <v>42.361326309265571</v>
      </c>
      <c r="M47" s="127" t="str">
        <f>IFERROR('APPENDIX 16'!M47/NEPI!M47*100,"0.00")</f>
        <v>0.00</v>
      </c>
      <c r="N47" s="127" t="str">
        <f>IFERROR('APPENDIX 16'!N47/NEPI!N47*100,"0.00")</f>
        <v>0.00</v>
      </c>
      <c r="O47" s="127">
        <f>IFERROR('APPENDIX 16'!O47/NEPI!O47*100,"0.00")</f>
        <v>122.21406505842225</v>
      </c>
      <c r="P47" s="127">
        <f>IFERROR('APPENDIX 16'!P47/NEPI!P47*100,"0.00")</f>
        <v>46.287256759016884</v>
      </c>
      <c r="Q47" s="127">
        <f>IFERROR('APPENDIX 16'!Q47/NEPI!Q47*100,"0.00")</f>
        <v>57.499996936375872</v>
      </c>
    </row>
    <row r="48" spans="2:17" ht="27" customHeight="1" x14ac:dyDescent="0.3">
      <c r="B48" s="126" t="s">
        <v>50</v>
      </c>
      <c r="C48" s="127">
        <f>IFERROR('APPENDIX 16'!C48/NEPI!C48*100,"0.00")</f>
        <v>203.2059912487378</v>
      </c>
      <c r="D48" s="127">
        <f>IFERROR('APPENDIX 16'!D48/NEPI!D48*100,"0.00")</f>
        <v>1.0458156187066459</v>
      </c>
      <c r="E48" s="127">
        <f>IFERROR('APPENDIX 16'!E48/NEPI!E48*100,"0.00")</f>
        <v>46.192363863968289</v>
      </c>
      <c r="F48" s="127">
        <f>IFERROR('APPENDIX 16'!F48/NEPI!F48*100,"0.00")</f>
        <v>43.328711261932426</v>
      </c>
      <c r="G48" s="127">
        <f>IFERROR('APPENDIX 16'!G48/NEPI!G48*100,"0.00")</f>
        <v>76.048849130565884</v>
      </c>
      <c r="H48" s="127">
        <f>IFERROR('APPENDIX 16'!H48/NEPI!H48*100,"0.00")</f>
        <v>106.64961065866552</v>
      </c>
      <c r="I48" s="127">
        <f>IFERROR('APPENDIX 16'!I48/NEPI!I48*100,"0.00")</f>
        <v>39.612166076601227</v>
      </c>
      <c r="J48" s="127">
        <f>IFERROR('APPENDIX 16'!J48/NEPI!J48*100,"0.00")</f>
        <v>59.567226510674217</v>
      </c>
      <c r="K48" s="127" t="str">
        <f>IFERROR('APPENDIX 16'!K48/NEPI!K48*100,"0.00")</f>
        <v>0.00</v>
      </c>
      <c r="L48" s="127">
        <f>IFERROR('APPENDIX 16'!L48/NEPI!L48*100,"0.00")</f>
        <v>-32.722765045072919</v>
      </c>
      <c r="M48" s="127">
        <f>IFERROR('APPENDIX 16'!M48/NEPI!M48*100,"0.00")</f>
        <v>174.02606453411386</v>
      </c>
      <c r="N48" s="127">
        <f>IFERROR('APPENDIX 16'!N48/NEPI!N48*100,"0.00")</f>
        <v>1139.3132030787449</v>
      </c>
      <c r="O48" s="127">
        <f>IFERROR('APPENDIX 16'!O48/NEPI!O48*100,"0.00")</f>
        <v>53.020001586467167</v>
      </c>
      <c r="P48" s="127">
        <f>IFERROR('APPENDIX 16'!P48/NEPI!P48*100,"0.00")</f>
        <v>80.658237317626188</v>
      </c>
      <c r="Q48" s="127">
        <f>IFERROR('APPENDIX 16'!Q48/NEPI!Q48*100,"0.00")</f>
        <v>54.553247165449037</v>
      </c>
    </row>
    <row r="49" spans="2:17" ht="27" customHeight="1" x14ac:dyDescent="0.25">
      <c r="B49" s="128" t="s">
        <v>47</v>
      </c>
      <c r="C49" s="129">
        <f>IFERROR('APPENDIX 16'!C49/NEPI!C49*100,"0.00")</f>
        <v>160.54765542366906</v>
      </c>
      <c r="D49" s="129">
        <f>IFERROR('APPENDIX 16'!D49/NEPI!D49*100,"0.00")</f>
        <v>16.889790044727391</v>
      </c>
      <c r="E49" s="129">
        <f>IFERROR('APPENDIX 16'!E49/NEPI!E49*100,"0.00")</f>
        <v>52.422480620155042</v>
      </c>
      <c r="F49" s="129">
        <f>IFERROR('APPENDIX 16'!F49/NEPI!F49*100,"0.00")</f>
        <v>39.903972424948321</v>
      </c>
      <c r="G49" s="129">
        <f>IFERROR('APPENDIX 16'!G49/NEPI!G49*100,"0.00")</f>
        <v>63.687263896384238</v>
      </c>
      <c r="H49" s="129">
        <f>IFERROR('APPENDIX 16'!H49/NEPI!H49*100,"0.00")</f>
        <v>106.4049129944502</v>
      </c>
      <c r="I49" s="129">
        <f>IFERROR('APPENDIX 16'!I49/NEPI!I49*100,"0.00")</f>
        <v>40.596786534047439</v>
      </c>
      <c r="J49" s="129">
        <f>IFERROR('APPENDIX 16'!J49/NEPI!J49*100,"0.00")</f>
        <v>60.445653549285083</v>
      </c>
      <c r="K49" s="129" t="str">
        <f>IFERROR('APPENDIX 16'!K49/NEPI!K49*100,"0.00")</f>
        <v>0.00</v>
      </c>
      <c r="L49" s="129">
        <f>IFERROR('APPENDIX 16'!L49/NEPI!L49*100,"0.00")</f>
        <v>-24.44559897186295</v>
      </c>
      <c r="M49" s="129">
        <f>IFERROR('APPENDIX 16'!M49/NEPI!M49*100,"0.00")</f>
        <v>173.12471167153623</v>
      </c>
      <c r="N49" s="129">
        <f>IFERROR('APPENDIX 16'!N49/NEPI!N49*100,"0.00")</f>
        <v>843.77192982456143</v>
      </c>
      <c r="O49" s="129">
        <f>IFERROR('APPENDIX 16'!O49/NEPI!O49*100,"0.00")</f>
        <v>62.103398204731405</v>
      </c>
      <c r="P49" s="129">
        <f>IFERROR('APPENDIX 16'!P49/NEPI!P49*100,"0.00")</f>
        <v>69.328594294539826</v>
      </c>
      <c r="Q49" s="129">
        <f>IFERROR('APPENDIX 16'!Q49/NEPI!Q49*100,"0.00")</f>
        <v>53.720668231002698</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3:S58"/>
  <sheetViews>
    <sheetView showGridLines="0" zoomScale="53" zoomScaleNormal="53" workbookViewId="0">
      <selection activeCell="L21" sqref="L21"/>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2.5" customHeight="1" x14ac:dyDescent="0.25">
      <c r="B4" s="290" t="s">
        <v>300</v>
      </c>
      <c r="C4" s="290"/>
      <c r="D4" s="290"/>
      <c r="E4" s="290"/>
      <c r="F4" s="290"/>
      <c r="G4" s="290"/>
      <c r="H4" s="290"/>
      <c r="I4" s="290"/>
      <c r="J4" s="290"/>
      <c r="K4" s="290"/>
      <c r="L4" s="290"/>
      <c r="M4" s="290"/>
      <c r="N4" s="290"/>
      <c r="O4" s="290"/>
      <c r="P4" s="290"/>
      <c r="Q4" s="290"/>
      <c r="R4" s="13"/>
    </row>
    <row r="5" spans="2:18" ht="30"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30" customHeight="1" x14ac:dyDescent="0.25">
      <c r="B6" s="291" t="s">
        <v>16</v>
      </c>
      <c r="C6" s="291"/>
      <c r="D6" s="291"/>
      <c r="E6" s="291"/>
      <c r="F6" s="291"/>
      <c r="G6" s="291"/>
      <c r="H6" s="291"/>
      <c r="I6" s="291"/>
      <c r="J6" s="291"/>
      <c r="K6" s="291"/>
      <c r="L6" s="291"/>
      <c r="M6" s="291"/>
      <c r="N6" s="291"/>
      <c r="O6" s="291"/>
      <c r="P6" s="291"/>
      <c r="Q6" s="291"/>
      <c r="R6" s="121"/>
    </row>
    <row r="7" spans="2:18" ht="30" customHeight="1" x14ac:dyDescent="0.25">
      <c r="B7" s="114" t="s">
        <v>17</v>
      </c>
      <c r="C7" s="117">
        <v>0</v>
      </c>
      <c r="D7" s="117">
        <v>18</v>
      </c>
      <c r="E7" s="117">
        <v>186</v>
      </c>
      <c r="F7" s="117">
        <v>9</v>
      </c>
      <c r="G7" s="117">
        <v>-399</v>
      </c>
      <c r="H7" s="117">
        <v>350</v>
      </c>
      <c r="I7" s="117">
        <v>0</v>
      </c>
      <c r="J7" s="117">
        <v>0</v>
      </c>
      <c r="K7" s="117">
        <v>0</v>
      </c>
      <c r="L7" s="117">
        <v>8660</v>
      </c>
      <c r="M7" s="117">
        <v>79</v>
      </c>
      <c r="N7" s="117">
        <v>6863</v>
      </c>
      <c r="O7" s="117">
        <v>-334002</v>
      </c>
      <c r="P7" s="117">
        <v>16458</v>
      </c>
      <c r="Q7" s="120">
        <v>-301779</v>
      </c>
      <c r="R7" s="131"/>
    </row>
    <row r="8" spans="2:18" ht="30" customHeight="1" x14ac:dyDescent="0.25">
      <c r="B8" s="114" t="s">
        <v>18</v>
      </c>
      <c r="C8" s="117">
        <v>0</v>
      </c>
      <c r="D8" s="117">
        <v>7585</v>
      </c>
      <c r="E8" s="117">
        <v>714</v>
      </c>
      <c r="F8" s="117">
        <v>-92394</v>
      </c>
      <c r="G8" s="117">
        <v>-2944</v>
      </c>
      <c r="H8" s="117">
        <v>86106</v>
      </c>
      <c r="I8" s="117">
        <v>443625</v>
      </c>
      <c r="J8" s="117">
        <v>4144</v>
      </c>
      <c r="K8" s="117">
        <v>-513484</v>
      </c>
      <c r="L8" s="117">
        <v>-50219</v>
      </c>
      <c r="M8" s="117">
        <v>4150</v>
      </c>
      <c r="N8" s="117">
        <v>24233</v>
      </c>
      <c r="O8" s="117">
        <v>0</v>
      </c>
      <c r="P8" s="117">
        <v>-22145</v>
      </c>
      <c r="Q8" s="120">
        <v>-110629</v>
      </c>
      <c r="R8" s="131"/>
    </row>
    <row r="9" spans="2:18" ht="30" customHeight="1" x14ac:dyDescent="0.25">
      <c r="B9" s="114" t="s">
        <v>19</v>
      </c>
      <c r="C9" s="117">
        <v>1656</v>
      </c>
      <c r="D9" s="117">
        <v>22862</v>
      </c>
      <c r="E9" s="117">
        <v>9484</v>
      </c>
      <c r="F9" s="117">
        <v>29083</v>
      </c>
      <c r="G9" s="117">
        <v>-20977</v>
      </c>
      <c r="H9" s="117">
        <v>5665</v>
      </c>
      <c r="I9" s="117">
        <v>66014</v>
      </c>
      <c r="J9" s="117">
        <v>25595</v>
      </c>
      <c r="K9" s="117">
        <v>0</v>
      </c>
      <c r="L9" s="117">
        <v>-33558</v>
      </c>
      <c r="M9" s="117">
        <v>8600</v>
      </c>
      <c r="N9" s="117">
        <v>11907</v>
      </c>
      <c r="O9" s="117">
        <v>0</v>
      </c>
      <c r="P9" s="117">
        <v>0</v>
      </c>
      <c r="Q9" s="120">
        <v>126333</v>
      </c>
      <c r="R9" s="131"/>
    </row>
    <row r="10" spans="2:18" ht="30" customHeight="1" x14ac:dyDescent="0.25">
      <c r="B10" s="114" t="s">
        <v>199</v>
      </c>
      <c r="C10" s="117">
        <v>-7993</v>
      </c>
      <c r="D10" s="117">
        <v>-5613</v>
      </c>
      <c r="E10" s="117">
        <v>-8891</v>
      </c>
      <c r="F10" s="117">
        <v>-21348</v>
      </c>
      <c r="G10" s="117">
        <v>-17996</v>
      </c>
      <c r="H10" s="117">
        <v>-24592</v>
      </c>
      <c r="I10" s="117">
        <v>-22152</v>
      </c>
      <c r="J10" s="117">
        <v>-15456</v>
      </c>
      <c r="K10" s="117">
        <v>0</v>
      </c>
      <c r="L10" s="117">
        <v>-352</v>
      </c>
      <c r="M10" s="117">
        <v>-8589</v>
      </c>
      <c r="N10" s="117">
        <v>-4820</v>
      </c>
      <c r="O10" s="117">
        <v>0</v>
      </c>
      <c r="P10" s="117">
        <v>-6481</v>
      </c>
      <c r="Q10" s="120">
        <v>-144282</v>
      </c>
      <c r="R10" s="131"/>
    </row>
    <row r="11" spans="2:18" ht="30" customHeight="1" x14ac:dyDescent="0.25">
      <c r="B11" s="114" t="s">
        <v>20</v>
      </c>
      <c r="C11" s="117">
        <v>642</v>
      </c>
      <c r="D11" s="117">
        <v>-5321</v>
      </c>
      <c r="E11" s="117">
        <v>-13279</v>
      </c>
      <c r="F11" s="117">
        <v>-12973</v>
      </c>
      <c r="G11" s="117">
        <v>-12793</v>
      </c>
      <c r="H11" s="117">
        <v>29910</v>
      </c>
      <c r="I11" s="117">
        <v>-31524</v>
      </c>
      <c r="J11" s="117">
        <v>45718</v>
      </c>
      <c r="K11" s="117">
        <v>0</v>
      </c>
      <c r="L11" s="117">
        <v>2273</v>
      </c>
      <c r="M11" s="117">
        <v>25417</v>
      </c>
      <c r="N11" s="117">
        <v>4949</v>
      </c>
      <c r="O11" s="117">
        <v>5707</v>
      </c>
      <c r="P11" s="117">
        <v>-10798</v>
      </c>
      <c r="Q11" s="120">
        <v>27927</v>
      </c>
      <c r="R11" s="131"/>
    </row>
    <row r="12" spans="2:18" ht="30" customHeight="1" x14ac:dyDescent="0.25">
      <c r="B12" s="114" t="s">
        <v>191</v>
      </c>
      <c r="C12" s="117">
        <v>0</v>
      </c>
      <c r="D12" s="117">
        <v>17241</v>
      </c>
      <c r="E12" s="117">
        <v>-2060</v>
      </c>
      <c r="F12" s="117">
        <v>23556</v>
      </c>
      <c r="G12" s="117">
        <v>20574</v>
      </c>
      <c r="H12" s="117">
        <v>16609</v>
      </c>
      <c r="I12" s="117">
        <v>-323769</v>
      </c>
      <c r="J12" s="117">
        <v>-120018</v>
      </c>
      <c r="K12" s="117">
        <v>0</v>
      </c>
      <c r="L12" s="117">
        <v>42912</v>
      </c>
      <c r="M12" s="117">
        <v>-50993</v>
      </c>
      <c r="N12" s="117">
        <v>-20136</v>
      </c>
      <c r="O12" s="117">
        <v>4622</v>
      </c>
      <c r="P12" s="117">
        <v>-8180</v>
      </c>
      <c r="Q12" s="120">
        <v>-399643</v>
      </c>
      <c r="R12" s="131"/>
    </row>
    <row r="13" spans="2:18" ht="30" customHeight="1" x14ac:dyDescent="0.25">
      <c r="B13" s="114" t="s">
        <v>21</v>
      </c>
      <c r="C13" s="117">
        <v>0</v>
      </c>
      <c r="D13" s="117">
        <v>-1876</v>
      </c>
      <c r="E13" s="117">
        <v>6862</v>
      </c>
      <c r="F13" s="117">
        <v>-6977</v>
      </c>
      <c r="G13" s="117">
        <v>9039</v>
      </c>
      <c r="H13" s="117">
        <v>-18896</v>
      </c>
      <c r="I13" s="117">
        <v>-22255</v>
      </c>
      <c r="J13" s="117">
        <v>-11519</v>
      </c>
      <c r="K13" s="117">
        <v>-16462</v>
      </c>
      <c r="L13" s="117">
        <v>-2718</v>
      </c>
      <c r="M13" s="117">
        <v>-28314</v>
      </c>
      <c r="N13" s="117">
        <v>21652</v>
      </c>
      <c r="O13" s="117">
        <v>-11679</v>
      </c>
      <c r="P13" s="117">
        <v>28021</v>
      </c>
      <c r="Q13" s="120">
        <v>-55121</v>
      </c>
      <c r="R13" s="131"/>
    </row>
    <row r="14" spans="2:18" ht="30" customHeight="1" x14ac:dyDescent="0.25">
      <c r="B14" s="114" t="s">
        <v>22</v>
      </c>
      <c r="C14" s="117">
        <v>0</v>
      </c>
      <c r="D14" s="117">
        <v>12432</v>
      </c>
      <c r="E14" s="117">
        <v>9492</v>
      </c>
      <c r="F14" s="117">
        <v>-5530</v>
      </c>
      <c r="G14" s="117">
        <v>-29147</v>
      </c>
      <c r="H14" s="117">
        <v>-33501</v>
      </c>
      <c r="I14" s="117">
        <v>-110880</v>
      </c>
      <c r="J14" s="117">
        <v>8387</v>
      </c>
      <c r="K14" s="117">
        <v>0</v>
      </c>
      <c r="L14" s="117">
        <v>32387</v>
      </c>
      <c r="M14" s="117">
        <v>15837</v>
      </c>
      <c r="N14" s="117">
        <v>-26123</v>
      </c>
      <c r="O14" s="117">
        <v>78068</v>
      </c>
      <c r="P14" s="117">
        <v>-52858</v>
      </c>
      <c r="Q14" s="120">
        <v>-101436</v>
      </c>
      <c r="R14" s="131"/>
    </row>
    <row r="15" spans="2:18" ht="30" customHeight="1" x14ac:dyDescent="0.25">
      <c r="B15" s="114" t="s">
        <v>23</v>
      </c>
      <c r="C15" s="117">
        <v>-393</v>
      </c>
      <c r="D15" s="117">
        <v>-2102</v>
      </c>
      <c r="E15" s="117">
        <v>2817</v>
      </c>
      <c r="F15" s="117">
        <v>10679</v>
      </c>
      <c r="G15" s="117">
        <v>142</v>
      </c>
      <c r="H15" s="117">
        <v>7015</v>
      </c>
      <c r="I15" s="117">
        <v>-801</v>
      </c>
      <c r="J15" s="117">
        <v>-9087</v>
      </c>
      <c r="K15" s="117">
        <v>0</v>
      </c>
      <c r="L15" s="117">
        <v>3580</v>
      </c>
      <c r="M15" s="117">
        <v>-8785</v>
      </c>
      <c r="N15" s="117">
        <v>4156</v>
      </c>
      <c r="O15" s="117">
        <v>0</v>
      </c>
      <c r="P15" s="117">
        <v>-2258</v>
      </c>
      <c r="Q15" s="120">
        <v>4965</v>
      </c>
      <c r="R15" s="131"/>
    </row>
    <row r="16" spans="2:18" ht="30" customHeight="1" x14ac:dyDescent="0.25">
      <c r="B16" s="114" t="s">
        <v>24</v>
      </c>
      <c r="C16" s="117">
        <v>0</v>
      </c>
      <c r="D16" s="117">
        <v>0</v>
      </c>
      <c r="E16" s="117">
        <v>0</v>
      </c>
      <c r="F16" s="117">
        <v>0</v>
      </c>
      <c r="G16" s="117">
        <v>0</v>
      </c>
      <c r="H16" s="117">
        <v>0</v>
      </c>
      <c r="I16" s="117">
        <v>90804</v>
      </c>
      <c r="J16" s="117">
        <v>12991</v>
      </c>
      <c r="K16" s="117">
        <v>-122539</v>
      </c>
      <c r="L16" s="117">
        <v>0</v>
      </c>
      <c r="M16" s="117">
        <v>0</v>
      </c>
      <c r="N16" s="117">
        <v>0</v>
      </c>
      <c r="O16" s="117">
        <v>0</v>
      </c>
      <c r="P16" s="117">
        <v>0</v>
      </c>
      <c r="Q16" s="120">
        <v>-18744</v>
      </c>
      <c r="R16" s="131"/>
    </row>
    <row r="17" spans="2:18" ht="30" customHeight="1" x14ac:dyDescent="0.25">
      <c r="B17" s="114" t="s">
        <v>25</v>
      </c>
      <c r="C17" s="117">
        <v>-12882</v>
      </c>
      <c r="D17" s="117">
        <v>17479</v>
      </c>
      <c r="E17" s="117">
        <v>2346</v>
      </c>
      <c r="F17" s="117">
        <v>-4208</v>
      </c>
      <c r="G17" s="117">
        <v>-10757</v>
      </c>
      <c r="H17" s="117">
        <v>17065</v>
      </c>
      <c r="I17" s="117">
        <v>-47314</v>
      </c>
      <c r="J17" s="117">
        <v>53338</v>
      </c>
      <c r="K17" s="117">
        <v>-21373</v>
      </c>
      <c r="L17" s="117">
        <v>-133</v>
      </c>
      <c r="M17" s="117">
        <v>-24894</v>
      </c>
      <c r="N17" s="117">
        <v>13257</v>
      </c>
      <c r="O17" s="117">
        <v>0</v>
      </c>
      <c r="P17" s="117">
        <v>-9884</v>
      </c>
      <c r="Q17" s="120">
        <v>-27959</v>
      </c>
      <c r="R17" s="131"/>
    </row>
    <row r="18" spans="2:18" ht="30" customHeight="1" x14ac:dyDescent="0.25">
      <c r="B18" s="114" t="s">
        <v>26</v>
      </c>
      <c r="C18" s="117">
        <v>0</v>
      </c>
      <c r="D18" s="117">
        <v>6291</v>
      </c>
      <c r="E18" s="117">
        <v>5236</v>
      </c>
      <c r="F18" s="117">
        <v>11247</v>
      </c>
      <c r="G18" s="117">
        <v>9197</v>
      </c>
      <c r="H18" s="117">
        <v>-2298</v>
      </c>
      <c r="I18" s="117">
        <v>-72955</v>
      </c>
      <c r="J18" s="117">
        <v>-112917</v>
      </c>
      <c r="K18" s="117">
        <v>0</v>
      </c>
      <c r="L18" s="117">
        <v>12115</v>
      </c>
      <c r="M18" s="117">
        <v>8755</v>
      </c>
      <c r="N18" s="117">
        <v>35814</v>
      </c>
      <c r="O18" s="117">
        <v>-177811</v>
      </c>
      <c r="P18" s="117">
        <v>-2293</v>
      </c>
      <c r="Q18" s="120">
        <v>-279620</v>
      </c>
      <c r="R18" s="131"/>
    </row>
    <row r="19" spans="2:18" ht="30" customHeight="1" x14ac:dyDescent="0.25">
      <c r="B19" s="114" t="s">
        <v>27</v>
      </c>
      <c r="C19" s="117">
        <v>-16934</v>
      </c>
      <c r="D19" s="117">
        <v>1932</v>
      </c>
      <c r="E19" s="117">
        <v>-1124</v>
      </c>
      <c r="F19" s="117">
        <v>-12958</v>
      </c>
      <c r="G19" s="117">
        <v>8001</v>
      </c>
      <c r="H19" s="117">
        <v>68169</v>
      </c>
      <c r="I19" s="117">
        <v>-3130</v>
      </c>
      <c r="J19" s="117">
        <v>-11316</v>
      </c>
      <c r="K19" s="117">
        <v>34359</v>
      </c>
      <c r="L19" s="117">
        <v>62883</v>
      </c>
      <c r="M19" s="117">
        <v>2004</v>
      </c>
      <c r="N19" s="117">
        <v>-111500</v>
      </c>
      <c r="O19" s="117">
        <v>53617</v>
      </c>
      <c r="P19" s="117">
        <v>97288</v>
      </c>
      <c r="Q19" s="120">
        <v>171291</v>
      </c>
      <c r="R19" s="131"/>
    </row>
    <row r="20" spans="2:18" ht="30" customHeight="1" x14ac:dyDescent="0.25">
      <c r="B20" s="114" t="s">
        <v>28</v>
      </c>
      <c r="C20" s="117">
        <v>540</v>
      </c>
      <c r="D20" s="117">
        <v>-7710</v>
      </c>
      <c r="E20" s="117">
        <v>-1377</v>
      </c>
      <c r="F20" s="117">
        <v>28117</v>
      </c>
      <c r="G20" s="117">
        <v>27267</v>
      </c>
      <c r="H20" s="117">
        <v>760</v>
      </c>
      <c r="I20" s="117">
        <v>-68870</v>
      </c>
      <c r="J20" s="117">
        <v>-128122</v>
      </c>
      <c r="K20" s="117">
        <v>0</v>
      </c>
      <c r="L20" s="117">
        <v>-2907</v>
      </c>
      <c r="M20" s="117">
        <v>91960</v>
      </c>
      <c r="N20" s="117">
        <v>-25226</v>
      </c>
      <c r="O20" s="117">
        <v>0</v>
      </c>
      <c r="P20" s="117">
        <v>-19599</v>
      </c>
      <c r="Q20" s="120">
        <v>-105169</v>
      </c>
      <c r="R20" s="131"/>
    </row>
    <row r="21" spans="2:18" ht="30" customHeight="1" x14ac:dyDescent="0.25">
      <c r="B21" s="114" t="s">
        <v>29</v>
      </c>
      <c r="C21" s="117">
        <v>686</v>
      </c>
      <c r="D21" s="117">
        <v>-30485</v>
      </c>
      <c r="E21" s="117">
        <v>-2057</v>
      </c>
      <c r="F21" s="117">
        <v>-286</v>
      </c>
      <c r="G21" s="117">
        <v>13077</v>
      </c>
      <c r="H21" s="117">
        <v>2748</v>
      </c>
      <c r="I21" s="117">
        <v>-120257</v>
      </c>
      <c r="J21" s="117">
        <v>6126</v>
      </c>
      <c r="K21" s="117">
        <v>-5724</v>
      </c>
      <c r="L21" s="117">
        <v>-21125</v>
      </c>
      <c r="M21" s="117">
        <v>6555</v>
      </c>
      <c r="N21" s="117">
        <v>43789</v>
      </c>
      <c r="O21" s="117">
        <v>14416</v>
      </c>
      <c r="P21" s="117">
        <v>5721</v>
      </c>
      <c r="Q21" s="120">
        <v>-86816</v>
      </c>
      <c r="R21" s="131"/>
    </row>
    <row r="22" spans="2:18" ht="30" customHeight="1" x14ac:dyDescent="0.25">
      <c r="B22" s="114" t="s">
        <v>30</v>
      </c>
      <c r="C22" s="117">
        <v>5996</v>
      </c>
      <c r="D22" s="117">
        <v>8477</v>
      </c>
      <c r="E22" s="117">
        <v>-7689</v>
      </c>
      <c r="F22" s="117">
        <v>-1408</v>
      </c>
      <c r="G22" s="117">
        <v>9628</v>
      </c>
      <c r="H22" s="117">
        <v>38301</v>
      </c>
      <c r="I22" s="117">
        <v>-27624</v>
      </c>
      <c r="J22" s="117">
        <v>-30122</v>
      </c>
      <c r="K22" s="117">
        <v>0</v>
      </c>
      <c r="L22" s="117">
        <v>-16556</v>
      </c>
      <c r="M22" s="117">
        <v>3290</v>
      </c>
      <c r="N22" s="117">
        <v>-8058</v>
      </c>
      <c r="O22" s="117">
        <v>-77945</v>
      </c>
      <c r="P22" s="117">
        <v>6872</v>
      </c>
      <c r="Q22" s="120">
        <v>-96838</v>
      </c>
      <c r="R22" s="131"/>
    </row>
    <row r="23" spans="2:18" ht="30" customHeight="1" x14ac:dyDescent="0.25">
      <c r="B23" s="114" t="s">
        <v>31</v>
      </c>
      <c r="C23" s="117">
        <v>0</v>
      </c>
      <c r="D23" s="117">
        <v>186</v>
      </c>
      <c r="E23" s="117">
        <v>-3285</v>
      </c>
      <c r="F23" s="117">
        <v>-15691</v>
      </c>
      <c r="G23" s="117">
        <v>8962</v>
      </c>
      <c r="H23" s="117">
        <v>19379</v>
      </c>
      <c r="I23" s="117">
        <v>9323</v>
      </c>
      <c r="J23" s="117">
        <v>-21496</v>
      </c>
      <c r="K23" s="117">
        <v>428</v>
      </c>
      <c r="L23" s="117">
        <v>8669</v>
      </c>
      <c r="M23" s="117">
        <v>-2998</v>
      </c>
      <c r="N23" s="117">
        <v>-76715</v>
      </c>
      <c r="O23" s="117">
        <v>95634</v>
      </c>
      <c r="P23" s="117">
        <v>2941</v>
      </c>
      <c r="Q23" s="120">
        <v>25337</v>
      </c>
      <c r="R23" s="131"/>
    </row>
    <row r="24" spans="2:18" ht="30" customHeight="1" x14ac:dyDescent="0.25">
      <c r="B24" s="114" t="s">
        <v>32</v>
      </c>
      <c r="C24" s="117">
        <v>0</v>
      </c>
      <c r="D24" s="117">
        <v>-898</v>
      </c>
      <c r="E24" s="117">
        <v>-585</v>
      </c>
      <c r="F24" s="117">
        <v>-1433</v>
      </c>
      <c r="G24" s="117">
        <v>-41</v>
      </c>
      <c r="H24" s="117">
        <v>248</v>
      </c>
      <c r="I24" s="117">
        <v>-14329</v>
      </c>
      <c r="J24" s="117">
        <v>-2485</v>
      </c>
      <c r="K24" s="117">
        <v>-201104</v>
      </c>
      <c r="L24" s="117">
        <v>41</v>
      </c>
      <c r="M24" s="117">
        <v>-1885</v>
      </c>
      <c r="N24" s="117">
        <v>-519</v>
      </c>
      <c r="O24" s="117">
        <v>0</v>
      </c>
      <c r="P24" s="117">
        <v>18</v>
      </c>
      <c r="Q24" s="120">
        <v>-222969</v>
      </c>
      <c r="R24" s="131"/>
    </row>
    <row r="25" spans="2:18" ht="30" customHeight="1" x14ac:dyDescent="0.25">
      <c r="B25" s="114" t="s">
        <v>33</v>
      </c>
      <c r="C25" s="117">
        <v>-6686</v>
      </c>
      <c r="D25" s="117">
        <v>-237</v>
      </c>
      <c r="E25" s="117">
        <v>-1130</v>
      </c>
      <c r="F25" s="117">
        <v>32145</v>
      </c>
      <c r="G25" s="117">
        <v>-34552</v>
      </c>
      <c r="H25" s="117">
        <v>18187</v>
      </c>
      <c r="I25" s="117">
        <v>-44054</v>
      </c>
      <c r="J25" s="117">
        <v>34587</v>
      </c>
      <c r="K25" s="117">
        <v>0</v>
      </c>
      <c r="L25" s="117">
        <v>-3827</v>
      </c>
      <c r="M25" s="117">
        <v>-4189</v>
      </c>
      <c r="N25" s="117">
        <v>11465</v>
      </c>
      <c r="O25" s="117">
        <v>329214</v>
      </c>
      <c r="P25" s="117">
        <v>31021</v>
      </c>
      <c r="Q25" s="120">
        <v>361944</v>
      </c>
      <c r="R25" s="131"/>
    </row>
    <row r="26" spans="2:18" ht="30" customHeight="1" x14ac:dyDescent="0.25">
      <c r="B26" s="114" t="s">
        <v>34</v>
      </c>
      <c r="C26" s="117">
        <v>6</v>
      </c>
      <c r="D26" s="117">
        <v>1020</v>
      </c>
      <c r="E26" s="117">
        <v>11730</v>
      </c>
      <c r="F26" s="117">
        <v>-4260</v>
      </c>
      <c r="G26" s="117">
        <v>-10485</v>
      </c>
      <c r="H26" s="117">
        <v>37177</v>
      </c>
      <c r="I26" s="117">
        <v>8723</v>
      </c>
      <c r="J26" s="117">
        <v>-62489</v>
      </c>
      <c r="K26" s="117">
        <v>0</v>
      </c>
      <c r="L26" s="117">
        <v>-1986</v>
      </c>
      <c r="M26" s="117">
        <v>26675</v>
      </c>
      <c r="N26" s="117">
        <v>-81974</v>
      </c>
      <c r="O26" s="117">
        <v>-29677</v>
      </c>
      <c r="P26" s="117">
        <v>3465</v>
      </c>
      <c r="Q26" s="120">
        <v>-102075</v>
      </c>
      <c r="R26" s="131"/>
    </row>
    <row r="27" spans="2:18" ht="30" customHeight="1" x14ac:dyDescent="0.25">
      <c r="B27" s="114" t="s">
        <v>35</v>
      </c>
      <c r="C27" s="117">
        <v>0</v>
      </c>
      <c r="D27" s="117">
        <v>-7881</v>
      </c>
      <c r="E27" s="117">
        <v>8330</v>
      </c>
      <c r="F27" s="117">
        <v>-19147</v>
      </c>
      <c r="G27" s="117">
        <v>4830</v>
      </c>
      <c r="H27" s="117">
        <v>1625</v>
      </c>
      <c r="I27" s="117">
        <v>56485</v>
      </c>
      <c r="J27" s="117">
        <v>-1373</v>
      </c>
      <c r="K27" s="117">
        <v>0</v>
      </c>
      <c r="L27" s="117">
        <v>2194</v>
      </c>
      <c r="M27" s="117">
        <v>24356</v>
      </c>
      <c r="N27" s="117">
        <v>18427</v>
      </c>
      <c r="O27" s="117">
        <v>0</v>
      </c>
      <c r="P27" s="117">
        <v>-6556</v>
      </c>
      <c r="Q27" s="120">
        <v>81289</v>
      </c>
      <c r="R27" s="131"/>
    </row>
    <row r="28" spans="2:18" ht="30" customHeight="1" x14ac:dyDescent="0.25">
      <c r="B28" s="114" t="s">
        <v>36</v>
      </c>
      <c r="C28" s="117">
        <v>0</v>
      </c>
      <c r="D28" s="117">
        <v>-25987</v>
      </c>
      <c r="E28" s="117">
        <v>9927</v>
      </c>
      <c r="F28" s="117">
        <v>-81610</v>
      </c>
      <c r="G28" s="117">
        <v>-49485</v>
      </c>
      <c r="H28" s="117">
        <v>-8202</v>
      </c>
      <c r="I28" s="117">
        <v>15022</v>
      </c>
      <c r="J28" s="117">
        <v>58424</v>
      </c>
      <c r="K28" s="117">
        <v>0</v>
      </c>
      <c r="L28" s="117">
        <v>-2349</v>
      </c>
      <c r="M28" s="117">
        <v>-12542</v>
      </c>
      <c r="N28" s="117">
        <v>-6724</v>
      </c>
      <c r="O28" s="117">
        <v>-5646</v>
      </c>
      <c r="P28" s="117">
        <v>33354</v>
      </c>
      <c r="Q28" s="120">
        <v>-75818</v>
      </c>
      <c r="R28" s="131"/>
    </row>
    <row r="29" spans="2:18" ht="30" customHeight="1" x14ac:dyDescent="0.25">
      <c r="B29" s="114" t="s">
        <v>37</v>
      </c>
      <c r="C29" s="117">
        <v>-947</v>
      </c>
      <c r="D29" s="117">
        <v>2633</v>
      </c>
      <c r="E29" s="117">
        <v>2047</v>
      </c>
      <c r="F29" s="117">
        <v>19753</v>
      </c>
      <c r="G29" s="117">
        <v>5830</v>
      </c>
      <c r="H29" s="117">
        <v>8662</v>
      </c>
      <c r="I29" s="117">
        <v>3072</v>
      </c>
      <c r="J29" s="117">
        <v>31059</v>
      </c>
      <c r="K29" s="117">
        <v>0</v>
      </c>
      <c r="L29" s="117">
        <v>6222</v>
      </c>
      <c r="M29" s="117">
        <v>-12639</v>
      </c>
      <c r="N29" s="117">
        <v>14584</v>
      </c>
      <c r="O29" s="117">
        <v>0</v>
      </c>
      <c r="P29" s="117">
        <v>19786</v>
      </c>
      <c r="Q29" s="120">
        <v>100063</v>
      </c>
      <c r="R29" s="131"/>
    </row>
    <row r="30" spans="2:18" ht="30" customHeight="1" x14ac:dyDescent="0.25">
      <c r="B30" s="114" t="s">
        <v>38</v>
      </c>
      <c r="C30" s="117">
        <v>0</v>
      </c>
      <c r="D30" s="117">
        <v>1758</v>
      </c>
      <c r="E30" s="117">
        <v>-23404</v>
      </c>
      <c r="F30" s="117">
        <v>-14435</v>
      </c>
      <c r="G30" s="117">
        <v>1071</v>
      </c>
      <c r="H30" s="117">
        <v>3188</v>
      </c>
      <c r="I30" s="117">
        <v>-52211</v>
      </c>
      <c r="J30" s="117">
        <v>-12703</v>
      </c>
      <c r="K30" s="117">
        <v>0</v>
      </c>
      <c r="L30" s="117">
        <v>-5577</v>
      </c>
      <c r="M30" s="117">
        <v>6954</v>
      </c>
      <c r="N30" s="117">
        <v>-37642</v>
      </c>
      <c r="O30" s="117">
        <v>0</v>
      </c>
      <c r="P30" s="117">
        <v>1902</v>
      </c>
      <c r="Q30" s="120">
        <v>-131098</v>
      </c>
      <c r="R30" s="131"/>
    </row>
    <row r="31" spans="2:18" ht="30" customHeight="1" x14ac:dyDescent="0.25">
      <c r="B31" s="114" t="s">
        <v>193</v>
      </c>
      <c r="C31" s="117">
        <v>0</v>
      </c>
      <c r="D31" s="117">
        <v>-1443</v>
      </c>
      <c r="E31" s="117">
        <v>724</v>
      </c>
      <c r="F31" s="117">
        <v>-20288</v>
      </c>
      <c r="G31" s="117">
        <v>1022</v>
      </c>
      <c r="H31" s="117">
        <v>8</v>
      </c>
      <c r="I31" s="117">
        <v>-67103</v>
      </c>
      <c r="J31" s="117">
        <v>13651</v>
      </c>
      <c r="K31" s="117">
        <v>0</v>
      </c>
      <c r="L31" s="117">
        <v>82</v>
      </c>
      <c r="M31" s="117">
        <v>1937</v>
      </c>
      <c r="N31" s="117">
        <v>1128</v>
      </c>
      <c r="O31" s="117">
        <v>-17957</v>
      </c>
      <c r="P31" s="117">
        <v>-298</v>
      </c>
      <c r="Q31" s="120">
        <v>-88537</v>
      </c>
      <c r="R31" s="131"/>
    </row>
    <row r="32" spans="2:18" ht="30" customHeight="1" x14ac:dyDescent="0.25">
      <c r="B32" s="114" t="s">
        <v>194</v>
      </c>
      <c r="C32" s="117">
        <v>-36452</v>
      </c>
      <c r="D32" s="117">
        <v>-3112</v>
      </c>
      <c r="E32" s="117">
        <v>-954</v>
      </c>
      <c r="F32" s="117">
        <v>-14080</v>
      </c>
      <c r="G32" s="117">
        <v>4630</v>
      </c>
      <c r="H32" s="117">
        <v>-443</v>
      </c>
      <c r="I32" s="117">
        <v>-13458</v>
      </c>
      <c r="J32" s="117">
        <v>-2675</v>
      </c>
      <c r="K32" s="117">
        <v>0</v>
      </c>
      <c r="L32" s="117">
        <v>460</v>
      </c>
      <c r="M32" s="117">
        <v>-565</v>
      </c>
      <c r="N32" s="117">
        <v>432</v>
      </c>
      <c r="O32" s="117">
        <v>0</v>
      </c>
      <c r="P32" s="117">
        <v>-1731</v>
      </c>
      <c r="Q32" s="120">
        <v>-67948</v>
      </c>
      <c r="R32" s="131"/>
    </row>
    <row r="33" spans="2:18" ht="30" customHeight="1" x14ac:dyDescent="0.25">
      <c r="B33" s="114" t="s">
        <v>211</v>
      </c>
      <c r="C33" s="117">
        <v>0</v>
      </c>
      <c r="D33" s="117">
        <v>249</v>
      </c>
      <c r="E33" s="117">
        <v>-3766</v>
      </c>
      <c r="F33" s="117">
        <v>14532</v>
      </c>
      <c r="G33" s="117">
        <v>5229</v>
      </c>
      <c r="H33" s="117">
        <v>-8853</v>
      </c>
      <c r="I33" s="117">
        <v>-82742</v>
      </c>
      <c r="J33" s="117">
        <v>-11747</v>
      </c>
      <c r="K33" s="117">
        <v>0</v>
      </c>
      <c r="L33" s="117">
        <v>28966</v>
      </c>
      <c r="M33" s="117">
        <v>-746</v>
      </c>
      <c r="N33" s="117">
        <v>10441</v>
      </c>
      <c r="O33" s="117">
        <v>0</v>
      </c>
      <c r="P33" s="117">
        <v>-1741</v>
      </c>
      <c r="Q33" s="120">
        <v>-50179</v>
      </c>
      <c r="R33" s="131"/>
    </row>
    <row r="34" spans="2:18" ht="30" customHeight="1" x14ac:dyDescent="0.25">
      <c r="B34" s="114" t="s">
        <v>195</v>
      </c>
      <c r="C34" s="117">
        <v>0</v>
      </c>
      <c r="D34" s="117">
        <v>-2182</v>
      </c>
      <c r="E34" s="117">
        <v>-261</v>
      </c>
      <c r="F34" s="117">
        <v>165</v>
      </c>
      <c r="G34" s="117">
        <v>6315</v>
      </c>
      <c r="H34" s="117">
        <v>5041</v>
      </c>
      <c r="I34" s="117">
        <v>-142556</v>
      </c>
      <c r="J34" s="117">
        <v>-6887</v>
      </c>
      <c r="K34" s="117">
        <v>0</v>
      </c>
      <c r="L34" s="117">
        <v>6240</v>
      </c>
      <c r="M34" s="117">
        <v>-4070</v>
      </c>
      <c r="N34" s="117">
        <v>8646</v>
      </c>
      <c r="O34" s="117">
        <v>-251513</v>
      </c>
      <c r="P34" s="117">
        <v>4718</v>
      </c>
      <c r="Q34" s="120">
        <v>-376345</v>
      </c>
      <c r="R34" s="131"/>
    </row>
    <row r="35" spans="2:18" ht="30" customHeight="1" x14ac:dyDescent="0.25">
      <c r="B35" s="114" t="s">
        <v>196</v>
      </c>
      <c r="C35" s="117">
        <v>0</v>
      </c>
      <c r="D35" s="117">
        <v>-12291</v>
      </c>
      <c r="E35" s="117">
        <v>-2554</v>
      </c>
      <c r="F35" s="117">
        <v>5846</v>
      </c>
      <c r="G35" s="117">
        <v>3067</v>
      </c>
      <c r="H35" s="117">
        <v>242</v>
      </c>
      <c r="I35" s="117">
        <v>-69329</v>
      </c>
      <c r="J35" s="117">
        <v>-18470</v>
      </c>
      <c r="K35" s="117">
        <v>0</v>
      </c>
      <c r="L35" s="117">
        <v>-278518</v>
      </c>
      <c r="M35" s="117">
        <v>-5761</v>
      </c>
      <c r="N35" s="117">
        <v>2843</v>
      </c>
      <c r="O35" s="117">
        <v>298809</v>
      </c>
      <c r="P35" s="117">
        <v>22073</v>
      </c>
      <c r="Q35" s="120">
        <v>-54043</v>
      </c>
      <c r="R35" s="131"/>
    </row>
    <row r="36" spans="2:18" ht="30" customHeight="1" x14ac:dyDescent="0.25">
      <c r="B36" s="114" t="s">
        <v>212</v>
      </c>
      <c r="C36" s="117">
        <v>0</v>
      </c>
      <c r="D36" s="117">
        <v>-620</v>
      </c>
      <c r="E36" s="117">
        <v>-738</v>
      </c>
      <c r="F36" s="117">
        <v>1484</v>
      </c>
      <c r="G36" s="117">
        <v>1006</v>
      </c>
      <c r="H36" s="117">
        <v>-676</v>
      </c>
      <c r="I36" s="117">
        <v>-46520</v>
      </c>
      <c r="J36" s="117">
        <v>-4352</v>
      </c>
      <c r="K36" s="117">
        <v>21809</v>
      </c>
      <c r="L36" s="117">
        <v>239</v>
      </c>
      <c r="M36" s="117">
        <v>339</v>
      </c>
      <c r="N36" s="117">
        <v>6711</v>
      </c>
      <c r="O36" s="117">
        <v>-9669</v>
      </c>
      <c r="P36" s="117">
        <v>-805</v>
      </c>
      <c r="Q36" s="120">
        <v>-31794</v>
      </c>
      <c r="R36" s="131"/>
    </row>
    <row r="37" spans="2:18" ht="30" customHeight="1" x14ac:dyDescent="0.25">
      <c r="B37" s="114" t="s">
        <v>40</v>
      </c>
      <c r="C37" s="117">
        <v>0</v>
      </c>
      <c r="D37" s="117">
        <v>-1506</v>
      </c>
      <c r="E37" s="117">
        <v>-4811</v>
      </c>
      <c r="F37" s="117">
        <v>5746</v>
      </c>
      <c r="G37" s="117">
        <v>-1330</v>
      </c>
      <c r="H37" s="117">
        <v>1164</v>
      </c>
      <c r="I37" s="117">
        <v>369</v>
      </c>
      <c r="J37" s="117">
        <v>-22098</v>
      </c>
      <c r="K37" s="117">
        <v>0</v>
      </c>
      <c r="L37" s="117">
        <v>-2157</v>
      </c>
      <c r="M37" s="117">
        <v>-7337</v>
      </c>
      <c r="N37" s="117">
        <v>-3817</v>
      </c>
      <c r="O37" s="117">
        <v>1981</v>
      </c>
      <c r="P37" s="117">
        <v>-24411</v>
      </c>
      <c r="Q37" s="120">
        <v>-58206</v>
      </c>
      <c r="R37" s="131"/>
    </row>
    <row r="38" spans="2:18" ht="30" customHeight="1" x14ac:dyDescent="0.25">
      <c r="B38" s="114" t="s">
        <v>41</v>
      </c>
      <c r="C38" s="117">
        <v>0</v>
      </c>
      <c r="D38" s="117">
        <v>-2518</v>
      </c>
      <c r="E38" s="117">
        <v>-4073</v>
      </c>
      <c r="F38" s="117">
        <v>-26464</v>
      </c>
      <c r="G38" s="117">
        <v>1999</v>
      </c>
      <c r="H38" s="117">
        <v>975</v>
      </c>
      <c r="I38" s="117">
        <v>5165</v>
      </c>
      <c r="J38" s="117">
        <v>26009</v>
      </c>
      <c r="K38" s="117">
        <v>0</v>
      </c>
      <c r="L38" s="117">
        <v>1727</v>
      </c>
      <c r="M38" s="117">
        <v>1207</v>
      </c>
      <c r="N38" s="117">
        <v>5905</v>
      </c>
      <c r="O38" s="117">
        <v>-2752</v>
      </c>
      <c r="P38" s="117">
        <v>-2880</v>
      </c>
      <c r="Q38" s="120">
        <v>4301</v>
      </c>
      <c r="R38" s="131"/>
    </row>
    <row r="39" spans="2:18" ht="30" customHeight="1" x14ac:dyDescent="0.25">
      <c r="B39" s="114" t="s">
        <v>42</v>
      </c>
      <c r="C39" s="117">
        <v>0</v>
      </c>
      <c r="D39" s="117">
        <v>42688</v>
      </c>
      <c r="E39" s="117">
        <v>23457</v>
      </c>
      <c r="F39" s="117">
        <v>5794</v>
      </c>
      <c r="G39" s="117">
        <v>3077</v>
      </c>
      <c r="H39" s="117">
        <v>20535</v>
      </c>
      <c r="I39" s="117">
        <v>-132954</v>
      </c>
      <c r="J39" s="117">
        <v>-85093</v>
      </c>
      <c r="K39" s="117">
        <v>0</v>
      </c>
      <c r="L39" s="117">
        <v>-50343</v>
      </c>
      <c r="M39" s="117">
        <v>-2824</v>
      </c>
      <c r="N39" s="117">
        <v>17430</v>
      </c>
      <c r="O39" s="117">
        <v>0</v>
      </c>
      <c r="P39" s="117">
        <v>-31370</v>
      </c>
      <c r="Q39" s="120">
        <v>-189604</v>
      </c>
      <c r="R39" s="131"/>
    </row>
    <row r="40" spans="2:18" ht="30" customHeight="1" x14ac:dyDescent="0.25">
      <c r="B40" s="114" t="s">
        <v>43</v>
      </c>
      <c r="C40" s="117">
        <v>0</v>
      </c>
      <c r="D40" s="117">
        <v>-1026</v>
      </c>
      <c r="E40" s="117">
        <v>520</v>
      </c>
      <c r="F40" s="117">
        <v>592</v>
      </c>
      <c r="G40" s="117">
        <v>538</v>
      </c>
      <c r="H40" s="117">
        <v>-2013</v>
      </c>
      <c r="I40" s="117">
        <v>-17741</v>
      </c>
      <c r="J40" s="117">
        <v>-3164</v>
      </c>
      <c r="K40" s="117">
        <v>0</v>
      </c>
      <c r="L40" s="117">
        <v>15670</v>
      </c>
      <c r="M40" s="117">
        <v>-2213</v>
      </c>
      <c r="N40" s="117">
        <v>260</v>
      </c>
      <c r="O40" s="117">
        <v>0</v>
      </c>
      <c r="P40" s="117">
        <v>7498</v>
      </c>
      <c r="Q40" s="120">
        <v>-1079</v>
      </c>
      <c r="R40" s="131"/>
    </row>
    <row r="41" spans="2:18" ht="30" customHeight="1" x14ac:dyDescent="0.25">
      <c r="B41" s="114" t="s">
        <v>44</v>
      </c>
      <c r="C41" s="117">
        <v>15</v>
      </c>
      <c r="D41" s="117">
        <v>-38584</v>
      </c>
      <c r="E41" s="117">
        <v>428</v>
      </c>
      <c r="F41" s="117">
        <v>-18184</v>
      </c>
      <c r="G41" s="117">
        <v>5734</v>
      </c>
      <c r="H41" s="117">
        <v>-425</v>
      </c>
      <c r="I41" s="117">
        <v>62356</v>
      </c>
      <c r="J41" s="117">
        <v>35423</v>
      </c>
      <c r="K41" s="117">
        <v>2695</v>
      </c>
      <c r="L41" s="117">
        <v>-5531</v>
      </c>
      <c r="M41" s="117">
        <v>75383</v>
      </c>
      <c r="N41" s="117">
        <v>20897</v>
      </c>
      <c r="O41" s="117">
        <v>-119816</v>
      </c>
      <c r="P41" s="117">
        <v>3172</v>
      </c>
      <c r="Q41" s="120">
        <v>23565</v>
      </c>
      <c r="R41" s="131"/>
    </row>
    <row r="42" spans="2:18" ht="30" customHeight="1" x14ac:dyDescent="0.25">
      <c r="B42" s="114" t="s">
        <v>45</v>
      </c>
      <c r="C42" s="117">
        <v>-18859</v>
      </c>
      <c r="D42" s="117">
        <v>-5705</v>
      </c>
      <c r="E42" s="117">
        <v>8841</v>
      </c>
      <c r="F42" s="117">
        <v>26178</v>
      </c>
      <c r="G42" s="117">
        <v>15695</v>
      </c>
      <c r="H42" s="117">
        <v>18738</v>
      </c>
      <c r="I42" s="117">
        <v>-452740</v>
      </c>
      <c r="J42" s="117">
        <v>122959</v>
      </c>
      <c r="K42" s="117">
        <v>0</v>
      </c>
      <c r="L42" s="117">
        <v>-14910</v>
      </c>
      <c r="M42" s="117">
        <v>10357</v>
      </c>
      <c r="N42" s="117">
        <v>58371</v>
      </c>
      <c r="O42" s="117">
        <v>-75610</v>
      </c>
      <c r="P42" s="117">
        <v>-25511</v>
      </c>
      <c r="Q42" s="120">
        <v>-332196</v>
      </c>
      <c r="R42" s="131"/>
    </row>
    <row r="43" spans="2:18" ht="30" customHeight="1" x14ac:dyDescent="0.25">
      <c r="B43" s="114" t="s">
        <v>46</v>
      </c>
      <c r="C43" s="117">
        <v>0</v>
      </c>
      <c r="D43" s="117">
        <v>2425</v>
      </c>
      <c r="E43" s="117">
        <v>1</v>
      </c>
      <c r="F43" s="117">
        <v>-21</v>
      </c>
      <c r="G43" s="117">
        <v>3825</v>
      </c>
      <c r="H43" s="117">
        <v>385</v>
      </c>
      <c r="I43" s="117">
        <v>-53404</v>
      </c>
      <c r="J43" s="117">
        <v>56591</v>
      </c>
      <c r="K43" s="117">
        <v>-93368</v>
      </c>
      <c r="L43" s="117">
        <v>25</v>
      </c>
      <c r="M43" s="117">
        <v>-7</v>
      </c>
      <c r="N43" s="117">
        <v>186</v>
      </c>
      <c r="O43" s="117">
        <v>0</v>
      </c>
      <c r="P43" s="117">
        <v>-2667</v>
      </c>
      <c r="Q43" s="120">
        <v>-86029</v>
      </c>
      <c r="R43" s="131"/>
    </row>
    <row r="44" spans="2:18" ht="30" customHeight="1" x14ac:dyDescent="0.25">
      <c r="B44" s="118" t="s">
        <v>47</v>
      </c>
      <c r="C44" s="119">
        <f>SUM(C7:C43)</f>
        <v>-91605</v>
      </c>
      <c r="D44" s="119">
        <f t="shared" ref="D44:Q44" si="0">SUM(D7:D43)</f>
        <v>-11821</v>
      </c>
      <c r="E44" s="119">
        <f t="shared" si="0"/>
        <v>21104</v>
      </c>
      <c r="F44" s="119">
        <f t="shared" si="0"/>
        <v>-158769</v>
      </c>
      <c r="G44" s="119">
        <f t="shared" si="0"/>
        <v>-21151</v>
      </c>
      <c r="H44" s="119">
        <f t="shared" si="0"/>
        <v>308353</v>
      </c>
      <c r="I44" s="119">
        <f t="shared" si="0"/>
        <v>-1279714</v>
      </c>
      <c r="J44" s="119">
        <f t="shared" si="0"/>
        <v>-158587</v>
      </c>
      <c r="K44" s="119">
        <f t="shared" si="0"/>
        <v>-914763</v>
      </c>
      <c r="L44" s="119">
        <f t="shared" si="0"/>
        <v>-257421</v>
      </c>
      <c r="M44" s="119">
        <f t="shared" si="0"/>
        <v>134504</v>
      </c>
      <c r="N44" s="119">
        <f t="shared" si="0"/>
        <v>-58908</v>
      </c>
      <c r="O44" s="119">
        <f t="shared" si="0"/>
        <v>-232009</v>
      </c>
      <c r="P44" s="119">
        <f t="shared" si="0"/>
        <v>51842</v>
      </c>
      <c r="Q44" s="119">
        <f t="shared" si="0"/>
        <v>-2668941</v>
      </c>
      <c r="R44" s="131"/>
    </row>
    <row r="45" spans="2:18" ht="30" customHeight="1" x14ac:dyDescent="0.25">
      <c r="B45" s="292" t="s">
        <v>48</v>
      </c>
      <c r="C45" s="292"/>
      <c r="D45" s="292"/>
      <c r="E45" s="292"/>
      <c r="F45" s="292"/>
      <c r="G45" s="292"/>
      <c r="H45" s="292"/>
      <c r="I45" s="292"/>
      <c r="J45" s="292"/>
      <c r="K45" s="292"/>
      <c r="L45" s="292"/>
      <c r="M45" s="292"/>
      <c r="N45" s="292"/>
      <c r="O45" s="292"/>
      <c r="P45" s="292"/>
      <c r="Q45" s="292"/>
      <c r="R45" s="132"/>
    </row>
    <row r="46" spans="2:18" ht="30" customHeight="1" x14ac:dyDescent="0.25">
      <c r="B46" s="114" t="s">
        <v>49</v>
      </c>
      <c r="C46" s="117">
        <v>6821</v>
      </c>
      <c r="D46" s="117">
        <v>44587</v>
      </c>
      <c r="E46" s="117">
        <v>-690</v>
      </c>
      <c r="F46" s="117">
        <v>68891</v>
      </c>
      <c r="G46" s="117">
        <v>10333</v>
      </c>
      <c r="H46" s="117">
        <v>-36909</v>
      </c>
      <c r="I46" s="117">
        <v>130</v>
      </c>
      <c r="J46" s="117">
        <v>3483</v>
      </c>
      <c r="K46" s="117">
        <v>0</v>
      </c>
      <c r="L46" s="117">
        <v>-2390</v>
      </c>
      <c r="M46" s="117">
        <v>319</v>
      </c>
      <c r="N46" s="117">
        <v>472</v>
      </c>
      <c r="O46" s="117">
        <v>12498</v>
      </c>
      <c r="P46" s="117">
        <v>26772</v>
      </c>
      <c r="Q46" s="120">
        <v>134316</v>
      </c>
      <c r="R46" s="131"/>
    </row>
    <row r="47" spans="2:18" ht="30" customHeight="1" x14ac:dyDescent="0.25">
      <c r="B47" s="114" t="s">
        <v>67</v>
      </c>
      <c r="C47" s="117">
        <v>-14952</v>
      </c>
      <c r="D47" s="117">
        <v>-865</v>
      </c>
      <c r="E47" s="117">
        <v>0</v>
      </c>
      <c r="F47" s="117">
        <v>225778</v>
      </c>
      <c r="G47" s="117">
        <v>1273</v>
      </c>
      <c r="H47" s="117">
        <v>-27055</v>
      </c>
      <c r="I47" s="117">
        <v>0</v>
      </c>
      <c r="J47" s="117">
        <v>10973</v>
      </c>
      <c r="K47" s="117">
        <v>0</v>
      </c>
      <c r="L47" s="117">
        <v>1559</v>
      </c>
      <c r="M47" s="117">
        <v>0</v>
      </c>
      <c r="N47" s="117">
        <v>-570</v>
      </c>
      <c r="O47" s="117">
        <v>-152946</v>
      </c>
      <c r="P47" s="117">
        <v>42321</v>
      </c>
      <c r="Q47" s="120">
        <v>85515</v>
      </c>
      <c r="R47" s="131"/>
    </row>
    <row r="48" spans="2:18" ht="30" customHeight="1" x14ac:dyDescent="0.25">
      <c r="B48" s="114" t="s">
        <v>50</v>
      </c>
      <c r="C48" s="117">
        <v>-28637</v>
      </c>
      <c r="D48" s="117">
        <v>174211</v>
      </c>
      <c r="E48" s="117">
        <v>638</v>
      </c>
      <c r="F48" s="117">
        <v>25852</v>
      </c>
      <c r="G48" s="117">
        <v>-15265</v>
      </c>
      <c r="H48" s="117">
        <v>-133426</v>
      </c>
      <c r="I48" s="117">
        <v>5930</v>
      </c>
      <c r="J48" s="117">
        <v>38365</v>
      </c>
      <c r="K48" s="117">
        <v>0</v>
      </c>
      <c r="L48" s="117">
        <v>211385</v>
      </c>
      <c r="M48" s="117">
        <v>-139780</v>
      </c>
      <c r="N48" s="117">
        <v>-35799</v>
      </c>
      <c r="O48" s="117">
        <v>17328</v>
      </c>
      <c r="P48" s="117">
        <v>-326660</v>
      </c>
      <c r="Q48" s="120">
        <v>-205858</v>
      </c>
      <c r="R48" s="131"/>
    </row>
    <row r="49" spans="2:19" ht="30" customHeight="1" x14ac:dyDescent="0.25">
      <c r="B49" s="118" t="s">
        <v>47</v>
      </c>
      <c r="C49" s="119">
        <f>SUM(C46:C48)</f>
        <v>-36768</v>
      </c>
      <c r="D49" s="119">
        <f t="shared" ref="D49:Q49" si="1">SUM(D46:D48)</f>
        <v>217933</v>
      </c>
      <c r="E49" s="119">
        <f t="shared" si="1"/>
        <v>-52</v>
      </c>
      <c r="F49" s="119">
        <f t="shared" si="1"/>
        <v>320521</v>
      </c>
      <c r="G49" s="119">
        <f t="shared" si="1"/>
        <v>-3659</v>
      </c>
      <c r="H49" s="119">
        <f t="shared" si="1"/>
        <v>-197390</v>
      </c>
      <c r="I49" s="119">
        <f t="shared" si="1"/>
        <v>6060</v>
      </c>
      <c r="J49" s="119">
        <f t="shared" si="1"/>
        <v>52821</v>
      </c>
      <c r="K49" s="119">
        <f t="shared" si="1"/>
        <v>0</v>
      </c>
      <c r="L49" s="119">
        <f t="shared" si="1"/>
        <v>210554</v>
      </c>
      <c r="M49" s="119">
        <f t="shared" si="1"/>
        <v>-139461</v>
      </c>
      <c r="N49" s="119">
        <f t="shared" si="1"/>
        <v>-35897</v>
      </c>
      <c r="O49" s="119">
        <f t="shared" si="1"/>
        <v>-123120</v>
      </c>
      <c r="P49" s="119">
        <f t="shared" si="1"/>
        <v>-257567</v>
      </c>
      <c r="Q49" s="119">
        <f t="shared" si="1"/>
        <v>13973</v>
      </c>
      <c r="R49" s="131"/>
    </row>
    <row r="50" spans="2:19" ht="20.25" customHeight="1" x14ac:dyDescent="0.25">
      <c r="B50" s="293" t="s">
        <v>52</v>
      </c>
      <c r="C50" s="293"/>
      <c r="D50" s="293"/>
      <c r="E50" s="293"/>
      <c r="F50" s="293"/>
      <c r="G50" s="293"/>
      <c r="H50" s="293"/>
      <c r="I50" s="293"/>
      <c r="J50" s="293"/>
      <c r="K50" s="293"/>
      <c r="L50" s="293"/>
      <c r="M50" s="293"/>
      <c r="N50" s="293"/>
      <c r="O50" s="293"/>
      <c r="P50" s="293"/>
      <c r="Q50" s="293"/>
      <c r="R50" s="133"/>
      <c r="S50" s="10"/>
    </row>
    <row r="51" spans="2:19" x14ac:dyDescent="0.25">
      <c r="B51" s="11"/>
    </row>
    <row r="52" spans="2:19" x14ac:dyDescent="0.25">
      <c r="B52" s="11"/>
      <c r="Q52" s="219">
        <f>+Q44+Q49</f>
        <v>-2654968</v>
      </c>
    </row>
    <row r="53" spans="2:19" x14ac:dyDescent="0.25">
      <c r="B53" s="11"/>
    </row>
    <row r="54" spans="2:19" x14ac:dyDescent="0.25">
      <c r="B54" s="11"/>
    </row>
    <row r="55" spans="2:19" x14ac:dyDescent="0.25">
      <c r="B55" s="11"/>
    </row>
    <row r="56" spans="2:19" x14ac:dyDescent="0.25">
      <c r="B56" s="11"/>
    </row>
    <row r="57" spans="2:19" x14ac:dyDescent="0.25">
      <c r="B57" s="11"/>
    </row>
    <row r="58" spans="2:19" x14ac:dyDescent="0.25">
      <c r="B58" s="11"/>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B3:S56"/>
  <sheetViews>
    <sheetView zoomScale="73" zoomScaleNormal="73" workbookViewId="0">
      <selection activeCell="B24" sqref="B24"/>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90" t="s">
        <v>301</v>
      </c>
      <c r="C4" s="290"/>
      <c r="D4" s="290"/>
      <c r="E4" s="290"/>
      <c r="F4" s="290"/>
      <c r="G4" s="290"/>
      <c r="H4" s="290"/>
      <c r="I4" s="290"/>
      <c r="J4" s="290"/>
      <c r="K4" s="290"/>
      <c r="L4" s="290"/>
      <c r="M4" s="290"/>
      <c r="N4" s="290"/>
      <c r="O4" s="290"/>
      <c r="P4" s="290"/>
      <c r="Q4" s="290"/>
      <c r="R4" s="13"/>
    </row>
    <row r="5" spans="2:18" ht="28.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21" customHeight="1" x14ac:dyDescent="0.25">
      <c r="B6" s="291" t="s">
        <v>16</v>
      </c>
      <c r="C6" s="291"/>
      <c r="D6" s="291"/>
      <c r="E6" s="291"/>
      <c r="F6" s="291"/>
      <c r="G6" s="291"/>
      <c r="H6" s="291"/>
      <c r="I6" s="291"/>
      <c r="J6" s="291"/>
      <c r="K6" s="291"/>
      <c r="L6" s="291"/>
      <c r="M6" s="291"/>
      <c r="N6" s="291"/>
      <c r="O6" s="291"/>
      <c r="P6" s="291"/>
      <c r="Q6" s="291"/>
      <c r="R6" s="121"/>
    </row>
    <row r="7" spans="2:18" ht="18.75" customHeight="1" x14ac:dyDescent="0.25">
      <c r="B7" s="114" t="s">
        <v>17</v>
      </c>
      <c r="C7" s="117">
        <v>0</v>
      </c>
      <c r="D7" s="117">
        <v>3</v>
      </c>
      <c r="E7" s="117">
        <v>145</v>
      </c>
      <c r="F7" s="117">
        <v>4</v>
      </c>
      <c r="G7" s="117">
        <v>122</v>
      </c>
      <c r="H7" s="117">
        <v>7</v>
      </c>
      <c r="I7" s="117">
        <v>0</v>
      </c>
      <c r="J7" s="117">
        <v>0</v>
      </c>
      <c r="K7" s="117">
        <v>0</v>
      </c>
      <c r="L7" s="117">
        <v>1693</v>
      </c>
      <c r="M7" s="117">
        <v>33</v>
      </c>
      <c r="N7" s="117">
        <v>4334</v>
      </c>
      <c r="O7" s="117">
        <v>537824</v>
      </c>
      <c r="P7" s="117">
        <v>3850</v>
      </c>
      <c r="Q7" s="120">
        <v>548015</v>
      </c>
      <c r="R7" s="131"/>
    </row>
    <row r="8" spans="2:18" ht="21" customHeight="1" x14ac:dyDescent="0.25">
      <c r="B8" s="114" t="s">
        <v>18</v>
      </c>
      <c r="C8" s="117">
        <v>0</v>
      </c>
      <c r="D8" s="117">
        <v>4693</v>
      </c>
      <c r="E8" s="117">
        <v>849</v>
      </c>
      <c r="F8" s="117">
        <v>52619</v>
      </c>
      <c r="G8" s="117">
        <v>2984</v>
      </c>
      <c r="H8" s="117">
        <v>49379</v>
      </c>
      <c r="I8" s="117">
        <v>118715</v>
      </c>
      <c r="J8" s="117">
        <v>110175</v>
      </c>
      <c r="K8" s="117">
        <v>0</v>
      </c>
      <c r="L8" s="117">
        <v>1443</v>
      </c>
      <c r="M8" s="117">
        <v>7711</v>
      </c>
      <c r="N8" s="117">
        <v>27082</v>
      </c>
      <c r="O8" s="117">
        <v>0</v>
      </c>
      <c r="P8" s="117">
        <v>2957</v>
      </c>
      <c r="Q8" s="120">
        <v>378608</v>
      </c>
      <c r="R8" s="131"/>
    </row>
    <row r="9" spans="2:18" ht="21" customHeight="1" x14ac:dyDescent="0.25">
      <c r="B9" s="114" t="s">
        <v>19</v>
      </c>
      <c r="C9" s="117">
        <v>271</v>
      </c>
      <c r="D9" s="117">
        <v>5871</v>
      </c>
      <c r="E9" s="117">
        <v>16325</v>
      </c>
      <c r="F9" s="117">
        <v>26300</v>
      </c>
      <c r="G9" s="117">
        <v>54940</v>
      </c>
      <c r="H9" s="117">
        <v>1923</v>
      </c>
      <c r="I9" s="117">
        <v>35979</v>
      </c>
      <c r="J9" s="117">
        <v>27273</v>
      </c>
      <c r="K9" s="117">
        <v>0</v>
      </c>
      <c r="L9" s="117">
        <v>64467</v>
      </c>
      <c r="M9" s="117">
        <v>32672</v>
      </c>
      <c r="N9" s="117">
        <v>29823</v>
      </c>
      <c r="O9" s="117">
        <v>0</v>
      </c>
      <c r="P9" s="117">
        <v>0</v>
      </c>
      <c r="Q9" s="120">
        <v>295844</v>
      </c>
      <c r="R9" s="131"/>
    </row>
    <row r="10" spans="2:18" ht="21" customHeight="1" x14ac:dyDescent="0.25">
      <c r="B10" s="114" t="s">
        <v>199</v>
      </c>
      <c r="C10" s="117">
        <v>8021</v>
      </c>
      <c r="D10" s="117">
        <v>1658</v>
      </c>
      <c r="E10" s="117">
        <v>4751</v>
      </c>
      <c r="F10" s="117">
        <v>22949</v>
      </c>
      <c r="G10" s="117">
        <v>25007</v>
      </c>
      <c r="H10" s="117">
        <v>25220</v>
      </c>
      <c r="I10" s="117">
        <v>20427</v>
      </c>
      <c r="J10" s="117">
        <v>17177</v>
      </c>
      <c r="K10" s="117">
        <v>0</v>
      </c>
      <c r="L10" s="117">
        <v>757</v>
      </c>
      <c r="M10" s="117">
        <v>4807</v>
      </c>
      <c r="N10" s="117">
        <v>11063</v>
      </c>
      <c r="O10" s="117">
        <v>0</v>
      </c>
      <c r="P10" s="117">
        <v>9226</v>
      </c>
      <c r="Q10" s="120">
        <v>151063</v>
      </c>
      <c r="R10" s="131"/>
    </row>
    <row r="11" spans="2:18" ht="21" customHeight="1" x14ac:dyDescent="0.25">
      <c r="B11" s="114" t="s">
        <v>20</v>
      </c>
      <c r="C11" s="117">
        <v>1606</v>
      </c>
      <c r="D11" s="117">
        <v>15833</v>
      </c>
      <c r="E11" s="117">
        <v>8695</v>
      </c>
      <c r="F11" s="117">
        <v>75479</v>
      </c>
      <c r="G11" s="117">
        <v>9473</v>
      </c>
      <c r="H11" s="117">
        <v>22114</v>
      </c>
      <c r="I11" s="117">
        <v>162436</v>
      </c>
      <c r="J11" s="117">
        <v>194098</v>
      </c>
      <c r="K11" s="117">
        <v>0</v>
      </c>
      <c r="L11" s="117">
        <v>22014</v>
      </c>
      <c r="M11" s="117">
        <v>24970</v>
      </c>
      <c r="N11" s="117">
        <v>65108</v>
      </c>
      <c r="O11" s="117">
        <v>274252</v>
      </c>
      <c r="P11" s="117">
        <v>17896</v>
      </c>
      <c r="Q11" s="120">
        <v>893974</v>
      </c>
      <c r="R11" s="131"/>
    </row>
    <row r="12" spans="2:18" ht="21" customHeight="1" x14ac:dyDescent="0.25">
      <c r="B12" s="114" t="s">
        <v>191</v>
      </c>
      <c r="C12" s="117">
        <v>0</v>
      </c>
      <c r="D12" s="117">
        <v>11706</v>
      </c>
      <c r="E12" s="117">
        <v>23045</v>
      </c>
      <c r="F12" s="117">
        <v>51147</v>
      </c>
      <c r="G12" s="117">
        <v>18535</v>
      </c>
      <c r="H12" s="117">
        <v>37247</v>
      </c>
      <c r="I12" s="117">
        <v>397495</v>
      </c>
      <c r="J12" s="117">
        <v>356907</v>
      </c>
      <c r="K12" s="117">
        <v>0</v>
      </c>
      <c r="L12" s="117">
        <v>99018</v>
      </c>
      <c r="M12" s="117">
        <v>55727</v>
      </c>
      <c r="N12" s="117">
        <v>77918</v>
      </c>
      <c r="O12" s="117">
        <v>212385</v>
      </c>
      <c r="P12" s="117">
        <v>99560</v>
      </c>
      <c r="Q12" s="120">
        <v>1440690</v>
      </c>
      <c r="R12" s="131"/>
    </row>
    <row r="13" spans="2:18" ht="21" customHeight="1" x14ac:dyDescent="0.25">
      <c r="B13" s="114" t="s">
        <v>21</v>
      </c>
      <c r="C13" s="117">
        <v>0</v>
      </c>
      <c r="D13" s="117">
        <v>10499</v>
      </c>
      <c r="E13" s="117">
        <v>2050</v>
      </c>
      <c r="F13" s="117">
        <v>6848</v>
      </c>
      <c r="G13" s="117">
        <v>872</v>
      </c>
      <c r="H13" s="117">
        <v>4081</v>
      </c>
      <c r="I13" s="117">
        <v>51186</v>
      </c>
      <c r="J13" s="117">
        <v>34229</v>
      </c>
      <c r="K13" s="117">
        <v>0</v>
      </c>
      <c r="L13" s="117">
        <v>6498</v>
      </c>
      <c r="M13" s="117">
        <v>4940</v>
      </c>
      <c r="N13" s="117">
        <v>12793</v>
      </c>
      <c r="O13" s="117">
        <v>11679</v>
      </c>
      <c r="P13" s="117">
        <v>1659</v>
      </c>
      <c r="Q13" s="120">
        <v>147336</v>
      </c>
      <c r="R13" s="131"/>
    </row>
    <row r="14" spans="2:18" ht="21" customHeight="1" x14ac:dyDescent="0.25">
      <c r="B14" s="114" t="s">
        <v>22</v>
      </c>
      <c r="C14" s="117">
        <v>0</v>
      </c>
      <c r="D14" s="117">
        <v>19225</v>
      </c>
      <c r="E14" s="117">
        <v>15498</v>
      </c>
      <c r="F14" s="117">
        <v>57810</v>
      </c>
      <c r="G14" s="117">
        <v>8415</v>
      </c>
      <c r="H14" s="117">
        <v>24981</v>
      </c>
      <c r="I14" s="117">
        <v>245808</v>
      </c>
      <c r="J14" s="117">
        <v>313266</v>
      </c>
      <c r="K14" s="117">
        <v>0</v>
      </c>
      <c r="L14" s="117">
        <v>58225</v>
      </c>
      <c r="M14" s="117">
        <v>100130</v>
      </c>
      <c r="N14" s="117">
        <v>42160</v>
      </c>
      <c r="O14" s="117">
        <v>125779</v>
      </c>
      <c r="P14" s="117">
        <v>31701</v>
      </c>
      <c r="Q14" s="120">
        <v>1042999</v>
      </c>
      <c r="R14" s="131"/>
    </row>
    <row r="15" spans="2:18" ht="21" customHeight="1" x14ac:dyDescent="0.25">
      <c r="B15" s="114" t="s">
        <v>23</v>
      </c>
      <c r="C15" s="117">
        <v>0</v>
      </c>
      <c r="D15" s="117">
        <v>2051</v>
      </c>
      <c r="E15" s="117">
        <v>1714</v>
      </c>
      <c r="F15" s="117">
        <v>6223</v>
      </c>
      <c r="G15" s="117">
        <v>576</v>
      </c>
      <c r="H15" s="117">
        <v>14207</v>
      </c>
      <c r="I15" s="117">
        <v>22924</v>
      </c>
      <c r="J15" s="117">
        <v>9005</v>
      </c>
      <c r="K15" s="117">
        <v>0</v>
      </c>
      <c r="L15" s="117">
        <v>1238</v>
      </c>
      <c r="M15" s="117">
        <v>2026</v>
      </c>
      <c r="N15" s="117">
        <v>1468</v>
      </c>
      <c r="O15" s="117">
        <v>0</v>
      </c>
      <c r="P15" s="117">
        <v>0</v>
      </c>
      <c r="Q15" s="120">
        <v>61433</v>
      </c>
      <c r="R15" s="131"/>
    </row>
    <row r="16" spans="2:18" ht="21" customHeight="1" x14ac:dyDescent="0.25">
      <c r="B16" s="114" t="s">
        <v>24</v>
      </c>
      <c r="C16" s="117">
        <v>0</v>
      </c>
      <c r="D16" s="117">
        <v>0</v>
      </c>
      <c r="E16" s="117">
        <v>0</v>
      </c>
      <c r="F16" s="117">
        <v>0</v>
      </c>
      <c r="G16" s="117">
        <v>0</v>
      </c>
      <c r="H16" s="117">
        <v>0</v>
      </c>
      <c r="I16" s="117">
        <v>0</v>
      </c>
      <c r="J16" s="117">
        <v>0</v>
      </c>
      <c r="K16" s="117">
        <v>443893</v>
      </c>
      <c r="L16" s="117">
        <v>0</v>
      </c>
      <c r="M16" s="117">
        <v>0</v>
      </c>
      <c r="N16" s="117">
        <v>0</v>
      </c>
      <c r="O16" s="117">
        <v>0</v>
      </c>
      <c r="P16" s="117">
        <v>0</v>
      </c>
      <c r="Q16" s="120">
        <v>443893</v>
      </c>
      <c r="R16" s="131"/>
    </row>
    <row r="17" spans="2:18" ht="21" customHeight="1" x14ac:dyDescent="0.25">
      <c r="B17" s="114" t="s">
        <v>25</v>
      </c>
      <c r="C17" s="117">
        <v>14791</v>
      </c>
      <c r="D17" s="117">
        <v>4639</v>
      </c>
      <c r="E17" s="117">
        <v>2885</v>
      </c>
      <c r="F17" s="117">
        <v>14966</v>
      </c>
      <c r="G17" s="117">
        <v>2324</v>
      </c>
      <c r="H17" s="117">
        <v>2496</v>
      </c>
      <c r="I17" s="117">
        <v>54824</v>
      </c>
      <c r="J17" s="117">
        <v>60745</v>
      </c>
      <c r="K17" s="117">
        <v>8165</v>
      </c>
      <c r="L17" s="117">
        <v>211</v>
      </c>
      <c r="M17" s="117">
        <v>11909</v>
      </c>
      <c r="N17" s="117">
        <v>15811</v>
      </c>
      <c r="O17" s="117">
        <v>0</v>
      </c>
      <c r="P17" s="117">
        <v>4212</v>
      </c>
      <c r="Q17" s="120">
        <v>197977</v>
      </c>
      <c r="R17" s="131"/>
    </row>
    <row r="18" spans="2:18" ht="21" customHeight="1" x14ac:dyDescent="0.25">
      <c r="B18" s="114" t="s">
        <v>26</v>
      </c>
      <c r="C18" s="117">
        <v>0</v>
      </c>
      <c r="D18" s="117">
        <v>3174</v>
      </c>
      <c r="E18" s="117">
        <v>2731</v>
      </c>
      <c r="F18" s="117">
        <v>12504</v>
      </c>
      <c r="G18" s="117">
        <v>3071</v>
      </c>
      <c r="H18" s="117">
        <v>5587</v>
      </c>
      <c r="I18" s="117">
        <v>69771</v>
      </c>
      <c r="J18" s="117">
        <v>58693</v>
      </c>
      <c r="K18" s="117">
        <v>0</v>
      </c>
      <c r="L18" s="117">
        <v>12741</v>
      </c>
      <c r="M18" s="117">
        <v>6035</v>
      </c>
      <c r="N18" s="117">
        <v>12423</v>
      </c>
      <c r="O18" s="117">
        <v>210846</v>
      </c>
      <c r="P18" s="117">
        <v>3548</v>
      </c>
      <c r="Q18" s="120">
        <v>401126</v>
      </c>
      <c r="R18" s="131"/>
    </row>
    <row r="19" spans="2:18" ht="21" customHeight="1" x14ac:dyDescent="0.25">
      <c r="B19" s="114" t="s">
        <v>27</v>
      </c>
      <c r="C19" s="117">
        <v>19438</v>
      </c>
      <c r="D19" s="117">
        <v>21708</v>
      </c>
      <c r="E19" s="117">
        <v>6542</v>
      </c>
      <c r="F19" s="117">
        <v>75010</v>
      </c>
      <c r="G19" s="117">
        <v>5784</v>
      </c>
      <c r="H19" s="117">
        <v>17834</v>
      </c>
      <c r="I19" s="117">
        <v>33733</v>
      </c>
      <c r="J19" s="117">
        <v>45168</v>
      </c>
      <c r="K19" s="117">
        <v>0</v>
      </c>
      <c r="L19" s="117">
        <v>5963</v>
      </c>
      <c r="M19" s="117">
        <v>24084</v>
      </c>
      <c r="N19" s="117">
        <v>36076</v>
      </c>
      <c r="O19" s="117">
        <v>89131</v>
      </c>
      <c r="P19" s="117">
        <v>7489</v>
      </c>
      <c r="Q19" s="120">
        <v>387958</v>
      </c>
      <c r="R19" s="131"/>
    </row>
    <row r="20" spans="2:18" ht="21" customHeight="1" x14ac:dyDescent="0.25">
      <c r="B20" s="114" t="s">
        <v>28</v>
      </c>
      <c r="C20" s="117">
        <v>0</v>
      </c>
      <c r="D20" s="117">
        <v>8316</v>
      </c>
      <c r="E20" s="117">
        <v>5520</v>
      </c>
      <c r="F20" s="117">
        <v>25833</v>
      </c>
      <c r="G20" s="117">
        <v>3326</v>
      </c>
      <c r="H20" s="117">
        <v>23249</v>
      </c>
      <c r="I20" s="117">
        <v>98448</v>
      </c>
      <c r="J20" s="117">
        <v>111470</v>
      </c>
      <c r="K20" s="117">
        <v>0</v>
      </c>
      <c r="L20" s="117">
        <v>4105</v>
      </c>
      <c r="M20" s="117">
        <v>26824</v>
      </c>
      <c r="N20" s="117">
        <v>35918</v>
      </c>
      <c r="O20" s="117">
        <v>0</v>
      </c>
      <c r="P20" s="117">
        <v>10829</v>
      </c>
      <c r="Q20" s="120">
        <v>353838</v>
      </c>
      <c r="R20" s="131"/>
    </row>
    <row r="21" spans="2:18" ht="21" customHeight="1" x14ac:dyDescent="0.25">
      <c r="B21" s="114" t="s">
        <v>29</v>
      </c>
      <c r="C21" s="117">
        <v>2968</v>
      </c>
      <c r="D21" s="117">
        <v>19334</v>
      </c>
      <c r="E21" s="117">
        <v>26000</v>
      </c>
      <c r="F21" s="117">
        <v>54943</v>
      </c>
      <c r="G21" s="117">
        <v>28557</v>
      </c>
      <c r="H21" s="117">
        <v>11004</v>
      </c>
      <c r="I21" s="117">
        <v>113494</v>
      </c>
      <c r="J21" s="117">
        <v>84228</v>
      </c>
      <c r="K21" s="117">
        <v>0</v>
      </c>
      <c r="L21" s="117">
        <v>72564</v>
      </c>
      <c r="M21" s="117">
        <v>21354</v>
      </c>
      <c r="N21" s="117">
        <v>40306</v>
      </c>
      <c r="O21" s="117">
        <v>137736</v>
      </c>
      <c r="P21" s="117">
        <v>26277</v>
      </c>
      <c r="Q21" s="120">
        <v>638765</v>
      </c>
      <c r="R21" s="131"/>
    </row>
    <row r="22" spans="2:18" ht="21" customHeight="1" x14ac:dyDescent="0.25">
      <c r="B22" s="114" t="s">
        <v>30</v>
      </c>
      <c r="C22" s="117">
        <v>10087</v>
      </c>
      <c r="D22" s="117">
        <v>7140</v>
      </c>
      <c r="E22" s="117">
        <v>14204</v>
      </c>
      <c r="F22" s="117">
        <v>34011</v>
      </c>
      <c r="G22" s="117">
        <v>6256</v>
      </c>
      <c r="H22" s="117">
        <v>19022</v>
      </c>
      <c r="I22" s="117">
        <v>179878</v>
      </c>
      <c r="J22" s="117">
        <v>106650</v>
      </c>
      <c r="K22" s="117">
        <v>0</v>
      </c>
      <c r="L22" s="117">
        <v>28660</v>
      </c>
      <c r="M22" s="117">
        <v>30984</v>
      </c>
      <c r="N22" s="117">
        <v>48797</v>
      </c>
      <c r="O22" s="117">
        <v>26452</v>
      </c>
      <c r="P22" s="117">
        <v>2377</v>
      </c>
      <c r="Q22" s="120">
        <v>514520</v>
      </c>
      <c r="R22" s="131"/>
    </row>
    <row r="23" spans="2:18" ht="21" customHeight="1" x14ac:dyDescent="0.25">
      <c r="B23" s="114" t="s">
        <v>31</v>
      </c>
      <c r="C23" s="117">
        <v>0</v>
      </c>
      <c r="D23" s="117">
        <v>2955</v>
      </c>
      <c r="E23" s="117">
        <v>4153</v>
      </c>
      <c r="F23" s="117">
        <v>6582</v>
      </c>
      <c r="G23" s="117">
        <v>1839</v>
      </c>
      <c r="H23" s="117">
        <v>12701</v>
      </c>
      <c r="I23" s="117">
        <v>56057</v>
      </c>
      <c r="J23" s="117">
        <v>46112</v>
      </c>
      <c r="K23" s="117">
        <v>0</v>
      </c>
      <c r="L23" s="117">
        <v>1391</v>
      </c>
      <c r="M23" s="117">
        <v>7292</v>
      </c>
      <c r="N23" s="117">
        <v>21733</v>
      </c>
      <c r="O23" s="117">
        <v>0</v>
      </c>
      <c r="P23" s="117">
        <v>6745</v>
      </c>
      <c r="Q23" s="120">
        <v>167561</v>
      </c>
      <c r="R23" s="131"/>
    </row>
    <row r="24" spans="2:18" ht="21" customHeight="1" x14ac:dyDescent="0.25">
      <c r="B24" s="114" t="s">
        <v>32</v>
      </c>
      <c r="C24" s="117">
        <v>0</v>
      </c>
      <c r="D24" s="117">
        <v>0</v>
      </c>
      <c r="E24" s="117">
        <v>64</v>
      </c>
      <c r="F24" s="117">
        <v>102</v>
      </c>
      <c r="G24" s="117">
        <v>102</v>
      </c>
      <c r="H24" s="117">
        <v>92</v>
      </c>
      <c r="I24" s="117">
        <v>40815</v>
      </c>
      <c r="J24" s="117">
        <v>16088</v>
      </c>
      <c r="K24" s="117">
        <v>307256</v>
      </c>
      <c r="L24" s="117">
        <v>62</v>
      </c>
      <c r="M24" s="117">
        <v>65</v>
      </c>
      <c r="N24" s="117">
        <v>281</v>
      </c>
      <c r="O24" s="117">
        <v>0</v>
      </c>
      <c r="P24" s="117">
        <v>4</v>
      </c>
      <c r="Q24" s="120">
        <v>364931</v>
      </c>
      <c r="R24" s="131"/>
    </row>
    <row r="25" spans="2:18" ht="21" customHeight="1" x14ac:dyDescent="0.25">
      <c r="B25" s="114" t="s">
        <v>33</v>
      </c>
      <c r="C25" s="117">
        <v>12617</v>
      </c>
      <c r="D25" s="117">
        <v>12012</v>
      </c>
      <c r="E25" s="117">
        <v>3868</v>
      </c>
      <c r="F25" s="117">
        <v>63599</v>
      </c>
      <c r="G25" s="117">
        <v>38564</v>
      </c>
      <c r="H25" s="117">
        <v>17594</v>
      </c>
      <c r="I25" s="117">
        <v>145793</v>
      </c>
      <c r="J25" s="117">
        <v>85871</v>
      </c>
      <c r="K25" s="117">
        <v>0</v>
      </c>
      <c r="L25" s="117">
        <v>24837</v>
      </c>
      <c r="M25" s="117">
        <v>11279</v>
      </c>
      <c r="N25" s="117">
        <v>11084</v>
      </c>
      <c r="O25" s="117">
        <v>394763</v>
      </c>
      <c r="P25" s="117">
        <v>6461</v>
      </c>
      <c r="Q25" s="120">
        <v>828341</v>
      </c>
      <c r="R25" s="131"/>
    </row>
    <row r="26" spans="2:18" ht="21" customHeight="1" x14ac:dyDescent="0.25">
      <c r="B26" s="114" t="s">
        <v>34</v>
      </c>
      <c r="C26" s="117">
        <v>7</v>
      </c>
      <c r="D26" s="117">
        <v>19285</v>
      </c>
      <c r="E26" s="117">
        <v>6512</v>
      </c>
      <c r="F26" s="117">
        <v>78677</v>
      </c>
      <c r="G26" s="117">
        <v>7683</v>
      </c>
      <c r="H26" s="117">
        <v>29316</v>
      </c>
      <c r="I26" s="117">
        <v>41302</v>
      </c>
      <c r="J26" s="117">
        <v>78382</v>
      </c>
      <c r="K26" s="117">
        <v>0</v>
      </c>
      <c r="L26" s="117">
        <v>5140</v>
      </c>
      <c r="M26" s="117">
        <v>30721</v>
      </c>
      <c r="N26" s="117">
        <v>51591</v>
      </c>
      <c r="O26" s="117">
        <v>13162</v>
      </c>
      <c r="P26" s="117">
        <v>1419</v>
      </c>
      <c r="Q26" s="120">
        <v>363196</v>
      </c>
      <c r="R26" s="131"/>
    </row>
    <row r="27" spans="2:18" ht="21" customHeight="1" x14ac:dyDescent="0.25">
      <c r="B27" s="114" t="s">
        <v>35</v>
      </c>
      <c r="C27" s="117">
        <v>0</v>
      </c>
      <c r="D27" s="117">
        <v>18081</v>
      </c>
      <c r="E27" s="117">
        <v>4974</v>
      </c>
      <c r="F27" s="117">
        <v>17931</v>
      </c>
      <c r="G27" s="117">
        <v>3944</v>
      </c>
      <c r="H27" s="117">
        <v>1848</v>
      </c>
      <c r="I27" s="117">
        <v>108218</v>
      </c>
      <c r="J27" s="117">
        <v>99177</v>
      </c>
      <c r="K27" s="117">
        <v>0</v>
      </c>
      <c r="L27" s="117">
        <v>4247</v>
      </c>
      <c r="M27" s="117">
        <v>22123</v>
      </c>
      <c r="N27" s="117">
        <v>9400</v>
      </c>
      <c r="O27" s="117">
        <v>0</v>
      </c>
      <c r="P27" s="117">
        <v>19597</v>
      </c>
      <c r="Q27" s="120">
        <v>309540</v>
      </c>
      <c r="R27" s="131"/>
    </row>
    <row r="28" spans="2:18" ht="21" customHeight="1" x14ac:dyDescent="0.25">
      <c r="B28" s="114" t="s">
        <v>36</v>
      </c>
      <c r="C28" s="117">
        <v>0</v>
      </c>
      <c r="D28" s="117">
        <v>2733</v>
      </c>
      <c r="E28" s="117">
        <v>2650</v>
      </c>
      <c r="F28" s="117">
        <v>9144</v>
      </c>
      <c r="G28" s="117">
        <v>15167</v>
      </c>
      <c r="H28" s="117">
        <v>11318</v>
      </c>
      <c r="I28" s="117">
        <v>76788</v>
      </c>
      <c r="J28" s="117">
        <v>110725</v>
      </c>
      <c r="K28" s="117">
        <v>0</v>
      </c>
      <c r="L28" s="117">
        <v>7239</v>
      </c>
      <c r="M28" s="117">
        <v>3644</v>
      </c>
      <c r="N28" s="117">
        <v>9364</v>
      </c>
      <c r="O28" s="117">
        <v>165779</v>
      </c>
      <c r="P28" s="117">
        <v>20871</v>
      </c>
      <c r="Q28" s="120">
        <v>435420</v>
      </c>
      <c r="R28" s="131"/>
    </row>
    <row r="29" spans="2:18" ht="21" customHeight="1" x14ac:dyDescent="0.25">
      <c r="B29" s="114" t="s">
        <v>37</v>
      </c>
      <c r="C29" s="117">
        <v>558</v>
      </c>
      <c r="D29" s="117">
        <v>10814</v>
      </c>
      <c r="E29" s="117">
        <v>3197</v>
      </c>
      <c r="F29" s="117">
        <v>23176</v>
      </c>
      <c r="G29" s="117">
        <v>3414</v>
      </c>
      <c r="H29" s="117">
        <v>12113</v>
      </c>
      <c r="I29" s="117">
        <v>49550</v>
      </c>
      <c r="J29" s="117">
        <v>54231</v>
      </c>
      <c r="K29" s="117">
        <v>0</v>
      </c>
      <c r="L29" s="117">
        <v>2319</v>
      </c>
      <c r="M29" s="117">
        <v>9944</v>
      </c>
      <c r="N29" s="117">
        <v>33077</v>
      </c>
      <c r="O29" s="117">
        <v>0</v>
      </c>
      <c r="P29" s="117">
        <v>8216</v>
      </c>
      <c r="Q29" s="120">
        <v>210609</v>
      </c>
      <c r="R29" s="131"/>
    </row>
    <row r="30" spans="2:18" ht="21" customHeight="1" x14ac:dyDescent="0.25">
      <c r="B30" s="114" t="s">
        <v>38</v>
      </c>
      <c r="C30" s="117">
        <v>0</v>
      </c>
      <c r="D30" s="117">
        <v>2515</v>
      </c>
      <c r="E30" s="117">
        <v>5865</v>
      </c>
      <c r="F30" s="117">
        <v>8432</v>
      </c>
      <c r="G30" s="117">
        <v>376</v>
      </c>
      <c r="H30" s="117">
        <v>7869</v>
      </c>
      <c r="I30" s="117">
        <v>101054</v>
      </c>
      <c r="J30" s="117">
        <v>88600</v>
      </c>
      <c r="K30" s="117">
        <v>0</v>
      </c>
      <c r="L30" s="117">
        <v>1713</v>
      </c>
      <c r="M30" s="117">
        <v>7233</v>
      </c>
      <c r="N30" s="117">
        <v>39558</v>
      </c>
      <c r="O30" s="117">
        <v>0</v>
      </c>
      <c r="P30" s="117">
        <v>1527</v>
      </c>
      <c r="Q30" s="120">
        <v>264743</v>
      </c>
      <c r="R30" s="131"/>
    </row>
    <row r="31" spans="2:18" ht="21" customHeight="1" x14ac:dyDescent="0.25">
      <c r="B31" s="114" t="s">
        <v>193</v>
      </c>
      <c r="C31" s="117">
        <v>0</v>
      </c>
      <c r="D31" s="117">
        <v>2154</v>
      </c>
      <c r="E31" s="117">
        <v>2121</v>
      </c>
      <c r="F31" s="117">
        <v>19603</v>
      </c>
      <c r="G31" s="117">
        <v>2681</v>
      </c>
      <c r="H31" s="117">
        <v>415</v>
      </c>
      <c r="I31" s="117">
        <v>54062</v>
      </c>
      <c r="J31" s="117">
        <v>51619</v>
      </c>
      <c r="K31" s="117">
        <v>0</v>
      </c>
      <c r="L31" s="117">
        <v>21951</v>
      </c>
      <c r="M31" s="117">
        <v>8222</v>
      </c>
      <c r="N31" s="117">
        <v>15103</v>
      </c>
      <c r="O31" s="117">
        <v>48306</v>
      </c>
      <c r="P31" s="117">
        <v>663</v>
      </c>
      <c r="Q31" s="120">
        <v>226900</v>
      </c>
      <c r="R31" s="131"/>
    </row>
    <row r="32" spans="2:18" ht="21" customHeight="1" x14ac:dyDescent="0.25">
      <c r="B32" s="114" t="s">
        <v>194</v>
      </c>
      <c r="C32" s="117">
        <v>42427</v>
      </c>
      <c r="D32" s="117">
        <v>12944</v>
      </c>
      <c r="E32" s="117">
        <v>1266</v>
      </c>
      <c r="F32" s="117">
        <v>19900</v>
      </c>
      <c r="G32" s="117">
        <v>2329</v>
      </c>
      <c r="H32" s="117">
        <v>4266</v>
      </c>
      <c r="I32" s="117">
        <v>22943</v>
      </c>
      <c r="J32" s="117">
        <v>11662</v>
      </c>
      <c r="K32" s="117">
        <v>0</v>
      </c>
      <c r="L32" s="117">
        <v>2529</v>
      </c>
      <c r="M32" s="117">
        <v>2058</v>
      </c>
      <c r="N32" s="117">
        <v>3429</v>
      </c>
      <c r="O32" s="117">
        <v>0</v>
      </c>
      <c r="P32" s="117">
        <v>4197</v>
      </c>
      <c r="Q32" s="120">
        <v>129951</v>
      </c>
      <c r="R32" s="131"/>
    </row>
    <row r="33" spans="2:18" ht="21" customHeight="1" x14ac:dyDescent="0.25">
      <c r="B33" s="114" t="s">
        <v>211</v>
      </c>
      <c r="C33" s="117">
        <v>0</v>
      </c>
      <c r="D33" s="117">
        <v>645</v>
      </c>
      <c r="E33" s="117">
        <v>1935</v>
      </c>
      <c r="F33" s="117">
        <v>3225</v>
      </c>
      <c r="G33" s="117">
        <v>1290</v>
      </c>
      <c r="H33" s="117">
        <v>7095</v>
      </c>
      <c r="I33" s="117">
        <v>32892</v>
      </c>
      <c r="J33" s="117">
        <v>10320</v>
      </c>
      <c r="K33" s="117">
        <v>0</v>
      </c>
      <c r="L33" s="117">
        <v>1290</v>
      </c>
      <c r="M33" s="117">
        <v>1935</v>
      </c>
      <c r="N33" s="117">
        <v>1290</v>
      </c>
      <c r="O33" s="117">
        <v>0</v>
      </c>
      <c r="P33" s="117">
        <v>2580</v>
      </c>
      <c r="Q33" s="120">
        <v>64496</v>
      </c>
      <c r="R33" s="131"/>
    </row>
    <row r="34" spans="2:18" ht="21" customHeight="1" x14ac:dyDescent="0.25">
      <c r="B34" s="114" t="s">
        <v>195</v>
      </c>
      <c r="C34" s="117">
        <v>0</v>
      </c>
      <c r="D34" s="117">
        <v>602</v>
      </c>
      <c r="E34" s="117">
        <v>565</v>
      </c>
      <c r="F34" s="117">
        <v>1836</v>
      </c>
      <c r="G34" s="117">
        <v>10485</v>
      </c>
      <c r="H34" s="117">
        <v>6973</v>
      </c>
      <c r="I34" s="117">
        <v>106267</v>
      </c>
      <c r="J34" s="117">
        <v>117311</v>
      </c>
      <c r="K34" s="117">
        <v>0</v>
      </c>
      <c r="L34" s="117">
        <v>16124</v>
      </c>
      <c r="M34" s="117">
        <v>2355</v>
      </c>
      <c r="N34" s="117">
        <v>19140</v>
      </c>
      <c r="O34" s="117">
        <v>395089</v>
      </c>
      <c r="P34" s="117">
        <v>2942</v>
      </c>
      <c r="Q34" s="120">
        <v>679688</v>
      </c>
      <c r="R34" s="131"/>
    </row>
    <row r="35" spans="2:18" ht="21" customHeight="1" x14ac:dyDescent="0.25">
      <c r="B35" s="114" t="s">
        <v>196</v>
      </c>
      <c r="C35" s="117">
        <v>0</v>
      </c>
      <c r="D35" s="117">
        <v>1900</v>
      </c>
      <c r="E35" s="117">
        <v>3187</v>
      </c>
      <c r="F35" s="117">
        <v>3217</v>
      </c>
      <c r="G35" s="117">
        <v>465</v>
      </c>
      <c r="H35" s="117">
        <v>537</v>
      </c>
      <c r="I35" s="117">
        <v>92399</v>
      </c>
      <c r="J35" s="117">
        <v>39410</v>
      </c>
      <c r="K35" s="117">
        <v>0</v>
      </c>
      <c r="L35" s="117">
        <v>1148</v>
      </c>
      <c r="M35" s="117">
        <v>5719</v>
      </c>
      <c r="N35" s="117">
        <v>25558</v>
      </c>
      <c r="O35" s="117">
        <v>44201</v>
      </c>
      <c r="P35" s="117">
        <v>15714</v>
      </c>
      <c r="Q35" s="120">
        <v>233456</v>
      </c>
      <c r="R35" s="131"/>
    </row>
    <row r="36" spans="2:18" ht="21" customHeight="1" x14ac:dyDescent="0.25">
      <c r="B36" s="114" t="s">
        <v>212</v>
      </c>
      <c r="C36" s="117">
        <v>0</v>
      </c>
      <c r="D36" s="117">
        <v>4489</v>
      </c>
      <c r="E36" s="117">
        <v>4979</v>
      </c>
      <c r="F36" s="117">
        <v>3316</v>
      </c>
      <c r="G36" s="117">
        <v>8378</v>
      </c>
      <c r="H36" s="117">
        <v>6047</v>
      </c>
      <c r="I36" s="117">
        <v>100093</v>
      </c>
      <c r="J36" s="117">
        <v>89326</v>
      </c>
      <c r="K36" s="117">
        <v>24238</v>
      </c>
      <c r="L36" s="117">
        <v>1819</v>
      </c>
      <c r="M36" s="117">
        <v>8263</v>
      </c>
      <c r="N36" s="117">
        <v>20721</v>
      </c>
      <c r="O36" s="117">
        <v>41010</v>
      </c>
      <c r="P36" s="117">
        <v>3943</v>
      </c>
      <c r="Q36" s="120">
        <v>316623</v>
      </c>
      <c r="R36" s="131"/>
    </row>
    <row r="37" spans="2:18" ht="21" customHeight="1" x14ac:dyDescent="0.25">
      <c r="B37" s="114" t="s">
        <v>40</v>
      </c>
      <c r="C37" s="117">
        <v>0</v>
      </c>
      <c r="D37" s="117">
        <v>6223</v>
      </c>
      <c r="E37" s="117">
        <v>1595</v>
      </c>
      <c r="F37" s="117">
        <v>9143</v>
      </c>
      <c r="G37" s="117">
        <v>3243</v>
      </c>
      <c r="H37" s="117">
        <v>2915</v>
      </c>
      <c r="I37" s="117">
        <v>50847</v>
      </c>
      <c r="J37" s="117">
        <v>56516</v>
      </c>
      <c r="K37" s="117">
        <v>0</v>
      </c>
      <c r="L37" s="117">
        <v>3591</v>
      </c>
      <c r="M37" s="117">
        <v>17019</v>
      </c>
      <c r="N37" s="117">
        <v>6491</v>
      </c>
      <c r="O37" s="117">
        <v>11812</v>
      </c>
      <c r="P37" s="117">
        <v>3168</v>
      </c>
      <c r="Q37" s="120">
        <v>172562</v>
      </c>
      <c r="R37" s="131"/>
    </row>
    <row r="38" spans="2:18" ht="21" customHeight="1" x14ac:dyDescent="0.25">
      <c r="B38" s="114" t="s">
        <v>41</v>
      </c>
      <c r="C38" s="117">
        <v>0</v>
      </c>
      <c r="D38" s="117">
        <v>6967</v>
      </c>
      <c r="E38" s="117">
        <v>7747</v>
      </c>
      <c r="F38" s="117">
        <v>32179</v>
      </c>
      <c r="G38" s="117">
        <v>4035</v>
      </c>
      <c r="H38" s="117">
        <v>34400</v>
      </c>
      <c r="I38" s="117">
        <v>37724</v>
      </c>
      <c r="J38" s="117">
        <v>18160</v>
      </c>
      <c r="K38" s="117">
        <v>0</v>
      </c>
      <c r="L38" s="117">
        <v>2221</v>
      </c>
      <c r="M38" s="117">
        <v>18607</v>
      </c>
      <c r="N38" s="117">
        <v>32636</v>
      </c>
      <c r="O38" s="117">
        <v>5028</v>
      </c>
      <c r="P38" s="117">
        <v>8467</v>
      </c>
      <c r="Q38" s="120">
        <v>208170</v>
      </c>
      <c r="R38" s="131"/>
    </row>
    <row r="39" spans="2:18" ht="21" customHeight="1" x14ac:dyDescent="0.25">
      <c r="B39" s="114" t="s">
        <v>42</v>
      </c>
      <c r="C39" s="117">
        <v>0</v>
      </c>
      <c r="D39" s="117">
        <v>2580</v>
      </c>
      <c r="E39" s="117">
        <v>2866</v>
      </c>
      <c r="F39" s="117">
        <v>7397</v>
      </c>
      <c r="G39" s="117">
        <v>1516</v>
      </c>
      <c r="H39" s="117">
        <v>407</v>
      </c>
      <c r="I39" s="117">
        <v>113482</v>
      </c>
      <c r="J39" s="117">
        <v>98808</v>
      </c>
      <c r="K39" s="117">
        <v>0</v>
      </c>
      <c r="L39" s="117">
        <v>4304</v>
      </c>
      <c r="M39" s="117">
        <v>7440</v>
      </c>
      <c r="N39" s="117">
        <v>15582</v>
      </c>
      <c r="O39" s="117">
        <v>0</v>
      </c>
      <c r="P39" s="117">
        <v>293</v>
      </c>
      <c r="Q39" s="120">
        <v>254674</v>
      </c>
      <c r="R39" s="131"/>
    </row>
    <row r="40" spans="2:18" ht="21" customHeight="1" x14ac:dyDescent="0.25">
      <c r="B40" s="114" t="s">
        <v>43</v>
      </c>
      <c r="C40" s="117">
        <v>0</v>
      </c>
      <c r="D40" s="117">
        <v>2383</v>
      </c>
      <c r="E40" s="117">
        <v>333</v>
      </c>
      <c r="F40" s="117">
        <v>302</v>
      </c>
      <c r="G40" s="117">
        <v>626</v>
      </c>
      <c r="H40" s="117">
        <v>297</v>
      </c>
      <c r="I40" s="117">
        <v>119092</v>
      </c>
      <c r="J40" s="117">
        <v>77613</v>
      </c>
      <c r="K40" s="117">
        <v>0</v>
      </c>
      <c r="L40" s="117">
        <v>389</v>
      </c>
      <c r="M40" s="117">
        <v>242</v>
      </c>
      <c r="N40" s="117">
        <v>2834</v>
      </c>
      <c r="O40" s="117">
        <v>0</v>
      </c>
      <c r="P40" s="117">
        <v>6420</v>
      </c>
      <c r="Q40" s="120">
        <v>210530</v>
      </c>
      <c r="R40" s="131"/>
    </row>
    <row r="41" spans="2:18" ht="21" customHeight="1" x14ac:dyDescent="0.25">
      <c r="B41" s="114" t="s">
        <v>44</v>
      </c>
      <c r="C41" s="117">
        <v>0</v>
      </c>
      <c r="D41" s="117">
        <v>-7431</v>
      </c>
      <c r="E41" s="117">
        <v>289</v>
      </c>
      <c r="F41" s="117">
        <v>-21325</v>
      </c>
      <c r="G41" s="117">
        <v>969</v>
      </c>
      <c r="H41" s="117">
        <v>-81</v>
      </c>
      <c r="I41" s="117">
        <v>42626</v>
      </c>
      <c r="J41" s="117">
        <v>27315</v>
      </c>
      <c r="K41" s="117">
        <v>7277</v>
      </c>
      <c r="L41" s="117">
        <v>2508</v>
      </c>
      <c r="M41" s="117">
        <v>4980</v>
      </c>
      <c r="N41" s="117">
        <v>-10155</v>
      </c>
      <c r="O41" s="117">
        <v>13581</v>
      </c>
      <c r="P41" s="117">
        <v>3666</v>
      </c>
      <c r="Q41" s="120">
        <v>64219</v>
      </c>
      <c r="R41" s="131"/>
    </row>
    <row r="42" spans="2:18" ht="21" customHeight="1" x14ac:dyDescent="0.25">
      <c r="B42" s="114" t="s">
        <v>45</v>
      </c>
      <c r="C42" s="117">
        <v>15368</v>
      </c>
      <c r="D42" s="117">
        <v>23101</v>
      </c>
      <c r="E42" s="117">
        <v>18531</v>
      </c>
      <c r="F42" s="117">
        <v>64081</v>
      </c>
      <c r="G42" s="117">
        <v>12844</v>
      </c>
      <c r="H42" s="117">
        <v>8531</v>
      </c>
      <c r="I42" s="117">
        <v>281890</v>
      </c>
      <c r="J42" s="117">
        <v>168754</v>
      </c>
      <c r="K42" s="117">
        <v>0</v>
      </c>
      <c r="L42" s="117">
        <v>24474</v>
      </c>
      <c r="M42" s="117">
        <v>40172</v>
      </c>
      <c r="N42" s="117">
        <v>34332</v>
      </c>
      <c r="O42" s="117">
        <v>420253</v>
      </c>
      <c r="P42" s="117">
        <v>31580</v>
      </c>
      <c r="Q42" s="120">
        <v>1143910</v>
      </c>
      <c r="R42" s="131"/>
    </row>
    <row r="43" spans="2:18" ht="21" customHeight="1" x14ac:dyDescent="0.25">
      <c r="B43" s="114" t="s">
        <v>46</v>
      </c>
      <c r="C43" s="117">
        <v>0</v>
      </c>
      <c r="D43" s="117">
        <v>0</v>
      </c>
      <c r="E43" s="117">
        <v>0</v>
      </c>
      <c r="F43" s="117">
        <v>0</v>
      </c>
      <c r="G43" s="117">
        <v>0</v>
      </c>
      <c r="H43" s="117">
        <v>0</v>
      </c>
      <c r="I43" s="117">
        <v>52135</v>
      </c>
      <c r="J43" s="117">
        <v>27449</v>
      </c>
      <c r="K43" s="117">
        <v>131024</v>
      </c>
      <c r="L43" s="117">
        <v>2</v>
      </c>
      <c r="M43" s="117">
        <v>0</v>
      </c>
      <c r="N43" s="117">
        <v>0</v>
      </c>
      <c r="O43" s="117">
        <v>0</v>
      </c>
      <c r="P43" s="117">
        <v>40</v>
      </c>
      <c r="Q43" s="120">
        <v>210650</v>
      </c>
      <c r="R43" s="131"/>
    </row>
    <row r="44" spans="2:18" ht="21" customHeight="1" x14ac:dyDescent="0.25">
      <c r="B44" s="118" t="s">
        <v>47</v>
      </c>
      <c r="C44" s="119">
        <f>SUM(C7:C43)</f>
        <v>128159</v>
      </c>
      <c r="D44" s="119">
        <f t="shared" ref="D44:Q44" si="0">SUM(D7:D43)</f>
        <v>260802</v>
      </c>
      <c r="E44" s="119">
        <f t="shared" si="0"/>
        <v>207651</v>
      </c>
      <c r="F44" s="119">
        <f t="shared" si="0"/>
        <v>867163</v>
      </c>
      <c r="G44" s="119">
        <f t="shared" si="0"/>
        <v>290192</v>
      </c>
      <c r="H44" s="119">
        <f t="shared" si="0"/>
        <v>423004</v>
      </c>
      <c r="I44" s="119">
        <f t="shared" si="0"/>
        <v>3331147</v>
      </c>
      <c r="J44" s="119">
        <f t="shared" si="0"/>
        <v>2902533</v>
      </c>
      <c r="K44" s="119">
        <f t="shared" si="0"/>
        <v>921853</v>
      </c>
      <c r="L44" s="119">
        <f t="shared" si="0"/>
        <v>508895</v>
      </c>
      <c r="M44" s="119">
        <f t="shared" si="0"/>
        <v>563519</v>
      </c>
      <c r="N44" s="119">
        <f t="shared" si="0"/>
        <v>804129</v>
      </c>
      <c r="O44" s="119">
        <f t="shared" si="0"/>
        <v>3179068</v>
      </c>
      <c r="P44" s="119">
        <f t="shared" si="0"/>
        <v>370094</v>
      </c>
      <c r="Q44" s="119">
        <f t="shared" si="0"/>
        <v>14758209</v>
      </c>
      <c r="R44" s="131"/>
    </row>
    <row r="45" spans="2:18" ht="21" customHeight="1" x14ac:dyDescent="0.25">
      <c r="B45" s="292" t="s">
        <v>48</v>
      </c>
      <c r="C45" s="292"/>
      <c r="D45" s="292"/>
      <c r="E45" s="292"/>
      <c r="F45" s="292"/>
      <c r="G45" s="292"/>
      <c r="H45" s="292"/>
      <c r="I45" s="292"/>
      <c r="J45" s="292"/>
      <c r="K45" s="292"/>
      <c r="L45" s="292"/>
      <c r="M45" s="292"/>
      <c r="N45" s="292"/>
      <c r="O45" s="292"/>
      <c r="P45" s="292"/>
      <c r="Q45" s="292"/>
      <c r="R45" s="132"/>
    </row>
    <row r="46" spans="2:18" ht="21" customHeight="1" x14ac:dyDescent="0.25">
      <c r="B46" s="114" t="s">
        <v>49</v>
      </c>
      <c r="C46" s="117">
        <v>1593</v>
      </c>
      <c r="D46" s="117">
        <v>26726</v>
      </c>
      <c r="E46" s="117">
        <v>308</v>
      </c>
      <c r="F46" s="117">
        <v>37055</v>
      </c>
      <c r="G46" s="117">
        <v>2518</v>
      </c>
      <c r="H46" s="117">
        <v>3595</v>
      </c>
      <c r="I46" s="117">
        <v>12</v>
      </c>
      <c r="J46" s="117">
        <v>6318</v>
      </c>
      <c r="K46" s="117">
        <v>0</v>
      </c>
      <c r="L46" s="117">
        <v>614</v>
      </c>
      <c r="M46" s="117">
        <v>0</v>
      </c>
      <c r="N46" s="117">
        <v>242</v>
      </c>
      <c r="O46" s="117">
        <v>35651</v>
      </c>
      <c r="P46" s="117">
        <v>8449</v>
      </c>
      <c r="Q46" s="120">
        <v>123081</v>
      </c>
      <c r="R46" s="131"/>
    </row>
    <row r="47" spans="2:18" ht="21" customHeight="1" x14ac:dyDescent="0.25">
      <c r="B47" s="114" t="s">
        <v>67</v>
      </c>
      <c r="C47" s="117">
        <v>49</v>
      </c>
      <c r="D47" s="117">
        <v>11619</v>
      </c>
      <c r="E47" s="117">
        <v>0</v>
      </c>
      <c r="F47" s="117">
        <v>65259</v>
      </c>
      <c r="G47" s="117">
        <v>308</v>
      </c>
      <c r="H47" s="117">
        <v>8641</v>
      </c>
      <c r="I47" s="117">
        <v>0</v>
      </c>
      <c r="J47" s="117">
        <v>9763</v>
      </c>
      <c r="K47" s="117">
        <v>0</v>
      </c>
      <c r="L47" s="117">
        <v>1430</v>
      </c>
      <c r="M47" s="117">
        <v>0</v>
      </c>
      <c r="N47" s="117">
        <v>0</v>
      </c>
      <c r="O47" s="117">
        <v>25846</v>
      </c>
      <c r="P47" s="117">
        <v>19278</v>
      </c>
      <c r="Q47" s="120">
        <v>142194</v>
      </c>
      <c r="R47" s="131"/>
    </row>
    <row r="48" spans="2:18" ht="21" customHeight="1" x14ac:dyDescent="0.25">
      <c r="B48" s="114" t="s">
        <v>50</v>
      </c>
      <c r="C48" s="117">
        <v>3809</v>
      </c>
      <c r="D48" s="117">
        <v>69112</v>
      </c>
      <c r="E48" s="117">
        <v>973</v>
      </c>
      <c r="F48" s="117">
        <v>355925</v>
      </c>
      <c r="G48" s="117">
        <v>10335</v>
      </c>
      <c r="H48" s="117">
        <v>42279</v>
      </c>
      <c r="I48" s="117">
        <v>984</v>
      </c>
      <c r="J48" s="117">
        <v>53505</v>
      </c>
      <c r="K48" s="117">
        <v>0</v>
      </c>
      <c r="L48" s="117">
        <v>18180</v>
      </c>
      <c r="M48" s="117">
        <v>180</v>
      </c>
      <c r="N48" s="117">
        <v>149</v>
      </c>
      <c r="O48" s="117">
        <v>332525</v>
      </c>
      <c r="P48" s="117">
        <v>265188</v>
      </c>
      <c r="Q48" s="120">
        <v>1153144</v>
      </c>
      <c r="R48" s="131"/>
    </row>
    <row r="49" spans="2:19" ht="21" customHeight="1" x14ac:dyDescent="0.25">
      <c r="B49" s="118" t="s">
        <v>47</v>
      </c>
      <c r="C49" s="119">
        <f>SUM(C46:C48)</f>
        <v>5451</v>
      </c>
      <c r="D49" s="119">
        <f t="shared" ref="D49:Q49" si="1">SUM(D46:D48)</f>
        <v>107457</v>
      </c>
      <c r="E49" s="119">
        <f t="shared" si="1"/>
        <v>1281</v>
      </c>
      <c r="F49" s="119">
        <f t="shared" si="1"/>
        <v>458239</v>
      </c>
      <c r="G49" s="119">
        <f t="shared" si="1"/>
        <v>13161</v>
      </c>
      <c r="H49" s="119">
        <f t="shared" si="1"/>
        <v>54515</v>
      </c>
      <c r="I49" s="119">
        <f t="shared" si="1"/>
        <v>996</v>
      </c>
      <c r="J49" s="119">
        <f t="shared" si="1"/>
        <v>69586</v>
      </c>
      <c r="K49" s="119">
        <f t="shared" si="1"/>
        <v>0</v>
      </c>
      <c r="L49" s="119">
        <f t="shared" si="1"/>
        <v>20224</v>
      </c>
      <c r="M49" s="119">
        <f t="shared" si="1"/>
        <v>180</v>
      </c>
      <c r="N49" s="119">
        <f t="shared" si="1"/>
        <v>391</v>
      </c>
      <c r="O49" s="119">
        <f t="shared" si="1"/>
        <v>394022</v>
      </c>
      <c r="P49" s="119">
        <f t="shared" si="1"/>
        <v>292915</v>
      </c>
      <c r="Q49" s="119">
        <f t="shared" si="1"/>
        <v>1418419</v>
      </c>
      <c r="R49" s="131"/>
    </row>
    <row r="50" spans="2:19" ht="20.25" customHeight="1" x14ac:dyDescent="0.25">
      <c r="B50" s="293" t="s">
        <v>52</v>
      </c>
      <c r="C50" s="293"/>
      <c r="D50" s="293"/>
      <c r="E50" s="293"/>
      <c r="F50" s="293"/>
      <c r="G50" s="293"/>
      <c r="H50" s="293"/>
      <c r="I50" s="293"/>
      <c r="J50" s="293"/>
      <c r="K50" s="293"/>
      <c r="L50" s="293"/>
      <c r="M50" s="293"/>
      <c r="N50" s="293"/>
      <c r="O50" s="293"/>
      <c r="P50" s="293"/>
      <c r="Q50" s="293"/>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B3:S56"/>
  <sheetViews>
    <sheetView zoomScale="77" zoomScaleNormal="77" workbookViewId="0"/>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90" t="s">
        <v>302</v>
      </c>
      <c r="C4" s="290"/>
      <c r="D4" s="290"/>
      <c r="E4" s="290"/>
      <c r="F4" s="290"/>
      <c r="G4" s="290"/>
      <c r="H4" s="290"/>
      <c r="I4" s="290"/>
      <c r="J4" s="290"/>
      <c r="K4" s="290"/>
      <c r="L4" s="290"/>
      <c r="M4" s="290"/>
      <c r="N4" s="290"/>
      <c r="O4" s="290"/>
      <c r="P4" s="290"/>
      <c r="Q4" s="290"/>
      <c r="R4" s="13"/>
    </row>
    <row r="5" spans="2:18" ht="28.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21" customHeight="1" x14ac:dyDescent="0.25">
      <c r="B6" s="291" t="s">
        <v>16</v>
      </c>
      <c r="C6" s="291"/>
      <c r="D6" s="291"/>
      <c r="E6" s="291"/>
      <c r="F6" s="291"/>
      <c r="G6" s="291"/>
      <c r="H6" s="291"/>
      <c r="I6" s="291"/>
      <c r="J6" s="291"/>
      <c r="K6" s="291"/>
      <c r="L6" s="291"/>
      <c r="M6" s="291"/>
      <c r="N6" s="291"/>
      <c r="O6" s="291"/>
      <c r="P6" s="291"/>
      <c r="Q6" s="291"/>
      <c r="R6" s="121"/>
    </row>
    <row r="7" spans="2:18" ht="18.75" customHeight="1" x14ac:dyDescent="0.25">
      <c r="B7" s="114" t="s">
        <v>17</v>
      </c>
      <c r="C7" s="117">
        <v>0</v>
      </c>
      <c r="D7" s="117">
        <v>13</v>
      </c>
      <c r="E7" s="117">
        <v>124</v>
      </c>
      <c r="F7" s="117">
        <v>66</v>
      </c>
      <c r="G7" s="117">
        <v>1620</v>
      </c>
      <c r="H7" s="117">
        <v>31</v>
      </c>
      <c r="I7" s="117">
        <v>0</v>
      </c>
      <c r="J7" s="117">
        <v>0</v>
      </c>
      <c r="K7" s="117">
        <v>0</v>
      </c>
      <c r="L7" s="117">
        <v>3509</v>
      </c>
      <c r="M7" s="117">
        <v>168</v>
      </c>
      <c r="N7" s="117">
        <v>21667</v>
      </c>
      <c r="O7" s="117">
        <v>3179681</v>
      </c>
      <c r="P7" s="117">
        <v>2299</v>
      </c>
      <c r="Q7" s="120">
        <v>3209176</v>
      </c>
      <c r="R7" s="131"/>
    </row>
    <row r="8" spans="2:18" ht="21" customHeight="1" x14ac:dyDescent="0.25">
      <c r="B8" s="114" t="s">
        <v>18</v>
      </c>
      <c r="C8" s="117">
        <v>0</v>
      </c>
      <c r="D8" s="117">
        <v>8101</v>
      </c>
      <c r="E8" s="117">
        <v>1664</v>
      </c>
      <c r="F8" s="117">
        <v>2366</v>
      </c>
      <c r="G8" s="117">
        <v>8306</v>
      </c>
      <c r="H8" s="117">
        <v>136172</v>
      </c>
      <c r="I8" s="117">
        <v>329203</v>
      </c>
      <c r="J8" s="117">
        <v>305838</v>
      </c>
      <c r="K8" s="117">
        <v>-10</v>
      </c>
      <c r="L8" s="117">
        <v>-28330</v>
      </c>
      <c r="M8" s="117">
        <v>18111</v>
      </c>
      <c r="N8" s="117">
        <v>75890</v>
      </c>
      <c r="O8" s="117">
        <v>0</v>
      </c>
      <c r="P8" s="117">
        <v>1818</v>
      </c>
      <c r="Q8" s="120">
        <v>859128</v>
      </c>
      <c r="R8" s="131"/>
    </row>
    <row r="9" spans="2:18" ht="21" customHeight="1" x14ac:dyDescent="0.25">
      <c r="B9" s="114" t="s">
        <v>19</v>
      </c>
      <c r="C9" s="117">
        <v>514</v>
      </c>
      <c r="D9" s="117">
        <v>32688</v>
      </c>
      <c r="E9" s="117">
        <v>11319</v>
      </c>
      <c r="F9" s="117">
        <v>79768</v>
      </c>
      <c r="G9" s="117">
        <v>60200</v>
      </c>
      <c r="H9" s="117">
        <v>5561</v>
      </c>
      <c r="I9" s="117">
        <v>120739</v>
      </c>
      <c r="J9" s="117">
        <v>22023</v>
      </c>
      <c r="K9" s="117">
        <v>0</v>
      </c>
      <c r="L9" s="117">
        <v>44849</v>
      </c>
      <c r="M9" s="117">
        <v>75899</v>
      </c>
      <c r="N9" s="117">
        <v>61960</v>
      </c>
      <c r="O9" s="117">
        <v>0</v>
      </c>
      <c r="P9" s="117">
        <v>0</v>
      </c>
      <c r="Q9" s="120">
        <v>515520</v>
      </c>
      <c r="R9" s="131"/>
    </row>
    <row r="10" spans="2:18" ht="21" customHeight="1" x14ac:dyDescent="0.25">
      <c r="B10" s="114" t="s">
        <v>199</v>
      </c>
      <c r="C10" s="117">
        <v>64</v>
      </c>
      <c r="D10" s="117">
        <v>156</v>
      </c>
      <c r="E10" s="117">
        <v>582</v>
      </c>
      <c r="F10" s="117">
        <v>1199</v>
      </c>
      <c r="G10" s="117">
        <v>9645</v>
      </c>
      <c r="H10" s="117">
        <v>31081</v>
      </c>
      <c r="I10" s="117">
        <v>41885</v>
      </c>
      <c r="J10" s="117">
        <v>35139</v>
      </c>
      <c r="K10" s="117">
        <v>0</v>
      </c>
      <c r="L10" s="117">
        <v>1542</v>
      </c>
      <c r="M10" s="117">
        <v>1178</v>
      </c>
      <c r="N10" s="117">
        <v>22532</v>
      </c>
      <c r="O10" s="117">
        <v>0</v>
      </c>
      <c r="P10" s="117">
        <v>1080</v>
      </c>
      <c r="Q10" s="120">
        <v>146086</v>
      </c>
      <c r="R10" s="131"/>
    </row>
    <row r="11" spans="2:18" ht="21" customHeight="1" x14ac:dyDescent="0.25">
      <c r="B11" s="114" t="s">
        <v>20</v>
      </c>
      <c r="C11" s="117">
        <v>72</v>
      </c>
      <c r="D11" s="117">
        <v>29515</v>
      </c>
      <c r="E11" s="117">
        <v>35252</v>
      </c>
      <c r="F11" s="117">
        <v>121730</v>
      </c>
      <c r="G11" s="117">
        <v>46603</v>
      </c>
      <c r="H11" s="117">
        <v>97174</v>
      </c>
      <c r="I11" s="117">
        <v>700755</v>
      </c>
      <c r="J11" s="117">
        <v>836138</v>
      </c>
      <c r="K11" s="117">
        <v>0</v>
      </c>
      <c r="L11" s="117">
        <v>129536</v>
      </c>
      <c r="M11" s="117">
        <v>125803</v>
      </c>
      <c r="N11" s="117">
        <v>378554</v>
      </c>
      <c r="O11" s="117">
        <v>1364464</v>
      </c>
      <c r="P11" s="117">
        <v>59578</v>
      </c>
      <c r="Q11" s="120">
        <v>3925174</v>
      </c>
      <c r="R11" s="131"/>
    </row>
    <row r="12" spans="2:18" ht="21" customHeight="1" x14ac:dyDescent="0.25">
      <c r="B12" s="114" t="s">
        <v>191</v>
      </c>
      <c r="C12" s="117">
        <v>0</v>
      </c>
      <c r="D12" s="117">
        <v>22802</v>
      </c>
      <c r="E12" s="117">
        <v>40350</v>
      </c>
      <c r="F12" s="117">
        <v>87117</v>
      </c>
      <c r="G12" s="117">
        <v>41462</v>
      </c>
      <c r="H12" s="117">
        <v>56745</v>
      </c>
      <c r="I12" s="117">
        <v>623345</v>
      </c>
      <c r="J12" s="117">
        <v>626876</v>
      </c>
      <c r="K12" s="117">
        <v>0</v>
      </c>
      <c r="L12" s="117">
        <v>258624</v>
      </c>
      <c r="M12" s="117">
        <v>133022</v>
      </c>
      <c r="N12" s="117">
        <v>126089</v>
      </c>
      <c r="O12" s="117">
        <v>1351455</v>
      </c>
      <c r="P12" s="117">
        <v>307604</v>
      </c>
      <c r="Q12" s="120">
        <v>3675490</v>
      </c>
      <c r="R12" s="131"/>
    </row>
    <row r="13" spans="2:18" ht="21" customHeight="1" x14ac:dyDescent="0.25">
      <c r="B13" s="114" t="s">
        <v>21</v>
      </c>
      <c r="C13" s="117">
        <v>0</v>
      </c>
      <c r="D13" s="117">
        <v>8146</v>
      </c>
      <c r="E13" s="117">
        <v>10991</v>
      </c>
      <c r="F13" s="117">
        <v>6169</v>
      </c>
      <c r="G13" s="117">
        <v>4293</v>
      </c>
      <c r="H13" s="117">
        <v>7821</v>
      </c>
      <c r="I13" s="117">
        <v>182958</v>
      </c>
      <c r="J13" s="117">
        <v>121860</v>
      </c>
      <c r="K13" s="117">
        <v>0</v>
      </c>
      <c r="L13" s="117">
        <v>4961</v>
      </c>
      <c r="M13" s="117">
        <v>14419</v>
      </c>
      <c r="N13" s="117">
        <v>46242</v>
      </c>
      <c r="O13" s="117">
        <v>0</v>
      </c>
      <c r="P13" s="117">
        <v>11593</v>
      </c>
      <c r="Q13" s="120">
        <v>419451</v>
      </c>
      <c r="R13" s="131"/>
    </row>
    <row r="14" spans="2:18" ht="21" customHeight="1" x14ac:dyDescent="0.25">
      <c r="B14" s="114" t="s">
        <v>22</v>
      </c>
      <c r="C14" s="117">
        <v>0</v>
      </c>
      <c r="D14" s="117">
        <v>41215</v>
      </c>
      <c r="E14" s="117">
        <v>48139</v>
      </c>
      <c r="F14" s="117">
        <v>178876</v>
      </c>
      <c r="G14" s="117">
        <v>22026</v>
      </c>
      <c r="H14" s="117">
        <v>27380</v>
      </c>
      <c r="I14" s="117">
        <v>1114148</v>
      </c>
      <c r="J14" s="117">
        <v>1198811</v>
      </c>
      <c r="K14" s="117">
        <v>0</v>
      </c>
      <c r="L14" s="117">
        <v>204358</v>
      </c>
      <c r="M14" s="117">
        <v>303503</v>
      </c>
      <c r="N14" s="117">
        <v>188322</v>
      </c>
      <c r="O14" s="117">
        <v>1566600</v>
      </c>
      <c r="P14" s="117">
        <v>22522</v>
      </c>
      <c r="Q14" s="120">
        <v>4915900</v>
      </c>
      <c r="R14" s="131"/>
    </row>
    <row r="15" spans="2:18" ht="21" customHeight="1" x14ac:dyDescent="0.25">
      <c r="B15" s="114" t="s">
        <v>23</v>
      </c>
      <c r="C15" s="117">
        <v>0</v>
      </c>
      <c r="D15" s="117">
        <v>8516</v>
      </c>
      <c r="E15" s="117">
        <v>3024</v>
      </c>
      <c r="F15" s="117">
        <v>8535</v>
      </c>
      <c r="G15" s="117">
        <v>1215</v>
      </c>
      <c r="H15" s="117">
        <v>29766</v>
      </c>
      <c r="I15" s="117">
        <v>44972</v>
      </c>
      <c r="J15" s="117">
        <v>17680</v>
      </c>
      <c r="K15" s="117">
        <v>0</v>
      </c>
      <c r="L15" s="117">
        <v>2241</v>
      </c>
      <c r="M15" s="117">
        <v>4271</v>
      </c>
      <c r="N15" s="117">
        <v>8201</v>
      </c>
      <c r="O15" s="117">
        <v>0</v>
      </c>
      <c r="P15" s="117">
        <v>-5309</v>
      </c>
      <c r="Q15" s="120">
        <v>123112</v>
      </c>
      <c r="R15" s="131"/>
    </row>
    <row r="16" spans="2:18" ht="21" customHeight="1" x14ac:dyDescent="0.25">
      <c r="B16" s="114" t="s">
        <v>24</v>
      </c>
      <c r="C16" s="117">
        <v>0</v>
      </c>
      <c r="D16" s="117">
        <v>0</v>
      </c>
      <c r="E16" s="117">
        <v>0</v>
      </c>
      <c r="F16" s="117">
        <v>0</v>
      </c>
      <c r="G16" s="117">
        <v>0</v>
      </c>
      <c r="H16" s="117">
        <v>0</v>
      </c>
      <c r="I16" s="117">
        <v>86527</v>
      </c>
      <c r="J16" s="117">
        <v>25712</v>
      </c>
      <c r="K16" s="117">
        <v>1197402</v>
      </c>
      <c r="L16" s="117">
        <v>0</v>
      </c>
      <c r="M16" s="117">
        <v>0</v>
      </c>
      <c r="N16" s="117">
        <v>0</v>
      </c>
      <c r="O16" s="117">
        <v>0</v>
      </c>
      <c r="P16" s="117">
        <v>0</v>
      </c>
      <c r="Q16" s="120">
        <v>1309641</v>
      </c>
      <c r="R16" s="131"/>
    </row>
    <row r="17" spans="2:18" ht="21" customHeight="1" x14ac:dyDescent="0.25">
      <c r="B17" s="114" t="s">
        <v>25</v>
      </c>
      <c r="C17" s="117">
        <v>15</v>
      </c>
      <c r="D17" s="117">
        <v>20280</v>
      </c>
      <c r="E17" s="117">
        <v>8567</v>
      </c>
      <c r="F17" s="117">
        <v>28233</v>
      </c>
      <c r="G17" s="117">
        <v>2926</v>
      </c>
      <c r="H17" s="117">
        <v>28025</v>
      </c>
      <c r="I17" s="117">
        <v>312560</v>
      </c>
      <c r="J17" s="117">
        <v>345172</v>
      </c>
      <c r="K17" s="117">
        <v>50253</v>
      </c>
      <c r="L17" s="117">
        <v>2678</v>
      </c>
      <c r="M17" s="117">
        <v>117</v>
      </c>
      <c r="N17" s="117">
        <v>88178</v>
      </c>
      <c r="O17" s="117">
        <v>0</v>
      </c>
      <c r="P17" s="117">
        <v>6074</v>
      </c>
      <c r="Q17" s="120">
        <v>893078</v>
      </c>
      <c r="R17" s="131"/>
    </row>
    <row r="18" spans="2:18" ht="21" customHeight="1" x14ac:dyDescent="0.25">
      <c r="B18" s="114" t="s">
        <v>26</v>
      </c>
      <c r="C18" s="117">
        <v>0</v>
      </c>
      <c r="D18" s="117">
        <v>14391</v>
      </c>
      <c r="E18" s="117">
        <v>12618</v>
      </c>
      <c r="F18" s="117">
        <v>57783</v>
      </c>
      <c r="G18" s="117">
        <v>14192</v>
      </c>
      <c r="H18" s="117">
        <v>25817</v>
      </c>
      <c r="I18" s="117">
        <v>329491</v>
      </c>
      <c r="J18" s="117">
        <v>278906</v>
      </c>
      <c r="K18" s="117">
        <v>0</v>
      </c>
      <c r="L18" s="117">
        <v>58878</v>
      </c>
      <c r="M18" s="117">
        <v>28164</v>
      </c>
      <c r="N18" s="117">
        <v>58809</v>
      </c>
      <c r="O18" s="117">
        <v>389734</v>
      </c>
      <c r="P18" s="117">
        <v>789</v>
      </c>
      <c r="Q18" s="120">
        <v>1269571</v>
      </c>
      <c r="R18" s="131"/>
    </row>
    <row r="19" spans="2:18" ht="21" customHeight="1" x14ac:dyDescent="0.25">
      <c r="B19" s="114" t="s">
        <v>27</v>
      </c>
      <c r="C19" s="117">
        <v>456</v>
      </c>
      <c r="D19" s="117">
        <v>37904</v>
      </c>
      <c r="E19" s="117">
        <v>45755</v>
      </c>
      <c r="F19" s="117">
        <v>48318</v>
      </c>
      <c r="G19" s="117">
        <v>40894</v>
      </c>
      <c r="H19" s="117">
        <v>113579</v>
      </c>
      <c r="I19" s="117">
        <v>346203</v>
      </c>
      <c r="J19" s="117">
        <v>377587</v>
      </c>
      <c r="K19" s="117">
        <v>64690</v>
      </c>
      <c r="L19" s="117">
        <v>88358</v>
      </c>
      <c r="M19" s="117">
        <v>223669</v>
      </c>
      <c r="N19" s="117">
        <v>253682</v>
      </c>
      <c r="O19" s="117">
        <v>216210</v>
      </c>
      <c r="P19" s="117">
        <v>23754</v>
      </c>
      <c r="Q19" s="120">
        <v>1881058</v>
      </c>
      <c r="R19" s="131"/>
    </row>
    <row r="20" spans="2:18" ht="21" customHeight="1" x14ac:dyDescent="0.25">
      <c r="B20" s="114" t="s">
        <v>28</v>
      </c>
      <c r="C20" s="117">
        <v>0</v>
      </c>
      <c r="D20" s="117">
        <v>13709</v>
      </c>
      <c r="E20" s="117">
        <v>32426</v>
      </c>
      <c r="F20" s="117">
        <v>34485</v>
      </c>
      <c r="G20" s="117">
        <v>22302</v>
      </c>
      <c r="H20" s="117">
        <v>116535</v>
      </c>
      <c r="I20" s="117">
        <v>634392</v>
      </c>
      <c r="J20" s="117">
        <v>708101</v>
      </c>
      <c r="K20" s="117">
        <v>0</v>
      </c>
      <c r="L20" s="117">
        <v>14370</v>
      </c>
      <c r="M20" s="117">
        <v>173745</v>
      </c>
      <c r="N20" s="117">
        <v>232892</v>
      </c>
      <c r="O20" s="117">
        <v>0</v>
      </c>
      <c r="P20" s="117">
        <v>10483</v>
      </c>
      <c r="Q20" s="120">
        <v>1993439</v>
      </c>
      <c r="R20" s="131"/>
    </row>
    <row r="21" spans="2:18" ht="21" customHeight="1" x14ac:dyDescent="0.25">
      <c r="B21" s="114" t="s">
        <v>29</v>
      </c>
      <c r="C21" s="117">
        <v>193</v>
      </c>
      <c r="D21" s="117">
        <v>24290</v>
      </c>
      <c r="E21" s="117">
        <v>85169</v>
      </c>
      <c r="F21" s="117">
        <v>67636</v>
      </c>
      <c r="G21" s="117">
        <v>89946</v>
      </c>
      <c r="H21" s="117">
        <v>35753</v>
      </c>
      <c r="I21" s="117">
        <v>424912</v>
      </c>
      <c r="J21" s="117">
        <v>325161</v>
      </c>
      <c r="K21" s="117">
        <v>13048</v>
      </c>
      <c r="L21" s="117">
        <v>117722</v>
      </c>
      <c r="M21" s="117">
        <v>67658</v>
      </c>
      <c r="N21" s="117">
        <v>177615</v>
      </c>
      <c r="O21" s="117">
        <v>231334</v>
      </c>
      <c r="P21" s="117">
        <v>62484</v>
      </c>
      <c r="Q21" s="120">
        <v>1722920</v>
      </c>
      <c r="R21" s="131"/>
    </row>
    <row r="22" spans="2:18" ht="21" customHeight="1" x14ac:dyDescent="0.25">
      <c r="B22" s="114" t="s">
        <v>30</v>
      </c>
      <c r="C22" s="117">
        <v>2928</v>
      </c>
      <c r="D22" s="117">
        <v>35437</v>
      </c>
      <c r="E22" s="117">
        <v>49959</v>
      </c>
      <c r="F22" s="117">
        <v>123483</v>
      </c>
      <c r="G22" s="117">
        <v>32877</v>
      </c>
      <c r="H22" s="117">
        <v>75640</v>
      </c>
      <c r="I22" s="117">
        <v>579336</v>
      </c>
      <c r="J22" s="117">
        <v>304327</v>
      </c>
      <c r="K22" s="117">
        <v>0</v>
      </c>
      <c r="L22" s="117">
        <v>60419</v>
      </c>
      <c r="M22" s="117">
        <v>118734</v>
      </c>
      <c r="N22" s="117">
        <v>267840</v>
      </c>
      <c r="O22" s="117">
        <v>196305</v>
      </c>
      <c r="P22" s="117">
        <v>6108</v>
      </c>
      <c r="Q22" s="120">
        <v>1853392</v>
      </c>
      <c r="R22" s="131"/>
    </row>
    <row r="23" spans="2:18" ht="21" customHeight="1" x14ac:dyDescent="0.25">
      <c r="B23" s="114" t="s">
        <v>31</v>
      </c>
      <c r="C23" s="117">
        <v>0</v>
      </c>
      <c r="D23" s="117">
        <v>9462</v>
      </c>
      <c r="E23" s="117">
        <v>13297</v>
      </c>
      <c r="F23" s="117">
        <v>21072</v>
      </c>
      <c r="G23" s="117">
        <v>5888</v>
      </c>
      <c r="H23" s="117">
        <v>40662</v>
      </c>
      <c r="I23" s="117">
        <v>179469</v>
      </c>
      <c r="J23" s="117">
        <v>147201</v>
      </c>
      <c r="K23" s="117">
        <v>428</v>
      </c>
      <c r="L23" s="117">
        <v>4455</v>
      </c>
      <c r="M23" s="117">
        <v>23345</v>
      </c>
      <c r="N23" s="117">
        <v>69581</v>
      </c>
      <c r="O23" s="117">
        <v>0</v>
      </c>
      <c r="P23" s="117">
        <v>21596</v>
      </c>
      <c r="Q23" s="120">
        <v>536455</v>
      </c>
      <c r="R23" s="131"/>
    </row>
    <row r="24" spans="2:18" ht="21" customHeight="1" x14ac:dyDescent="0.25">
      <c r="B24" s="114" t="s">
        <v>32</v>
      </c>
      <c r="C24" s="117">
        <v>0</v>
      </c>
      <c r="D24" s="117">
        <v>0</v>
      </c>
      <c r="E24" s="117">
        <v>146</v>
      </c>
      <c r="F24" s="117">
        <v>-1188</v>
      </c>
      <c r="G24" s="117">
        <v>189</v>
      </c>
      <c r="H24" s="117">
        <v>174</v>
      </c>
      <c r="I24" s="117">
        <v>81081</v>
      </c>
      <c r="J24" s="117">
        <v>36631</v>
      </c>
      <c r="K24" s="117">
        <v>670102</v>
      </c>
      <c r="L24" s="117">
        <v>142</v>
      </c>
      <c r="M24" s="117">
        <v>94</v>
      </c>
      <c r="N24" s="117">
        <v>280</v>
      </c>
      <c r="O24" s="117">
        <v>0</v>
      </c>
      <c r="P24" s="117">
        <v>2</v>
      </c>
      <c r="Q24" s="120">
        <v>787654</v>
      </c>
      <c r="R24" s="131"/>
    </row>
    <row r="25" spans="2:18" ht="21" customHeight="1" x14ac:dyDescent="0.25">
      <c r="B25" s="114" t="s">
        <v>33</v>
      </c>
      <c r="C25" s="117">
        <v>10135</v>
      </c>
      <c r="D25" s="117">
        <v>29518</v>
      </c>
      <c r="E25" s="117">
        <v>17471</v>
      </c>
      <c r="F25" s="117">
        <v>187639</v>
      </c>
      <c r="G25" s="117">
        <v>74771</v>
      </c>
      <c r="H25" s="117">
        <v>52669</v>
      </c>
      <c r="I25" s="117">
        <v>650544</v>
      </c>
      <c r="J25" s="117">
        <v>376746</v>
      </c>
      <c r="K25" s="117">
        <v>0</v>
      </c>
      <c r="L25" s="117">
        <v>153587</v>
      </c>
      <c r="M25" s="117">
        <v>66084</v>
      </c>
      <c r="N25" s="117">
        <v>53422</v>
      </c>
      <c r="O25" s="117">
        <v>2868380</v>
      </c>
      <c r="P25" s="117">
        <v>44568</v>
      </c>
      <c r="Q25" s="120">
        <v>4585534</v>
      </c>
      <c r="R25" s="131"/>
    </row>
    <row r="26" spans="2:18" ht="21" customHeight="1" x14ac:dyDescent="0.25">
      <c r="B26" s="114" t="s">
        <v>34</v>
      </c>
      <c r="C26" s="117">
        <v>4</v>
      </c>
      <c r="D26" s="117">
        <v>19740</v>
      </c>
      <c r="E26" s="117">
        <v>25613</v>
      </c>
      <c r="F26" s="117">
        <v>69631</v>
      </c>
      <c r="G26" s="117">
        <v>8493</v>
      </c>
      <c r="H26" s="117">
        <v>124778</v>
      </c>
      <c r="I26" s="117">
        <v>221353</v>
      </c>
      <c r="J26" s="117">
        <v>419413</v>
      </c>
      <c r="K26" s="117">
        <v>0</v>
      </c>
      <c r="L26" s="117">
        <v>6512</v>
      </c>
      <c r="M26" s="117">
        <v>68895</v>
      </c>
      <c r="N26" s="117">
        <v>276276</v>
      </c>
      <c r="O26" s="117">
        <v>67395</v>
      </c>
      <c r="P26" s="117">
        <v>3991</v>
      </c>
      <c r="Q26" s="120">
        <v>1312094</v>
      </c>
      <c r="R26" s="131"/>
    </row>
    <row r="27" spans="2:18" ht="21" customHeight="1" x14ac:dyDescent="0.25">
      <c r="B27" s="114" t="s">
        <v>35</v>
      </c>
      <c r="C27" s="117">
        <v>0</v>
      </c>
      <c r="D27" s="117">
        <v>5376</v>
      </c>
      <c r="E27" s="117">
        <v>13018</v>
      </c>
      <c r="F27" s="117">
        <v>7300</v>
      </c>
      <c r="G27" s="117">
        <v>8721</v>
      </c>
      <c r="H27" s="117">
        <v>2510</v>
      </c>
      <c r="I27" s="117">
        <v>284284</v>
      </c>
      <c r="J27" s="117">
        <v>265290</v>
      </c>
      <c r="K27" s="117">
        <v>0</v>
      </c>
      <c r="L27" s="117">
        <v>6130</v>
      </c>
      <c r="M27" s="117">
        <v>42075</v>
      </c>
      <c r="N27" s="117">
        <v>33566</v>
      </c>
      <c r="O27" s="117">
        <v>0</v>
      </c>
      <c r="P27" s="117">
        <v>8854</v>
      </c>
      <c r="Q27" s="120">
        <v>677124</v>
      </c>
      <c r="R27" s="131"/>
    </row>
    <row r="28" spans="2:18" ht="21" customHeight="1" x14ac:dyDescent="0.25">
      <c r="B28" s="114" t="s">
        <v>36</v>
      </c>
      <c r="C28" s="117">
        <v>0</v>
      </c>
      <c r="D28" s="117">
        <v>5195</v>
      </c>
      <c r="E28" s="117">
        <v>7490</v>
      </c>
      <c r="F28" s="117">
        <v>17354</v>
      </c>
      <c r="G28" s="117">
        <v>41851</v>
      </c>
      <c r="H28" s="117">
        <v>1405</v>
      </c>
      <c r="I28" s="117">
        <v>294544</v>
      </c>
      <c r="J28" s="117">
        <v>428044</v>
      </c>
      <c r="K28" s="117">
        <v>0</v>
      </c>
      <c r="L28" s="117">
        <v>19768</v>
      </c>
      <c r="M28" s="117">
        <v>10032</v>
      </c>
      <c r="N28" s="117">
        <v>28734</v>
      </c>
      <c r="O28" s="117">
        <v>1095883</v>
      </c>
      <c r="P28" s="117">
        <v>52627</v>
      </c>
      <c r="Q28" s="120">
        <v>2002926</v>
      </c>
      <c r="R28" s="131"/>
    </row>
    <row r="29" spans="2:18" ht="21" customHeight="1" x14ac:dyDescent="0.25">
      <c r="B29" s="114" t="s">
        <v>37</v>
      </c>
      <c r="C29" s="117">
        <v>1093</v>
      </c>
      <c r="D29" s="117">
        <v>41534</v>
      </c>
      <c r="E29" s="117">
        <v>20969</v>
      </c>
      <c r="F29" s="117">
        <v>37928</v>
      </c>
      <c r="G29" s="117">
        <v>17103</v>
      </c>
      <c r="H29" s="117">
        <v>64945</v>
      </c>
      <c r="I29" s="117">
        <v>190847</v>
      </c>
      <c r="J29" s="117">
        <v>160136</v>
      </c>
      <c r="K29" s="117">
        <v>0</v>
      </c>
      <c r="L29" s="117">
        <v>13980</v>
      </c>
      <c r="M29" s="117">
        <v>21815</v>
      </c>
      <c r="N29" s="117">
        <v>182536</v>
      </c>
      <c r="O29" s="117">
        <v>0</v>
      </c>
      <c r="P29" s="117">
        <v>14061</v>
      </c>
      <c r="Q29" s="120">
        <v>766948</v>
      </c>
      <c r="R29" s="131"/>
    </row>
    <row r="30" spans="2:18" ht="21" customHeight="1" x14ac:dyDescent="0.25">
      <c r="B30" s="114" t="s">
        <v>38</v>
      </c>
      <c r="C30" s="117">
        <v>0</v>
      </c>
      <c r="D30" s="117">
        <v>8741</v>
      </c>
      <c r="E30" s="117">
        <v>26883</v>
      </c>
      <c r="F30" s="117">
        <v>38052</v>
      </c>
      <c r="G30" s="117">
        <v>1284</v>
      </c>
      <c r="H30" s="117">
        <v>32827</v>
      </c>
      <c r="I30" s="117">
        <v>380346</v>
      </c>
      <c r="J30" s="117">
        <v>351419</v>
      </c>
      <c r="K30" s="117">
        <v>0</v>
      </c>
      <c r="L30" s="117">
        <v>8784</v>
      </c>
      <c r="M30" s="117">
        <v>33911</v>
      </c>
      <c r="N30" s="117">
        <v>160048</v>
      </c>
      <c r="O30" s="117">
        <v>0</v>
      </c>
      <c r="P30" s="117">
        <v>7738</v>
      </c>
      <c r="Q30" s="120">
        <v>1050034</v>
      </c>
      <c r="R30" s="131"/>
    </row>
    <row r="31" spans="2:18" ht="21" customHeight="1" x14ac:dyDescent="0.25">
      <c r="B31" s="114" t="s">
        <v>193</v>
      </c>
      <c r="C31" s="117">
        <v>0</v>
      </c>
      <c r="D31" s="117">
        <v>2763</v>
      </c>
      <c r="E31" s="117">
        <v>4258</v>
      </c>
      <c r="F31" s="117">
        <v>13651</v>
      </c>
      <c r="G31" s="117">
        <v>7214</v>
      </c>
      <c r="H31" s="117">
        <v>386</v>
      </c>
      <c r="I31" s="117">
        <v>154439</v>
      </c>
      <c r="J31" s="117">
        <v>149238</v>
      </c>
      <c r="K31" s="117">
        <v>0</v>
      </c>
      <c r="L31" s="117">
        <v>58905</v>
      </c>
      <c r="M31" s="117">
        <v>22947</v>
      </c>
      <c r="N31" s="117">
        <v>40969</v>
      </c>
      <c r="O31" s="117">
        <v>91210</v>
      </c>
      <c r="P31" s="117">
        <v>495</v>
      </c>
      <c r="Q31" s="120">
        <v>546475</v>
      </c>
      <c r="R31" s="131"/>
    </row>
    <row r="32" spans="2:18" ht="21" customHeight="1" x14ac:dyDescent="0.25">
      <c r="B32" s="114" t="s">
        <v>194</v>
      </c>
      <c r="C32" s="117">
        <v>1479</v>
      </c>
      <c r="D32" s="117">
        <v>35085</v>
      </c>
      <c r="E32" s="117">
        <v>3581</v>
      </c>
      <c r="F32" s="117">
        <v>32391</v>
      </c>
      <c r="G32" s="117">
        <v>5498</v>
      </c>
      <c r="H32" s="117">
        <v>3962</v>
      </c>
      <c r="I32" s="117">
        <v>72463</v>
      </c>
      <c r="J32" s="117">
        <v>32229</v>
      </c>
      <c r="K32" s="117">
        <v>0</v>
      </c>
      <c r="L32" s="117">
        <v>7988</v>
      </c>
      <c r="M32" s="117">
        <v>6501</v>
      </c>
      <c r="N32" s="117">
        <v>10830</v>
      </c>
      <c r="O32" s="117">
        <v>0</v>
      </c>
      <c r="P32" s="117">
        <v>1694</v>
      </c>
      <c r="Q32" s="120">
        <v>213700</v>
      </c>
      <c r="R32" s="131"/>
    </row>
    <row r="33" spans="2:18" ht="21" customHeight="1" x14ac:dyDescent="0.25">
      <c r="B33" s="114" t="s">
        <v>211</v>
      </c>
      <c r="C33" s="117">
        <v>0</v>
      </c>
      <c r="D33" s="117">
        <v>3519</v>
      </c>
      <c r="E33" s="117">
        <v>3473</v>
      </c>
      <c r="F33" s="117">
        <v>4805</v>
      </c>
      <c r="G33" s="117">
        <v>14142</v>
      </c>
      <c r="H33" s="117">
        <v>7533</v>
      </c>
      <c r="I33" s="117">
        <v>90955</v>
      </c>
      <c r="J33" s="117">
        <v>54572</v>
      </c>
      <c r="K33" s="117">
        <v>0</v>
      </c>
      <c r="L33" s="117">
        <v>20150</v>
      </c>
      <c r="M33" s="117">
        <v>9903</v>
      </c>
      <c r="N33" s="117">
        <v>14237</v>
      </c>
      <c r="O33" s="117">
        <v>0</v>
      </c>
      <c r="P33" s="117">
        <v>7722</v>
      </c>
      <c r="Q33" s="120">
        <v>231011</v>
      </c>
      <c r="R33" s="131"/>
    </row>
    <row r="34" spans="2:18" ht="21" customHeight="1" x14ac:dyDescent="0.25">
      <c r="B34" s="114" t="s">
        <v>195</v>
      </c>
      <c r="C34" s="117">
        <v>0</v>
      </c>
      <c r="D34" s="117">
        <v>538</v>
      </c>
      <c r="E34" s="117">
        <v>1372</v>
      </c>
      <c r="F34" s="117">
        <v>319</v>
      </c>
      <c r="G34" s="117">
        <v>4708</v>
      </c>
      <c r="H34" s="117">
        <v>20691</v>
      </c>
      <c r="I34" s="117">
        <v>197916</v>
      </c>
      <c r="J34" s="117">
        <v>215200</v>
      </c>
      <c r="K34" s="117">
        <v>0</v>
      </c>
      <c r="L34" s="117">
        <v>40533</v>
      </c>
      <c r="M34" s="117">
        <v>6955</v>
      </c>
      <c r="N34" s="117">
        <v>26760</v>
      </c>
      <c r="O34" s="117">
        <v>679683</v>
      </c>
      <c r="P34" s="117">
        <v>6358</v>
      </c>
      <c r="Q34" s="120">
        <v>1201034</v>
      </c>
      <c r="R34" s="131"/>
    </row>
    <row r="35" spans="2:18" ht="21" customHeight="1" x14ac:dyDescent="0.25">
      <c r="B35" s="114" t="s">
        <v>196</v>
      </c>
      <c r="C35" s="117">
        <v>0</v>
      </c>
      <c r="D35" s="117">
        <v>-5124</v>
      </c>
      <c r="E35" s="117">
        <v>9409</v>
      </c>
      <c r="F35" s="117">
        <v>21787</v>
      </c>
      <c r="G35" s="117">
        <v>2234</v>
      </c>
      <c r="H35" s="117">
        <v>1609</v>
      </c>
      <c r="I35" s="117">
        <v>202829</v>
      </c>
      <c r="J35" s="117">
        <v>89790</v>
      </c>
      <c r="K35" s="117">
        <v>0</v>
      </c>
      <c r="L35" s="117">
        <v>-257710</v>
      </c>
      <c r="M35" s="117">
        <v>16254</v>
      </c>
      <c r="N35" s="117">
        <v>40948</v>
      </c>
      <c r="O35" s="117">
        <v>370848</v>
      </c>
      <c r="P35" s="117">
        <v>31777</v>
      </c>
      <c r="Q35" s="120">
        <v>524652</v>
      </c>
      <c r="R35" s="131"/>
    </row>
    <row r="36" spans="2:18" ht="21" customHeight="1" x14ac:dyDescent="0.25">
      <c r="B36" s="114" t="s">
        <v>212</v>
      </c>
      <c r="C36" s="117">
        <v>0</v>
      </c>
      <c r="D36" s="117">
        <v>7276</v>
      </c>
      <c r="E36" s="117">
        <v>16044</v>
      </c>
      <c r="F36" s="117">
        <v>8700</v>
      </c>
      <c r="G36" s="117">
        <v>9415</v>
      </c>
      <c r="H36" s="117">
        <v>13413</v>
      </c>
      <c r="I36" s="117">
        <v>269891</v>
      </c>
      <c r="J36" s="117">
        <v>253338</v>
      </c>
      <c r="K36" s="117">
        <v>54385</v>
      </c>
      <c r="L36" s="117">
        <v>5646</v>
      </c>
      <c r="M36" s="117">
        <v>15437</v>
      </c>
      <c r="N36" s="117">
        <v>46977</v>
      </c>
      <c r="O36" s="117">
        <v>204533</v>
      </c>
      <c r="P36" s="117">
        <v>14790</v>
      </c>
      <c r="Q36" s="120">
        <v>919846</v>
      </c>
      <c r="R36" s="131"/>
    </row>
    <row r="37" spans="2:18" ht="21" customHeight="1" x14ac:dyDescent="0.25">
      <c r="B37" s="114" t="s">
        <v>40</v>
      </c>
      <c r="C37" s="117">
        <v>0</v>
      </c>
      <c r="D37" s="117">
        <v>8103</v>
      </c>
      <c r="E37" s="117">
        <v>1251</v>
      </c>
      <c r="F37" s="117">
        <v>13819</v>
      </c>
      <c r="G37" s="117">
        <v>6056</v>
      </c>
      <c r="H37" s="117">
        <v>5658</v>
      </c>
      <c r="I37" s="117">
        <v>85128</v>
      </c>
      <c r="J37" s="117">
        <v>93593</v>
      </c>
      <c r="K37" s="117">
        <v>0</v>
      </c>
      <c r="L37" s="117">
        <v>6963</v>
      </c>
      <c r="M37" s="117">
        <v>31652</v>
      </c>
      <c r="N37" s="117">
        <v>10797</v>
      </c>
      <c r="O37" s="117">
        <v>6562</v>
      </c>
      <c r="P37" s="117">
        <v>-117854</v>
      </c>
      <c r="Q37" s="120">
        <v>151728</v>
      </c>
      <c r="R37" s="131"/>
    </row>
    <row r="38" spans="2:18" ht="21" customHeight="1" x14ac:dyDescent="0.25">
      <c r="B38" s="114" t="s">
        <v>41</v>
      </c>
      <c r="C38" s="117">
        <v>0</v>
      </c>
      <c r="D38" s="117">
        <v>9517</v>
      </c>
      <c r="E38" s="117">
        <v>20828</v>
      </c>
      <c r="F38" s="117">
        <v>40920</v>
      </c>
      <c r="G38" s="117">
        <v>12679</v>
      </c>
      <c r="H38" s="117">
        <v>58238</v>
      </c>
      <c r="I38" s="117">
        <v>98512</v>
      </c>
      <c r="J38" s="117">
        <v>59943</v>
      </c>
      <c r="K38" s="117">
        <v>0</v>
      </c>
      <c r="L38" s="117">
        <v>9389</v>
      </c>
      <c r="M38" s="117">
        <v>72368</v>
      </c>
      <c r="N38" s="117">
        <v>120155</v>
      </c>
      <c r="O38" s="117">
        <v>7279</v>
      </c>
      <c r="P38" s="117">
        <v>6941</v>
      </c>
      <c r="Q38" s="120">
        <v>516767</v>
      </c>
      <c r="R38" s="131"/>
    </row>
    <row r="39" spans="2:18" ht="21" customHeight="1" x14ac:dyDescent="0.25">
      <c r="B39" s="114" t="s">
        <v>42</v>
      </c>
      <c r="C39" s="117">
        <v>0</v>
      </c>
      <c r="D39" s="117">
        <v>4609</v>
      </c>
      <c r="E39" s="117">
        <v>16746</v>
      </c>
      <c r="F39" s="117">
        <v>6081</v>
      </c>
      <c r="G39" s="117">
        <v>4287</v>
      </c>
      <c r="H39" s="117">
        <v>1310</v>
      </c>
      <c r="I39" s="117">
        <v>219906</v>
      </c>
      <c r="J39" s="117">
        <v>190952</v>
      </c>
      <c r="K39" s="117">
        <v>0</v>
      </c>
      <c r="L39" s="117">
        <v>8491</v>
      </c>
      <c r="M39" s="117">
        <v>17202</v>
      </c>
      <c r="N39" s="117">
        <v>37689</v>
      </c>
      <c r="O39" s="117">
        <v>0</v>
      </c>
      <c r="P39" s="117">
        <v>405</v>
      </c>
      <c r="Q39" s="120">
        <v>507677</v>
      </c>
      <c r="R39" s="131"/>
    </row>
    <row r="40" spans="2:18" ht="21" customHeight="1" x14ac:dyDescent="0.25">
      <c r="B40" s="114" t="s">
        <v>43</v>
      </c>
      <c r="C40" s="117">
        <v>0</v>
      </c>
      <c r="D40" s="117">
        <v>6820</v>
      </c>
      <c r="E40" s="117">
        <v>953</v>
      </c>
      <c r="F40" s="117">
        <v>864</v>
      </c>
      <c r="G40" s="117">
        <v>1793</v>
      </c>
      <c r="H40" s="117">
        <v>-1466</v>
      </c>
      <c r="I40" s="117">
        <v>343202</v>
      </c>
      <c r="J40" s="117">
        <v>222158</v>
      </c>
      <c r="K40" s="117">
        <v>0</v>
      </c>
      <c r="L40" s="117">
        <v>1113</v>
      </c>
      <c r="M40" s="117">
        <v>693</v>
      </c>
      <c r="N40" s="117">
        <v>8112</v>
      </c>
      <c r="O40" s="117">
        <v>0</v>
      </c>
      <c r="P40" s="117">
        <v>18375</v>
      </c>
      <c r="Q40" s="120">
        <v>602618</v>
      </c>
      <c r="R40" s="131"/>
    </row>
    <row r="41" spans="2:18" ht="21" customHeight="1" x14ac:dyDescent="0.25">
      <c r="B41" s="114" t="s">
        <v>44</v>
      </c>
      <c r="C41" s="117">
        <v>0</v>
      </c>
      <c r="D41" s="117">
        <v>-145</v>
      </c>
      <c r="E41" s="117">
        <v>378</v>
      </c>
      <c r="F41" s="117">
        <v>-51</v>
      </c>
      <c r="G41" s="117">
        <v>1912</v>
      </c>
      <c r="H41" s="117">
        <v>856</v>
      </c>
      <c r="I41" s="117">
        <v>50523</v>
      </c>
      <c r="J41" s="117">
        <v>32239</v>
      </c>
      <c r="K41" s="117">
        <v>8664</v>
      </c>
      <c r="L41" s="117">
        <v>2981</v>
      </c>
      <c r="M41" s="117">
        <v>946</v>
      </c>
      <c r="N41" s="117">
        <v>-10424</v>
      </c>
      <c r="O41" s="117">
        <v>8085</v>
      </c>
      <c r="P41" s="117">
        <v>3496</v>
      </c>
      <c r="Q41" s="120">
        <v>99462</v>
      </c>
      <c r="R41" s="131"/>
    </row>
    <row r="42" spans="2:18" ht="21" customHeight="1" x14ac:dyDescent="0.25">
      <c r="B42" s="114" t="s">
        <v>45</v>
      </c>
      <c r="C42" s="117">
        <v>95</v>
      </c>
      <c r="D42" s="117">
        <v>20617</v>
      </c>
      <c r="E42" s="117">
        <v>52394</v>
      </c>
      <c r="F42" s="117">
        <v>133832</v>
      </c>
      <c r="G42" s="117">
        <v>37359</v>
      </c>
      <c r="H42" s="117">
        <v>8014</v>
      </c>
      <c r="I42" s="117">
        <v>579856</v>
      </c>
      <c r="J42" s="117">
        <v>472023</v>
      </c>
      <c r="K42" s="117">
        <v>0</v>
      </c>
      <c r="L42" s="117">
        <v>44276</v>
      </c>
      <c r="M42" s="117">
        <v>100207</v>
      </c>
      <c r="N42" s="117">
        <v>137168</v>
      </c>
      <c r="O42" s="117">
        <v>2750259</v>
      </c>
      <c r="P42" s="117">
        <v>16348</v>
      </c>
      <c r="Q42" s="120">
        <v>4352451</v>
      </c>
      <c r="R42" s="131"/>
    </row>
    <row r="43" spans="2:18" ht="21" customHeight="1" x14ac:dyDescent="0.25">
      <c r="B43" s="114" t="s">
        <v>46</v>
      </c>
      <c r="C43" s="117">
        <v>0</v>
      </c>
      <c r="D43" s="117">
        <v>0</v>
      </c>
      <c r="E43" s="117">
        <v>0</v>
      </c>
      <c r="F43" s="117">
        <v>0</v>
      </c>
      <c r="G43" s="117">
        <v>1</v>
      </c>
      <c r="H43" s="117">
        <v>0</v>
      </c>
      <c r="I43" s="117">
        <v>138905</v>
      </c>
      <c r="J43" s="117">
        <v>73838</v>
      </c>
      <c r="K43" s="117">
        <v>362392</v>
      </c>
      <c r="L43" s="117">
        <v>5</v>
      </c>
      <c r="M43" s="117">
        <v>0</v>
      </c>
      <c r="N43" s="117">
        <v>0</v>
      </c>
      <c r="O43" s="117">
        <v>0</v>
      </c>
      <c r="P43" s="117">
        <v>386</v>
      </c>
      <c r="Q43" s="120">
        <v>575528</v>
      </c>
      <c r="R43" s="131"/>
    </row>
    <row r="44" spans="2:18" ht="21" customHeight="1" x14ac:dyDescent="0.25">
      <c r="B44" s="118" t="s">
        <v>47</v>
      </c>
      <c r="C44" s="119">
        <f>SUM(C7:C43)</f>
        <v>17048</v>
      </c>
      <c r="D44" s="119">
        <f t="shared" ref="D44:Q44" si="0">SUM(D7:D43)</f>
        <v>510307</v>
      </c>
      <c r="E44" s="119">
        <f t="shared" si="0"/>
        <v>641513</v>
      </c>
      <c r="F44" s="119">
        <f t="shared" si="0"/>
        <v>1500670</v>
      </c>
      <c r="G44" s="119">
        <f t="shared" si="0"/>
        <v>664105</v>
      </c>
      <c r="H44" s="119">
        <f t="shared" si="0"/>
        <v>1227254</v>
      </c>
      <c r="I44" s="119">
        <f t="shared" si="0"/>
        <v>10658419</v>
      </c>
      <c r="J44" s="119">
        <f t="shared" si="0"/>
        <v>9653324</v>
      </c>
      <c r="K44" s="119">
        <f t="shared" si="0"/>
        <v>2421354</v>
      </c>
      <c r="L44" s="119">
        <f t="shared" si="0"/>
        <v>1125803</v>
      </c>
      <c r="M44" s="119">
        <f t="shared" si="0"/>
        <v>1855777</v>
      </c>
      <c r="N44" s="119">
        <f t="shared" si="0"/>
        <v>3297134</v>
      </c>
      <c r="O44" s="119">
        <f t="shared" si="0"/>
        <v>16645900</v>
      </c>
      <c r="P44" s="119">
        <f t="shared" si="0"/>
        <v>655247</v>
      </c>
      <c r="Q44" s="119">
        <f t="shared" si="0"/>
        <v>50873854</v>
      </c>
      <c r="R44" s="131"/>
    </row>
    <row r="45" spans="2:18" ht="21" customHeight="1" x14ac:dyDescent="0.25">
      <c r="B45" s="292" t="s">
        <v>48</v>
      </c>
      <c r="C45" s="292"/>
      <c r="D45" s="292"/>
      <c r="E45" s="292"/>
      <c r="F45" s="292"/>
      <c r="G45" s="292"/>
      <c r="H45" s="292"/>
      <c r="I45" s="292"/>
      <c r="J45" s="292"/>
      <c r="K45" s="292"/>
      <c r="L45" s="292"/>
      <c r="M45" s="292"/>
      <c r="N45" s="292"/>
      <c r="O45" s="292"/>
      <c r="P45" s="292"/>
      <c r="Q45" s="292"/>
      <c r="R45" s="132"/>
    </row>
    <row r="46" spans="2:18" ht="21" customHeight="1" x14ac:dyDescent="0.25">
      <c r="B46" s="114" t="s">
        <v>49</v>
      </c>
      <c r="C46" s="117">
        <v>11254</v>
      </c>
      <c r="D46" s="117">
        <v>188849</v>
      </c>
      <c r="E46" s="117">
        <v>-665</v>
      </c>
      <c r="F46" s="117">
        <v>231183</v>
      </c>
      <c r="G46" s="117">
        <v>17791</v>
      </c>
      <c r="H46" s="117">
        <v>25402</v>
      </c>
      <c r="I46" s="117">
        <v>642</v>
      </c>
      <c r="J46" s="117">
        <v>44092</v>
      </c>
      <c r="K46" s="117">
        <v>0</v>
      </c>
      <c r="L46" s="117">
        <v>4339</v>
      </c>
      <c r="M46" s="117">
        <v>924</v>
      </c>
      <c r="N46" s="117">
        <v>1709</v>
      </c>
      <c r="O46" s="117">
        <v>251911</v>
      </c>
      <c r="P46" s="117">
        <v>92263</v>
      </c>
      <c r="Q46" s="120">
        <v>869694</v>
      </c>
      <c r="R46" s="131"/>
    </row>
    <row r="47" spans="2:18" ht="21" customHeight="1" x14ac:dyDescent="0.25">
      <c r="B47" s="114" t="s">
        <v>67</v>
      </c>
      <c r="C47" s="117">
        <v>624</v>
      </c>
      <c r="D47" s="117">
        <v>148313</v>
      </c>
      <c r="E47" s="117">
        <v>0</v>
      </c>
      <c r="F47" s="117">
        <v>780807</v>
      </c>
      <c r="G47" s="117">
        <v>3931</v>
      </c>
      <c r="H47" s="117">
        <v>100698</v>
      </c>
      <c r="I47" s="117">
        <v>0</v>
      </c>
      <c r="J47" s="117">
        <v>122480</v>
      </c>
      <c r="K47" s="117">
        <v>0</v>
      </c>
      <c r="L47" s="117">
        <v>18252</v>
      </c>
      <c r="M47" s="117">
        <v>0</v>
      </c>
      <c r="N47" s="117">
        <v>0</v>
      </c>
      <c r="O47" s="117">
        <v>329926</v>
      </c>
      <c r="P47" s="117">
        <v>223911</v>
      </c>
      <c r="Q47" s="120">
        <v>1728942</v>
      </c>
      <c r="R47" s="131"/>
    </row>
    <row r="48" spans="2:18" ht="21" customHeight="1" x14ac:dyDescent="0.25">
      <c r="B48" s="114" t="s">
        <v>50</v>
      </c>
      <c r="C48" s="117">
        <v>7723</v>
      </c>
      <c r="D48" s="117">
        <v>325573</v>
      </c>
      <c r="E48" s="117">
        <v>4584</v>
      </c>
      <c r="F48" s="117">
        <v>1502793</v>
      </c>
      <c r="G48" s="117">
        <v>48713</v>
      </c>
      <c r="H48" s="117">
        <v>193284</v>
      </c>
      <c r="I48" s="117">
        <v>4640</v>
      </c>
      <c r="J48" s="117">
        <v>252193</v>
      </c>
      <c r="K48" s="117">
        <v>0</v>
      </c>
      <c r="L48" s="117">
        <v>85693</v>
      </c>
      <c r="M48" s="117">
        <v>846</v>
      </c>
      <c r="N48" s="117">
        <v>702</v>
      </c>
      <c r="O48" s="117">
        <v>1567352</v>
      </c>
      <c r="P48" s="117">
        <v>1044580</v>
      </c>
      <c r="Q48" s="120">
        <v>5038678</v>
      </c>
      <c r="R48" s="131"/>
    </row>
    <row r="49" spans="2:19" ht="21" customHeight="1" x14ac:dyDescent="0.25">
      <c r="B49" s="118" t="s">
        <v>47</v>
      </c>
      <c r="C49" s="119">
        <f>SUM(C46:C48)</f>
        <v>19601</v>
      </c>
      <c r="D49" s="119">
        <f t="shared" ref="D49:Q49" si="1">SUM(D46:D48)</f>
        <v>662735</v>
      </c>
      <c r="E49" s="119">
        <f t="shared" si="1"/>
        <v>3919</v>
      </c>
      <c r="F49" s="119">
        <f t="shared" si="1"/>
        <v>2514783</v>
      </c>
      <c r="G49" s="119">
        <f t="shared" si="1"/>
        <v>70435</v>
      </c>
      <c r="H49" s="119">
        <f t="shared" si="1"/>
        <v>319384</v>
      </c>
      <c r="I49" s="119">
        <f t="shared" si="1"/>
        <v>5282</v>
      </c>
      <c r="J49" s="119">
        <f t="shared" si="1"/>
        <v>418765</v>
      </c>
      <c r="K49" s="119">
        <f t="shared" si="1"/>
        <v>0</v>
      </c>
      <c r="L49" s="119">
        <f t="shared" si="1"/>
        <v>108284</v>
      </c>
      <c r="M49" s="119">
        <f t="shared" si="1"/>
        <v>1770</v>
      </c>
      <c r="N49" s="119">
        <f t="shared" si="1"/>
        <v>2411</v>
      </c>
      <c r="O49" s="119">
        <f t="shared" si="1"/>
        <v>2149189</v>
      </c>
      <c r="P49" s="119">
        <f t="shared" si="1"/>
        <v>1360754</v>
      </c>
      <c r="Q49" s="119">
        <f t="shared" si="1"/>
        <v>7637314</v>
      </c>
      <c r="R49" s="131"/>
    </row>
    <row r="50" spans="2:19" ht="20.25" customHeight="1" x14ac:dyDescent="0.25">
      <c r="B50" s="293" t="s">
        <v>52</v>
      </c>
      <c r="C50" s="293"/>
      <c r="D50" s="293"/>
      <c r="E50" s="293"/>
      <c r="F50" s="293"/>
      <c r="G50" s="293"/>
      <c r="H50" s="293"/>
      <c r="I50" s="293"/>
      <c r="J50" s="293"/>
      <c r="K50" s="293"/>
      <c r="L50" s="293"/>
      <c r="M50" s="293"/>
      <c r="N50" s="293"/>
      <c r="O50" s="293"/>
      <c r="P50" s="293"/>
      <c r="Q50" s="293"/>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B3:S56"/>
  <sheetViews>
    <sheetView zoomScale="73" zoomScaleNormal="73" workbookViewId="0"/>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16.5" customHeight="1" x14ac:dyDescent="0.25">
      <c r="B4" s="290" t="s">
        <v>303</v>
      </c>
      <c r="C4" s="290"/>
      <c r="D4" s="290"/>
      <c r="E4" s="290"/>
      <c r="F4" s="290"/>
      <c r="G4" s="290"/>
      <c r="H4" s="290"/>
      <c r="I4" s="290"/>
      <c r="J4" s="290"/>
      <c r="K4" s="290"/>
      <c r="L4" s="290"/>
      <c r="M4" s="290"/>
      <c r="N4" s="290"/>
      <c r="O4" s="290"/>
      <c r="P4" s="290"/>
      <c r="Q4" s="290"/>
      <c r="R4" s="13"/>
    </row>
    <row r="5" spans="2:18" ht="16.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16.5" customHeight="1" x14ac:dyDescent="0.25">
      <c r="B6" s="291" t="s">
        <v>16</v>
      </c>
      <c r="C6" s="291"/>
      <c r="D6" s="291"/>
      <c r="E6" s="291"/>
      <c r="F6" s="291"/>
      <c r="G6" s="291"/>
      <c r="H6" s="291"/>
      <c r="I6" s="291"/>
      <c r="J6" s="291"/>
      <c r="K6" s="291"/>
      <c r="L6" s="291"/>
      <c r="M6" s="291"/>
      <c r="N6" s="291"/>
      <c r="O6" s="291"/>
      <c r="P6" s="291"/>
      <c r="Q6" s="291"/>
      <c r="R6" s="121"/>
    </row>
    <row r="7" spans="2:18" ht="16.5" customHeight="1" x14ac:dyDescent="0.25">
      <c r="B7" s="114" t="s">
        <v>17</v>
      </c>
      <c r="C7" s="117">
        <v>0</v>
      </c>
      <c r="D7" s="117">
        <v>-8</v>
      </c>
      <c r="E7" s="117">
        <v>-111</v>
      </c>
      <c r="F7" s="117">
        <v>-83</v>
      </c>
      <c r="G7" s="117">
        <v>324</v>
      </c>
      <c r="H7" s="117">
        <v>189</v>
      </c>
      <c r="I7" s="117">
        <v>0</v>
      </c>
      <c r="J7" s="117">
        <v>0</v>
      </c>
      <c r="K7" s="117">
        <v>0</v>
      </c>
      <c r="L7" s="117">
        <v>-306</v>
      </c>
      <c r="M7" s="117">
        <v>-7</v>
      </c>
      <c r="N7" s="117">
        <v>3415</v>
      </c>
      <c r="O7" s="117">
        <v>208838</v>
      </c>
      <c r="P7" s="117">
        <v>-913</v>
      </c>
      <c r="Q7" s="120">
        <v>211336</v>
      </c>
      <c r="R7" s="131"/>
    </row>
    <row r="8" spans="2:18" ht="16.5" customHeight="1" x14ac:dyDescent="0.25">
      <c r="B8" s="114" t="s">
        <v>18</v>
      </c>
      <c r="C8" s="117">
        <v>0</v>
      </c>
      <c r="D8" s="117">
        <v>765</v>
      </c>
      <c r="E8" s="117">
        <v>435</v>
      </c>
      <c r="F8" s="117">
        <v>-2914</v>
      </c>
      <c r="G8" s="117">
        <v>1504</v>
      </c>
      <c r="H8" s="117">
        <v>-879</v>
      </c>
      <c r="I8" s="117">
        <v>34076</v>
      </c>
      <c r="J8" s="117">
        <v>25247</v>
      </c>
      <c r="K8" s="117">
        <v>0</v>
      </c>
      <c r="L8" s="117">
        <v>641</v>
      </c>
      <c r="M8" s="117">
        <v>270</v>
      </c>
      <c r="N8" s="117">
        <v>2039</v>
      </c>
      <c r="O8" s="117">
        <v>0</v>
      </c>
      <c r="P8" s="117">
        <v>-799</v>
      </c>
      <c r="Q8" s="120">
        <v>60386</v>
      </c>
      <c r="R8" s="131"/>
    </row>
    <row r="9" spans="2:18" ht="16.5" customHeight="1" x14ac:dyDescent="0.25">
      <c r="B9" s="114" t="s">
        <v>19</v>
      </c>
      <c r="C9" s="117">
        <v>-1466</v>
      </c>
      <c r="D9" s="117">
        <v>3165</v>
      </c>
      <c r="E9" s="117">
        <v>-9886</v>
      </c>
      <c r="F9" s="117">
        <v>-29797</v>
      </c>
      <c r="G9" s="117">
        <v>-49061</v>
      </c>
      <c r="H9" s="117">
        <v>-2849</v>
      </c>
      <c r="I9" s="117">
        <v>-88653</v>
      </c>
      <c r="J9" s="117">
        <v>-22229</v>
      </c>
      <c r="K9" s="117">
        <v>0</v>
      </c>
      <c r="L9" s="117">
        <v>-22499</v>
      </c>
      <c r="M9" s="117">
        <v>-39170</v>
      </c>
      <c r="N9" s="117">
        <v>1751</v>
      </c>
      <c r="O9" s="117">
        <v>0</v>
      </c>
      <c r="P9" s="117">
        <v>0</v>
      </c>
      <c r="Q9" s="120">
        <v>-260694</v>
      </c>
      <c r="R9" s="131"/>
    </row>
    <row r="10" spans="2:18" ht="16.5" customHeight="1" x14ac:dyDescent="0.25">
      <c r="B10" s="114" t="s">
        <v>199</v>
      </c>
      <c r="C10" s="117">
        <v>-594</v>
      </c>
      <c r="D10" s="117">
        <v>408</v>
      </c>
      <c r="E10" s="117">
        <v>2062</v>
      </c>
      <c r="F10" s="117">
        <v>2204</v>
      </c>
      <c r="G10" s="117">
        <v>1522</v>
      </c>
      <c r="H10" s="117">
        <v>4171</v>
      </c>
      <c r="I10" s="117">
        <v>5775</v>
      </c>
      <c r="J10" s="117">
        <v>4264</v>
      </c>
      <c r="K10" s="117">
        <v>0</v>
      </c>
      <c r="L10" s="117">
        <v>330</v>
      </c>
      <c r="M10" s="117">
        <v>-111</v>
      </c>
      <c r="N10" s="117">
        <v>5744</v>
      </c>
      <c r="O10" s="117">
        <v>0</v>
      </c>
      <c r="P10" s="117">
        <v>-2976</v>
      </c>
      <c r="Q10" s="120">
        <v>22798</v>
      </c>
      <c r="R10" s="131"/>
    </row>
    <row r="11" spans="2:18" ht="16.5" customHeight="1" x14ac:dyDescent="0.25">
      <c r="B11" s="114" t="s">
        <v>20</v>
      </c>
      <c r="C11" s="117">
        <v>-1521</v>
      </c>
      <c r="D11" s="117">
        <v>-1879</v>
      </c>
      <c r="E11" s="117">
        <v>5048</v>
      </c>
      <c r="F11" s="117">
        <v>-6157</v>
      </c>
      <c r="G11" s="117">
        <v>4465</v>
      </c>
      <c r="H11" s="117">
        <v>11343</v>
      </c>
      <c r="I11" s="117">
        <v>56429</v>
      </c>
      <c r="J11" s="117">
        <v>65576</v>
      </c>
      <c r="K11" s="117">
        <v>0</v>
      </c>
      <c r="L11" s="117">
        <v>23418</v>
      </c>
      <c r="M11" s="117">
        <v>9076</v>
      </c>
      <c r="N11" s="117">
        <v>28381</v>
      </c>
      <c r="O11" s="117">
        <v>11861</v>
      </c>
      <c r="P11" s="117">
        <v>-3119</v>
      </c>
      <c r="Q11" s="120">
        <v>202920</v>
      </c>
      <c r="R11" s="131"/>
    </row>
    <row r="12" spans="2:18" ht="16.5" customHeight="1" x14ac:dyDescent="0.25">
      <c r="B12" s="114" t="s">
        <v>191</v>
      </c>
      <c r="C12" s="117">
        <v>0</v>
      </c>
      <c r="D12" s="117">
        <v>-4439</v>
      </c>
      <c r="E12" s="117">
        <v>4254</v>
      </c>
      <c r="F12" s="117">
        <v>6769</v>
      </c>
      <c r="G12" s="117">
        <v>1025</v>
      </c>
      <c r="H12" s="117">
        <v>-4739</v>
      </c>
      <c r="I12" s="117">
        <v>45094</v>
      </c>
      <c r="J12" s="117">
        <v>54414</v>
      </c>
      <c r="K12" s="117">
        <v>0</v>
      </c>
      <c r="L12" s="117">
        <v>17056</v>
      </c>
      <c r="M12" s="117">
        <v>10308</v>
      </c>
      <c r="N12" s="117">
        <v>20078</v>
      </c>
      <c r="O12" s="117">
        <v>105631</v>
      </c>
      <c r="P12" s="117">
        <v>31192</v>
      </c>
      <c r="Q12" s="120">
        <v>286641</v>
      </c>
      <c r="R12" s="131"/>
    </row>
    <row r="13" spans="2:18" ht="16.5" customHeight="1" x14ac:dyDescent="0.25">
      <c r="B13" s="114" t="s">
        <v>21</v>
      </c>
      <c r="C13" s="117">
        <v>0</v>
      </c>
      <c r="D13" s="117">
        <v>-984</v>
      </c>
      <c r="E13" s="117">
        <v>833</v>
      </c>
      <c r="F13" s="117">
        <v>-699</v>
      </c>
      <c r="G13" s="117">
        <v>-1882</v>
      </c>
      <c r="H13" s="117">
        <v>1479</v>
      </c>
      <c r="I13" s="117">
        <v>26009</v>
      </c>
      <c r="J13" s="117">
        <v>16026</v>
      </c>
      <c r="K13" s="117">
        <v>0</v>
      </c>
      <c r="L13" s="117">
        <v>167</v>
      </c>
      <c r="M13" s="117">
        <v>1598</v>
      </c>
      <c r="N13" s="117">
        <v>9082</v>
      </c>
      <c r="O13" s="117">
        <v>0</v>
      </c>
      <c r="P13" s="117">
        <v>-9127</v>
      </c>
      <c r="Q13" s="120">
        <v>42501</v>
      </c>
      <c r="R13" s="131"/>
    </row>
    <row r="14" spans="2:18" ht="16.5" customHeight="1" x14ac:dyDescent="0.25">
      <c r="B14" s="114" t="s">
        <v>22</v>
      </c>
      <c r="C14" s="117">
        <v>0</v>
      </c>
      <c r="D14" s="117">
        <v>11105</v>
      </c>
      <c r="E14" s="117">
        <v>4826</v>
      </c>
      <c r="F14" s="117">
        <v>46089</v>
      </c>
      <c r="G14" s="117">
        <v>19761</v>
      </c>
      <c r="H14" s="117">
        <v>2302</v>
      </c>
      <c r="I14" s="117">
        <v>136840</v>
      </c>
      <c r="J14" s="117">
        <v>153528</v>
      </c>
      <c r="K14" s="117">
        <v>0</v>
      </c>
      <c r="L14" s="117">
        <v>30067</v>
      </c>
      <c r="M14" s="117">
        <v>42722</v>
      </c>
      <c r="N14" s="117">
        <v>34164</v>
      </c>
      <c r="O14" s="117">
        <v>114552</v>
      </c>
      <c r="P14" s="117">
        <v>-421</v>
      </c>
      <c r="Q14" s="120">
        <v>595534</v>
      </c>
      <c r="R14" s="131"/>
    </row>
    <row r="15" spans="2:18" ht="16.5" customHeight="1" x14ac:dyDescent="0.25">
      <c r="B15" s="114" t="s">
        <v>23</v>
      </c>
      <c r="C15" s="117">
        <v>0</v>
      </c>
      <c r="D15" s="117">
        <v>2075</v>
      </c>
      <c r="E15" s="117">
        <v>401</v>
      </c>
      <c r="F15" s="117">
        <v>-682</v>
      </c>
      <c r="G15" s="117">
        <v>25</v>
      </c>
      <c r="H15" s="117">
        <v>6097</v>
      </c>
      <c r="I15" s="117">
        <v>4443</v>
      </c>
      <c r="J15" s="117">
        <v>1737</v>
      </c>
      <c r="K15" s="117">
        <v>0</v>
      </c>
      <c r="L15" s="117">
        <v>297</v>
      </c>
      <c r="M15" s="117">
        <v>8845</v>
      </c>
      <c r="N15" s="117">
        <v>1561</v>
      </c>
      <c r="O15" s="117">
        <v>0</v>
      </c>
      <c r="P15" s="117">
        <v>-687</v>
      </c>
      <c r="Q15" s="120">
        <v>24112</v>
      </c>
      <c r="R15" s="131"/>
    </row>
    <row r="16" spans="2:18" ht="16.5" customHeight="1" x14ac:dyDescent="0.25">
      <c r="B16" s="114" t="s">
        <v>24</v>
      </c>
      <c r="C16" s="117">
        <v>0</v>
      </c>
      <c r="D16" s="117">
        <v>0</v>
      </c>
      <c r="E16" s="117">
        <v>0</v>
      </c>
      <c r="F16" s="117">
        <v>0</v>
      </c>
      <c r="G16" s="117">
        <v>0</v>
      </c>
      <c r="H16" s="117">
        <v>0</v>
      </c>
      <c r="I16" s="117">
        <v>10374</v>
      </c>
      <c r="J16" s="117">
        <v>3083</v>
      </c>
      <c r="K16" s="117">
        <v>147816</v>
      </c>
      <c r="L16" s="117">
        <v>0</v>
      </c>
      <c r="M16" s="117">
        <v>0</v>
      </c>
      <c r="N16" s="117">
        <v>0</v>
      </c>
      <c r="O16" s="117">
        <v>0</v>
      </c>
      <c r="P16" s="117">
        <v>0</v>
      </c>
      <c r="Q16" s="120">
        <v>161272</v>
      </c>
      <c r="R16" s="131"/>
    </row>
    <row r="17" spans="2:18" ht="16.5" customHeight="1" x14ac:dyDescent="0.25">
      <c r="B17" s="114" t="s">
        <v>25</v>
      </c>
      <c r="C17" s="117">
        <v>-1901</v>
      </c>
      <c r="D17" s="117">
        <v>-3243</v>
      </c>
      <c r="E17" s="117">
        <v>820</v>
      </c>
      <c r="F17" s="117">
        <v>-3047</v>
      </c>
      <c r="G17" s="117">
        <v>3105</v>
      </c>
      <c r="H17" s="117">
        <v>878</v>
      </c>
      <c r="I17" s="117">
        <v>26754</v>
      </c>
      <c r="J17" s="117">
        <v>31396</v>
      </c>
      <c r="K17" s="117">
        <v>3489</v>
      </c>
      <c r="L17" s="117">
        <v>1000</v>
      </c>
      <c r="M17" s="117">
        <v>-1700</v>
      </c>
      <c r="N17" s="117">
        <v>17353</v>
      </c>
      <c r="O17" s="117">
        <v>0</v>
      </c>
      <c r="P17" s="117">
        <v>10334</v>
      </c>
      <c r="Q17" s="120">
        <v>85238</v>
      </c>
      <c r="R17" s="131"/>
    </row>
    <row r="18" spans="2:18" ht="16.5" customHeight="1" x14ac:dyDescent="0.25">
      <c r="B18" s="114" t="s">
        <v>26</v>
      </c>
      <c r="C18" s="117">
        <v>0</v>
      </c>
      <c r="D18" s="117">
        <v>-7261</v>
      </c>
      <c r="E18" s="117">
        <v>2458</v>
      </c>
      <c r="F18" s="117">
        <v>7836</v>
      </c>
      <c r="G18" s="117">
        <v>2718</v>
      </c>
      <c r="H18" s="117">
        <v>3675</v>
      </c>
      <c r="I18" s="117">
        <v>29401</v>
      </c>
      <c r="J18" s="117">
        <v>27086</v>
      </c>
      <c r="K18" s="117">
        <v>0</v>
      </c>
      <c r="L18" s="117">
        <v>12115</v>
      </c>
      <c r="M18" s="117">
        <v>1322</v>
      </c>
      <c r="N18" s="117">
        <v>11680</v>
      </c>
      <c r="O18" s="117">
        <v>6877</v>
      </c>
      <c r="P18" s="117">
        <v>-4050</v>
      </c>
      <c r="Q18" s="120">
        <v>93858</v>
      </c>
      <c r="R18" s="131"/>
    </row>
    <row r="19" spans="2:18" ht="16.5" customHeight="1" x14ac:dyDescent="0.25">
      <c r="B19" s="114" t="s">
        <v>27</v>
      </c>
      <c r="C19" s="117">
        <v>-8867</v>
      </c>
      <c r="D19" s="117">
        <v>-31943</v>
      </c>
      <c r="E19" s="117">
        <v>-6237</v>
      </c>
      <c r="F19" s="117">
        <v>-113464</v>
      </c>
      <c r="G19" s="117">
        <v>4181</v>
      </c>
      <c r="H19" s="117">
        <v>-22119</v>
      </c>
      <c r="I19" s="117">
        <v>26332</v>
      </c>
      <c r="J19" s="117">
        <v>27670</v>
      </c>
      <c r="K19" s="117">
        <v>6358</v>
      </c>
      <c r="L19" s="117">
        <v>4937</v>
      </c>
      <c r="M19" s="117">
        <v>22796</v>
      </c>
      <c r="N19" s="117">
        <v>42477</v>
      </c>
      <c r="O19" s="117">
        <v>-59274</v>
      </c>
      <c r="P19" s="117">
        <v>-29418</v>
      </c>
      <c r="Q19" s="120">
        <v>-136572</v>
      </c>
      <c r="R19" s="131"/>
    </row>
    <row r="20" spans="2:18" ht="16.5" customHeight="1" x14ac:dyDescent="0.25">
      <c r="B20" s="114" t="s">
        <v>28</v>
      </c>
      <c r="C20" s="117">
        <v>0</v>
      </c>
      <c r="D20" s="117">
        <v>9254</v>
      </c>
      <c r="E20" s="117">
        <v>6729</v>
      </c>
      <c r="F20" s="117">
        <v>35226</v>
      </c>
      <c r="G20" s="117">
        <v>4099</v>
      </c>
      <c r="H20" s="117">
        <v>26021</v>
      </c>
      <c r="I20" s="117">
        <v>60360</v>
      </c>
      <c r="J20" s="117">
        <v>69710</v>
      </c>
      <c r="K20" s="117">
        <v>0</v>
      </c>
      <c r="L20" s="117">
        <v>4688</v>
      </c>
      <c r="M20" s="117">
        <v>24455</v>
      </c>
      <c r="N20" s="117">
        <v>42923</v>
      </c>
      <c r="O20" s="117">
        <v>0</v>
      </c>
      <c r="P20" s="117">
        <v>6852</v>
      </c>
      <c r="Q20" s="120">
        <v>290318</v>
      </c>
      <c r="R20" s="131"/>
    </row>
    <row r="21" spans="2:18" ht="16.5" customHeight="1" x14ac:dyDescent="0.25">
      <c r="B21" s="114" t="s">
        <v>29</v>
      </c>
      <c r="C21" s="117">
        <v>-2636</v>
      </c>
      <c r="D21" s="117">
        <v>-5295</v>
      </c>
      <c r="E21" s="117">
        <v>10068</v>
      </c>
      <c r="F21" s="117">
        <v>-2844</v>
      </c>
      <c r="G21" s="117">
        <v>8423</v>
      </c>
      <c r="H21" s="117">
        <v>5982</v>
      </c>
      <c r="I21" s="117">
        <v>38979</v>
      </c>
      <c r="J21" s="117">
        <v>28598</v>
      </c>
      <c r="K21" s="117">
        <v>0</v>
      </c>
      <c r="L21" s="117">
        <v>14264</v>
      </c>
      <c r="M21" s="117">
        <v>7937</v>
      </c>
      <c r="N21" s="117">
        <v>28967</v>
      </c>
      <c r="O21" s="117">
        <v>-90954</v>
      </c>
      <c r="P21" s="117">
        <v>93</v>
      </c>
      <c r="Q21" s="120">
        <v>41581</v>
      </c>
      <c r="R21" s="131"/>
    </row>
    <row r="22" spans="2:18" ht="16.5" customHeight="1" x14ac:dyDescent="0.25">
      <c r="B22" s="114" t="s">
        <v>30</v>
      </c>
      <c r="C22" s="117">
        <v>-15253</v>
      </c>
      <c r="D22" s="117">
        <v>-686</v>
      </c>
      <c r="E22" s="117">
        <v>7057</v>
      </c>
      <c r="F22" s="117">
        <v>-18854</v>
      </c>
      <c r="G22" s="117">
        <v>397</v>
      </c>
      <c r="H22" s="117">
        <v>9177</v>
      </c>
      <c r="I22" s="117">
        <v>48447</v>
      </c>
      <c r="J22" s="117">
        <v>24658</v>
      </c>
      <c r="K22" s="117">
        <v>0</v>
      </c>
      <c r="L22" s="117">
        <v>3033</v>
      </c>
      <c r="M22" s="117">
        <v>14602</v>
      </c>
      <c r="N22" s="117">
        <v>38188</v>
      </c>
      <c r="O22" s="117">
        <v>7952</v>
      </c>
      <c r="P22" s="117">
        <v>-3914</v>
      </c>
      <c r="Q22" s="120">
        <v>114803</v>
      </c>
      <c r="R22" s="131"/>
    </row>
    <row r="23" spans="2:18" ht="16.5" customHeight="1" x14ac:dyDescent="0.25">
      <c r="B23" s="114" t="s">
        <v>31</v>
      </c>
      <c r="C23" s="117">
        <v>0</v>
      </c>
      <c r="D23" s="117">
        <v>-2404</v>
      </c>
      <c r="E23" s="117">
        <v>616</v>
      </c>
      <c r="F23" s="117">
        <v>-1342</v>
      </c>
      <c r="G23" s="117">
        <v>874</v>
      </c>
      <c r="H23" s="117">
        <v>4495</v>
      </c>
      <c r="I23" s="117">
        <v>7449</v>
      </c>
      <c r="J23" s="117">
        <v>6713</v>
      </c>
      <c r="K23" s="117">
        <v>0</v>
      </c>
      <c r="L23" s="117">
        <v>-692</v>
      </c>
      <c r="M23" s="117">
        <v>508</v>
      </c>
      <c r="N23" s="117">
        <v>9562</v>
      </c>
      <c r="O23" s="117">
        <v>0</v>
      </c>
      <c r="P23" s="117">
        <v>-4092</v>
      </c>
      <c r="Q23" s="120">
        <v>21686</v>
      </c>
      <c r="R23" s="131"/>
    </row>
    <row r="24" spans="2:18" ht="16.5" customHeight="1" x14ac:dyDescent="0.25">
      <c r="B24" s="114" t="s">
        <v>32</v>
      </c>
      <c r="C24" s="117">
        <v>0</v>
      </c>
      <c r="D24" s="117">
        <v>4</v>
      </c>
      <c r="E24" s="117">
        <v>20</v>
      </c>
      <c r="F24" s="117">
        <v>23</v>
      </c>
      <c r="G24" s="117">
        <v>7</v>
      </c>
      <c r="H24" s="117">
        <v>91</v>
      </c>
      <c r="I24" s="117">
        <v>9319</v>
      </c>
      <c r="J24" s="117">
        <v>3814</v>
      </c>
      <c r="K24" s="117">
        <v>73274</v>
      </c>
      <c r="L24" s="117">
        <v>23</v>
      </c>
      <c r="M24" s="117">
        <v>14</v>
      </c>
      <c r="N24" s="117">
        <v>53</v>
      </c>
      <c r="O24" s="117">
        <v>0</v>
      </c>
      <c r="P24" s="117">
        <v>-2</v>
      </c>
      <c r="Q24" s="120">
        <v>86640</v>
      </c>
      <c r="R24" s="131"/>
    </row>
    <row r="25" spans="2:18" ht="16.5" customHeight="1" x14ac:dyDescent="0.25">
      <c r="B25" s="114" t="s">
        <v>33</v>
      </c>
      <c r="C25" s="117">
        <v>-4873</v>
      </c>
      <c r="D25" s="117">
        <v>-2982</v>
      </c>
      <c r="E25" s="117">
        <v>2575</v>
      </c>
      <c r="F25" s="117">
        <v>15774</v>
      </c>
      <c r="G25" s="117">
        <v>5706</v>
      </c>
      <c r="H25" s="117">
        <v>2430</v>
      </c>
      <c r="I25" s="117">
        <v>61492</v>
      </c>
      <c r="J25" s="117">
        <v>36619</v>
      </c>
      <c r="K25" s="117">
        <v>0</v>
      </c>
      <c r="L25" s="117">
        <v>27521</v>
      </c>
      <c r="M25" s="117">
        <v>6105</v>
      </c>
      <c r="N25" s="117">
        <v>4883</v>
      </c>
      <c r="O25" s="117">
        <v>81388</v>
      </c>
      <c r="P25" s="117">
        <v>7849</v>
      </c>
      <c r="Q25" s="120">
        <v>244485</v>
      </c>
      <c r="R25" s="131"/>
    </row>
    <row r="26" spans="2:18" ht="16.5" customHeight="1" x14ac:dyDescent="0.25">
      <c r="B26" s="114" t="s">
        <v>34</v>
      </c>
      <c r="C26" s="117">
        <v>2</v>
      </c>
      <c r="D26" s="117">
        <v>-9566</v>
      </c>
      <c r="E26" s="117">
        <v>-5742</v>
      </c>
      <c r="F26" s="117">
        <v>-33526</v>
      </c>
      <c r="G26" s="117">
        <v>1269</v>
      </c>
      <c r="H26" s="117">
        <v>18987</v>
      </c>
      <c r="I26" s="117">
        <v>21724</v>
      </c>
      <c r="J26" s="117">
        <v>41630</v>
      </c>
      <c r="K26" s="117">
        <v>0</v>
      </c>
      <c r="L26" s="117">
        <v>-1706</v>
      </c>
      <c r="M26" s="117">
        <v>-19191</v>
      </c>
      <c r="N26" s="117">
        <v>54515</v>
      </c>
      <c r="O26" s="117">
        <v>6095</v>
      </c>
      <c r="P26" s="117">
        <v>-529</v>
      </c>
      <c r="Q26" s="120">
        <v>73963</v>
      </c>
      <c r="R26" s="131"/>
    </row>
    <row r="27" spans="2:18" ht="16.5" customHeight="1" x14ac:dyDescent="0.25">
      <c r="B27" s="114" t="s">
        <v>35</v>
      </c>
      <c r="C27" s="117">
        <v>0</v>
      </c>
      <c r="D27" s="117">
        <v>-3230</v>
      </c>
      <c r="E27" s="117">
        <v>1594</v>
      </c>
      <c r="F27" s="117">
        <v>5358</v>
      </c>
      <c r="G27" s="117">
        <v>3359</v>
      </c>
      <c r="H27" s="117">
        <v>208</v>
      </c>
      <c r="I27" s="117">
        <v>32281</v>
      </c>
      <c r="J27" s="117">
        <v>34129</v>
      </c>
      <c r="K27" s="117">
        <v>0</v>
      </c>
      <c r="L27" s="117">
        <v>1148</v>
      </c>
      <c r="M27" s="117">
        <v>579</v>
      </c>
      <c r="N27" s="117">
        <v>5908</v>
      </c>
      <c r="O27" s="117">
        <v>0</v>
      </c>
      <c r="P27" s="117">
        <v>6197</v>
      </c>
      <c r="Q27" s="120">
        <v>87529</v>
      </c>
      <c r="R27" s="131"/>
    </row>
    <row r="28" spans="2:18" ht="16.5" customHeight="1" x14ac:dyDescent="0.25">
      <c r="B28" s="114" t="s">
        <v>36</v>
      </c>
      <c r="C28" s="117">
        <v>0</v>
      </c>
      <c r="D28" s="117">
        <v>893</v>
      </c>
      <c r="E28" s="117">
        <v>1941</v>
      </c>
      <c r="F28" s="117">
        <v>3173</v>
      </c>
      <c r="G28" s="117">
        <v>7616</v>
      </c>
      <c r="H28" s="117">
        <v>125</v>
      </c>
      <c r="I28" s="117">
        <v>29274</v>
      </c>
      <c r="J28" s="117">
        <v>37272</v>
      </c>
      <c r="K28" s="117">
        <v>0</v>
      </c>
      <c r="L28" s="117">
        <v>4161</v>
      </c>
      <c r="M28" s="117">
        <v>2337</v>
      </c>
      <c r="N28" s="117">
        <v>4562</v>
      </c>
      <c r="O28" s="117">
        <v>64999</v>
      </c>
      <c r="P28" s="117">
        <v>5024</v>
      </c>
      <c r="Q28" s="120">
        <v>161378</v>
      </c>
      <c r="R28" s="131"/>
    </row>
    <row r="29" spans="2:18" ht="16.5" customHeight="1" x14ac:dyDescent="0.25">
      <c r="B29" s="114" t="s">
        <v>37</v>
      </c>
      <c r="C29" s="117">
        <v>-678</v>
      </c>
      <c r="D29" s="117">
        <v>-23430</v>
      </c>
      <c r="E29" s="117">
        <v>1254</v>
      </c>
      <c r="F29" s="117">
        <v>-26290</v>
      </c>
      <c r="G29" s="117">
        <v>1922</v>
      </c>
      <c r="H29" s="117">
        <v>8226</v>
      </c>
      <c r="I29" s="117">
        <v>13991</v>
      </c>
      <c r="J29" s="117">
        <v>11928</v>
      </c>
      <c r="K29" s="117">
        <v>0</v>
      </c>
      <c r="L29" s="117">
        <v>1316</v>
      </c>
      <c r="M29" s="117">
        <v>-1718</v>
      </c>
      <c r="N29" s="117">
        <v>31400</v>
      </c>
      <c r="O29" s="117">
        <v>0</v>
      </c>
      <c r="P29" s="117">
        <v>-13237</v>
      </c>
      <c r="Q29" s="120">
        <v>4684</v>
      </c>
      <c r="R29" s="131"/>
    </row>
    <row r="30" spans="2:18" ht="16.5" customHeight="1" x14ac:dyDescent="0.25">
      <c r="B30" s="114" t="s">
        <v>38</v>
      </c>
      <c r="C30" s="117">
        <v>0</v>
      </c>
      <c r="D30" s="117">
        <v>-1855</v>
      </c>
      <c r="E30" s="117">
        <v>3886</v>
      </c>
      <c r="F30" s="117">
        <v>-5027</v>
      </c>
      <c r="G30" s="117">
        <v>-43</v>
      </c>
      <c r="H30" s="117">
        <v>829</v>
      </c>
      <c r="I30" s="117">
        <v>38113</v>
      </c>
      <c r="J30" s="117">
        <v>35391</v>
      </c>
      <c r="K30" s="117">
        <v>0</v>
      </c>
      <c r="L30" s="117">
        <v>-929</v>
      </c>
      <c r="M30" s="117">
        <v>-1231</v>
      </c>
      <c r="N30" s="117">
        <v>33037</v>
      </c>
      <c r="O30" s="117">
        <v>0</v>
      </c>
      <c r="P30" s="117">
        <v>-1008</v>
      </c>
      <c r="Q30" s="120">
        <v>101164</v>
      </c>
      <c r="R30" s="131"/>
    </row>
    <row r="31" spans="2:18" ht="16.5" customHeight="1" x14ac:dyDescent="0.25">
      <c r="B31" s="114" t="s">
        <v>193</v>
      </c>
      <c r="C31" s="117">
        <v>0</v>
      </c>
      <c r="D31" s="117">
        <v>256</v>
      </c>
      <c r="E31" s="117">
        <v>930</v>
      </c>
      <c r="F31" s="117">
        <v>3339</v>
      </c>
      <c r="G31" s="117">
        <v>1699</v>
      </c>
      <c r="H31" s="117">
        <v>-147</v>
      </c>
      <c r="I31" s="117">
        <v>16548</v>
      </c>
      <c r="J31" s="117">
        <v>14470</v>
      </c>
      <c r="K31" s="117">
        <v>0</v>
      </c>
      <c r="L31" s="117">
        <v>9199</v>
      </c>
      <c r="M31" s="117">
        <v>3628</v>
      </c>
      <c r="N31" s="117">
        <v>7655</v>
      </c>
      <c r="O31" s="117">
        <v>1520</v>
      </c>
      <c r="P31" s="117">
        <v>-85</v>
      </c>
      <c r="Q31" s="120">
        <v>59011</v>
      </c>
      <c r="R31" s="131"/>
    </row>
    <row r="32" spans="2:18" ht="16.5" customHeight="1" x14ac:dyDescent="0.25">
      <c r="B32" s="114" t="s">
        <v>194</v>
      </c>
      <c r="C32" s="117">
        <v>-3344</v>
      </c>
      <c r="D32" s="117">
        <v>-1516</v>
      </c>
      <c r="E32" s="117">
        <v>495</v>
      </c>
      <c r="F32" s="117">
        <v>-1987</v>
      </c>
      <c r="G32" s="117">
        <v>3334</v>
      </c>
      <c r="H32" s="117">
        <v>-296</v>
      </c>
      <c r="I32" s="117">
        <v>6113</v>
      </c>
      <c r="J32" s="117">
        <v>2855</v>
      </c>
      <c r="K32" s="117">
        <v>0</v>
      </c>
      <c r="L32" s="117">
        <v>1060</v>
      </c>
      <c r="M32" s="117">
        <v>691</v>
      </c>
      <c r="N32" s="117">
        <v>1772</v>
      </c>
      <c r="O32" s="117">
        <v>0</v>
      </c>
      <c r="P32" s="117">
        <v>145</v>
      </c>
      <c r="Q32" s="120">
        <v>9322</v>
      </c>
      <c r="R32" s="131"/>
    </row>
    <row r="33" spans="2:18" ht="16.5" customHeight="1" x14ac:dyDescent="0.25">
      <c r="B33" s="114" t="s">
        <v>211</v>
      </c>
      <c r="C33" s="117">
        <v>0</v>
      </c>
      <c r="D33" s="117">
        <v>445</v>
      </c>
      <c r="E33" s="117">
        <v>4</v>
      </c>
      <c r="F33" s="117">
        <v>-5393</v>
      </c>
      <c r="G33" s="117">
        <v>2691</v>
      </c>
      <c r="H33" s="117">
        <v>-1000</v>
      </c>
      <c r="I33" s="117">
        <v>12852</v>
      </c>
      <c r="J33" s="117">
        <v>7665</v>
      </c>
      <c r="K33" s="117">
        <v>0</v>
      </c>
      <c r="L33" s="117">
        <v>4953</v>
      </c>
      <c r="M33" s="117">
        <v>2477</v>
      </c>
      <c r="N33" s="117">
        <v>2283</v>
      </c>
      <c r="O33" s="117">
        <v>0</v>
      </c>
      <c r="P33" s="117">
        <v>376</v>
      </c>
      <c r="Q33" s="120">
        <v>27353</v>
      </c>
      <c r="R33" s="131"/>
    </row>
    <row r="34" spans="2:18" ht="16.5" customHeight="1" x14ac:dyDescent="0.25">
      <c r="B34" s="114" t="s">
        <v>195</v>
      </c>
      <c r="C34" s="117">
        <v>0</v>
      </c>
      <c r="D34" s="117">
        <v>-267</v>
      </c>
      <c r="E34" s="117">
        <v>250</v>
      </c>
      <c r="F34" s="117">
        <v>981</v>
      </c>
      <c r="G34" s="117">
        <v>4559</v>
      </c>
      <c r="H34" s="117">
        <v>1117</v>
      </c>
      <c r="I34" s="117">
        <v>22399</v>
      </c>
      <c r="J34" s="117">
        <v>20520</v>
      </c>
      <c r="K34" s="117">
        <v>0</v>
      </c>
      <c r="L34" s="117">
        <v>8739</v>
      </c>
      <c r="M34" s="117">
        <v>1208</v>
      </c>
      <c r="N34" s="117">
        <v>8385</v>
      </c>
      <c r="O34" s="117">
        <v>-4055</v>
      </c>
      <c r="P34" s="117">
        <v>-3120</v>
      </c>
      <c r="Q34" s="120">
        <v>60716</v>
      </c>
      <c r="R34" s="131"/>
    </row>
    <row r="35" spans="2:18" ht="16.5" customHeight="1" x14ac:dyDescent="0.25">
      <c r="B35" s="114" t="s">
        <v>196</v>
      </c>
      <c r="C35" s="117">
        <v>0</v>
      </c>
      <c r="D35" s="117">
        <v>-3307</v>
      </c>
      <c r="E35" s="117">
        <v>1171</v>
      </c>
      <c r="F35" s="117">
        <v>-794</v>
      </c>
      <c r="G35" s="117">
        <v>-2998</v>
      </c>
      <c r="H35" s="117">
        <v>-1497</v>
      </c>
      <c r="I35" s="117">
        <v>19169</v>
      </c>
      <c r="J35" s="117">
        <v>7605</v>
      </c>
      <c r="K35" s="117">
        <v>0</v>
      </c>
      <c r="L35" s="117">
        <v>-709</v>
      </c>
      <c r="M35" s="117">
        <v>794</v>
      </c>
      <c r="N35" s="117">
        <v>10050</v>
      </c>
      <c r="O35" s="117">
        <v>-45908</v>
      </c>
      <c r="P35" s="117">
        <v>-4490</v>
      </c>
      <c r="Q35" s="120">
        <v>-20915</v>
      </c>
      <c r="R35" s="131"/>
    </row>
    <row r="36" spans="2:18" ht="16.5" customHeight="1" x14ac:dyDescent="0.25">
      <c r="B36" s="114" t="s">
        <v>212</v>
      </c>
      <c r="C36" s="117">
        <v>0</v>
      </c>
      <c r="D36" s="117">
        <v>-42</v>
      </c>
      <c r="E36" s="117">
        <v>1022</v>
      </c>
      <c r="F36" s="117">
        <v>-2798</v>
      </c>
      <c r="G36" s="117">
        <v>-1024</v>
      </c>
      <c r="H36" s="117">
        <v>1087</v>
      </c>
      <c r="I36" s="117">
        <v>18481</v>
      </c>
      <c r="J36" s="117">
        <v>16940</v>
      </c>
      <c r="K36" s="117">
        <v>4118</v>
      </c>
      <c r="L36" s="117">
        <v>424</v>
      </c>
      <c r="M36" s="117">
        <v>1084</v>
      </c>
      <c r="N36" s="117">
        <v>7962</v>
      </c>
      <c r="O36" s="117">
        <v>41</v>
      </c>
      <c r="P36" s="117">
        <v>-4261</v>
      </c>
      <c r="Q36" s="120">
        <v>43035</v>
      </c>
      <c r="R36" s="131"/>
    </row>
    <row r="37" spans="2:18" ht="16.5" customHeight="1" x14ac:dyDescent="0.25">
      <c r="B37" s="114" t="s">
        <v>40</v>
      </c>
      <c r="C37" s="117">
        <v>0</v>
      </c>
      <c r="D37" s="117">
        <v>728</v>
      </c>
      <c r="E37" s="117">
        <v>3931</v>
      </c>
      <c r="F37" s="117">
        <v>-100</v>
      </c>
      <c r="G37" s="117">
        <v>908</v>
      </c>
      <c r="H37" s="117">
        <v>280</v>
      </c>
      <c r="I37" s="117">
        <v>5937</v>
      </c>
      <c r="J37" s="117">
        <v>5908</v>
      </c>
      <c r="K37" s="117">
        <v>0</v>
      </c>
      <c r="L37" s="117">
        <v>945</v>
      </c>
      <c r="M37" s="117">
        <v>1506</v>
      </c>
      <c r="N37" s="117">
        <v>1861</v>
      </c>
      <c r="O37" s="117">
        <v>-197</v>
      </c>
      <c r="P37" s="117">
        <v>8067</v>
      </c>
      <c r="Q37" s="120">
        <v>29776</v>
      </c>
      <c r="R37" s="131"/>
    </row>
    <row r="38" spans="2:18" ht="16.5" customHeight="1" x14ac:dyDescent="0.25">
      <c r="B38" s="114" t="s">
        <v>41</v>
      </c>
      <c r="C38" s="117">
        <v>0</v>
      </c>
      <c r="D38" s="117">
        <v>-2408</v>
      </c>
      <c r="E38" s="117">
        <v>2669</v>
      </c>
      <c r="F38" s="117">
        <v>-7295</v>
      </c>
      <c r="G38" s="117">
        <v>1498</v>
      </c>
      <c r="H38" s="117">
        <v>6855</v>
      </c>
      <c r="I38" s="117">
        <v>7803</v>
      </c>
      <c r="J38" s="117">
        <v>4629</v>
      </c>
      <c r="K38" s="117">
        <v>0</v>
      </c>
      <c r="L38" s="117">
        <v>1287</v>
      </c>
      <c r="M38" s="117">
        <v>10922</v>
      </c>
      <c r="N38" s="117">
        <v>17301</v>
      </c>
      <c r="O38" s="117">
        <v>439</v>
      </c>
      <c r="P38" s="117">
        <v>-769</v>
      </c>
      <c r="Q38" s="120">
        <v>42931</v>
      </c>
      <c r="R38" s="131"/>
    </row>
    <row r="39" spans="2:18" ht="16.5" customHeight="1" x14ac:dyDescent="0.25">
      <c r="B39" s="114" t="s">
        <v>42</v>
      </c>
      <c r="C39" s="117">
        <v>0</v>
      </c>
      <c r="D39" s="117">
        <v>1812</v>
      </c>
      <c r="E39" s="117">
        <v>2605</v>
      </c>
      <c r="F39" s="117">
        <v>2527</v>
      </c>
      <c r="G39" s="117">
        <v>-218</v>
      </c>
      <c r="H39" s="117">
        <v>431</v>
      </c>
      <c r="I39" s="117">
        <v>22349</v>
      </c>
      <c r="J39" s="117">
        <v>14347</v>
      </c>
      <c r="K39" s="117">
        <v>0</v>
      </c>
      <c r="L39" s="117">
        <v>1551</v>
      </c>
      <c r="M39" s="117">
        <v>2020</v>
      </c>
      <c r="N39" s="117">
        <v>5782</v>
      </c>
      <c r="O39" s="117">
        <v>0</v>
      </c>
      <c r="P39" s="117">
        <v>42</v>
      </c>
      <c r="Q39" s="120">
        <v>53249</v>
      </c>
      <c r="R39" s="131"/>
    </row>
    <row r="40" spans="2:18" ht="16.5" customHeight="1" x14ac:dyDescent="0.25">
      <c r="B40" s="114" t="s">
        <v>43</v>
      </c>
      <c r="C40" s="117">
        <v>0</v>
      </c>
      <c r="D40" s="117">
        <v>1057</v>
      </c>
      <c r="E40" s="117">
        <v>155</v>
      </c>
      <c r="F40" s="117">
        <v>1904</v>
      </c>
      <c r="G40" s="117">
        <v>515</v>
      </c>
      <c r="H40" s="117">
        <v>19</v>
      </c>
      <c r="I40" s="117">
        <v>29604</v>
      </c>
      <c r="J40" s="117">
        <v>14344</v>
      </c>
      <c r="K40" s="117">
        <v>0</v>
      </c>
      <c r="L40" s="117">
        <v>216</v>
      </c>
      <c r="M40" s="117">
        <v>2853</v>
      </c>
      <c r="N40" s="117">
        <v>2028</v>
      </c>
      <c r="O40" s="117">
        <v>0</v>
      </c>
      <c r="P40" s="117">
        <v>511</v>
      </c>
      <c r="Q40" s="120">
        <v>53204</v>
      </c>
      <c r="R40" s="131"/>
    </row>
    <row r="41" spans="2:18" ht="16.5" customHeight="1" x14ac:dyDescent="0.25">
      <c r="B41" s="114" t="s">
        <v>44</v>
      </c>
      <c r="C41" s="117">
        <v>0</v>
      </c>
      <c r="D41" s="117">
        <v>653</v>
      </c>
      <c r="E41" s="117">
        <v>132</v>
      </c>
      <c r="F41" s="117">
        <v>13011</v>
      </c>
      <c r="G41" s="117">
        <v>394</v>
      </c>
      <c r="H41" s="117">
        <v>52</v>
      </c>
      <c r="I41" s="117">
        <v>4577</v>
      </c>
      <c r="J41" s="117">
        <v>2093</v>
      </c>
      <c r="K41" s="117">
        <v>849</v>
      </c>
      <c r="L41" s="117">
        <v>402</v>
      </c>
      <c r="M41" s="117">
        <v>-1002</v>
      </c>
      <c r="N41" s="117">
        <v>1039</v>
      </c>
      <c r="O41" s="117">
        <v>-1181</v>
      </c>
      <c r="P41" s="117">
        <v>5</v>
      </c>
      <c r="Q41" s="120">
        <v>21024</v>
      </c>
      <c r="R41" s="131"/>
    </row>
    <row r="42" spans="2:18" ht="16.5" customHeight="1" x14ac:dyDescent="0.25">
      <c r="B42" s="114" t="s">
        <v>45</v>
      </c>
      <c r="C42" s="117">
        <v>-900</v>
      </c>
      <c r="D42" s="117">
        <v>-7382</v>
      </c>
      <c r="E42" s="117">
        <v>10023</v>
      </c>
      <c r="F42" s="117">
        <v>9202</v>
      </c>
      <c r="G42" s="117">
        <v>4892</v>
      </c>
      <c r="H42" s="117">
        <v>-340</v>
      </c>
      <c r="I42" s="117">
        <v>64393</v>
      </c>
      <c r="J42" s="117">
        <v>49313</v>
      </c>
      <c r="K42" s="117">
        <v>0</v>
      </c>
      <c r="L42" s="117">
        <v>6868</v>
      </c>
      <c r="M42" s="117">
        <v>4534</v>
      </c>
      <c r="N42" s="117">
        <v>23190</v>
      </c>
      <c r="O42" s="117">
        <v>211799</v>
      </c>
      <c r="P42" s="117">
        <v>-10593</v>
      </c>
      <c r="Q42" s="120">
        <v>364999</v>
      </c>
      <c r="R42" s="131"/>
    </row>
    <row r="43" spans="2:18" ht="16.5" customHeight="1" x14ac:dyDescent="0.25">
      <c r="B43" s="114" t="s">
        <v>46</v>
      </c>
      <c r="C43" s="117">
        <v>0</v>
      </c>
      <c r="D43" s="117">
        <v>97</v>
      </c>
      <c r="E43" s="117">
        <v>3</v>
      </c>
      <c r="F43" s="117">
        <v>34</v>
      </c>
      <c r="G43" s="117">
        <v>-3706</v>
      </c>
      <c r="H43" s="117">
        <v>125</v>
      </c>
      <c r="I43" s="117">
        <v>18277</v>
      </c>
      <c r="J43" s="117">
        <v>9015</v>
      </c>
      <c r="K43" s="117">
        <v>27644</v>
      </c>
      <c r="L43" s="117">
        <v>-3</v>
      </c>
      <c r="M43" s="117">
        <v>23</v>
      </c>
      <c r="N43" s="117">
        <v>75</v>
      </c>
      <c r="O43" s="117">
        <v>0</v>
      </c>
      <c r="P43" s="117">
        <v>-1451</v>
      </c>
      <c r="Q43" s="120">
        <v>50131</v>
      </c>
      <c r="R43" s="131"/>
    </row>
    <row r="44" spans="2:18" ht="16.5" customHeight="1" x14ac:dyDescent="0.25">
      <c r="B44" s="118" t="s">
        <v>47</v>
      </c>
      <c r="C44" s="119">
        <f>SUM(C7:C43)</f>
        <v>-42031</v>
      </c>
      <c r="D44" s="119">
        <f t="shared" ref="D44:Q44" si="0">SUM(D7:D43)</f>
        <v>-81410</v>
      </c>
      <c r="E44" s="119">
        <f t="shared" si="0"/>
        <v>58291</v>
      </c>
      <c r="F44" s="119">
        <f t="shared" si="0"/>
        <v>-109643</v>
      </c>
      <c r="G44" s="119">
        <f t="shared" si="0"/>
        <v>33860</v>
      </c>
      <c r="H44" s="119">
        <f t="shared" si="0"/>
        <v>82805</v>
      </c>
      <c r="I44" s="119">
        <f t="shared" si="0"/>
        <v>922805</v>
      </c>
      <c r="J44" s="119">
        <f t="shared" si="0"/>
        <v>887964</v>
      </c>
      <c r="K44" s="119">
        <f t="shared" si="0"/>
        <v>263548</v>
      </c>
      <c r="L44" s="119">
        <f t="shared" si="0"/>
        <v>154982</v>
      </c>
      <c r="M44" s="119">
        <f t="shared" si="0"/>
        <v>121084</v>
      </c>
      <c r="N44" s="119">
        <f t="shared" si="0"/>
        <v>521106</v>
      </c>
      <c r="O44" s="119">
        <f t="shared" si="0"/>
        <v>620423</v>
      </c>
      <c r="P44" s="119">
        <f t="shared" si="0"/>
        <v>-22374</v>
      </c>
      <c r="Q44" s="119">
        <f t="shared" si="0"/>
        <v>3411397</v>
      </c>
      <c r="R44" s="131"/>
    </row>
    <row r="45" spans="2:18" ht="16.5" customHeight="1" x14ac:dyDescent="0.25">
      <c r="B45" s="292" t="s">
        <v>48</v>
      </c>
      <c r="C45" s="292"/>
      <c r="D45" s="292"/>
      <c r="E45" s="292"/>
      <c r="F45" s="292"/>
      <c r="G45" s="292"/>
      <c r="H45" s="292"/>
      <c r="I45" s="292"/>
      <c r="J45" s="292"/>
      <c r="K45" s="292"/>
      <c r="L45" s="292"/>
      <c r="M45" s="292"/>
      <c r="N45" s="292"/>
      <c r="O45" s="292"/>
      <c r="P45" s="292"/>
      <c r="Q45" s="292"/>
      <c r="R45" s="132"/>
    </row>
    <row r="46" spans="2:18" ht="16.5" customHeight="1" x14ac:dyDescent="0.25">
      <c r="B46" s="114" t="s">
        <v>49</v>
      </c>
      <c r="C46" s="117">
        <v>3161</v>
      </c>
      <c r="D46" s="117">
        <v>56027</v>
      </c>
      <c r="E46" s="117">
        <v>-232</v>
      </c>
      <c r="F46" s="117">
        <v>79877</v>
      </c>
      <c r="G46" s="117">
        <v>3902</v>
      </c>
      <c r="H46" s="117">
        <v>9547</v>
      </c>
      <c r="I46" s="117">
        <v>116</v>
      </c>
      <c r="J46" s="117">
        <v>6067</v>
      </c>
      <c r="K46" s="117">
        <v>0</v>
      </c>
      <c r="L46" s="117">
        <v>2162</v>
      </c>
      <c r="M46" s="117">
        <v>173</v>
      </c>
      <c r="N46" s="117">
        <v>478</v>
      </c>
      <c r="O46" s="117">
        <v>69182</v>
      </c>
      <c r="P46" s="117">
        <v>41362</v>
      </c>
      <c r="Q46" s="120">
        <v>271821</v>
      </c>
      <c r="R46" s="131"/>
    </row>
    <row r="47" spans="2:18" ht="16.5" customHeight="1" x14ac:dyDescent="0.25">
      <c r="B47" s="114" t="s">
        <v>67</v>
      </c>
      <c r="C47" s="117">
        <v>137</v>
      </c>
      <c r="D47" s="117">
        <v>47546</v>
      </c>
      <c r="E47" s="117">
        <v>0</v>
      </c>
      <c r="F47" s="117">
        <v>214392</v>
      </c>
      <c r="G47" s="117">
        <v>901</v>
      </c>
      <c r="H47" s="117">
        <v>33900</v>
      </c>
      <c r="I47" s="117">
        <v>0</v>
      </c>
      <c r="J47" s="117">
        <v>12420</v>
      </c>
      <c r="K47" s="117">
        <v>0</v>
      </c>
      <c r="L47" s="117">
        <v>6311</v>
      </c>
      <c r="M47" s="117">
        <v>0</v>
      </c>
      <c r="N47" s="117">
        <v>570</v>
      </c>
      <c r="O47" s="117">
        <v>73240</v>
      </c>
      <c r="P47" s="117">
        <v>76497</v>
      </c>
      <c r="Q47" s="120">
        <v>465913</v>
      </c>
      <c r="R47" s="131"/>
    </row>
    <row r="48" spans="2:18" ht="16.5" customHeight="1" x14ac:dyDescent="0.25">
      <c r="B48" s="114" t="s">
        <v>50</v>
      </c>
      <c r="C48" s="117">
        <v>12563</v>
      </c>
      <c r="D48" s="117">
        <v>110458</v>
      </c>
      <c r="E48" s="117">
        <v>968</v>
      </c>
      <c r="F48" s="117">
        <v>572131</v>
      </c>
      <c r="G48" s="117">
        <v>28759</v>
      </c>
      <c r="H48" s="117">
        <v>76254</v>
      </c>
      <c r="I48" s="117">
        <v>590</v>
      </c>
      <c r="J48" s="117">
        <v>15404</v>
      </c>
      <c r="K48" s="117">
        <v>0</v>
      </c>
      <c r="L48" s="117">
        <v>79325</v>
      </c>
      <c r="M48" s="117">
        <v>44003</v>
      </c>
      <c r="N48" s="117">
        <v>542</v>
      </c>
      <c r="O48" s="117">
        <v>349013</v>
      </c>
      <c r="P48" s="117">
        <v>245557</v>
      </c>
      <c r="Q48" s="120">
        <v>1535566</v>
      </c>
      <c r="R48" s="131"/>
    </row>
    <row r="49" spans="2:19" ht="16.5" customHeight="1" x14ac:dyDescent="0.25">
      <c r="B49" s="118" t="s">
        <v>47</v>
      </c>
      <c r="C49" s="119">
        <f>SUM(C46:C48)</f>
        <v>15861</v>
      </c>
      <c r="D49" s="119">
        <f t="shared" ref="D49:Q49" si="1">SUM(D46:D48)</f>
        <v>214031</v>
      </c>
      <c r="E49" s="119">
        <f t="shared" si="1"/>
        <v>736</v>
      </c>
      <c r="F49" s="119">
        <f t="shared" si="1"/>
        <v>866400</v>
      </c>
      <c r="G49" s="119">
        <f t="shared" si="1"/>
        <v>33562</v>
      </c>
      <c r="H49" s="119">
        <f t="shared" si="1"/>
        <v>119701</v>
      </c>
      <c r="I49" s="119">
        <f t="shared" si="1"/>
        <v>706</v>
      </c>
      <c r="J49" s="119">
        <f t="shared" si="1"/>
        <v>33891</v>
      </c>
      <c r="K49" s="119">
        <f t="shared" si="1"/>
        <v>0</v>
      </c>
      <c r="L49" s="119">
        <f t="shared" si="1"/>
        <v>87798</v>
      </c>
      <c r="M49" s="119">
        <f t="shared" si="1"/>
        <v>44176</v>
      </c>
      <c r="N49" s="119">
        <f t="shared" si="1"/>
        <v>1590</v>
      </c>
      <c r="O49" s="119">
        <f t="shared" si="1"/>
        <v>491435</v>
      </c>
      <c r="P49" s="119">
        <f t="shared" si="1"/>
        <v>363416</v>
      </c>
      <c r="Q49" s="119">
        <f t="shared" si="1"/>
        <v>2273300</v>
      </c>
      <c r="R49" s="131"/>
    </row>
    <row r="50" spans="2:19" ht="20.25" customHeight="1" x14ac:dyDescent="0.25">
      <c r="B50" s="293" t="s">
        <v>52</v>
      </c>
      <c r="C50" s="293"/>
      <c r="D50" s="293"/>
      <c r="E50" s="293"/>
      <c r="F50" s="293"/>
      <c r="G50" s="293"/>
      <c r="H50" s="293"/>
      <c r="I50" s="293"/>
      <c r="J50" s="293"/>
      <c r="K50" s="293"/>
      <c r="L50" s="293"/>
      <c r="M50" s="293"/>
      <c r="N50" s="293"/>
      <c r="O50" s="293"/>
      <c r="P50" s="293"/>
      <c r="Q50" s="293"/>
      <c r="R50" s="208"/>
      <c r="S50" s="10"/>
    </row>
    <row r="51" spans="2:19" x14ac:dyDescent="0.25">
      <c r="B51" s="11"/>
    </row>
    <row r="52" spans="2:19" x14ac:dyDescent="0.25">
      <c r="B52" s="11"/>
      <c r="Q52" s="219">
        <f>+Q44+Q49</f>
        <v>5684697</v>
      </c>
    </row>
    <row r="53" spans="2:19" x14ac:dyDescent="0.25">
      <c r="B53" s="11"/>
    </row>
    <row r="54" spans="2:19" x14ac:dyDescent="0.25">
      <c r="B54" s="11"/>
    </row>
    <row r="55" spans="2:19" x14ac:dyDescent="0.25">
      <c r="B55" s="11"/>
    </row>
    <row r="56" spans="2:19"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sheetPr>
  <dimension ref="B3:R56"/>
  <sheetViews>
    <sheetView zoomScale="55" zoomScaleNormal="55" workbookViewId="0"/>
  </sheetViews>
  <sheetFormatPr defaultRowHeight="15" x14ac:dyDescent="0.25"/>
  <cols>
    <col min="1" max="1" width="12.42578125" style="11" customWidth="1"/>
    <col min="2" max="2" width="51.28515625" style="24" customWidth="1"/>
    <col min="3" max="17" width="21.5703125" style="11" customWidth="1"/>
    <col min="18" max="18" width="6.140625" style="11" bestFit="1" customWidth="1"/>
    <col min="19" max="16384" width="9.140625" style="11"/>
  </cols>
  <sheetData>
    <row r="3" spans="2:18" ht="5.25" customHeight="1" x14ac:dyDescent="0.25"/>
    <row r="4" spans="2:18" ht="17.25" customHeight="1" x14ac:dyDescent="0.25">
      <c r="B4" s="290" t="s">
        <v>304</v>
      </c>
      <c r="C4" s="290"/>
      <c r="D4" s="290"/>
      <c r="E4" s="290"/>
      <c r="F4" s="290"/>
      <c r="G4" s="290"/>
      <c r="H4" s="290"/>
      <c r="I4" s="290"/>
      <c r="J4" s="290"/>
      <c r="K4" s="290"/>
      <c r="L4" s="290"/>
      <c r="M4" s="290"/>
      <c r="N4" s="290"/>
      <c r="O4" s="290"/>
      <c r="P4" s="290"/>
      <c r="Q4" s="290"/>
      <c r="R4" s="13"/>
    </row>
    <row r="5" spans="2:18" ht="17.2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17.25" customHeight="1" x14ac:dyDescent="0.25">
      <c r="B6" s="291" t="s">
        <v>16</v>
      </c>
      <c r="C6" s="291"/>
      <c r="D6" s="291"/>
      <c r="E6" s="291"/>
      <c r="F6" s="291"/>
      <c r="G6" s="291"/>
      <c r="H6" s="291"/>
      <c r="I6" s="291"/>
      <c r="J6" s="291"/>
      <c r="K6" s="291"/>
      <c r="L6" s="291"/>
      <c r="M6" s="291"/>
      <c r="N6" s="291"/>
      <c r="O6" s="291"/>
      <c r="P6" s="291"/>
      <c r="Q6" s="291"/>
      <c r="R6" s="121"/>
    </row>
    <row r="7" spans="2:18" ht="17.25" customHeight="1" x14ac:dyDescent="0.25">
      <c r="B7" s="114" t="s">
        <v>17</v>
      </c>
      <c r="C7" s="117">
        <v>0</v>
      </c>
      <c r="D7" s="117">
        <v>13</v>
      </c>
      <c r="E7" s="117">
        <v>583</v>
      </c>
      <c r="F7" s="117">
        <v>15</v>
      </c>
      <c r="G7" s="117">
        <v>489</v>
      </c>
      <c r="H7" s="117">
        <v>27</v>
      </c>
      <c r="I7" s="117">
        <v>0</v>
      </c>
      <c r="J7" s="117">
        <v>0</v>
      </c>
      <c r="K7" s="117">
        <v>0</v>
      </c>
      <c r="L7" s="117">
        <v>6789</v>
      </c>
      <c r="M7" s="117">
        <v>131</v>
      </c>
      <c r="N7" s="117">
        <v>17384</v>
      </c>
      <c r="O7" s="117">
        <v>2157044</v>
      </c>
      <c r="P7" s="117">
        <v>15441</v>
      </c>
      <c r="Q7" s="120">
        <v>2197917</v>
      </c>
      <c r="R7" s="131"/>
    </row>
    <row r="8" spans="2:18" ht="17.25" customHeight="1" x14ac:dyDescent="0.25">
      <c r="B8" s="114" t="s">
        <v>18</v>
      </c>
      <c r="C8" s="117">
        <v>0</v>
      </c>
      <c r="D8" s="117">
        <v>14614</v>
      </c>
      <c r="E8" s="117">
        <v>3138</v>
      </c>
      <c r="F8" s="117">
        <v>5756</v>
      </c>
      <c r="G8" s="117">
        <v>5821</v>
      </c>
      <c r="H8" s="117">
        <v>136097</v>
      </c>
      <c r="I8" s="117">
        <v>573900</v>
      </c>
      <c r="J8" s="117">
        <v>49070</v>
      </c>
      <c r="K8" s="117">
        <v>-10807</v>
      </c>
      <c r="L8" s="117">
        <v>-12408</v>
      </c>
      <c r="M8" s="117">
        <v>27438</v>
      </c>
      <c r="N8" s="117">
        <v>67162</v>
      </c>
      <c r="O8" s="117">
        <v>0</v>
      </c>
      <c r="P8" s="117">
        <v>19278</v>
      </c>
      <c r="Q8" s="120">
        <v>879060</v>
      </c>
      <c r="R8" s="131"/>
    </row>
    <row r="9" spans="2:18" ht="17.25" customHeight="1" x14ac:dyDescent="0.25">
      <c r="B9" s="114" t="s">
        <v>19</v>
      </c>
      <c r="C9" s="117">
        <v>601</v>
      </c>
      <c r="D9" s="117">
        <v>31864</v>
      </c>
      <c r="E9" s="117">
        <v>17798</v>
      </c>
      <c r="F9" s="117">
        <v>68973</v>
      </c>
      <c r="G9" s="117">
        <v>22189</v>
      </c>
      <c r="H9" s="117">
        <v>4924</v>
      </c>
      <c r="I9" s="117">
        <v>109187</v>
      </c>
      <c r="J9" s="117">
        <v>25657</v>
      </c>
      <c r="K9" s="117">
        <v>0</v>
      </c>
      <c r="L9" s="117">
        <v>29236</v>
      </c>
      <c r="M9" s="117">
        <v>45760</v>
      </c>
      <c r="N9" s="117">
        <v>55838</v>
      </c>
      <c r="O9" s="117">
        <v>0</v>
      </c>
      <c r="P9" s="117">
        <v>0</v>
      </c>
      <c r="Q9" s="120">
        <v>412029</v>
      </c>
      <c r="R9" s="131"/>
    </row>
    <row r="10" spans="2:18" ht="17.25" customHeight="1" x14ac:dyDescent="0.25">
      <c r="B10" s="114" t="s">
        <v>199</v>
      </c>
      <c r="C10" s="117">
        <v>47</v>
      </c>
      <c r="D10" s="117">
        <v>758</v>
      </c>
      <c r="E10" s="117">
        <v>2496</v>
      </c>
      <c r="F10" s="117">
        <v>4205</v>
      </c>
      <c r="G10" s="117">
        <v>8648</v>
      </c>
      <c r="H10" s="117">
        <v>16520</v>
      </c>
      <c r="I10" s="117">
        <v>28883</v>
      </c>
      <c r="J10" s="117">
        <v>25067</v>
      </c>
      <c r="K10" s="117">
        <v>0</v>
      </c>
      <c r="L10" s="117">
        <v>948</v>
      </c>
      <c r="M10" s="117">
        <v>696</v>
      </c>
      <c r="N10" s="117">
        <v>17814</v>
      </c>
      <c r="O10" s="117">
        <v>0</v>
      </c>
      <c r="P10" s="117">
        <v>-150</v>
      </c>
      <c r="Q10" s="120">
        <v>105931</v>
      </c>
      <c r="R10" s="131"/>
    </row>
    <row r="11" spans="2:18" ht="17.25" customHeight="1" x14ac:dyDescent="0.25">
      <c r="B11" s="114" t="s">
        <v>20</v>
      </c>
      <c r="C11" s="117">
        <v>109</v>
      </c>
      <c r="D11" s="117">
        <v>32041</v>
      </c>
      <c r="E11" s="117">
        <v>22396</v>
      </c>
      <c r="F11" s="117">
        <v>84691</v>
      </c>
      <c r="G11" s="117">
        <v>41158</v>
      </c>
      <c r="H11" s="117">
        <v>110334</v>
      </c>
      <c r="I11" s="117">
        <v>599502</v>
      </c>
      <c r="J11" s="117">
        <v>652962</v>
      </c>
      <c r="K11" s="117">
        <v>0</v>
      </c>
      <c r="L11" s="117">
        <v>127097</v>
      </c>
      <c r="M11" s="117">
        <v>86092</v>
      </c>
      <c r="N11" s="117">
        <v>158281</v>
      </c>
      <c r="O11" s="117">
        <v>1091586</v>
      </c>
      <c r="P11" s="117">
        <v>47407</v>
      </c>
      <c r="Q11" s="120">
        <v>3053655</v>
      </c>
      <c r="R11" s="131"/>
    </row>
    <row r="12" spans="2:18" ht="17.25" customHeight="1" x14ac:dyDescent="0.25">
      <c r="B12" s="114" t="s">
        <v>191</v>
      </c>
      <c r="C12" s="117">
        <v>0</v>
      </c>
      <c r="D12" s="117">
        <v>18736</v>
      </c>
      <c r="E12" s="117">
        <v>36883</v>
      </c>
      <c r="F12" s="117">
        <v>81860</v>
      </c>
      <c r="G12" s="117">
        <v>29664</v>
      </c>
      <c r="H12" s="117">
        <v>59613</v>
      </c>
      <c r="I12" s="117">
        <v>636183</v>
      </c>
      <c r="J12" s="117">
        <v>571223</v>
      </c>
      <c r="K12" s="117">
        <v>0</v>
      </c>
      <c r="L12" s="117">
        <v>158476</v>
      </c>
      <c r="M12" s="117">
        <v>89191</v>
      </c>
      <c r="N12" s="117">
        <v>124707</v>
      </c>
      <c r="O12" s="117">
        <v>1088203</v>
      </c>
      <c r="P12" s="117">
        <v>311211</v>
      </c>
      <c r="Q12" s="120">
        <v>3205950</v>
      </c>
      <c r="R12" s="131"/>
    </row>
    <row r="13" spans="2:18" ht="17.25" customHeight="1" x14ac:dyDescent="0.25">
      <c r="B13" s="114" t="s">
        <v>21</v>
      </c>
      <c r="C13" s="117">
        <v>0</v>
      </c>
      <c r="D13" s="117">
        <v>19872</v>
      </c>
      <c r="E13" s="117">
        <v>10168</v>
      </c>
      <c r="F13" s="117">
        <v>3408</v>
      </c>
      <c r="G13" s="117">
        <v>3444</v>
      </c>
      <c r="H13" s="117">
        <v>3891</v>
      </c>
      <c r="I13" s="117">
        <v>171264</v>
      </c>
      <c r="J13" s="117">
        <v>165842</v>
      </c>
      <c r="K13" s="117">
        <v>-16462</v>
      </c>
      <c r="L13" s="117">
        <v>9650</v>
      </c>
      <c r="M13" s="117">
        <v>-26007</v>
      </c>
      <c r="N13" s="117">
        <v>83749</v>
      </c>
      <c r="O13" s="117">
        <v>0</v>
      </c>
      <c r="P13" s="117">
        <v>20555</v>
      </c>
      <c r="Q13" s="120">
        <v>449374</v>
      </c>
      <c r="R13" s="131"/>
    </row>
    <row r="14" spans="2:18" ht="17.25" customHeight="1" x14ac:dyDescent="0.25">
      <c r="B14" s="114" t="s">
        <v>22</v>
      </c>
      <c r="C14" s="117">
        <v>0</v>
      </c>
      <c r="D14" s="117">
        <v>31386</v>
      </c>
      <c r="E14" s="117">
        <v>38856</v>
      </c>
      <c r="F14" s="117">
        <v>138372</v>
      </c>
      <c r="G14" s="117">
        <v>40151</v>
      </c>
      <c r="H14" s="117">
        <v>18370</v>
      </c>
      <c r="I14" s="117">
        <v>1158512</v>
      </c>
      <c r="J14" s="117">
        <v>1253358</v>
      </c>
      <c r="K14" s="117">
        <v>0</v>
      </c>
      <c r="L14" s="117">
        <v>140363</v>
      </c>
      <c r="M14" s="117">
        <v>219823</v>
      </c>
      <c r="N14" s="117">
        <v>165278</v>
      </c>
      <c r="O14" s="117">
        <v>1232022</v>
      </c>
      <c r="P14" s="117">
        <v>26838</v>
      </c>
      <c r="Q14" s="120">
        <v>4463330</v>
      </c>
      <c r="R14" s="131"/>
    </row>
    <row r="15" spans="2:18" ht="17.25" customHeight="1" x14ac:dyDescent="0.25">
      <c r="B15" s="114" t="s">
        <v>23</v>
      </c>
      <c r="C15" s="117">
        <v>0</v>
      </c>
      <c r="D15" s="117">
        <v>8707</v>
      </c>
      <c r="E15" s="117">
        <v>2241</v>
      </c>
      <c r="F15" s="117">
        <v>8375</v>
      </c>
      <c r="G15" s="117">
        <v>2464</v>
      </c>
      <c r="H15" s="117">
        <v>41182</v>
      </c>
      <c r="I15" s="117">
        <v>46766</v>
      </c>
      <c r="J15" s="117">
        <v>19255</v>
      </c>
      <c r="K15" s="117">
        <v>0</v>
      </c>
      <c r="L15" s="117">
        <v>1968</v>
      </c>
      <c r="M15" s="117">
        <v>4534</v>
      </c>
      <c r="N15" s="117">
        <v>12635</v>
      </c>
      <c r="O15" s="117">
        <v>0</v>
      </c>
      <c r="P15" s="117">
        <v>-3353</v>
      </c>
      <c r="Q15" s="120">
        <v>144774</v>
      </c>
      <c r="R15" s="131"/>
    </row>
    <row r="16" spans="2:18" ht="17.25" customHeight="1" x14ac:dyDescent="0.25">
      <c r="B16" s="114" t="s">
        <v>24</v>
      </c>
      <c r="C16" s="117">
        <v>0</v>
      </c>
      <c r="D16" s="117">
        <v>0</v>
      </c>
      <c r="E16" s="117">
        <v>0</v>
      </c>
      <c r="F16" s="117">
        <v>0</v>
      </c>
      <c r="G16" s="117">
        <v>0</v>
      </c>
      <c r="H16" s="117">
        <v>0</v>
      </c>
      <c r="I16" s="117">
        <v>83895</v>
      </c>
      <c r="J16" s="117">
        <v>23834</v>
      </c>
      <c r="K16" s="117">
        <v>1365961</v>
      </c>
      <c r="L16" s="117">
        <v>0</v>
      </c>
      <c r="M16" s="117">
        <v>0</v>
      </c>
      <c r="N16" s="117">
        <v>0</v>
      </c>
      <c r="O16" s="117">
        <v>0</v>
      </c>
      <c r="P16" s="117">
        <v>0</v>
      </c>
      <c r="Q16" s="120">
        <v>1473691</v>
      </c>
      <c r="R16" s="131"/>
    </row>
    <row r="17" spans="2:18" ht="17.25" customHeight="1" x14ac:dyDescent="0.25">
      <c r="B17" s="114" t="s">
        <v>25</v>
      </c>
      <c r="C17" s="117">
        <v>8</v>
      </c>
      <c r="D17" s="117">
        <v>22353</v>
      </c>
      <c r="E17" s="117">
        <v>8556</v>
      </c>
      <c r="F17" s="117">
        <v>28132</v>
      </c>
      <c r="G17" s="117">
        <v>4475</v>
      </c>
      <c r="H17" s="117">
        <v>28677</v>
      </c>
      <c r="I17" s="117">
        <v>284816</v>
      </c>
      <c r="J17" s="117">
        <v>333602</v>
      </c>
      <c r="K17" s="117">
        <v>38570</v>
      </c>
      <c r="L17" s="117">
        <v>2506</v>
      </c>
      <c r="M17" s="117">
        <v>-889</v>
      </c>
      <c r="N17" s="117">
        <v>81731</v>
      </c>
      <c r="O17" s="117">
        <v>0</v>
      </c>
      <c r="P17" s="117">
        <v>4814</v>
      </c>
      <c r="Q17" s="120">
        <v>837350</v>
      </c>
      <c r="R17" s="131"/>
    </row>
    <row r="18" spans="2:18" ht="17.25" customHeight="1" x14ac:dyDescent="0.25">
      <c r="B18" s="114" t="s">
        <v>26</v>
      </c>
      <c r="C18" s="117">
        <v>0</v>
      </c>
      <c r="D18" s="117">
        <v>15176</v>
      </c>
      <c r="E18" s="117">
        <v>10360</v>
      </c>
      <c r="F18" s="117">
        <v>60247</v>
      </c>
      <c r="G18" s="117">
        <v>12928</v>
      </c>
      <c r="H18" s="117">
        <v>36862</v>
      </c>
      <c r="I18" s="117">
        <v>256820</v>
      </c>
      <c r="J18" s="117">
        <v>211265</v>
      </c>
      <c r="K18" s="117">
        <v>0</v>
      </c>
      <c r="L18" s="117">
        <v>54089</v>
      </c>
      <c r="M18" s="117">
        <v>23709</v>
      </c>
      <c r="N18" s="117">
        <v>62602</v>
      </c>
      <c r="O18" s="117">
        <v>260583</v>
      </c>
      <c r="P18" s="117">
        <v>-6521</v>
      </c>
      <c r="Q18" s="120">
        <v>998119</v>
      </c>
      <c r="R18" s="131"/>
    </row>
    <row r="19" spans="2:18" ht="17.25" customHeight="1" x14ac:dyDescent="0.25">
      <c r="B19" s="114" t="s">
        <v>27</v>
      </c>
      <c r="C19" s="117">
        <v>264</v>
      </c>
      <c r="D19" s="117">
        <v>23287</v>
      </c>
      <c r="E19" s="117">
        <v>34021</v>
      </c>
      <c r="F19" s="117">
        <v>6519</v>
      </c>
      <c r="G19" s="117">
        <v>33131</v>
      </c>
      <c r="H19" s="117">
        <v>96032</v>
      </c>
      <c r="I19" s="117">
        <v>295463</v>
      </c>
      <c r="J19" s="117">
        <v>308674</v>
      </c>
      <c r="K19" s="117">
        <v>42041</v>
      </c>
      <c r="L19" s="117">
        <v>82908</v>
      </c>
      <c r="M19" s="117">
        <v>160829</v>
      </c>
      <c r="N19" s="117">
        <v>179348</v>
      </c>
      <c r="O19" s="117">
        <v>178980</v>
      </c>
      <c r="P19" s="117">
        <v>26700</v>
      </c>
      <c r="Q19" s="120">
        <v>1468198</v>
      </c>
      <c r="R19" s="131"/>
    </row>
    <row r="20" spans="2:18" ht="17.25" customHeight="1" x14ac:dyDescent="0.25">
      <c r="B20" s="114" t="s">
        <v>28</v>
      </c>
      <c r="C20" s="117">
        <v>540</v>
      </c>
      <c r="D20" s="117">
        <v>29962</v>
      </c>
      <c r="E20" s="117">
        <v>29193</v>
      </c>
      <c r="F20" s="117">
        <v>97300</v>
      </c>
      <c r="G20" s="117">
        <v>44486</v>
      </c>
      <c r="H20" s="117">
        <v>107927</v>
      </c>
      <c r="I20" s="117">
        <v>535591</v>
      </c>
      <c r="J20" s="117">
        <v>475600</v>
      </c>
      <c r="K20" s="117">
        <v>0</v>
      </c>
      <c r="L20" s="117">
        <v>12567</v>
      </c>
      <c r="M20" s="117">
        <v>176212</v>
      </c>
      <c r="N20" s="117">
        <v>204118</v>
      </c>
      <c r="O20" s="117">
        <v>0</v>
      </c>
      <c r="P20" s="117">
        <v>-2356</v>
      </c>
      <c r="Q20" s="120">
        <v>1711140</v>
      </c>
      <c r="R20" s="131"/>
    </row>
    <row r="21" spans="2:18" ht="17.25" customHeight="1" x14ac:dyDescent="0.25">
      <c r="B21" s="114" t="s">
        <v>29</v>
      </c>
      <c r="C21" s="117">
        <v>458</v>
      </c>
      <c r="D21" s="117">
        <v>21328</v>
      </c>
      <c r="E21" s="117">
        <v>62025</v>
      </c>
      <c r="F21" s="117">
        <v>59028</v>
      </c>
      <c r="G21" s="117">
        <v>76031</v>
      </c>
      <c r="H21" s="117">
        <v>33163</v>
      </c>
      <c r="I21" s="117">
        <v>407675</v>
      </c>
      <c r="J21" s="117">
        <v>299567</v>
      </c>
      <c r="K21" s="117">
        <v>-3853</v>
      </c>
      <c r="L21" s="117">
        <v>86520</v>
      </c>
      <c r="M21" s="117">
        <v>48493</v>
      </c>
      <c r="N21" s="117">
        <v>144143</v>
      </c>
      <c r="O21" s="117">
        <v>235435</v>
      </c>
      <c r="P21" s="117">
        <v>69177</v>
      </c>
      <c r="Q21" s="120">
        <v>1539191</v>
      </c>
      <c r="R21" s="131"/>
    </row>
    <row r="22" spans="2:18" ht="17.25" customHeight="1" x14ac:dyDescent="0.25">
      <c r="B22" s="114" t="s">
        <v>30</v>
      </c>
      <c r="C22" s="117">
        <v>4325</v>
      </c>
      <c r="D22" s="117">
        <v>34061</v>
      </c>
      <c r="E22" s="117">
        <v>48499</v>
      </c>
      <c r="F22" s="117">
        <v>120583</v>
      </c>
      <c r="G22" s="117">
        <v>27016</v>
      </c>
      <c r="H22" s="117">
        <v>82487</v>
      </c>
      <c r="I22" s="117">
        <v>532012</v>
      </c>
      <c r="J22" s="117">
        <v>268568</v>
      </c>
      <c r="K22" s="117">
        <v>0</v>
      </c>
      <c r="L22" s="117">
        <v>56206</v>
      </c>
      <c r="M22" s="117">
        <v>105176</v>
      </c>
      <c r="N22" s="117">
        <v>210038</v>
      </c>
      <c r="O22" s="117">
        <v>58421</v>
      </c>
      <c r="P22" s="117">
        <v>6085</v>
      </c>
      <c r="Q22" s="120">
        <v>1553477</v>
      </c>
      <c r="R22" s="131"/>
    </row>
    <row r="23" spans="2:18" ht="17.25" customHeight="1" x14ac:dyDescent="0.25">
      <c r="B23" s="114" t="s">
        <v>31</v>
      </c>
      <c r="C23" s="117">
        <v>0</v>
      </c>
      <c r="D23" s="117">
        <v>9855</v>
      </c>
      <c r="E23" s="117">
        <v>10801</v>
      </c>
      <c r="F23" s="117">
        <v>14448</v>
      </c>
      <c r="G23" s="117">
        <v>9159</v>
      </c>
      <c r="H23" s="117">
        <v>38087</v>
      </c>
      <c r="I23" s="117">
        <v>189766</v>
      </c>
      <c r="J23" s="117">
        <v>124926</v>
      </c>
      <c r="K23" s="117">
        <v>428</v>
      </c>
      <c r="L23" s="117">
        <v>4681</v>
      </c>
      <c r="M23" s="117">
        <v>20552</v>
      </c>
      <c r="N23" s="117">
        <v>76667</v>
      </c>
      <c r="O23" s="117">
        <v>0</v>
      </c>
      <c r="P23" s="117">
        <v>18081</v>
      </c>
      <c r="Q23" s="120">
        <v>517452</v>
      </c>
      <c r="R23" s="131"/>
    </row>
    <row r="24" spans="2:18" ht="17.25" customHeight="1" x14ac:dyDescent="0.25">
      <c r="B24" s="114" t="s">
        <v>32</v>
      </c>
      <c r="C24" s="117">
        <v>0</v>
      </c>
      <c r="D24" s="117">
        <v>16</v>
      </c>
      <c r="E24" s="117">
        <v>118</v>
      </c>
      <c r="F24" s="117">
        <v>-1291</v>
      </c>
      <c r="G24" s="117">
        <v>76</v>
      </c>
      <c r="H24" s="117">
        <v>436</v>
      </c>
      <c r="I24" s="117">
        <v>83277</v>
      </c>
      <c r="J24" s="117">
        <v>38156</v>
      </c>
      <c r="K24" s="117">
        <v>699877</v>
      </c>
      <c r="L24" s="117">
        <v>124</v>
      </c>
      <c r="M24" s="117">
        <v>109</v>
      </c>
      <c r="N24" s="117">
        <v>-31</v>
      </c>
      <c r="O24" s="117">
        <v>0</v>
      </c>
      <c r="P24" s="117">
        <v>24</v>
      </c>
      <c r="Q24" s="120">
        <v>820890</v>
      </c>
      <c r="R24" s="131"/>
    </row>
    <row r="25" spans="2:18" ht="17.25" customHeight="1" x14ac:dyDescent="0.25">
      <c r="B25" s="114" t="s">
        <v>33</v>
      </c>
      <c r="C25" s="117">
        <v>951</v>
      </c>
      <c r="D25" s="117">
        <v>23425</v>
      </c>
      <c r="E25" s="117">
        <v>21794</v>
      </c>
      <c r="F25" s="117">
        <v>152108</v>
      </c>
      <c r="G25" s="117">
        <v>54416</v>
      </c>
      <c r="H25" s="117">
        <v>54984</v>
      </c>
      <c r="I25" s="117">
        <v>621230</v>
      </c>
      <c r="J25" s="117">
        <v>358098</v>
      </c>
      <c r="K25" s="117">
        <v>0</v>
      </c>
      <c r="L25" s="117">
        <v>153866</v>
      </c>
      <c r="M25" s="117">
        <v>64606</v>
      </c>
      <c r="N25" s="117">
        <v>43397</v>
      </c>
      <c r="O25" s="117">
        <v>2234831</v>
      </c>
      <c r="P25" s="117">
        <v>48984</v>
      </c>
      <c r="Q25" s="120">
        <v>3832690</v>
      </c>
      <c r="R25" s="131"/>
    </row>
    <row r="26" spans="2:18" ht="17.25" customHeight="1" x14ac:dyDescent="0.25">
      <c r="B26" s="114" t="s">
        <v>34</v>
      </c>
      <c r="C26" s="117">
        <v>15</v>
      </c>
      <c r="D26" s="117">
        <v>16849</v>
      </c>
      <c r="E26" s="117">
        <v>17614</v>
      </c>
      <c r="F26" s="117">
        <v>65333</v>
      </c>
      <c r="G26" s="117">
        <v>4291</v>
      </c>
      <c r="H26" s="117">
        <v>107468</v>
      </c>
      <c r="I26" s="117">
        <v>175190</v>
      </c>
      <c r="J26" s="117">
        <v>274257</v>
      </c>
      <c r="K26" s="117">
        <v>0</v>
      </c>
      <c r="L26" s="117">
        <v>8741</v>
      </c>
      <c r="M26" s="117">
        <v>54491</v>
      </c>
      <c r="N26" s="117">
        <v>210741</v>
      </c>
      <c r="O26" s="117">
        <v>66804</v>
      </c>
      <c r="P26" s="117">
        <v>4088</v>
      </c>
      <c r="Q26" s="120">
        <v>1005882</v>
      </c>
      <c r="R26" s="131"/>
    </row>
    <row r="27" spans="2:18" ht="17.25" customHeight="1" x14ac:dyDescent="0.25">
      <c r="B27" s="114" t="s">
        <v>35</v>
      </c>
      <c r="C27" s="117">
        <v>0</v>
      </c>
      <c r="D27" s="117">
        <v>6435</v>
      </c>
      <c r="E27" s="117">
        <v>13872</v>
      </c>
      <c r="F27" s="117">
        <v>8726</v>
      </c>
      <c r="G27" s="117">
        <v>10412</v>
      </c>
      <c r="H27" s="117">
        <v>2999</v>
      </c>
      <c r="I27" s="117">
        <v>314703</v>
      </c>
      <c r="J27" s="117">
        <v>300975</v>
      </c>
      <c r="K27" s="117">
        <v>0</v>
      </c>
      <c r="L27" s="117">
        <v>6661</v>
      </c>
      <c r="M27" s="117">
        <v>42530</v>
      </c>
      <c r="N27" s="117">
        <v>37057</v>
      </c>
      <c r="O27" s="117">
        <v>0</v>
      </c>
      <c r="P27" s="117">
        <v>10597</v>
      </c>
      <c r="Q27" s="120">
        <v>754967</v>
      </c>
      <c r="R27" s="131"/>
    </row>
    <row r="28" spans="2:18" ht="17.25" customHeight="1" x14ac:dyDescent="0.25">
      <c r="B28" s="114" t="s">
        <v>36</v>
      </c>
      <c r="C28" s="117">
        <v>0</v>
      </c>
      <c r="D28" s="117">
        <v>6365</v>
      </c>
      <c r="E28" s="117">
        <v>14879</v>
      </c>
      <c r="F28" s="117">
        <v>15982</v>
      </c>
      <c r="G28" s="117">
        <v>44668</v>
      </c>
      <c r="H28" s="117">
        <v>1287</v>
      </c>
      <c r="I28" s="117">
        <v>346501</v>
      </c>
      <c r="J28" s="117">
        <v>446351</v>
      </c>
      <c r="K28" s="117">
        <v>0</v>
      </c>
      <c r="L28" s="117">
        <v>15126</v>
      </c>
      <c r="M28" s="117">
        <v>13640</v>
      </c>
      <c r="N28" s="117">
        <v>20375</v>
      </c>
      <c r="O28" s="117">
        <v>996620</v>
      </c>
      <c r="P28" s="117">
        <v>74512</v>
      </c>
      <c r="Q28" s="120">
        <v>1996306</v>
      </c>
      <c r="R28" s="131"/>
    </row>
    <row r="29" spans="2:18" ht="17.25" customHeight="1" x14ac:dyDescent="0.25">
      <c r="B29" s="114" t="s">
        <v>37</v>
      </c>
      <c r="C29" s="117">
        <v>-1052</v>
      </c>
      <c r="D29" s="117">
        <v>34924</v>
      </c>
      <c r="E29" s="117">
        <v>15681</v>
      </c>
      <c r="F29" s="117">
        <v>58748</v>
      </c>
      <c r="G29" s="117">
        <v>16565</v>
      </c>
      <c r="H29" s="117">
        <v>51720</v>
      </c>
      <c r="I29" s="117">
        <v>151498</v>
      </c>
      <c r="J29" s="117">
        <v>130136</v>
      </c>
      <c r="K29" s="117">
        <v>0</v>
      </c>
      <c r="L29" s="117">
        <v>12491</v>
      </c>
      <c r="M29" s="117">
        <v>10421</v>
      </c>
      <c r="N29" s="117">
        <v>162290</v>
      </c>
      <c r="O29" s="117">
        <v>0</v>
      </c>
      <c r="P29" s="117">
        <v>20300</v>
      </c>
      <c r="Q29" s="120">
        <v>663721</v>
      </c>
      <c r="R29" s="131"/>
    </row>
    <row r="30" spans="2:18" ht="17.25" customHeight="1" x14ac:dyDescent="0.25">
      <c r="B30" s="114" t="s">
        <v>38</v>
      </c>
      <c r="C30" s="117">
        <v>0</v>
      </c>
      <c r="D30" s="117">
        <v>8966</v>
      </c>
      <c r="E30" s="117">
        <v>22021</v>
      </c>
      <c r="F30" s="117">
        <v>32054</v>
      </c>
      <c r="G30" s="117">
        <v>1329</v>
      </c>
      <c r="H30" s="117">
        <v>28853</v>
      </c>
      <c r="I30" s="117">
        <v>361111</v>
      </c>
      <c r="J30" s="117">
        <v>319039</v>
      </c>
      <c r="K30" s="117">
        <v>0</v>
      </c>
      <c r="L30" s="117">
        <v>6541</v>
      </c>
      <c r="M30" s="117">
        <v>26713</v>
      </c>
      <c r="N30" s="117">
        <v>144693</v>
      </c>
      <c r="O30" s="117">
        <v>0</v>
      </c>
      <c r="P30" s="117">
        <v>5678</v>
      </c>
      <c r="Q30" s="120">
        <v>956998</v>
      </c>
      <c r="R30" s="131"/>
    </row>
    <row r="31" spans="2:18" ht="17.25" customHeight="1" x14ac:dyDescent="0.25">
      <c r="B31" s="114" t="s">
        <v>193</v>
      </c>
      <c r="C31" s="117">
        <v>0</v>
      </c>
      <c r="D31" s="117">
        <v>2071</v>
      </c>
      <c r="E31" s="117">
        <v>4083</v>
      </c>
      <c r="F31" s="117">
        <v>10158</v>
      </c>
      <c r="G31" s="117">
        <v>6769</v>
      </c>
      <c r="H31" s="117">
        <v>277</v>
      </c>
      <c r="I31" s="117">
        <v>143312</v>
      </c>
      <c r="J31" s="117">
        <v>123591</v>
      </c>
      <c r="K31" s="117">
        <v>0</v>
      </c>
      <c r="L31" s="117">
        <v>38055</v>
      </c>
      <c r="M31" s="117">
        <v>15671</v>
      </c>
      <c r="N31" s="117">
        <v>30221</v>
      </c>
      <c r="O31" s="117">
        <v>87107</v>
      </c>
      <c r="P31" s="117">
        <v>278</v>
      </c>
      <c r="Q31" s="120">
        <v>461593</v>
      </c>
      <c r="R31" s="131"/>
    </row>
    <row r="32" spans="2:18" ht="17.25" customHeight="1" x14ac:dyDescent="0.25">
      <c r="B32" s="114" t="s">
        <v>194</v>
      </c>
      <c r="C32" s="117">
        <v>1346</v>
      </c>
      <c r="D32" s="117">
        <v>11835</v>
      </c>
      <c r="E32" s="117">
        <v>3272</v>
      </c>
      <c r="F32" s="117">
        <v>6453</v>
      </c>
      <c r="G32" s="117">
        <v>12041</v>
      </c>
      <c r="H32" s="117">
        <v>3781</v>
      </c>
      <c r="I32" s="117">
        <v>66875</v>
      </c>
      <c r="J32" s="117">
        <v>25155</v>
      </c>
      <c r="K32" s="117">
        <v>0</v>
      </c>
      <c r="L32" s="117">
        <v>6100</v>
      </c>
      <c r="M32" s="117">
        <v>6352</v>
      </c>
      <c r="N32" s="117">
        <v>9933</v>
      </c>
      <c r="O32" s="117">
        <v>0</v>
      </c>
      <c r="P32" s="117">
        <v>1323</v>
      </c>
      <c r="Q32" s="120">
        <v>154467</v>
      </c>
      <c r="R32" s="131"/>
    </row>
    <row r="33" spans="2:18" ht="17.25" customHeight="1" x14ac:dyDescent="0.25">
      <c r="B33" s="114" t="s">
        <v>211</v>
      </c>
      <c r="C33" s="117">
        <v>0</v>
      </c>
      <c r="D33" s="117">
        <v>1337</v>
      </c>
      <c r="E33" s="117">
        <v>-1795</v>
      </c>
      <c r="F33" s="117">
        <v>11754</v>
      </c>
      <c r="G33" s="117">
        <v>9932</v>
      </c>
      <c r="H33" s="117">
        <v>9220</v>
      </c>
      <c r="I33" s="117">
        <v>21630</v>
      </c>
      <c r="J33" s="117">
        <v>32317</v>
      </c>
      <c r="K33" s="117">
        <v>0</v>
      </c>
      <c r="L33" s="117">
        <v>34608</v>
      </c>
      <c r="M33" s="117">
        <v>4076</v>
      </c>
      <c r="N33" s="117">
        <v>13202</v>
      </c>
      <c r="O33" s="117">
        <v>0</v>
      </c>
      <c r="P33" s="117">
        <v>-574</v>
      </c>
      <c r="Q33" s="120">
        <v>135709</v>
      </c>
      <c r="R33" s="131"/>
    </row>
    <row r="34" spans="2:18" ht="17.25" customHeight="1" x14ac:dyDescent="0.25">
      <c r="B34" s="114" t="s">
        <v>195</v>
      </c>
      <c r="C34" s="117">
        <v>0</v>
      </c>
      <c r="D34" s="117">
        <v>374</v>
      </c>
      <c r="E34" s="117">
        <v>1902</v>
      </c>
      <c r="F34" s="117">
        <v>3584</v>
      </c>
      <c r="G34" s="117">
        <v>20469</v>
      </c>
      <c r="H34" s="117">
        <v>13613</v>
      </c>
      <c r="I34" s="117">
        <v>151047</v>
      </c>
      <c r="J34" s="117">
        <v>192470</v>
      </c>
      <c r="K34" s="117">
        <v>0</v>
      </c>
      <c r="L34" s="117">
        <v>31478</v>
      </c>
      <c r="M34" s="117">
        <v>4597</v>
      </c>
      <c r="N34" s="117">
        <v>37366</v>
      </c>
      <c r="O34" s="117">
        <v>862183</v>
      </c>
      <c r="P34" s="117">
        <v>5743</v>
      </c>
      <c r="Q34" s="120">
        <v>1324826</v>
      </c>
      <c r="R34" s="131"/>
    </row>
    <row r="35" spans="2:18" ht="17.25" customHeight="1" x14ac:dyDescent="0.25">
      <c r="B35" s="114" t="s">
        <v>196</v>
      </c>
      <c r="C35" s="117">
        <v>0</v>
      </c>
      <c r="D35" s="117">
        <v>-7861</v>
      </c>
      <c r="E35" s="117">
        <v>5295</v>
      </c>
      <c r="F35" s="117">
        <v>16407</v>
      </c>
      <c r="G35" s="117">
        <v>932</v>
      </c>
      <c r="H35" s="117">
        <v>401</v>
      </c>
      <c r="I35" s="117">
        <v>196683</v>
      </c>
      <c r="J35" s="117">
        <v>75815</v>
      </c>
      <c r="K35" s="117">
        <v>0</v>
      </c>
      <c r="L35" s="117">
        <v>-281633</v>
      </c>
      <c r="M35" s="117">
        <v>9377</v>
      </c>
      <c r="N35" s="117">
        <v>51283</v>
      </c>
      <c r="O35" s="117">
        <v>368159</v>
      </c>
      <c r="P35" s="117">
        <v>31600</v>
      </c>
      <c r="Q35" s="120">
        <v>466459</v>
      </c>
      <c r="R35" s="131"/>
    </row>
    <row r="36" spans="2:18" ht="17.25" customHeight="1" x14ac:dyDescent="0.25">
      <c r="B36" s="114" t="s">
        <v>212</v>
      </c>
      <c r="C36" s="117">
        <v>0</v>
      </c>
      <c r="D36" s="117">
        <v>8459</v>
      </c>
      <c r="E36" s="117">
        <v>9382</v>
      </c>
      <c r="F36" s="117">
        <v>6250</v>
      </c>
      <c r="G36" s="117">
        <v>15785</v>
      </c>
      <c r="H36" s="117">
        <v>11394</v>
      </c>
      <c r="I36" s="117">
        <v>188319</v>
      </c>
      <c r="J36" s="117">
        <v>168304</v>
      </c>
      <c r="K36" s="117">
        <v>45669</v>
      </c>
      <c r="L36" s="117">
        <v>3428</v>
      </c>
      <c r="M36" s="117">
        <v>15569</v>
      </c>
      <c r="N36" s="117">
        <v>39042</v>
      </c>
      <c r="O36" s="117">
        <v>170690</v>
      </c>
      <c r="P36" s="117">
        <v>7430</v>
      </c>
      <c r="Q36" s="120">
        <v>689720</v>
      </c>
      <c r="R36" s="131"/>
    </row>
    <row r="37" spans="2:18" ht="17.25" customHeight="1" x14ac:dyDescent="0.25">
      <c r="B37" s="114" t="s">
        <v>40</v>
      </c>
      <c r="C37" s="117">
        <v>0</v>
      </c>
      <c r="D37" s="117">
        <v>4815</v>
      </c>
      <c r="E37" s="117">
        <v>1091</v>
      </c>
      <c r="F37" s="117">
        <v>12794</v>
      </c>
      <c r="G37" s="117">
        <v>5195</v>
      </c>
      <c r="H37" s="117">
        <v>4840</v>
      </c>
      <c r="I37" s="117">
        <v>79141</v>
      </c>
      <c r="J37" s="117">
        <v>85083</v>
      </c>
      <c r="K37" s="117">
        <v>0</v>
      </c>
      <c r="L37" s="117">
        <v>2345</v>
      </c>
      <c r="M37" s="117">
        <v>17837</v>
      </c>
      <c r="N37" s="117">
        <v>9888</v>
      </c>
      <c r="O37" s="117">
        <v>23687</v>
      </c>
      <c r="P37" s="117">
        <v>7846</v>
      </c>
      <c r="Q37" s="120">
        <v>254562</v>
      </c>
      <c r="R37" s="131"/>
    </row>
    <row r="38" spans="2:18" ht="17.25" customHeight="1" x14ac:dyDescent="0.25">
      <c r="B38" s="114" t="s">
        <v>41</v>
      </c>
      <c r="C38" s="117">
        <v>0</v>
      </c>
      <c r="D38" s="117">
        <v>5818</v>
      </c>
      <c r="E38" s="117">
        <v>15023</v>
      </c>
      <c r="F38" s="117">
        <v>24033</v>
      </c>
      <c r="G38" s="117">
        <v>7360</v>
      </c>
      <c r="H38" s="117">
        <v>52301</v>
      </c>
      <c r="I38" s="117">
        <v>78558</v>
      </c>
      <c r="J38" s="117">
        <v>46014</v>
      </c>
      <c r="K38" s="117">
        <v>0</v>
      </c>
      <c r="L38" s="117">
        <v>6049</v>
      </c>
      <c r="M38" s="117">
        <v>52799</v>
      </c>
      <c r="N38" s="117">
        <v>84752</v>
      </c>
      <c r="O38" s="117">
        <v>4267</v>
      </c>
      <c r="P38" s="117">
        <v>3249</v>
      </c>
      <c r="Q38" s="120">
        <v>380224</v>
      </c>
      <c r="R38" s="131"/>
    </row>
    <row r="39" spans="2:18" ht="17.25" customHeight="1" x14ac:dyDescent="0.25">
      <c r="B39" s="114" t="s">
        <v>42</v>
      </c>
      <c r="C39" s="117">
        <v>0</v>
      </c>
      <c r="D39" s="117">
        <v>50173</v>
      </c>
      <c r="E39" s="117">
        <v>9493</v>
      </c>
      <c r="F39" s="117">
        <v>26858</v>
      </c>
      <c r="G39" s="117">
        <v>-336</v>
      </c>
      <c r="H39" s="117">
        <v>36350</v>
      </c>
      <c r="I39" s="117">
        <v>253029</v>
      </c>
      <c r="J39" s="117">
        <v>105766</v>
      </c>
      <c r="K39" s="117">
        <v>0</v>
      </c>
      <c r="L39" s="117">
        <v>11335</v>
      </c>
      <c r="M39" s="117">
        <v>13223</v>
      </c>
      <c r="N39" s="117">
        <v>36311</v>
      </c>
      <c r="O39" s="117">
        <v>0</v>
      </c>
      <c r="P39" s="117">
        <v>-75</v>
      </c>
      <c r="Q39" s="120">
        <v>542125</v>
      </c>
      <c r="R39" s="131"/>
    </row>
    <row r="40" spans="2:18" ht="17.25" customHeight="1" x14ac:dyDescent="0.25">
      <c r="B40" s="114" t="s">
        <v>43</v>
      </c>
      <c r="C40" s="117">
        <v>0</v>
      </c>
      <c r="D40" s="117">
        <v>2593</v>
      </c>
      <c r="E40" s="117">
        <v>1182</v>
      </c>
      <c r="F40" s="117">
        <v>3335</v>
      </c>
      <c r="G40" s="117">
        <v>2189</v>
      </c>
      <c r="H40" s="117">
        <v>-1939</v>
      </c>
      <c r="I40" s="117">
        <v>319136</v>
      </c>
      <c r="J40" s="117">
        <v>199010</v>
      </c>
      <c r="K40" s="117">
        <v>0</v>
      </c>
      <c r="L40" s="117">
        <v>17359</v>
      </c>
      <c r="M40" s="117">
        <v>972</v>
      </c>
      <c r="N40" s="117">
        <v>7898</v>
      </c>
      <c r="O40" s="117">
        <v>0</v>
      </c>
      <c r="P40" s="117">
        <v>18604</v>
      </c>
      <c r="Q40" s="120">
        <v>570338</v>
      </c>
      <c r="R40" s="131"/>
    </row>
    <row r="41" spans="2:18" ht="17.25" customHeight="1" x14ac:dyDescent="0.25">
      <c r="B41" s="114" t="s">
        <v>44</v>
      </c>
      <c r="C41" s="117">
        <v>2</v>
      </c>
      <c r="D41" s="117">
        <v>-43772</v>
      </c>
      <c r="E41" s="117">
        <v>1041</v>
      </c>
      <c r="F41" s="117">
        <v>-20341</v>
      </c>
      <c r="G41" s="117">
        <v>4286</v>
      </c>
      <c r="H41" s="117">
        <v>189</v>
      </c>
      <c r="I41" s="117">
        <v>174621</v>
      </c>
      <c r="J41" s="117">
        <v>80396</v>
      </c>
      <c r="K41" s="117">
        <v>10821</v>
      </c>
      <c r="L41" s="117">
        <v>-686</v>
      </c>
      <c r="M41" s="117">
        <v>78696</v>
      </c>
      <c r="N41" s="117">
        <v>-10424</v>
      </c>
      <c r="O41" s="117">
        <v>8085</v>
      </c>
      <c r="P41" s="117">
        <v>6650</v>
      </c>
      <c r="Q41" s="120">
        <v>289566</v>
      </c>
      <c r="R41" s="131"/>
    </row>
    <row r="42" spans="2:18" ht="17.25" customHeight="1" x14ac:dyDescent="0.25">
      <c r="B42" s="114" t="s">
        <v>45</v>
      </c>
      <c r="C42" s="117">
        <v>-2923</v>
      </c>
      <c r="D42" s="117">
        <v>16689</v>
      </c>
      <c r="E42" s="117">
        <v>47934</v>
      </c>
      <c r="F42" s="117">
        <v>123618</v>
      </c>
      <c r="G42" s="117">
        <v>35059</v>
      </c>
      <c r="H42" s="117">
        <v>23525</v>
      </c>
      <c r="I42" s="117">
        <v>496342</v>
      </c>
      <c r="J42" s="117">
        <v>601585</v>
      </c>
      <c r="K42" s="117">
        <v>0</v>
      </c>
      <c r="L42" s="117">
        <v>31020</v>
      </c>
      <c r="M42" s="117">
        <v>80122</v>
      </c>
      <c r="N42" s="117">
        <v>118000</v>
      </c>
      <c r="O42" s="117">
        <v>2263329</v>
      </c>
      <c r="P42" s="117">
        <v>23274</v>
      </c>
      <c r="Q42" s="120">
        <v>3857574</v>
      </c>
      <c r="R42" s="131"/>
    </row>
    <row r="43" spans="2:18" ht="17.25" customHeight="1" x14ac:dyDescent="0.25">
      <c r="B43" s="114" t="s">
        <v>46</v>
      </c>
      <c r="C43" s="117">
        <v>0</v>
      </c>
      <c r="D43" s="117">
        <v>2242</v>
      </c>
      <c r="E43" s="117">
        <v>4</v>
      </c>
      <c r="F43" s="117">
        <v>13</v>
      </c>
      <c r="G43" s="117">
        <v>68</v>
      </c>
      <c r="H43" s="117">
        <v>480</v>
      </c>
      <c r="I43" s="117">
        <v>94110</v>
      </c>
      <c r="J43" s="117">
        <v>112475</v>
      </c>
      <c r="K43" s="117">
        <v>327502</v>
      </c>
      <c r="L43" s="117">
        <v>22</v>
      </c>
      <c r="M43" s="117">
        <v>14</v>
      </c>
      <c r="N43" s="117">
        <v>92</v>
      </c>
      <c r="O43" s="117">
        <v>0</v>
      </c>
      <c r="P43" s="117">
        <v>3005</v>
      </c>
      <c r="Q43" s="120">
        <v>540025</v>
      </c>
      <c r="R43" s="131"/>
    </row>
    <row r="44" spans="2:18" ht="17.25" customHeight="1" x14ac:dyDescent="0.25">
      <c r="B44" s="118" t="s">
        <v>47</v>
      </c>
      <c r="C44" s="119">
        <f>SUM(C7:C43)</f>
        <v>4691</v>
      </c>
      <c r="D44" s="119">
        <f t="shared" ref="D44:Q44" si="0">SUM(D7:D43)</f>
        <v>465766</v>
      </c>
      <c r="E44" s="119">
        <f t="shared" si="0"/>
        <v>541900</v>
      </c>
      <c r="F44" s="119">
        <f t="shared" si="0"/>
        <v>1338488</v>
      </c>
      <c r="G44" s="119">
        <f t="shared" si="0"/>
        <v>612760</v>
      </c>
      <c r="H44" s="119">
        <f t="shared" si="0"/>
        <v>1216372</v>
      </c>
      <c r="I44" s="119">
        <f t="shared" si="0"/>
        <v>10226548</v>
      </c>
      <c r="J44" s="119">
        <f t="shared" si="0"/>
        <v>8523463</v>
      </c>
      <c r="K44" s="119">
        <f t="shared" si="0"/>
        <v>2499747</v>
      </c>
      <c r="L44" s="119">
        <f t="shared" si="0"/>
        <v>864626</v>
      </c>
      <c r="M44" s="119">
        <f t="shared" si="0"/>
        <v>1493555</v>
      </c>
      <c r="N44" s="119">
        <f t="shared" si="0"/>
        <v>2707581</v>
      </c>
      <c r="O44" s="119">
        <f t="shared" si="0"/>
        <v>13388036</v>
      </c>
      <c r="P44" s="119">
        <f t="shared" si="0"/>
        <v>825743</v>
      </c>
      <c r="Q44" s="119">
        <f t="shared" si="0"/>
        <v>44709280</v>
      </c>
      <c r="R44" s="131"/>
    </row>
    <row r="45" spans="2:18" ht="17.25" customHeight="1" x14ac:dyDescent="0.25">
      <c r="B45" s="292" t="s">
        <v>48</v>
      </c>
      <c r="C45" s="292"/>
      <c r="D45" s="292"/>
      <c r="E45" s="292"/>
      <c r="F45" s="292"/>
      <c r="G45" s="292"/>
      <c r="H45" s="292"/>
      <c r="I45" s="292"/>
      <c r="J45" s="292"/>
      <c r="K45" s="292"/>
      <c r="L45" s="292"/>
      <c r="M45" s="292"/>
      <c r="N45" s="292"/>
      <c r="O45" s="292"/>
      <c r="P45" s="292"/>
      <c r="Q45" s="292"/>
      <c r="R45" s="132"/>
    </row>
    <row r="46" spans="2:18" ht="17.25" customHeight="1" x14ac:dyDescent="0.25">
      <c r="B46" s="114" t="s">
        <v>49</v>
      </c>
      <c r="C46" s="117">
        <v>12482</v>
      </c>
      <c r="D46" s="117">
        <v>135618</v>
      </c>
      <c r="E46" s="117">
        <v>-665</v>
      </c>
      <c r="F46" s="117">
        <v>290275</v>
      </c>
      <c r="G46" s="117">
        <v>16659</v>
      </c>
      <c r="H46" s="117">
        <v>26570</v>
      </c>
      <c r="I46" s="117">
        <v>642</v>
      </c>
      <c r="J46" s="117">
        <v>48309</v>
      </c>
      <c r="K46" s="117">
        <v>0</v>
      </c>
      <c r="L46" s="117">
        <v>7128</v>
      </c>
      <c r="M46" s="117">
        <v>919</v>
      </c>
      <c r="N46" s="117">
        <v>1182</v>
      </c>
      <c r="O46" s="117">
        <v>281580</v>
      </c>
      <c r="P46" s="117">
        <v>91268</v>
      </c>
      <c r="Q46" s="120">
        <v>911966</v>
      </c>
      <c r="R46" s="131"/>
    </row>
    <row r="47" spans="2:18" ht="17.25" customHeight="1" x14ac:dyDescent="0.25">
      <c r="B47" s="114" t="s">
        <v>67</v>
      </c>
      <c r="C47" s="117">
        <v>1161</v>
      </c>
      <c r="D47" s="117">
        <v>155905</v>
      </c>
      <c r="E47" s="117">
        <v>0</v>
      </c>
      <c r="F47" s="117">
        <v>764044</v>
      </c>
      <c r="G47" s="117">
        <v>2443</v>
      </c>
      <c r="H47" s="117">
        <v>111278</v>
      </c>
      <c r="I47" s="117">
        <v>0</v>
      </c>
      <c r="J47" s="117">
        <v>81529</v>
      </c>
      <c r="K47" s="117">
        <v>0</v>
      </c>
      <c r="L47" s="117">
        <v>16135</v>
      </c>
      <c r="M47" s="117">
        <v>0</v>
      </c>
      <c r="N47" s="117">
        <v>0</v>
      </c>
      <c r="O47" s="117">
        <v>242459</v>
      </c>
      <c r="P47" s="117">
        <v>257101</v>
      </c>
      <c r="Q47" s="120">
        <v>1632054</v>
      </c>
      <c r="R47" s="131"/>
    </row>
    <row r="48" spans="2:18" ht="17.25" customHeight="1" x14ac:dyDescent="0.25">
      <c r="B48" s="114" t="s">
        <v>50</v>
      </c>
      <c r="C48" s="117">
        <v>11884</v>
      </c>
      <c r="D48" s="117">
        <v>357520</v>
      </c>
      <c r="E48" s="117">
        <v>4793</v>
      </c>
      <c r="F48" s="117">
        <v>1683228</v>
      </c>
      <c r="G48" s="117">
        <v>99490</v>
      </c>
      <c r="H48" s="117">
        <v>223968</v>
      </c>
      <c r="I48" s="117">
        <v>12428</v>
      </c>
      <c r="J48" s="117">
        <v>265312</v>
      </c>
      <c r="K48" s="117">
        <v>0</v>
      </c>
      <c r="L48" s="117">
        <v>232734</v>
      </c>
      <c r="M48" s="117">
        <v>129141</v>
      </c>
      <c r="N48" s="117">
        <v>3378</v>
      </c>
      <c r="O48" s="117">
        <v>1487582</v>
      </c>
      <c r="P48" s="117">
        <v>951754</v>
      </c>
      <c r="Q48" s="120">
        <v>5463211</v>
      </c>
      <c r="R48" s="131"/>
    </row>
    <row r="49" spans="2:18" ht="17.25" customHeight="1" x14ac:dyDescent="0.25">
      <c r="B49" s="118" t="s">
        <v>47</v>
      </c>
      <c r="C49" s="119">
        <f>SUM(C46:C48)</f>
        <v>25527</v>
      </c>
      <c r="D49" s="119">
        <f t="shared" ref="D49:Q49" si="1">SUM(D46:D48)</f>
        <v>649043</v>
      </c>
      <c r="E49" s="119">
        <f t="shared" si="1"/>
        <v>4128</v>
      </c>
      <c r="F49" s="119">
        <f t="shared" si="1"/>
        <v>2737547</v>
      </c>
      <c r="G49" s="119">
        <f t="shared" si="1"/>
        <v>118592</v>
      </c>
      <c r="H49" s="119">
        <f t="shared" si="1"/>
        <v>361816</v>
      </c>
      <c r="I49" s="119">
        <f t="shared" si="1"/>
        <v>13070</v>
      </c>
      <c r="J49" s="119">
        <f t="shared" si="1"/>
        <v>395150</v>
      </c>
      <c r="K49" s="119">
        <f t="shared" si="1"/>
        <v>0</v>
      </c>
      <c r="L49" s="119">
        <f t="shared" si="1"/>
        <v>255997</v>
      </c>
      <c r="M49" s="119">
        <f t="shared" si="1"/>
        <v>130060</v>
      </c>
      <c r="N49" s="119">
        <f t="shared" si="1"/>
        <v>4560</v>
      </c>
      <c r="O49" s="119">
        <f t="shared" si="1"/>
        <v>2011621</v>
      </c>
      <c r="P49" s="119">
        <f t="shared" si="1"/>
        <v>1300123</v>
      </c>
      <c r="Q49" s="119">
        <f t="shared" si="1"/>
        <v>8007231</v>
      </c>
      <c r="R49" s="131"/>
    </row>
    <row r="50" spans="2:18" ht="20.25" customHeight="1" x14ac:dyDescent="0.25">
      <c r="B50" s="293" t="s">
        <v>52</v>
      </c>
      <c r="C50" s="293"/>
      <c r="D50" s="293"/>
      <c r="E50" s="293"/>
      <c r="F50" s="293"/>
      <c r="G50" s="293"/>
      <c r="H50" s="293"/>
      <c r="I50" s="293"/>
      <c r="J50" s="293"/>
      <c r="K50" s="293"/>
      <c r="L50" s="293"/>
      <c r="M50" s="293"/>
      <c r="N50" s="293"/>
      <c r="O50" s="293"/>
      <c r="P50" s="293"/>
      <c r="Q50" s="293"/>
      <c r="R50" s="207"/>
    </row>
    <row r="51" spans="2:18" x14ac:dyDescent="0.25">
      <c r="B51" s="11"/>
    </row>
    <row r="52" spans="2:18" x14ac:dyDescent="0.25">
      <c r="B52" s="11"/>
      <c r="Q52" s="219">
        <f>+Q44+Q49</f>
        <v>52716511</v>
      </c>
    </row>
    <row r="53" spans="2:18" x14ac:dyDescent="0.25">
      <c r="B53" s="11"/>
    </row>
    <row r="54" spans="2:18" x14ac:dyDescent="0.25">
      <c r="B54" s="11"/>
    </row>
    <row r="55" spans="2:18" x14ac:dyDescent="0.25">
      <c r="B55" s="11"/>
    </row>
    <row r="56" spans="2:18"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R53"/>
  <sheetViews>
    <sheetView showGridLines="0" zoomScale="57" zoomScaleNormal="57" workbookViewId="0">
      <pane xSplit="1" ySplit="4" topLeftCell="B5" activePane="bottomRight" state="frozen"/>
      <selection pane="topRight" activeCell="B1" sqref="B1"/>
      <selection pane="bottomLeft" activeCell="A5" sqref="A5"/>
      <selection pane="bottomRight" activeCell="B3" sqref="B3:Q3"/>
    </sheetView>
  </sheetViews>
  <sheetFormatPr defaultColWidth="12" defaultRowHeight="21" customHeight="1" x14ac:dyDescent="0.25"/>
  <cols>
    <col min="1" max="1" width="12" style="11"/>
    <col min="2" max="2" width="47.85546875" style="24" bestFit="1" customWidth="1"/>
    <col min="3" max="17" width="18.28515625" style="11" customWidth="1"/>
    <col min="18" max="16384" width="12" style="11"/>
  </cols>
  <sheetData>
    <row r="1" spans="2:18" ht="24.75" customHeight="1" x14ac:dyDescent="0.25"/>
    <row r="2" spans="2:18" ht="15" x14ac:dyDescent="0.25"/>
    <row r="3" spans="2:18" ht="24.75" customHeight="1" x14ac:dyDescent="0.25">
      <c r="B3" s="290" t="s">
        <v>305</v>
      </c>
      <c r="C3" s="290"/>
      <c r="D3" s="290"/>
      <c r="E3" s="290"/>
      <c r="F3" s="290"/>
      <c r="G3" s="290"/>
      <c r="H3" s="290"/>
      <c r="I3" s="290"/>
      <c r="J3" s="290"/>
      <c r="K3" s="290"/>
      <c r="L3" s="290"/>
      <c r="M3" s="290"/>
      <c r="N3" s="290"/>
      <c r="O3" s="290"/>
      <c r="P3" s="290"/>
      <c r="Q3" s="290"/>
      <c r="R3" s="13"/>
    </row>
    <row r="4" spans="2:18" ht="45" x14ac:dyDescent="0.25">
      <c r="B4" s="97" t="s">
        <v>0</v>
      </c>
      <c r="C4" s="100" t="s">
        <v>171</v>
      </c>
      <c r="D4" s="100" t="s">
        <v>181</v>
      </c>
      <c r="E4" s="100" t="s">
        <v>172</v>
      </c>
      <c r="F4" s="100" t="s">
        <v>173</v>
      </c>
      <c r="G4" s="100" t="s">
        <v>174</v>
      </c>
      <c r="H4" s="100" t="s">
        <v>175</v>
      </c>
      <c r="I4" s="100" t="s">
        <v>176</v>
      </c>
      <c r="J4" s="100" t="s">
        <v>175</v>
      </c>
      <c r="K4" s="100" t="s">
        <v>177</v>
      </c>
      <c r="L4" s="100" t="s">
        <v>178</v>
      </c>
      <c r="M4" s="100" t="s">
        <v>76</v>
      </c>
      <c r="N4" s="100" t="s">
        <v>77</v>
      </c>
      <c r="O4" s="100" t="s">
        <v>179</v>
      </c>
      <c r="P4" s="100" t="s">
        <v>2</v>
      </c>
      <c r="Q4" s="100" t="s">
        <v>180</v>
      </c>
      <c r="R4" s="121"/>
    </row>
    <row r="5" spans="2:18" ht="28.5" customHeight="1" x14ac:dyDescent="0.25">
      <c r="B5" s="292" t="s">
        <v>16</v>
      </c>
      <c r="C5" s="292"/>
      <c r="D5" s="292"/>
      <c r="E5" s="292"/>
      <c r="F5" s="292"/>
      <c r="G5" s="292"/>
      <c r="H5" s="292"/>
      <c r="I5" s="292"/>
      <c r="J5" s="292"/>
      <c r="K5" s="292"/>
      <c r="L5" s="292"/>
      <c r="M5" s="292"/>
      <c r="N5" s="292"/>
      <c r="O5" s="292"/>
      <c r="P5" s="292"/>
      <c r="Q5" s="292"/>
      <c r="R5" s="121"/>
    </row>
    <row r="6" spans="2:18" ht="28.5" customHeight="1" x14ac:dyDescent="0.25">
      <c r="B6" s="114" t="s">
        <v>17</v>
      </c>
      <c r="C6" s="117">
        <v>3830729</v>
      </c>
      <c r="D6" s="117">
        <v>0</v>
      </c>
      <c r="E6" s="117">
        <v>621552</v>
      </c>
      <c r="F6" s="117">
        <v>3209176</v>
      </c>
      <c r="G6" s="117">
        <v>1676743</v>
      </c>
      <c r="H6" s="117">
        <v>0</v>
      </c>
      <c r="I6" s="117">
        <v>2688003</v>
      </c>
      <c r="J6" s="117">
        <v>0</v>
      </c>
      <c r="K6" s="117">
        <v>2197917</v>
      </c>
      <c r="L6" s="117">
        <v>1740344</v>
      </c>
      <c r="M6" s="117">
        <v>211336</v>
      </c>
      <c r="N6" s="117">
        <v>548015</v>
      </c>
      <c r="O6" s="117">
        <v>-301779</v>
      </c>
      <c r="P6" s="117">
        <v>120407</v>
      </c>
      <c r="Q6" s="120">
        <v>-181372</v>
      </c>
      <c r="R6" s="131"/>
    </row>
    <row r="7" spans="2:18" ht="28.5" customHeight="1" x14ac:dyDescent="0.25">
      <c r="B7" s="114" t="s">
        <v>18</v>
      </c>
      <c r="C7" s="117">
        <v>1065125</v>
      </c>
      <c r="D7" s="117">
        <v>2875</v>
      </c>
      <c r="E7" s="117">
        <v>208872</v>
      </c>
      <c r="F7" s="117">
        <v>859128</v>
      </c>
      <c r="G7" s="117">
        <v>645412</v>
      </c>
      <c r="H7" s="117">
        <v>0</v>
      </c>
      <c r="I7" s="117">
        <v>625480</v>
      </c>
      <c r="J7" s="117">
        <v>0</v>
      </c>
      <c r="K7" s="117">
        <v>879060</v>
      </c>
      <c r="L7" s="117">
        <v>550695</v>
      </c>
      <c r="M7" s="117">
        <v>60386</v>
      </c>
      <c r="N7" s="117">
        <v>378608</v>
      </c>
      <c r="O7" s="117">
        <v>-110629</v>
      </c>
      <c r="P7" s="117">
        <v>85167</v>
      </c>
      <c r="Q7" s="120">
        <v>-25462</v>
      </c>
      <c r="R7" s="131"/>
    </row>
    <row r="8" spans="2:18" ht="28.5" customHeight="1" x14ac:dyDescent="0.25">
      <c r="B8" s="114" t="s">
        <v>19</v>
      </c>
      <c r="C8" s="117">
        <v>2203225</v>
      </c>
      <c r="D8" s="117">
        <v>27300</v>
      </c>
      <c r="E8" s="117">
        <v>1715005</v>
      </c>
      <c r="F8" s="117">
        <v>515520</v>
      </c>
      <c r="G8" s="117">
        <v>295730</v>
      </c>
      <c r="H8" s="117">
        <v>0</v>
      </c>
      <c r="I8" s="117">
        <v>399221</v>
      </c>
      <c r="J8" s="117">
        <v>0</v>
      </c>
      <c r="K8" s="117">
        <v>412029</v>
      </c>
      <c r="L8" s="117">
        <v>250546</v>
      </c>
      <c r="M8" s="117">
        <v>-260694</v>
      </c>
      <c r="N8" s="117">
        <v>295844</v>
      </c>
      <c r="O8" s="117">
        <v>126333</v>
      </c>
      <c r="P8" s="117">
        <v>0</v>
      </c>
      <c r="Q8" s="120">
        <v>126333</v>
      </c>
      <c r="R8" s="131"/>
    </row>
    <row r="9" spans="2:18" ht="28.5" customHeight="1" x14ac:dyDescent="0.25">
      <c r="B9" s="114" t="s">
        <v>199</v>
      </c>
      <c r="C9" s="117">
        <v>370257</v>
      </c>
      <c r="D9" s="117">
        <v>0</v>
      </c>
      <c r="E9" s="117">
        <v>224171</v>
      </c>
      <c r="F9" s="117">
        <v>146086</v>
      </c>
      <c r="G9" s="117">
        <v>85741</v>
      </c>
      <c r="H9" s="117">
        <v>0</v>
      </c>
      <c r="I9" s="117">
        <v>125895</v>
      </c>
      <c r="J9" s="117">
        <v>0</v>
      </c>
      <c r="K9" s="117">
        <v>105931</v>
      </c>
      <c r="L9" s="117">
        <v>76352</v>
      </c>
      <c r="M9" s="117">
        <v>22798</v>
      </c>
      <c r="N9" s="117">
        <v>151063</v>
      </c>
      <c r="O9" s="117">
        <v>-144282</v>
      </c>
      <c r="P9" s="117">
        <v>10735</v>
      </c>
      <c r="Q9" s="120">
        <v>-133547</v>
      </c>
      <c r="R9" s="131"/>
    </row>
    <row r="10" spans="2:18" ht="28.5" customHeight="1" x14ac:dyDescent="0.25">
      <c r="B10" s="114" t="s">
        <v>20</v>
      </c>
      <c r="C10" s="117">
        <v>5354748</v>
      </c>
      <c r="D10" s="117">
        <v>87673</v>
      </c>
      <c r="E10" s="117">
        <v>1517246</v>
      </c>
      <c r="F10" s="117">
        <v>3925174</v>
      </c>
      <c r="G10" s="117">
        <v>2067579</v>
      </c>
      <c r="H10" s="117">
        <v>50809</v>
      </c>
      <c r="I10" s="117">
        <v>2989907</v>
      </c>
      <c r="J10" s="117">
        <v>0</v>
      </c>
      <c r="K10" s="117">
        <v>3053655</v>
      </c>
      <c r="L10" s="117">
        <v>1928835</v>
      </c>
      <c r="M10" s="117">
        <v>202920</v>
      </c>
      <c r="N10" s="117">
        <v>893974</v>
      </c>
      <c r="O10" s="117">
        <v>27927</v>
      </c>
      <c r="P10" s="117">
        <v>0</v>
      </c>
      <c r="Q10" s="120">
        <v>27927</v>
      </c>
      <c r="R10" s="131"/>
    </row>
    <row r="11" spans="2:18" ht="28.5" customHeight="1" x14ac:dyDescent="0.25">
      <c r="B11" s="114" t="s">
        <v>191</v>
      </c>
      <c r="C11" s="117">
        <v>4475271</v>
      </c>
      <c r="D11" s="117">
        <v>0</v>
      </c>
      <c r="E11" s="117">
        <v>799782</v>
      </c>
      <c r="F11" s="117">
        <v>3675490</v>
      </c>
      <c r="G11" s="117">
        <v>2397155</v>
      </c>
      <c r="H11" s="117">
        <v>94336</v>
      </c>
      <c r="I11" s="117">
        <v>2869156</v>
      </c>
      <c r="J11" s="117">
        <v>91875</v>
      </c>
      <c r="K11" s="117">
        <v>3205950</v>
      </c>
      <c r="L11" s="117">
        <v>1878262</v>
      </c>
      <c r="M11" s="117">
        <v>286641</v>
      </c>
      <c r="N11" s="117">
        <v>1440690</v>
      </c>
      <c r="O11" s="117">
        <v>-399643</v>
      </c>
      <c r="P11" s="117">
        <v>408618</v>
      </c>
      <c r="Q11" s="120">
        <v>8976</v>
      </c>
      <c r="R11" s="131"/>
    </row>
    <row r="12" spans="2:18" ht="28.5" customHeight="1" x14ac:dyDescent="0.25">
      <c r="B12" s="114" t="s">
        <v>21</v>
      </c>
      <c r="C12" s="117">
        <v>532563</v>
      </c>
      <c r="D12" s="117">
        <v>3983</v>
      </c>
      <c r="E12" s="117">
        <v>117095</v>
      </c>
      <c r="F12" s="117">
        <v>419451</v>
      </c>
      <c r="G12" s="117">
        <v>418415</v>
      </c>
      <c r="H12" s="117">
        <v>71008</v>
      </c>
      <c r="I12" s="117">
        <v>384235</v>
      </c>
      <c r="J12" s="117">
        <v>75264</v>
      </c>
      <c r="K12" s="117">
        <v>449374</v>
      </c>
      <c r="L12" s="117">
        <v>314659</v>
      </c>
      <c r="M12" s="117">
        <v>42501</v>
      </c>
      <c r="N12" s="117">
        <v>147336</v>
      </c>
      <c r="O12" s="117">
        <v>-55121</v>
      </c>
      <c r="P12" s="117">
        <v>0</v>
      </c>
      <c r="Q12" s="120">
        <v>-55121</v>
      </c>
      <c r="R12" s="131"/>
    </row>
    <row r="13" spans="2:18" ht="28.5" customHeight="1" x14ac:dyDescent="0.25">
      <c r="B13" s="114" t="s">
        <v>22</v>
      </c>
      <c r="C13" s="117">
        <v>5341517</v>
      </c>
      <c r="D13" s="117">
        <v>73066</v>
      </c>
      <c r="E13" s="117">
        <v>498682</v>
      </c>
      <c r="F13" s="117">
        <v>4915900</v>
      </c>
      <c r="G13" s="117">
        <v>3712099</v>
      </c>
      <c r="H13" s="117">
        <v>0</v>
      </c>
      <c r="I13" s="117">
        <v>4164670</v>
      </c>
      <c r="J13" s="117">
        <v>0</v>
      </c>
      <c r="K13" s="117">
        <v>4463330</v>
      </c>
      <c r="L13" s="117">
        <v>2926233</v>
      </c>
      <c r="M13" s="117">
        <v>595534</v>
      </c>
      <c r="N13" s="117">
        <v>1042999</v>
      </c>
      <c r="O13" s="117">
        <v>-101436</v>
      </c>
      <c r="P13" s="117">
        <v>415215</v>
      </c>
      <c r="Q13" s="120">
        <v>313779</v>
      </c>
      <c r="R13" s="131"/>
    </row>
    <row r="14" spans="2:18" ht="28.5" customHeight="1" x14ac:dyDescent="0.25">
      <c r="B14" s="114" t="s">
        <v>23</v>
      </c>
      <c r="C14" s="117">
        <v>94308</v>
      </c>
      <c r="D14" s="117">
        <v>35162</v>
      </c>
      <c r="E14" s="117">
        <v>6358</v>
      </c>
      <c r="F14" s="117">
        <v>123112</v>
      </c>
      <c r="G14" s="117">
        <v>107269</v>
      </c>
      <c r="H14" s="117">
        <v>0</v>
      </c>
      <c r="I14" s="117">
        <v>85607</v>
      </c>
      <c r="J14" s="117">
        <v>0</v>
      </c>
      <c r="K14" s="117">
        <v>144774</v>
      </c>
      <c r="L14" s="117">
        <v>54264</v>
      </c>
      <c r="M14" s="117">
        <v>24112</v>
      </c>
      <c r="N14" s="117">
        <v>61433</v>
      </c>
      <c r="O14" s="117">
        <v>4965</v>
      </c>
      <c r="P14" s="117">
        <v>9858</v>
      </c>
      <c r="Q14" s="120">
        <v>14823</v>
      </c>
      <c r="R14" s="131"/>
    </row>
    <row r="15" spans="2:18" ht="28.5" customHeight="1" x14ac:dyDescent="0.25">
      <c r="B15" s="114" t="s">
        <v>24</v>
      </c>
      <c r="C15" s="117">
        <v>1345171</v>
      </c>
      <c r="D15" s="117">
        <v>0</v>
      </c>
      <c r="E15" s="117">
        <v>35530</v>
      </c>
      <c r="F15" s="117">
        <v>1309641</v>
      </c>
      <c r="G15" s="117">
        <v>693915</v>
      </c>
      <c r="H15" s="117">
        <v>0</v>
      </c>
      <c r="I15" s="117">
        <v>529865</v>
      </c>
      <c r="J15" s="117">
        <v>0</v>
      </c>
      <c r="K15" s="117">
        <v>1473691</v>
      </c>
      <c r="L15" s="117">
        <v>887270</v>
      </c>
      <c r="M15" s="117">
        <v>161272</v>
      </c>
      <c r="N15" s="117">
        <v>443893</v>
      </c>
      <c r="O15" s="117">
        <v>-18744</v>
      </c>
      <c r="P15" s="117">
        <v>0</v>
      </c>
      <c r="Q15" s="120">
        <v>-18744</v>
      </c>
      <c r="R15" s="131"/>
    </row>
    <row r="16" spans="2:18" ht="28.5" customHeight="1" x14ac:dyDescent="0.25">
      <c r="B16" s="114" t="s">
        <v>25</v>
      </c>
      <c r="C16" s="117">
        <v>1195826</v>
      </c>
      <c r="D16" s="117">
        <v>-233</v>
      </c>
      <c r="E16" s="117">
        <v>302515</v>
      </c>
      <c r="F16" s="117">
        <v>893078</v>
      </c>
      <c r="G16" s="117">
        <v>686163</v>
      </c>
      <c r="H16" s="117">
        <v>0</v>
      </c>
      <c r="I16" s="117">
        <v>741890</v>
      </c>
      <c r="J16" s="117">
        <v>0</v>
      </c>
      <c r="K16" s="117">
        <v>837350</v>
      </c>
      <c r="L16" s="117">
        <v>582094</v>
      </c>
      <c r="M16" s="117">
        <v>85238</v>
      </c>
      <c r="N16" s="117">
        <v>197977</v>
      </c>
      <c r="O16" s="117">
        <v>-27959</v>
      </c>
      <c r="P16" s="117">
        <v>0</v>
      </c>
      <c r="Q16" s="120">
        <v>-27959</v>
      </c>
      <c r="R16" s="131"/>
    </row>
    <row r="17" spans="2:18" ht="28.5" customHeight="1" x14ac:dyDescent="0.25">
      <c r="B17" s="114" t="s">
        <v>26</v>
      </c>
      <c r="C17" s="117">
        <v>2115245</v>
      </c>
      <c r="D17" s="117">
        <v>62581</v>
      </c>
      <c r="E17" s="117">
        <v>908255</v>
      </c>
      <c r="F17" s="117">
        <v>1269571</v>
      </c>
      <c r="G17" s="117">
        <v>664752</v>
      </c>
      <c r="H17" s="117">
        <v>27444</v>
      </c>
      <c r="I17" s="117">
        <v>932768</v>
      </c>
      <c r="J17" s="117">
        <v>30880</v>
      </c>
      <c r="K17" s="117">
        <v>998119</v>
      </c>
      <c r="L17" s="117">
        <v>782755</v>
      </c>
      <c r="M17" s="117">
        <v>93858</v>
      </c>
      <c r="N17" s="117">
        <v>401126</v>
      </c>
      <c r="O17" s="117">
        <v>-279620</v>
      </c>
      <c r="P17" s="117">
        <v>0</v>
      </c>
      <c r="Q17" s="120">
        <v>-279620</v>
      </c>
      <c r="R17" s="131"/>
    </row>
    <row r="18" spans="2:18" ht="28.5" customHeight="1" x14ac:dyDescent="0.25">
      <c r="B18" s="114" t="s">
        <v>27</v>
      </c>
      <c r="C18" s="117">
        <v>3722002</v>
      </c>
      <c r="D18" s="117">
        <v>37136</v>
      </c>
      <c r="E18" s="117">
        <v>1878080</v>
      </c>
      <c r="F18" s="117">
        <v>1881058</v>
      </c>
      <c r="G18" s="117">
        <v>1157317</v>
      </c>
      <c r="H18" s="117">
        <v>0</v>
      </c>
      <c r="I18" s="117">
        <v>1570178</v>
      </c>
      <c r="J18" s="117">
        <v>0</v>
      </c>
      <c r="K18" s="117">
        <v>1468198</v>
      </c>
      <c r="L18" s="117">
        <v>1045520</v>
      </c>
      <c r="M18" s="117">
        <v>-136572</v>
      </c>
      <c r="N18" s="117">
        <v>387958</v>
      </c>
      <c r="O18" s="117">
        <v>171291</v>
      </c>
      <c r="P18" s="117">
        <v>369095</v>
      </c>
      <c r="Q18" s="120">
        <v>540386</v>
      </c>
      <c r="R18" s="131"/>
    </row>
    <row r="19" spans="2:18" ht="28.5" customHeight="1" x14ac:dyDescent="0.25">
      <c r="B19" s="114" t="s">
        <v>28</v>
      </c>
      <c r="C19" s="117">
        <v>2278952</v>
      </c>
      <c r="D19" s="117">
        <v>16597</v>
      </c>
      <c r="E19" s="117">
        <v>302111</v>
      </c>
      <c r="F19" s="117">
        <v>1993439</v>
      </c>
      <c r="G19" s="117">
        <v>1310846</v>
      </c>
      <c r="H19" s="117">
        <v>0</v>
      </c>
      <c r="I19" s="117">
        <v>1593144</v>
      </c>
      <c r="J19" s="117">
        <v>0</v>
      </c>
      <c r="K19" s="117">
        <v>1711140</v>
      </c>
      <c r="L19" s="117">
        <v>1172153</v>
      </c>
      <c r="M19" s="117">
        <v>290318</v>
      </c>
      <c r="N19" s="117">
        <v>353838</v>
      </c>
      <c r="O19" s="117">
        <v>-105169</v>
      </c>
      <c r="P19" s="117">
        <v>106727</v>
      </c>
      <c r="Q19" s="120">
        <v>1559</v>
      </c>
      <c r="R19" s="131"/>
    </row>
    <row r="20" spans="2:18" ht="28.5" customHeight="1" x14ac:dyDescent="0.25">
      <c r="B20" s="114" t="s">
        <v>29</v>
      </c>
      <c r="C20" s="117">
        <v>2898499</v>
      </c>
      <c r="D20" s="117">
        <v>38820</v>
      </c>
      <c r="E20" s="117">
        <v>1214398</v>
      </c>
      <c r="F20" s="117">
        <v>1722920</v>
      </c>
      <c r="G20" s="117">
        <v>1264377</v>
      </c>
      <c r="H20" s="117">
        <v>0</v>
      </c>
      <c r="I20" s="117">
        <v>1448107</v>
      </c>
      <c r="J20" s="117">
        <v>0</v>
      </c>
      <c r="K20" s="117">
        <v>1539191</v>
      </c>
      <c r="L20" s="117">
        <v>945661</v>
      </c>
      <c r="M20" s="117">
        <v>41581</v>
      </c>
      <c r="N20" s="117">
        <v>638765</v>
      </c>
      <c r="O20" s="117">
        <v>-86816</v>
      </c>
      <c r="P20" s="117">
        <v>330340</v>
      </c>
      <c r="Q20" s="120">
        <v>243524</v>
      </c>
      <c r="R20" s="131"/>
    </row>
    <row r="21" spans="2:18" ht="28.5" customHeight="1" x14ac:dyDescent="0.25">
      <c r="B21" s="114" t="s">
        <v>30</v>
      </c>
      <c r="C21" s="117">
        <v>3181492</v>
      </c>
      <c r="D21" s="117">
        <v>25081</v>
      </c>
      <c r="E21" s="117">
        <v>1353181</v>
      </c>
      <c r="F21" s="117">
        <v>1853392</v>
      </c>
      <c r="G21" s="117">
        <v>1071633</v>
      </c>
      <c r="H21" s="117">
        <v>0</v>
      </c>
      <c r="I21" s="117">
        <v>1371548</v>
      </c>
      <c r="J21" s="117">
        <v>0</v>
      </c>
      <c r="K21" s="117">
        <v>1553477</v>
      </c>
      <c r="L21" s="117">
        <v>1020993</v>
      </c>
      <c r="M21" s="117">
        <v>114803</v>
      </c>
      <c r="N21" s="117">
        <v>514520</v>
      </c>
      <c r="O21" s="117">
        <v>-96838</v>
      </c>
      <c r="P21" s="117">
        <v>0</v>
      </c>
      <c r="Q21" s="120">
        <v>-96838</v>
      </c>
      <c r="R21" s="131"/>
    </row>
    <row r="22" spans="2:18" ht="28.5" customHeight="1" x14ac:dyDescent="0.25">
      <c r="B22" s="114" t="s">
        <v>31</v>
      </c>
      <c r="C22" s="117">
        <v>646786</v>
      </c>
      <c r="D22" s="117">
        <v>653</v>
      </c>
      <c r="E22" s="117">
        <v>110983</v>
      </c>
      <c r="F22" s="117">
        <v>536455</v>
      </c>
      <c r="G22" s="117">
        <v>368795</v>
      </c>
      <c r="H22" s="117">
        <v>0</v>
      </c>
      <c r="I22" s="117">
        <v>387798</v>
      </c>
      <c r="J22" s="117">
        <v>0</v>
      </c>
      <c r="K22" s="117">
        <v>517452</v>
      </c>
      <c r="L22" s="117">
        <v>302868</v>
      </c>
      <c r="M22" s="117">
        <v>21686</v>
      </c>
      <c r="N22" s="117">
        <v>167561</v>
      </c>
      <c r="O22" s="117">
        <v>25337</v>
      </c>
      <c r="P22" s="117">
        <v>8347</v>
      </c>
      <c r="Q22" s="120">
        <v>33685</v>
      </c>
      <c r="R22" s="131"/>
    </row>
    <row r="23" spans="2:18" ht="28.5" customHeight="1" x14ac:dyDescent="0.25">
      <c r="B23" s="114" t="s">
        <v>32</v>
      </c>
      <c r="C23" s="117">
        <v>832815</v>
      </c>
      <c r="D23" s="117">
        <v>0</v>
      </c>
      <c r="E23" s="117">
        <v>45162</v>
      </c>
      <c r="F23" s="117">
        <v>787654</v>
      </c>
      <c r="G23" s="117">
        <v>216827</v>
      </c>
      <c r="H23" s="117">
        <v>0</v>
      </c>
      <c r="I23" s="117">
        <v>183590</v>
      </c>
      <c r="J23" s="117">
        <v>0</v>
      </c>
      <c r="K23" s="117">
        <v>820890</v>
      </c>
      <c r="L23" s="117">
        <v>592289</v>
      </c>
      <c r="M23" s="117">
        <v>86640</v>
      </c>
      <c r="N23" s="117">
        <v>364931</v>
      </c>
      <c r="O23" s="117">
        <v>-222969</v>
      </c>
      <c r="P23" s="117">
        <v>0</v>
      </c>
      <c r="Q23" s="120">
        <v>-222969</v>
      </c>
      <c r="R23" s="131"/>
    </row>
    <row r="24" spans="2:18" ht="28.5" customHeight="1" x14ac:dyDescent="0.25">
      <c r="B24" s="114" t="s">
        <v>33</v>
      </c>
      <c r="C24" s="117">
        <v>6467775</v>
      </c>
      <c r="D24" s="117">
        <v>102986</v>
      </c>
      <c r="E24" s="117">
        <v>1985228</v>
      </c>
      <c r="F24" s="117">
        <v>4585534</v>
      </c>
      <c r="G24" s="117">
        <v>2907014</v>
      </c>
      <c r="H24" s="117">
        <v>0</v>
      </c>
      <c r="I24" s="117">
        <v>3659858</v>
      </c>
      <c r="J24" s="117">
        <v>0</v>
      </c>
      <c r="K24" s="117">
        <v>3832690</v>
      </c>
      <c r="L24" s="117">
        <v>2397920</v>
      </c>
      <c r="M24" s="117">
        <v>244485</v>
      </c>
      <c r="N24" s="117">
        <v>828341</v>
      </c>
      <c r="O24" s="117">
        <v>361944</v>
      </c>
      <c r="P24" s="117">
        <v>414004</v>
      </c>
      <c r="Q24" s="120">
        <v>775948</v>
      </c>
      <c r="R24" s="131"/>
    </row>
    <row r="25" spans="2:18" ht="28.5" customHeight="1" x14ac:dyDescent="0.25">
      <c r="B25" s="114" t="s">
        <v>34</v>
      </c>
      <c r="C25" s="117">
        <v>1921675</v>
      </c>
      <c r="D25" s="117">
        <v>31673</v>
      </c>
      <c r="E25" s="117">
        <v>641253</v>
      </c>
      <c r="F25" s="117">
        <v>1312094</v>
      </c>
      <c r="G25" s="117">
        <v>679437</v>
      </c>
      <c r="H25" s="117">
        <v>0</v>
      </c>
      <c r="I25" s="117">
        <v>985649</v>
      </c>
      <c r="J25" s="117">
        <v>0</v>
      </c>
      <c r="K25" s="117">
        <v>1005882</v>
      </c>
      <c r="L25" s="117">
        <v>670799</v>
      </c>
      <c r="M25" s="117">
        <v>73963</v>
      </c>
      <c r="N25" s="117">
        <v>363196</v>
      </c>
      <c r="O25" s="117">
        <v>-102075</v>
      </c>
      <c r="P25" s="117">
        <v>218441</v>
      </c>
      <c r="Q25" s="120">
        <v>116366</v>
      </c>
      <c r="R25" s="131"/>
    </row>
    <row r="26" spans="2:18" ht="28.5" customHeight="1" x14ac:dyDescent="0.25">
      <c r="B26" s="114" t="s">
        <v>35</v>
      </c>
      <c r="C26" s="117">
        <v>828586</v>
      </c>
      <c r="D26" s="117">
        <v>3676</v>
      </c>
      <c r="E26" s="117">
        <v>155138</v>
      </c>
      <c r="F26" s="117">
        <v>677124</v>
      </c>
      <c r="G26" s="117">
        <v>702279</v>
      </c>
      <c r="H26" s="117">
        <v>0</v>
      </c>
      <c r="I26" s="117">
        <v>624436</v>
      </c>
      <c r="J26" s="117">
        <v>0</v>
      </c>
      <c r="K26" s="117">
        <v>754967</v>
      </c>
      <c r="L26" s="117">
        <v>276610</v>
      </c>
      <c r="M26" s="117">
        <v>87529</v>
      </c>
      <c r="N26" s="117">
        <v>309540</v>
      </c>
      <c r="O26" s="117">
        <v>81289</v>
      </c>
      <c r="P26" s="117">
        <v>0</v>
      </c>
      <c r="Q26" s="120">
        <v>81289</v>
      </c>
      <c r="R26" s="131"/>
    </row>
    <row r="27" spans="2:18" ht="28.5" customHeight="1" x14ac:dyDescent="0.25">
      <c r="B27" s="114" t="s">
        <v>36</v>
      </c>
      <c r="C27" s="117">
        <v>2084325</v>
      </c>
      <c r="D27" s="117">
        <v>3492</v>
      </c>
      <c r="E27" s="117">
        <v>84891</v>
      </c>
      <c r="F27" s="117">
        <v>2002926</v>
      </c>
      <c r="G27" s="117">
        <v>1722429</v>
      </c>
      <c r="H27" s="117">
        <v>0</v>
      </c>
      <c r="I27" s="117">
        <v>1729049</v>
      </c>
      <c r="J27" s="117">
        <v>0</v>
      </c>
      <c r="K27" s="117">
        <v>1996306</v>
      </c>
      <c r="L27" s="117">
        <v>1475326</v>
      </c>
      <c r="M27" s="117">
        <v>161378</v>
      </c>
      <c r="N27" s="117">
        <v>435420</v>
      </c>
      <c r="O27" s="117">
        <v>-75818</v>
      </c>
      <c r="P27" s="117">
        <v>95050</v>
      </c>
      <c r="Q27" s="120">
        <v>19231</v>
      </c>
      <c r="R27" s="131"/>
    </row>
    <row r="28" spans="2:18" ht="28.5" customHeight="1" x14ac:dyDescent="0.25">
      <c r="B28" s="114" t="s">
        <v>37</v>
      </c>
      <c r="C28" s="117">
        <v>1410239</v>
      </c>
      <c r="D28" s="117">
        <v>56389</v>
      </c>
      <c r="E28" s="117">
        <v>699680</v>
      </c>
      <c r="F28" s="117">
        <v>766948</v>
      </c>
      <c r="G28" s="117">
        <v>495996</v>
      </c>
      <c r="H28" s="117">
        <v>0</v>
      </c>
      <c r="I28" s="117">
        <v>590743</v>
      </c>
      <c r="J28" s="117">
        <v>8480</v>
      </c>
      <c r="K28" s="117">
        <v>663721</v>
      </c>
      <c r="L28" s="117">
        <v>348366</v>
      </c>
      <c r="M28" s="117">
        <v>4684</v>
      </c>
      <c r="N28" s="117">
        <v>210609</v>
      </c>
      <c r="O28" s="117">
        <v>100063</v>
      </c>
      <c r="P28" s="117">
        <v>0</v>
      </c>
      <c r="Q28" s="120">
        <v>100063</v>
      </c>
      <c r="R28" s="131"/>
    </row>
    <row r="29" spans="2:18" ht="28.5" customHeight="1" x14ac:dyDescent="0.25">
      <c r="B29" s="114" t="s">
        <v>38</v>
      </c>
      <c r="C29" s="117">
        <v>1421304</v>
      </c>
      <c r="D29" s="117">
        <v>519</v>
      </c>
      <c r="E29" s="117">
        <v>371788</v>
      </c>
      <c r="F29" s="117">
        <v>1050034</v>
      </c>
      <c r="G29" s="117">
        <v>758729</v>
      </c>
      <c r="H29" s="117">
        <v>0</v>
      </c>
      <c r="I29" s="117">
        <v>851765</v>
      </c>
      <c r="J29" s="117">
        <v>0</v>
      </c>
      <c r="K29" s="117">
        <v>956998</v>
      </c>
      <c r="L29" s="117">
        <v>722190</v>
      </c>
      <c r="M29" s="117">
        <v>101164</v>
      </c>
      <c r="N29" s="117">
        <v>264743</v>
      </c>
      <c r="O29" s="117">
        <v>-131098</v>
      </c>
      <c r="P29" s="117">
        <v>198756</v>
      </c>
      <c r="Q29" s="120">
        <v>67657</v>
      </c>
      <c r="R29" s="131"/>
    </row>
    <row r="30" spans="2:18" ht="28.5" customHeight="1" x14ac:dyDescent="0.25">
      <c r="B30" s="114" t="s">
        <v>193</v>
      </c>
      <c r="C30" s="117">
        <v>735347</v>
      </c>
      <c r="D30" s="117">
        <v>0</v>
      </c>
      <c r="E30" s="117">
        <v>188872</v>
      </c>
      <c r="F30" s="117">
        <v>546475</v>
      </c>
      <c r="G30" s="117">
        <v>417039</v>
      </c>
      <c r="H30" s="117">
        <v>0</v>
      </c>
      <c r="I30" s="117">
        <v>501921</v>
      </c>
      <c r="J30" s="117">
        <v>0</v>
      </c>
      <c r="K30" s="117">
        <v>461593</v>
      </c>
      <c r="L30" s="117">
        <v>264219</v>
      </c>
      <c r="M30" s="117">
        <v>59011</v>
      </c>
      <c r="N30" s="117">
        <v>226900</v>
      </c>
      <c r="O30" s="117">
        <v>-88537</v>
      </c>
      <c r="P30" s="117">
        <v>49921</v>
      </c>
      <c r="Q30" s="120">
        <v>-38616</v>
      </c>
      <c r="R30" s="131"/>
    </row>
    <row r="31" spans="2:18" ht="28.5" customHeight="1" x14ac:dyDescent="0.25">
      <c r="B31" s="114" t="s">
        <v>194</v>
      </c>
      <c r="C31" s="117">
        <v>377210</v>
      </c>
      <c r="D31" s="117">
        <v>33229</v>
      </c>
      <c r="E31" s="117">
        <v>196739</v>
      </c>
      <c r="F31" s="117">
        <v>213700</v>
      </c>
      <c r="G31" s="117">
        <v>122062</v>
      </c>
      <c r="H31" s="117">
        <v>0</v>
      </c>
      <c r="I31" s="117">
        <v>181294</v>
      </c>
      <c r="J31" s="117">
        <v>0</v>
      </c>
      <c r="K31" s="117">
        <v>154467</v>
      </c>
      <c r="L31" s="117">
        <v>83142</v>
      </c>
      <c r="M31" s="117">
        <v>9322</v>
      </c>
      <c r="N31" s="117">
        <v>129951</v>
      </c>
      <c r="O31" s="117">
        <v>-67948</v>
      </c>
      <c r="P31" s="117">
        <v>35839</v>
      </c>
      <c r="Q31" s="120">
        <v>-32109</v>
      </c>
      <c r="R31" s="131"/>
    </row>
    <row r="32" spans="2:18" ht="28.5" customHeight="1" x14ac:dyDescent="0.25">
      <c r="B32" s="114" t="s">
        <v>211</v>
      </c>
      <c r="C32" s="117">
        <v>277017</v>
      </c>
      <c r="D32" s="117">
        <v>1552</v>
      </c>
      <c r="E32" s="117">
        <v>47558</v>
      </c>
      <c r="F32" s="117">
        <v>231011</v>
      </c>
      <c r="G32" s="117">
        <v>163930</v>
      </c>
      <c r="H32" s="117">
        <v>0</v>
      </c>
      <c r="I32" s="117">
        <v>259233</v>
      </c>
      <c r="J32" s="117">
        <v>0</v>
      </c>
      <c r="K32" s="117">
        <v>135709</v>
      </c>
      <c r="L32" s="117">
        <v>94039</v>
      </c>
      <c r="M32" s="117">
        <v>27353</v>
      </c>
      <c r="N32" s="117">
        <v>64496</v>
      </c>
      <c r="O32" s="117">
        <v>-50179</v>
      </c>
      <c r="P32" s="117">
        <v>0</v>
      </c>
      <c r="Q32" s="120">
        <v>-50179</v>
      </c>
      <c r="R32" s="131"/>
    </row>
    <row r="33" spans="2:18" ht="28.5" customHeight="1" x14ac:dyDescent="0.25">
      <c r="B33" s="114" t="s">
        <v>195</v>
      </c>
      <c r="C33" s="117">
        <v>2816574</v>
      </c>
      <c r="D33" s="117">
        <v>0</v>
      </c>
      <c r="E33" s="117">
        <v>1615540</v>
      </c>
      <c r="F33" s="117">
        <v>1201034</v>
      </c>
      <c r="G33" s="117">
        <v>1305103</v>
      </c>
      <c r="H33" s="117">
        <v>79235</v>
      </c>
      <c r="I33" s="117">
        <v>1160856</v>
      </c>
      <c r="J33" s="117">
        <v>99690</v>
      </c>
      <c r="K33" s="117">
        <v>1324826</v>
      </c>
      <c r="L33" s="117">
        <v>960767</v>
      </c>
      <c r="M33" s="117">
        <v>60716</v>
      </c>
      <c r="N33" s="117">
        <v>679688</v>
      </c>
      <c r="O33" s="117">
        <v>-376345</v>
      </c>
      <c r="P33" s="117">
        <v>43626</v>
      </c>
      <c r="Q33" s="120">
        <v>-332718</v>
      </c>
      <c r="R33" s="131"/>
    </row>
    <row r="34" spans="2:18" ht="28.5" customHeight="1" x14ac:dyDescent="0.25">
      <c r="B34" s="114" t="s">
        <v>196</v>
      </c>
      <c r="C34" s="117">
        <v>1314947</v>
      </c>
      <c r="D34" s="117">
        <v>8278</v>
      </c>
      <c r="E34" s="117">
        <v>798572</v>
      </c>
      <c r="F34" s="117">
        <v>524652</v>
      </c>
      <c r="G34" s="117">
        <v>433802</v>
      </c>
      <c r="H34" s="117">
        <v>55442</v>
      </c>
      <c r="I34" s="117">
        <v>490018</v>
      </c>
      <c r="J34" s="117">
        <v>57419</v>
      </c>
      <c r="K34" s="117">
        <v>466459</v>
      </c>
      <c r="L34" s="117">
        <v>307961</v>
      </c>
      <c r="M34" s="117">
        <v>-20915</v>
      </c>
      <c r="N34" s="117">
        <v>233456</v>
      </c>
      <c r="O34" s="117">
        <v>-54043</v>
      </c>
      <c r="P34" s="117">
        <v>64688</v>
      </c>
      <c r="Q34" s="120">
        <v>10645</v>
      </c>
      <c r="R34" s="131"/>
    </row>
    <row r="35" spans="2:18" ht="28.5" customHeight="1" x14ac:dyDescent="0.25">
      <c r="B35" s="114" t="s">
        <v>212</v>
      </c>
      <c r="C35" s="117">
        <v>1313673</v>
      </c>
      <c r="D35" s="117">
        <v>0</v>
      </c>
      <c r="E35" s="117">
        <v>393827</v>
      </c>
      <c r="F35" s="117">
        <v>919846</v>
      </c>
      <c r="G35" s="117">
        <v>492768</v>
      </c>
      <c r="H35" s="117">
        <v>0</v>
      </c>
      <c r="I35" s="117">
        <v>722894</v>
      </c>
      <c r="J35" s="117">
        <v>0</v>
      </c>
      <c r="K35" s="117">
        <v>689720</v>
      </c>
      <c r="L35" s="117">
        <v>361856</v>
      </c>
      <c r="M35" s="117">
        <v>43035</v>
      </c>
      <c r="N35" s="117">
        <v>316623</v>
      </c>
      <c r="O35" s="117">
        <v>-31794</v>
      </c>
      <c r="P35" s="117">
        <v>26412</v>
      </c>
      <c r="Q35" s="120">
        <v>-5382</v>
      </c>
      <c r="R35" s="131"/>
    </row>
    <row r="36" spans="2:18" ht="28.5" customHeight="1" x14ac:dyDescent="0.25">
      <c r="B36" s="114" t="s">
        <v>40</v>
      </c>
      <c r="C36" s="117">
        <v>334998</v>
      </c>
      <c r="D36" s="117">
        <v>0</v>
      </c>
      <c r="E36" s="117">
        <v>183271</v>
      </c>
      <c r="F36" s="117">
        <v>151728</v>
      </c>
      <c r="G36" s="117">
        <v>474387</v>
      </c>
      <c r="H36" s="117">
        <v>0</v>
      </c>
      <c r="I36" s="117">
        <v>371553</v>
      </c>
      <c r="J36" s="117">
        <v>0</v>
      </c>
      <c r="K36" s="117">
        <v>254562</v>
      </c>
      <c r="L36" s="117">
        <v>110431</v>
      </c>
      <c r="M36" s="117">
        <v>29776</v>
      </c>
      <c r="N36" s="117">
        <v>172562</v>
      </c>
      <c r="O36" s="117">
        <v>-58206</v>
      </c>
      <c r="P36" s="117">
        <v>12502</v>
      </c>
      <c r="Q36" s="120">
        <v>-45705</v>
      </c>
      <c r="R36" s="131"/>
    </row>
    <row r="37" spans="2:18" ht="28.5" customHeight="1" x14ac:dyDescent="0.25">
      <c r="B37" s="114" t="s">
        <v>41</v>
      </c>
      <c r="C37" s="117">
        <v>737071</v>
      </c>
      <c r="D37" s="117">
        <v>14262</v>
      </c>
      <c r="E37" s="117">
        <v>234567</v>
      </c>
      <c r="F37" s="117">
        <v>516767</v>
      </c>
      <c r="G37" s="117">
        <v>219998</v>
      </c>
      <c r="H37" s="117">
        <v>0</v>
      </c>
      <c r="I37" s="117">
        <v>356541</v>
      </c>
      <c r="J37" s="117">
        <v>0</v>
      </c>
      <c r="K37" s="117">
        <v>380224</v>
      </c>
      <c r="L37" s="117">
        <v>124822</v>
      </c>
      <c r="M37" s="117">
        <v>42931</v>
      </c>
      <c r="N37" s="117">
        <v>208170</v>
      </c>
      <c r="O37" s="117">
        <v>4301</v>
      </c>
      <c r="P37" s="117">
        <v>0</v>
      </c>
      <c r="Q37" s="120">
        <v>4301</v>
      </c>
      <c r="R37" s="131"/>
    </row>
    <row r="38" spans="2:18" ht="28.5" customHeight="1" x14ac:dyDescent="0.25">
      <c r="B38" s="114" t="s">
        <v>42</v>
      </c>
      <c r="C38" s="117">
        <v>557428</v>
      </c>
      <c r="D38" s="117">
        <v>0</v>
      </c>
      <c r="E38" s="117">
        <v>49751</v>
      </c>
      <c r="F38" s="117">
        <v>507677</v>
      </c>
      <c r="G38" s="117">
        <v>564157</v>
      </c>
      <c r="H38" s="117">
        <v>0</v>
      </c>
      <c r="I38" s="117">
        <v>529709</v>
      </c>
      <c r="J38" s="117">
        <v>0</v>
      </c>
      <c r="K38" s="117">
        <v>542125</v>
      </c>
      <c r="L38" s="117">
        <v>423806</v>
      </c>
      <c r="M38" s="117">
        <v>53249</v>
      </c>
      <c r="N38" s="117">
        <v>254674</v>
      </c>
      <c r="O38" s="117">
        <v>-189604</v>
      </c>
      <c r="P38" s="117">
        <v>104925</v>
      </c>
      <c r="Q38" s="120">
        <v>-84679</v>
      </c>
      <c r="R38" s="131"/>
    </row>
    <row r="39" spans="2:18" ht="28.5" customHeight="1" x14ac:dyDescent="0.25">
      <c r="B39" s="114" t="s">
        <v>43</v>
      </c>
      <c r="C39" s="117">
        <v>619826</v>
      </c>
      <c r="D39" s="117">
        <v>9561</v>
      </c>
      <c r="E39" s="117">
        <v>26769</v>
      </c>
      <c r="F39" s="117">
        <v>602618</v>
      </c>
      <c r="G39" s="117">
        <v>476687</v>
      </c>
      <c r="H39" s="117">
        <v>0</v>
      </c>
      <c r="I39" s="117">
        <v>508967</v>
      </c>
      <c r="J39" s="117">
        <v>0</v>
      </c>
      <c r="K39" s="117">
        <v>570338</v>
      </c>
      <c r="L39" s="117">
        <v>307683</v>
      </c>
      <c r="M39" s="117">
        <v>53204</v>
      </c>
      <c r="N39" s="117">
        <v>210530</v>
      </c>
      <c r="O39" s="117">
        <v>-1079</v>
      </c>
      <c r="P39" s="117">
        <v>0</v>
      </c>
      <c r="Q39" s="120">
        <v>-1079</v>
      </c>
      <c r="R39" s="131"/>
    </row>
    <row r="40" spans="2:18" ht="28.5" customHeight="1" x14ac:dyDescent="0.25">
      <c r="B40" s="114" t="s">
        <v>44</v>
      </c>
      <c r="C40" s="117">
        <v>76461</v>
      </c>
      <c r="D40" s="117">
        <v>7123</v>
      </c>
      <c r="E40" s="117">
        <v>-15878</v>
      </c>
      <c r="F40" s="117">
        <v>99462</v>
      </c>
      <c r="G40" s="117">
        <v>347626</v>
      </c>
      <c r="H40" s="117">
        <v>0</v>
      </c>
      <c r="I40" s="117">
        <v>157522</v>
      </c>
      <c r="J40" s="117">
        <v>0</v>
      </c>
      <c r="K40" s="117">
        <v>289566</v>
      </c>
      <c r="L40" s="117">
        <v>180758</v>
      </c>
      <c r="M40" s="117">
        <v>21024</v>
      </c>
      <c r="N40" s="117">
        <v>64219</v>
      </c>
      <c r="O40" s="117">
        <v>23565</v>
      </c>
      <c r="P40" s="117">
        <v>0</v>
      </c>
      <c r="Q40" s="120">
        <v>23565</v>
      </c>
      <c r="R40" s="131"/>
    </row>
    <row r="41" spans="2:18" ht="28.5" customHeight="1" x14ac:dyDescent="0.25">
      <c r="B41" s="114" t="s">
        <v>45</v>
      </c>
      <c r="C41" s="117">
        <v>4877116</v>
      </c>
      <c r="D41" s="117">
        <v>68310</v>
      </c>
      <c r="E41" s="117">
        <v>592976</v>
      </c>
      <c r="F41" s="117">
        <v>4352451</v>
      </c>
      <c r="G41" s="117">
        <v>3144164</v>
      </c>
      <c r="H41" s="117">
        <v>135394</v>
      </c>
      <c r="I41" s="117">
        <v>3567707</v>
      </c>
      <c r="J41" s="117">
        <v>206728</v>
      </c>
      <c r="K41" s="117">
        <v>3857574</v>
      </c>
      <c r="L41" s="117">
        <v>2680861</v>
      </c>
      <c r="M41" s="117">
        <v>364999</v>
      </c>
      <c r="N41" s="117">
        <v>1143910</v>
      </c>
      <c r="O41" s="117">
        <v>-332196</v>
      </c>
      <c r="P41" s="117">
        <v>0</v>
      </c>
      <c r="Q41" s="120">
        <v>-332196</v>
      </c>
      <c r="R41" s="131"/>
    </row>
    <row r="42" spans="2:18" ht="28.5" customHeight="1" x14ac:dyDescent="0.25">
      <c r="B42" s="114" t="s">
        <v>46</v>
      </c>
      <c r="C42" s="117">
        <v>590221</v>
      </c>
      <c r="D42" s="117">
        <v>0</v>
      </c>
      <c r="E42" s="117">
        <v>14693</v>
      </c>
      <c r="F42" s="117">
        <v>575528</v>
      </c>
      <c r="G42" s="117">
        <v>171929</v>
      </c>
      <c r="H42" s="117">
        <v>0</v>
      </c>
      <c r="I42" s="117">
        <v>207433</v>
      </c>
      <c r="J42" s="117">
        <v>0</v>
      </c>
      <c r="K42" s="117">
        <v>540025</v>
      </c>
      <c r="L42" s="117">
        <v>365272</v>
      </c>
      <c r="M42" s="117">
        <v>50131</v>
      </c>
      <c r="N42" s="117">
        <v>210650</v>
      </c>
      <c r="O42" s="117">
        <v>-86029</v>
      </c>
      <c r="P42" s="117">
        <v>4816</v>
      </c>
      <c r="Q42" s="120">
        <v>-81214</v>
      </c>
      <c r="R42" s="131"/>
    </row>
    <row r="43" spans="2:18" ht="28.5" customHeight="1" x14ac:dyDescent="0.25">
      <c r="B43" s="118" t="s">
        <v>47</v>
      </c>
      <c r="C43" s="119">
        <f>SUM(C6:C42)</f>
        <v>70246324</v>
      </c>
      <c r="D43" s="119">
        <f t="shared" ref="D43:Q43" si="0">SUM(D6:D42)</f>
        <v>751744</v>
      </c>
      <c r="E43" s="119">
        <f t="shared" si="0"/>
        <v>20124213</v>
      </c>
      <c r="F43" s="119">
        <f t="shared" si="0"/>
        <v>50873854</v>
      </c>
      <c r="G43" s="119">
        <f t="shared" si="0"/>
        <v>34440304</v>
      </c>
      <c r="H43" s="119">
        <f t="shared" si="0"/>
        <v>513668</v>
      </c>
      <c r="I43" s="119">
        <f t="shared" si="0"/>
        <v>40548210</v>
      </c>
      <c r="J43" s="119">
        <f t="shared" si="0"/>
        <v>570336</v>
      </c>
      <c r="K43" s="119">
        <f t="shared" si="0"/>
        <v>44709280</v>
      </c>
      <c r="L43" s="119">
        <f t="shared" si="0"/>
        <v>29208621</v>
      </c>
      <c r="M43" s="119">
        <f t="shared" si="0"/>
        <v>3411397</v>
      </c>
      <c r="N43" s="119">
        <f t="shared" si="0"/>
        <v>14758209</v>
      </c>
      <c r="O43" s="119">
        <f t="shared" si="0"/>
        <v>-2668941</v>
      </c>
      <c r="P43" s="119">
        <f t="shared" si="0"/>
        <v>3133489</v>
      </c>
      <c r="Q43" s="119">
        <f t="shared" si="0"/>
        <v>464548</v>
      </c>
      <c r="R43" s="131"/>
    </row>
    <row r="44" spans="2:18" ht="28.5" customHeight="1" x14ac:dyDescent="0.25">
      <c r="B44" s="292" t="s">
        <v>48</v>
      </c>
      <c r="C44" s="292"/>
      <c r="D44" s="292"/>
      <c r="E44" s="292"/>
      <c r="F44" s="292"/>
      <c r="G44" s="292"/>
      <c r="H44" s="292"/>
      <c r="I44" s="292"/>
      <c r="J44" s="292"/>
      <c r="K44" s="292"/>
      <c r="L44" s="292"/>
      <c r="M44" s="292"/>
      <c r="N44" s="292"/>
      <c r="O44" s="292"/>
      <c r="P44" s="292"/>
      <c r="Q44" s="292"/>
      <c r="R44" s="131"/>
    </row>
    <row r="45" spans="2:18" ht="28.5" customHeight="1" x14ac:dyDescent="0.3">
      <c r="B45" s="114" t="s">
        <v>49</v>
      </c>
      <c r="C45" s="26">
        <v>0</v>
      </c>
      <c r="D45" s="26">
        <v>1120382</v>
      </c>
      <c r="E45" s="26">
        <v>250688</v>
      </c>
      <c r="F45" s="26">
        <v>869694</v>
      </c>
      <c r="G45" s="26">
        <v>415725</v>
      </c>
      <c r="H45" s="26">
        <v>0</v>
      </c>
      <c r="I45" s="26">
        <v>373453</v>
      </c>
      <c r="J45" s="26">
        <v>0</v>
      </c>
      <c r="K45" s="26">
        <v>911966</v>
      </c>
      <c r="L45" s="26">
        <v>382748</v>
      </c>
      <c r="M45" s="26">
        <v>271821</v>
      </c>
      <c r="N45" s="26">
        <v>123081</v>
      </c>
      <c r="O45" s="26">
        <v>134316</v>
      </c>
      <c r="P45" s="26">
        <v>51721</v>
      </c>
      <c r="Q45" s="27">
        <v>186037</v>
      </c>
      <c r="R45" s="131"/>
    </row>
    <row r="46" spans="2:18" ht="28.5" customHeight="1" x14ac:dyDescent="0.3">
      <c r="B46" s="114" t="s">
        <v>67</v>
      </c>
      <c r="C46" s="26">
        <v>0</v>
      </c>
      <c r="D46" s="26">
        <v>1815107</v>
      </c>
      <c r="E46" s="26">
        <v>86165</v>
      </c>
      <c r="F46" s="26">
        <v>1728942</v>
      </c>
      <c r="G46" s="26">
        <v>871854</v>
      </c>
      <c r="H46" s="26">
        <v>0</v>
      </c>
      <c r="I46" s="26">
        <v>968743</v>
      </c>
      <c r="J46" s="26">
        <v>0</v>
      </c>
      <c r="K46" s="26">
        <v>1632054</v>
      </c>
      <c r="L46" s="26">
        <v>938431</v>
      </c>
      <c r="M46" s="26">
        <v>465913</v>
      </c>
      <c r="N46" s="26">
        <v>142194</v>
      </c>
      <c r="O46" s="26">
        <v>85515</v>
      </c>
      <c r="P46" s="26">
        <v>0</v>
      </c>
      <c r="Q46" s="27">
        <v>85515</v>
      </c>
      <c r="R46" s="131"/>
    </row>
    <row r="47" spans="2:18" ht="28.5" customHeight="1" x14ac:dyDescent="0.3">
      <c r="B47" s="114" t="s">
        <v>50</v>
      </c>
      <c r="C47" s="26">
        <v>0</v>
      </c>
      <c r="D47" s="26">
        <v>5435324</v>
      </c>
      <c r="E47" s="26">
        <v>396646</v>
      </c>
      <c r="F47" s="26">
        <v>5038678</v>
      </c>
      <c r="G47" s="26">
        <v>4781322</v>
      </c>
      <c r="H47" s="26">
        <v>0</v>
      </c>
      <c r="I47" s="26">
        <v>4356789</v>
      </c>
      <c r="J47" s="26">
        <v>0</v>
      </c>
      <c r="K47" s="26">
        <v>5463211</v>
      </c>
      <c r="L47" s="26">
        <v>2980359</v>
      </c>
      <c r="M47" s="26">
        <v>1535566</v>
      </c>
      <c r="N47" s="26">
        <v>1153144</v>
      </c>
      <c r="O47" s="26">
        <v>-205858</v>
      </c>
      <c r="P47" s="26">
        <v>1544005</v>
      </c>
      <c r="Q47" s="27">
        <v>1338147</v>
      </c>
      <c r="R47" s="131"/>
    </row>
    <row r="48" spans="2:18" s="21" customFormat="1" ht="28.5" customHeight="1" x14ac:dyDescent="0.25">
      <c r="B48" s="118" t="s">
        <v>47</v>
      </c>
      <c r="C48" s="119">
        <f>SUM(C45:C47)</f>
        <v>0</v>
      </c>
      <c r="D48" s="119">
        <f>SUM(D45:D47)</f>
        <v>8370813</v>
      </c>
      <c r="E48" s="119">
        <f t="shared" ref="E48:P48" si="1">SUM(E45:E47)</f>
        <v>733499</v>
      </c>
      <c r="F48" s="119">
        <f t="shared" si="1"/>
        <v>7637314</v>
      </c>
      <c r="G48" s="119">
        <f t="shared" si="1"/>
        <v>6068901</v>
      </c>
      <c r="H48" s="119">
        <f t="shared" si="1"/>
        <v>0</v>
      </c>
      <c r="I48" s="119">
        <f t="shared" si="1"/>
        <v>5698985</v>
      </c>
      <c r="J48" s="119">
        <f t="shared" si="1"/>
        <v>0</v>
      </c>
      <c r="K48" s="119">
        <f t="shared" si="1"/>
        <v>8007231</v>
      </c>
      <c r="L48" s="119">
        <f t="shared" si="1"/>
        <v>4301538</v>
      </c>
      <c r="M48" s="119">
        <f t="shared" si="1"/>
        <v>2273300</v>
      </c>
      <c r="N48" s="119">
        <f t="shared" si="1"/>
        <v>1418419</v>
      </c>
      <c r="O48" s="119">
        <f t="shared" si="1"/>
        <v>13973</v>
      </c>
      <c r="P48" s="119">
        <f t="shared" si="1"/>
        <v>1595726</v>
      </c>
      <c r="Q48" s="119">
        <f>SUM(Q45:Q47)</f>
        <v>1609699</v>
      </c>
      <c r="R48" s="131"/>
    </row>
    <row r="49" spans="1:18" ht="21" customHeight="1" x14ac:dyDescent="0.25">
      <c r="A49" s="28"/>
      <c r="B49" s="295" t="s">
        <v>52</v>
      </c>
      <c r="C49" s="295"/>
      <c r="D49" s="295"/>
      <c r="E49" s="295"/>
      <c r="F49" s="295"/>
      <c r="G49" s="295"/>
      <c r="H49" s="295"/>
      <c r="I49" s="295"/>
      <c r="J49" s="295"/>
      <c r="K49" s="295"/>
      <c r="L49" s="295"/>
      <c r="M49" s="295"/>
      <c r="N49" s="295"/>
      <c r="O49" s="295"/>
      <c r="P49" s="295"/>
      <c r="Q49" s="295"/>
      <c r="R49" s="131"/>
    </row>
    <row r="50" spans="1:18" ht="21" customHeight="1" x14ac:dyDescent="0.25">
      <c r="B50" s="133"/>
      <c r="C50" s="133"/>
      <c r="D50" s="133"/>
      <c r="E50" s="133"/>
      <c r="F50" s="133"/>
      <c r="G50" s="133"/>
      <c r="H50" s="133"/>
      <c r="I50" s="133"/>
      <c r="J50" s="133"/>
      <c r="K50" s="133"/>
      <c r="L50" s="133"/>
      <c r="M50" s="133"/>
      <c r="N50" s="133"/>
      <c r="O50" s="133"/>
      <c r="P50" s="133"/>
      <c r="Q50" s="133"/>
      <c r="R50" s="133"/>
    </row>
    <row r="51" spans="1:18" ht="21" customHeight="1" x14ac:dyDescent="0.25">
      <c r="B51" s="11"/>
    </row>
    <row r="52" spans="1:18" ht="21" customHeight="1" x14ac:dyDescent="0.25">
      <c r="B52" s="11"/>
      <c r="Q52" s="10">
        <f>+Q43+Q48</f>
        <v>2074247</v>
      </c>
    </row>
    <row r="53" spans="1:18" ht="21" customHeight="1" x14ac:dyDescent="0.25">
      <c r="B53" s="11"/>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zoomScale="80" zoomScaleNormal="80" workbookViewId="0"/>
  </sheetViews>
  <sheetFormatPr defaultColWidth="21.28515625" defaultRowHeight="15" x14ac:dyDescent="0.25"/>
  <cols>
    <col min="1" max="1" width="11.140625" style="11" customWidth="1"/>
    <col min="2" max="2" width="39.140625" style="11" bestFit="1" customWidth="1"/>
    <col min="3" max="11" width="26.28515625" style="11" customWidth="1"/>
    <col min="12" max="16384" width="21.28515625" style="11"/>
  </cols>
  <sheetData>
    <row r="1" spans="1:12" ht="22.5" customHeight="1" x14ac:dyDescent="0.25"/>
    <row r="2" spans="1:12" x14ac:dyDescent="0.25">
      <c r="A2" s="134"/>
    </row>
    <row r="3" spans="1:12" ht="22.5" customHeight="1" x14ac:dyDescent="0.25">
      <c r="B3" s="298" t="s">
        <v>306</v>
      </c>
      <c r="C3" s="299"/>
      <c r="D3" s="299"/>
      <c r="E3" s="299"/>
      <c r="F3" s="299"/>
      <c r="G3" s="299"/>
      <c r="H3" s="299"/>
      <c r="I3" s="299"/>
      <c r="J3" s="299"/>
      <c r="K3" s="299"/>
      <c r="L3" s="300"/>
    </row>
    <row r="4" spans="1:12" ht="51.75" customHeight="1" x14ac:dyDescent="0.25">
      <c r="B4" s="136" t="s">
        <v>0</v>
      </c>
      <c r="C4" s="137" t="s">
        <v>105</v>
      </c>
      <c r="D4" s="137" t="s">
        <v>197</v>
      </c>
      <c r="E4" s="137" t="s">
        <v>208</v>
      </c>
      <c r="F4" s="137" t="s">
        <v>106</v>
      </c>
      <c r="G4" s="137" t="s">
        <v>55</v>
      </c>
      <c r="H4" s="138" t="s">
        <v>49</v>
      </c>
      <c r="I4" s="137" t="s">
        <v>107</v>
      </c>
      <c r="J4" s="138" t="s">
        <v>67</v>
      </c>
      <c r="K4" s="137" t="s">
        <v>56</v>
      </c>
      <c r="L4" s="201" t="s">
        <v>143</v>
      </c>
    </row>
    <row r="5" spans="1:12" ht="30" customHeight="1" x14ac:dyDescent="0.25">
      <c r="B5" s="139" t="s">
        <v>108</v>
      </c>
      <c r="C5" s="117">
        <v>550000</v>
      </c>
      <c r="D5" s="117">
        <v>699000</v>
      </c>
      <c r="E5" s="117">
        <v>180000</v>
      </c>
      <c r="F5" s="117">
        <v>150000</v>
      </c>
      <c r="G5" s="117">
        <v>800000</v>
      </c>
      <c r="H5" s="117">
        <v>300000</v>
      </c>
      <c r="I5" s="117">
        <v>150000</v>
      </c>
      <c r="J5" s="117">
        <v>500000</v>
      </c>
      <c r="K5" s="117">
        <v>150000</v>
      </c>
      <c r="L5" s="149">
        <v>200000</v>
      </c>
    </row>
    <row r="6" spans="1:12" ht="30" customHeight="1" x14ac:dyDescent="0.25">
      <c r="B6" s="139" t="s">
        <v>109</v>
      </c>
      <c r="C6" s="117">
        <v>0</v>
      </c>
      <c r="D6" s="117">
        <v>0</v>
      </c>
      <c r="E6" s="117">
        <v>0</v>
      </c>
      <c r="F6" s="117">
        <v>0</v>
      </c>
      <c r="G6" s="117">
        <v>0</v>
      </c>
      <c r="H6" s="117">
        <v>0</v>
      </c>
      <c r="I6" s="117">
        <v>0</v>
      </c>
      <c r="J6" s="117">
        <v>0</v>
      </c>
      <c r="K6" s="117">
        <v>0</v>
      </c>
      <c r="L6" s="149">
        <v>0</v>
      </c>
    </row>
    <row r="7" spans="1:12" ht="30" customHeight="1" x14ac:dyDescent="0.25">
      <c r="B7" s="139" t="s">
        <v>110</v>
      </c>
      <c r="C7" s="117">
        <v>7347</v>
      </c>
      <c r="D7" s="117">
        <v>6319</v>
      </c>
      <c r="E7" s="117">
        <v>0</v>
      </c>
      <c r="F7" s="117">
        <v>778</v>
      </c>
      <c r="G7" s="117">
        <v>0</v>
      </c>
      <c r="H7" s="117">
        <v>79</v>
      </c>
      <c r="I7" s="117">
        <v>0</v>
      </c>
      <c r="J7" s="117">
        <v>512710</v>
      </c>
      <c r="K7" s="117">
        <v>0</v>
      </c>
      <c r="L7" s="149">
        <v>0</v>
      </c>
    </row>
    <row r="8" spans="1:12" ht="30" customHeight="1" x14ac:dyDescent="0.25">
      <c r="B8" s="139" t="s">
        <v>111</v>
      </c>
      <c r="C8" s="117">
        <v>47144</v>
      </c>
      <c r="D8" s="117">
        <v>-564843</v>
      </c>
      <c r="E8" s="117">
        <v>0</v>
      </c>
      <c r="F8" s="117">
        <v>5363</v>
      </c>
      <c r="G8" s="117">
        <v>1306164</v>
      </c>
      <c r="H8" s="117">
        <v>21057</v>
      </c>
      <c r="I8" s="117">
        <v>152203</v>
      </c>
      <c r="J8" s="117">
        <v>0</v>
      </c>
      <c r="K8" s="117">
        <v>200507</v>
      </c>
      <c r="L8" s="149">
        <v>393013</v>
      </c>
    </row>
    <row r="9" spans="1:12" ht="30" customHeight="1" x14ac:dyDescent="0.25">
      <c r="B9" s="139" t="s">
        <v>112</v>
      </c>
      <c r="C9" s="117">
        <v>-100953</v>
      </c>
      <c r="D9" s="117">
        <v>415762</v>
      </c>
      <c r="E9" s="117">
        <v>0</v>
      </c>
      <c r="F9" s="117">
        <v>0</v>
      </c>
      <c r="G9" s="117">
        <v>136178</v>
      </c>
      <c r="H9" s="117">
        <v>0</v>
      </c>
      <c r="I9" s="117">
        <v>-17908</v>
      </c>
      <c r="J9" s="117">
        <v>0</v>
      </c>
      <c r="K9" s="117">
        <v>0</v>
      </c>
      <c r="L9" s="149">
        <v>8473</v>
      </c>
    </row>
    <row r="10" spans="1:12" ht="30" customHeight="1" x14ac:dyDescent="0.25">
      <c r="B10" s="139" t="s">
        <v>113</v>
      </c>
      <c r="C10" s="117">
        <v>0</v>
      </c>
      <c r="D10" s="117">
        <v>0</v>
      </c>
      <c r="E10" s="117">
        <v>8840203</v>
      </c>
      <c r="F10" s="117">
        <v>195823</v>
      </c>
      <c r="G10" s="117">
        <v>-91038</v>
      </c>
      <c r="H10" s="117">
        <v>120710</v>
      </c>
      <c r="I10" s="117">
        <v>0</v>
      </c>
      <c r="J10" s="117">
        <v>0</v>
      </c>
      <c r="K10" s="117">
        <v>0</v>
      </c>
      <c r="L10" s="149">
        <v>0</v>
      </c>
    </row>
    <row r="11" spans="1:12" ht="30" customHeight="1" x14ac:dyDescent="0.25">
      <c r="B11" s="140" t="s">
        <v>114</v>
      </c>
      <c r="C11" s="141">
        <v>503538</v>
      </c>
      <c r="D11" s="141">
        <v>556237</v>
      </c>
      <c r="E11" s="141">
        <v>9020203</v>
      </c>
      <c r="F11" s="141">
        <v>351964</v>
      </c>
      <c r="G11" s="141">
        <v>2151304</v>
      </c>
      <c r="H11" s="141">
        <v>441846</v>
      </c>
      <c r="I11" s="141">
        <v>284295</v>
      </c>
      <c r="J11" s="141">
        <v>1012710</v>
      </c>
      <c r="K11" s="141">
        <v>350507</v>
      </c>
      <c r="L11" s="151">
        <v>601486</v>
      </c>
    </row>
    <row r="12" spans="1:12" ht="30" customHeight="1" x14ac:dyDescent="0.25">
      <c r="B12" s="139" t="s">
        <v>115</v>
      </c>
      <c r="C12" s="117">
        <v>205099</v>
      </c>
      <c r="D12" s="117">
        <v>0</v>
      </c>
      <c r="E12" s="117">
        <v>776103</v>
      </c>
      <c r="F12" s="117">
        <v>220</v>
      </c>
      <c r="G12" s="117">
        <v>361666</v>
      </c>
      <c r="H12" s="117">
        <v>49156</v>
      </c>
      <c r="I12" s="117">
        <v>43167</v>
      </c>
      <c r="J12" s="117">
        <v>480540</v>
      </c>
      <c r="K12" s="117">
        <v>6537</v>
      </c>
      <c r="L12" s="149">
        <v>6384</v>
      </c>
    </row>
    <row r="13" spans="1:12" ht="30" customHeight="1" x14ac:dyDescent="0.25">
      <c r="B13" s="142" t="s">
        <v>116</v>
      </c>
      <c r="C13" s="117">
        <v>4132946</v>
      </c>
      <c r="D13" s="117">
        <v>2031687</v>
      </c>
      <c r="E13" s="117">
        <v>53933385</v>
      </c>
      <c r="F13" s="117">
        <v>458680</v>
      </c>
      <c r="G13" s="117">
        <v>8070729</v>
      </c>
      <c r="H13" s="117">
        <v>0</v>
      </c>
      <c r="I13" s="117">
        <v>515737</v>
      </c>
      <c r="J13" s="117">
        <v>71203</v>
      </c>
      <c r="K13" s="117">
        <v>14975</v>
      </c>
      <c r="L13" s="149">
        <v>6209863</v>
      </c>
    </row>
    <row r="14" spans="1:12" ht="30" customHeight="1" x14ac:dyDescent="0.25">
      <c r="B14" s="142" t="s">
        <v>117</v>
      </c>
      <c r="C14" s="117">
        <v>20205</v>
      </c>
      <c r="D14" s="117">
        <v>400000</v>
      </c>
      <c r="E14" s="117">
        <v>3789913</v>
      </c>
      <c r="F14" s="117">
        <v>0</v>
      </c>
      <c r="G14" s="117">
        <v>473809</v>
      </c>
      <c r="H14" s="117">
        <v>30844</v>
      </c>
      <c r="I14" s="117">
        <v>0</v>
      </c>
      <c r="J14" s="117">
        <v>219731</v>
      </c>
      <c r="K14" s="117">
        <v>86747</v>
      </c>
      <c r="L14" s="149">
        <v>20976</v>
      </c>
    </row>
    <row r="15" spans="1:12" ht="30" customHeight="1" x14ac:dyDescent="0.25">
      <c r="B15" s="142" t="s">
        <v>118</v>
      </c>
      <c r="C15" s="117">
        <v>61830</v>
      </c>
      <c r="D15" s="117">
        <v>222739</v>
      </c>
      <c r="E15" s="117">
        <v>1826982</v>
      </c>
      <c r="F15" s="117">
        <v>34535</v>
      </c>
      <c r="G15" s="117">
        <v>407739</v>
      </c>
      <c r="H15" s="117">
        <v>67527</v>
      </c>
      <c r="I15" s="117">
        <v>96980</v>
      </c>
      <c r="J15" s="117">
        <v>109611</v>
      </c>
      <c r="K15" s="117">
        <v>35953</v>
      </c>
      <c r="L15" s="149">
        <v>52925</v>
      </c>
    </row>
    <row r="16" spans="1:12" ht="30" customHeight="1" thickBot="1" x14ac:dyDescent="0.3">
      <c r="B16" s="143" t="s">
        <v>119</v>
      </c>
      <c r="C16" s="144">
        <v>4923617</v>
      </c>
      <c r="D16" s="144">
        <v>3210664</v>
      </c>
      <c r="E16" s="144">
        <v>69346586</v>
      </c>
      <c r="F16" s="144">
        <v>845400</v>
      </c>
      <c r="G16" s="144">
        <v>11465247</v>
      </c>
      <c r="H16" s="144">
        <v>589373</v>
      </c>
      <c r="I16" s="144">
        <v>940180</v>
      </c>
      <c r="J16" s="144">
        <v>1893795</v>
      </c>
      <c r="K16" s="144">
        <v>494718</v>
      </c>
      <c r="L16" s="154">
        <v>6891633</v>
      </c>
    </row>
    <row r="17" spans="2:12" ht="30" customHeight="1" thickTop="1" x14ac:dyDescent="0.25">
      <c r="B17" s="145" t="s">
        <v>120</v>
      </c>
      <c r="C17" s="115">
        <v>0</v>
      </c>
      <c r="D17" s="115">
        <v>0</v>
      </c>
      <c r="E17" s="115">
        <v>129747</v>
      </c>
      <c r="F17" s="115">
        <v>0</v>
      </c>
      <c r="G17" s="115">
        <v>0</v>
      </c>
      <c r="H17" s="115">
        <v>0</v>
      </c>
      <c r="I17" s="115">
        <v>0</v>
      </c>
      <c r="J17" s="115">
        <v>0</v>
      </c>
      <c r="K17" s="115">
        <v>0</v>
      </c>
      <c r="L17" s="156">
        <v>0</v>
      </c>
    </row>
    <row r="18" spans="2:12" ht="30" customHeight="1" x14ac:dyDescent="0.25">
      <c r="B18" s="142" t="s">
        <v>121</v>
      </c>
      <c r="C18" s="117">
        <v>273000</v>
      </c>
      <c r="D18" s="117">
        <v>0</v>
      </c>
      <c r="E18" s="117">
        <v>5793805</v>
      </c>
      <c r="F18" s="117">
        <v>524000</v>
      </c>
      <c r="G18" s="117">
        <v>2194500</v>
      </c>
      <c r="H18" s="117">
        <v>0</v>
      </c>
      <c r="I18" s="117">
        <v>370000</v>
      </c>
      <c r="J18" s="117">
        <v>0</v>
      </c>
      <c r="K18" s="117">
        <v>78000</v>
      </c>
      <c r="L18" s="149">
        <v>1110736</v>
      </c>
    </row>
    <row r="19" spans="2:12" ht="30" customHeight="1" x14ac:dyDescent="0.25">
      <c r="B19" s="142" t="s">
        <v>122</v>
      </c>
      <c r="C19" s="117">
        <v>12884</v>
      </c>
      <c r="D19" s="117">
        <v>45385</v>
      </c>
      <c r="E19" s="117">
        <v>307711</v>
      </c>
      <c r="F19" s="117">
        <v>10776</v>
      </c>
      <c r="G19" s="117">
        <v>123230</v>
      </c>
      <c r="H19" s="117">
        <v>0</v>
      </c>
      <c r="I19" s="117">
        <v>673</v>
      </c>
      <c r="J19" s="117">
        <v>0</v>
      </c>
      <c r="K19" s="117">
        <v>4</v>
      </c>
      <c r="L19" s="149">
        <v>1476</v>
      </c>
    </row>
    <row r="20" spans="2:12" ht="30" customHeight="1" x14ac:dyDescent="0.25">
      <c r="B20" s="142" t="s">
        <v>123</v>
      </c>
      <c r="C20" s="117">
        <v>3323122</v>
      </c>
      <c r="D20" s="117">
        <v>1829812</v>
      </c>
      <c r="E20" s="117">
        <v>28925615</v>
      </c>
      <c r="F20" s="117">
        <v>165600</v>
      </c>
      <c r="G20" s="117">
        <v>4420328</v>
      </c>
      <c r="H20" s="117">
        <v>324717</v>
      </c>
      <c r="I20" s="117">
        <v>156793</v>
      </c>
      <c r="J20" s="117">
        <v>1137142</v>
      </c>
      <c r="K20" s="117">
        <v>307455</v>
      </c>
      <c r="L20" s="149">
        <v>5099329</v>
      </c>
    </row>
    <row r="21" spans="2:12" ht="30" customHeight="1" x14ac:dyDescent="0.25">
      <c r="B21" s="142" t="s">
        <v>124</v>
      </c>
      <c r="C21" s="117">
        <v>42326</v>
      </c>
      <c r="D21" s="117">
        <v>0</v>
      </c>
      <c r="E21" s="117">
        <v>0</v>
      </c>
      <c r="F21" s="117">
        <v>0</v>
      </c>
      <c r="G21" s="117">
        <v>580095</v>
      </c>
      <c r="H21" s="117">
        <v>0</v>
      </c>
      <c r="I21" s="117">
        <v>0</v>
      </c>
      <c r="J21" s="117">
        <v>0</v>
      </c>
      <c r="K21" s="117">
        <v>0</v>
      </c>
      <c r="L21" s="149">
        <v>0</v>
      </c>
    </row>
    <row r="22" spans="2:12" ht="30" customHeight="1" x14ac:dyDescent="0.25">
      <c r="B22" s="142" t="s">
        <v>125</v>
      </c>
      <c r="C22" s="117">
        <v>0</v>
      </c>
      <c r="D22" s="117">
        <v>0</v>
      </c>
      <c r="E22" s="117">
        <v>2967034</v>
      </c>
      <c r="F22" s="117">
        <v>0</v>
      </c>
      <c r="G22" s="117">
        <v>0</v>
      </c>
      <c r="H22" s="117">
        <v>0</v>
      </c>
      <c r="I22" s="117">
        <v>0</v>
      </c>
      <c r="J22" s="117">
        <v>0</v>
      </c>
      <c r="K22" s="117">
        <v>0</v>
      </c>
      <c r="L22" s="149">
        <v>0</v>
      </c>
    </row>
    <row r="23" spans="2:12" ht="30" customHeight="1" x14ac:dyDescent="0.25">
      <c r="B23" s="142" t="s">
        <v>126</v>
      </c>
      <c r="C23" s="117">
        <v>92181</v>
      </c>
      <c r="D23" s="117">
        <v>0</v>
      </c>
      <c r="E23" s="117">
        <v>664749</v>
      </c>
      <c r="F23" s="117">
        <v>0</v>
      </c>
      <c r="G23" s="117">
        <v>374621</v>
      </c>
      <c r="H23" s="117">
        <v>10191</v>
      </c>
      <c r="I23" s="117">
        <v>0</v>
      </c>
      <c r="J23" s="117">
        <v>86971</v>
      </c>
      <c r="K23" s="117">
        <v>0</v>
      </c>
      <c r="L23" s="149">
        <v>180311</v>
      </c>
    </row>
    <row r="24" spans="2:12" ht="30" customHeight="1" x14ac:dyDescent="0.25">
      <c r="B24" s="142" t="s">
        <v>127</v>
      </c>
      <c r="C24" s="117">
        <v>116556</v>
      </c>
      <c r="D24" s="117">
        <v>0</v>
      </c>
      <c r="E24" s="117">
        <v>0</v>
      </c>
      <c r="F24" s="117">
        <v>0</v>
      </c>
      <c r="G24" s="117">
        <v>11985</v>
      </c>
      <c r="H24" s="117">
        <v>0</v>
      </c>
      <c r="I24" s="117">
        <v>0</v>
      </c>
      <c r="J24" s="117">
        <v>0</v>
      </c>
      <c r="K24" s="117">
        <v>0</v>
      </c>
      <c r="L24" s="149">
        <v>0</v>
      </c>
    </row>
    <row r="25" spans="2:12" ht="30" customHeight="1" x14ac:dyDescent="0.25">
      <c r="B25" s="142" t="s">
        <v>128</v>
      </c>
      <c r="C25" s="117">
        <v>0</v>
      </c>
      <c r="D25" s="117">
        <v>0</v>
      </c>
      <c r="E25" s="117">
        <v>0</v>
      </c>
      <c r="F25" s="117">
        <v>0</v>
      </c>
      <c r="G25" s="117">
        <v>0</v>
      </c>
      <c r="H25" s="117">
        <v>0</v>
      </c>
      <c r="I25" s="117">
        <v>0</v>
      </c>
      <c r="J25" s="117">
        <v>0</v>
      </c>
      <c r="K25" s="117">
        <v>0</v>
      </c>
      <c r="L25" s="149">
        <v>0</v>
      </c>
    </row>
    <row r="26" spans="2:12" ht="30" customHeight="1" x14ac:dyDescent="0.25">
      <c r="B26" s="142" t="s">
        <v>129</v>
      </c>
      <c r="C26" s="117">
        <v>218194</v>
      </c>
      <c r="D26" s="117">
        <v>0</v>
      </c>
      <c r="E26" s="117">
        <v>9940508</v>
      </c>
      <c r="F26" s="117">
        <v>2</v>
      </c>
      <c r="G26" s="117">
        <v>881196</v>
      </c>
      <c r="H26" s="117">
        <v>0</v>
      </c>
      <c r="I26" s="117">
        <v>1476</v>
      </c>
      <c r="J26" s="117">
        <v>7307</v>
      </c>
      <c r="K26" s="117">
        <v>0</v>
      </c>
      <c r="L26" s="149">
        <v>187761</v>
      </c>
    </row>
    <row r="27" spans="2:12" ht="30" customHeight="1" x14ac:dyDescent="0.25">
      <c r="B27" s="142" t="s">
        <v>130</v>
      </c>
      <c r="C27" s="117">
        <v>10369</v>
      </c>
      <c r="D27" s="117">
        <v>0</v>
      </c>
      <c r="E27" s="117">
        <v>108354</v>
      </c>
      <c r="F27" s="117">
        <v>0</v>
      </c>
      <c r="G27" s="117">
        <v>20940</v>
      </c>
      <c r="H27" s="117">
        <v>0</v>
      </c>
      <c r="I27" s="117">
        <v>1264</v>
      </c>
      <c r="J27" s="117">
        <v>0</v>
      </c>
      <c r="K27" s="117">
        <v>0</v>
      </c>
      <c r="L27" s="149">
        <v>0</v>
      </c>
    </row>
    <row r="28" spans="2:12" ht="30" customHeight="1" x14ac:dyDescent="0.25">
      <c r="B28" s="142" t="s">
        <v>131</v>
      </c>
      <c r="C28" s="117">
        <v>0</v>
      </c>
      <c r="D28" s="117">
        <v>0</v>
      </c>
      <c r="E28" s="117">
        <v>0</v>
      </c>
      <c r="F28" s="117">
        <v>0</v>
      </c>
      <c r="G28" s="117">
        <v>0</v>
      </c>
      <c r="H28" s="117">
        <v>0</v>
      </c>
      <c r="I28" s="117">
        <v>0</v>
      </c>
      <c r="J28" s="117">
        <v>0</v>
      </c>
      <c r="K28" s="117">
        <v>0</v>
      </c>
      <c r="L28" s="149">
        <v>0</v>
      </c>
    </row>
    <row r="29" spans="2:12" ht="30" customHeight="1" x14ac:dyDescent="0.25">
      <c r="B29" s="142" t="s">
        <v>132</v>
      </c>
      <c r="C29" s="117">
        <v>0</v>
      </c>
      <c r="D29" s="117">
        <v>0</v>
      </c>
      <c r="E29" s="117">
        <v>0</v>
      </c>
      <c r="F29" s="117">
        <v>0</v>
      </c>
      <c r="G29" s="117">
        <v>0</v>
      </c>
      <c r="H29" s="117">
        <v>0</v>
      </c>
      <c r="I29" s="117">
        <v>0</v>
      </c>
      <c r="J29" s="117">
        <v>0</v>
      </c>
      <c r="K29" s="117">
        <v>0</v>
      </c>
      <c r="L29" s="149">
        <v>0</v>
      </c>
    </row>
    <row r="30" spans="2:12" ht="30" customHeight="1" x14ac:dyDescent="0.25">
      <c r="B30" s="142" t="s">
        <v>133</v>
      </c>
      <c r="C30" s="117">
        <v>25062</v>
      </c>
      <c r="D30" s="117">
        <v>0</v>
      </c>
      <c r="E30" s="117">
        <v>1172600</v>
      </c>
      <c r="F30" s="117">
        <v>0</v>
      </c>
      <c r="G30" s="117">
        <v>332715</v>
      </c>
      <c r="H30" s="117">
        <v>0</v>
      </c>
      <c r="I30" s="117">
        <v>66557</v>
      </c>
      <c r="J30" s="117">
        <v>0</v>
      </c>
      <c r="K30" s="117">
        <v>0</v>
      </c>
      <c r="L30" s="149">
        <v>4342</v>
      </c>
    </row>
    <row r="31" spans="2:12" ht="30" customHeight="1" x14ac:dyDescent="0.25">
      <c r="B31" s="142" t="s">
        <v>134</v>
      </c>
      <c r="C31" s="117">
        <v>0</v>
      </c>
      <c r="D31" s="117">
        <v>0</v>
      </c>
      <c r="E31" s="117">
        <v>1182331</v>
      </c>
      <c r="F31" s="117">
        <v>0</v>
      </c>
      <c r="G31" s="117">
        <v>112140</v>
      </c>
      <c r="H31" s="117">
        <v>0</v>
      </c>
      <c r="I31" s="117">
        <v>0</v>
      </c>
      <c r="J31" s="117">
        <v>0</v>
      </c>
      <c r="K31" s="117">
        <v>0</v>
      </c>
      <c r="L31" s="149">
        <v>0</v>
      </c>
    </row>
    <row r="32" spans="2:12" ht="30" customHeight="1" x14ac:dyDescent="0.25">
      <c r="B32" s="142" t="s">
        <v>135</v>
      </c>
      <c r="C32" s="117">
        <v>574316</v>
      </c>
      <c r="D32" s="117">
        <v>338201</v>
      </c>
      <c r="E32" s="117">
        <v>897840</v>
      </c>
      <c r="F32" s="117">
        <v>35000</v>
      </c>
      <c r="G32" s="117">
        <v>758728</v>
      </c>
      <c r="H32" s="117">
        <v>166639</v>
      </c>
      <c r="I32" s="117">
        <v>289964</v>
      </c>
      <c r="J32" s="117">
        <v>212968</v>
      </c>
      <c r="K32" s="117">
        <v>55671</v>
      </c>
      <c r="L32" s="149">
        <v>216801</v>
      </c>
    </row>
    <row r="33" spans="2:12" ht="30" customHeight="1" x14ac:dyDescent="0.25">
      <c r="B33" s="142" t="s">
        <v>136</v>
      </c>
      <c r="C33" s="117">
        <v>7698</v>
      </c>
      <c r="D33" s="117">
        <v>111569</v>
      </c>
      <c r="E33" s="117">
        <v>619672</v>
      </c>
      <c r="F33" s="117">
        <v>7218</v>
      </c>
      <c r="G33" s="117">
        <v>58454</v>
      </c>
      <c r="H33" s="117">
        <v>144</v>
      </c>
      <c r="I33" s="117">
        <v>5847</v>
      </c>
      <c r="J33" s="117">
        <v>110490</v>
      </c>
      <c r="K33" s="117">
        <v>2653</v>
      </c>
      <c r="L33" s="149">
        <v>2839</v>
      </c>
    </row>
    <row r="34" spans="2:12" ht="30" customHeight="1" x14ac:dyDescent="0.25">
      <c r="B34" s="142" t="s">
        <v>137</v>
      </c>
      <c r="C34" s="117">
        <v>178192</v>
      </c>
      <c r="D34" s="117">
        <v>53157</v>
      </c>
      <c r="E34" s="117">
        <v>720338</v>
      </c>
      <c r="F34" s="117">
        <v>16530</v>
      </c>
      <c r="G34" s="117">
        <v>625343</v>
      </c>
      <c r="H34" s="117">
        <v>54711</v>
      </c>
      <c r="I34" s="117">
        <v>0</v>
      </c>
      <c r="J34" s="117">
        <v>315305</v>
      </c>
      <c r="K34" s="117">
        <v>40697</v>
      </c>
      <c r="L34" s="149">
        <v>6084</v>
      </c>
    </row>
    <row r="35" spans="2:12" ht="30" customHeight="1" x14ac:dyDescent="0.25">
      <c r="B35" s="142" t="s">
        <v>138</v>
      </c>
      <c r="C35" s="117">
        <v>28078</v>
      </c>
      <c r="D35" s="117">
        <v>0</v>
      </c>
      <c r="E35" s="117">
        <v>687803</v>
      </c>
      <c r="F35" s="117">
        <v>0</v>
      </c>
      <c r="G35" s="117">
        <v>388784</v>
      </c>
      <c r="H35" s="117">
        <v>0</v>
      </c>
      <c r="I35" s="117">
        <v>47506</v>
      </c>
      <c r="J35" s="117">
        <v>9021</v>
      </c>
      <c r="K35" s="117">
        <v>0</v>
      </c>
      <c r="L35" s="149">
        <v>0</v>
      </c>
    </row>
    <row r="36" spans="2:12" ht="30" customHeight="1" x14ac:dyDescent="0.25">
      <c r="B36" s="142" t="s">
        <v>139</v>
      </c>
      <c r="C36" s="117">
        <v>13864</v>
      </c>
      <c r="D36" s="117">
        <v>832540</v>
      </c>
      <c r="E36" s="117">
        <v>14208899</v>
      </c>
      <c r="F36" s="117">
        <v>86274</v>
      </c>
      <c r="G36" s="117">
        <v>575471</v>
      </c>
      <c r="H36" s="117">
        <v>32971</v>
      </c>
      <c r="I36" s="117">
        <v>0</v>
      </c>
      <c r="J36" s="117">
        <v>14591</v>
      </c>
      <c r="K36" s="117">
        <v>10237</v>
      </c>
      <c r="L36" s="149">
        <v>73354</v>
      </c>
    </row>
    <row r="37" spans="2:12" ht="30" customHeight="1" x14ac:dyDescent="0.25">
      <c r="B37" s="142" t="s">
        <v>140</v>
      </c>
      <c r="C37" s="117">
        <v>7775</v>
      </c>
      <c r="D37" s="117">
        <v>0</v>
      </c>
      <c r="E37" s="117">
        <v>1019580</v>
      </c>
      <c r="F37" s="117">
        <v>0</v>
      </c>
      <c r="G37" s="117">
        <v>6719</v>
      </c>
      <c r="H37" s="117">
        <v>0</v>
      </c>
      <c r="I37" s="117">
        <v>100</v>
      </c>
      <c r="J37" s="117">
        <v>0</v>
      </c>
      <c r="K37" s="117">
        <v>0</v>
      </c>
      <c r="L37" s="149">
        <v>8602</v>
      </c>
    </row>
    <row r="38" spans="2:12" ht="30" customHeight="1" thickBot="1" x14ac:dyDescent="0.3">
      <c r="B38" s="143" t="s">
        <v>141</v>
      </c>
      <c r="C38" s="144">
        <v>4923617</v>
      </c>
      <c r="D38" s="144">
        <v>3210664</v>
      </c>
      <c r="E38" s="144">
        <v>69346586</v>
      </c>
      <c r="F38" s="144">
        <v>845400</v>
      </c>
      <c r="G38" s="144">
        <v>11465247</v>
      </c>
      <c r="H38" s="144">
        <v>589373</v>
      </c>
      <c r="I38" s="144">
        <v>940180</v>
      </c>
      <c r="J38" s="144">
        <v>1893795</v>
      </c>
      <c r="K38" s="144">
        <v>494718</v>
      </c>
      <c r="L38" s="154">
        <v>6891633</v>
      </c>
    </row>
    <row r="39" spans="2:12" ht="15.75" thickTop="1" x14ac:dyDescent="0.25">
      <c r="B39" s="296" t="s">
        <v>52</v>
      </c>
      <c r="C39" s="296"/>
      <c r="D39" s="296"/>
      <c r="E39" s="296"/>
      <c r="F39" s="296"/>
      <c r="G39" s="296"/>
      <c r="H39" s="296"/>
      <c r="I39" s="297" t="s">
        <v>183</v>
      </c>
      <c r="J39" s="297"/>
      <c r="K39" s="297"/>
    </row>
  </sheetData>
  <sheetProtection password="E931"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zoomScale="80" zoomScaleNormal="80" workbookViewId="0"/>
  </sheetViews>
  <sheetFormatPr defaultColWidth="19.42578125" defaultRowHeight="15" x14ac:dyDescent="0.25"/>
  <cols>
    <col min="1" max="1" width="14.42578125" style="36" customWidth="1"/>
    <col min="2" max="2" width="41" style="36" bestFit="1" customWidth="1"/>
    <col min="3" max="11" width="24.140625" style="36" customWidth="1"/>
    <col min="12" max="16384" width="19.42578125" style="36"/>
  </cols>
  <sheetData>
    <row r="1" spans="1:12" ht="33" customHeight="1" x14ac:dyDescent="0.25"/>
    <row r="2" spans="1:12" ht="18.75" customHeight="1" x14ac:dyDescent="0.25">
      <c r="A2" s="146"/>
      <c r="B2" s="301" t="s">
        <v>142</v>
      </c>
      <c r="C2" s="301"/>
      <c r="D2" s="301"/>
      <c r="E2" s="301"/>
      <c r="F2" s="301"/>
      <c r="G2" s="301"/>
      <c r="H2" s="301"/>
      <c r="I2" s="301"/>
      <c r="J2" s="301"/>
      <c r="K2" s="301"/>
    </row>
    <row r="3" spans="1:12" ht="26.25" customHeight="1" x14ac:dyDescent="0.25">
      <c r="B3" s="304" t="s">
        <v>307</v>
      </c>
      <c r="C3" s="305"/>
      <c r="D3" s="305"/>
      <c r="E3" s="305"/>
      <c r="F3" s="305"/>
      <c r="G3" s="305"/>
      <c r="H3" s="305"/>
      <c r="I3" s="305"/>
      <c r="J3" s="305"/>
      <c r="K3" s="305"/>
      <c r="L3" s="306"/>
    </row>
    <row r="4" spans="1:12" ht="48.75" customHeight="1" x14ac:dyDescent="0.25">
      <c r="B4" s="147" t="s">
        <v>0</v>
      </c>
      <c r="C4" s="201" t="s">
        <v>58</v>
      </c>
      <c r="D4" s="201" t="s">
        <v>144</v>
      </c>
      <c r="E4" s="201" t="s">
        <v>33</v>
      </c>
      <c r="F4" s="201" t="s">
        <v>34</v>
      </c>
      <c r="G4" s="201" t="s">
        <v>182</v>
      </c>
      <c r="H4" s="201" t="s">
        <v>50</v>
      </c>
      <c r="I4" s="201" t="s">
        <v>184</v>
      </c>
      <c r="J4" s="201" t="s">
        <v>145</v>
      </c>
      <c r="K4" s="201" t="s">
        <v>259</v>
      </c>
      <c r="L4" s="202" t="s">
        <v>146</v>
      </c>
    </row>
    <row r="5" spans="1:12" ht="28.5" customHeight="1" x14ac:dyDescent="0.25">
      <c r="B5" s="148" t="s">
        <v>108</v>
      </c>
      <c r="C5" s="149">
        <v>255000</v>
      </c>
      <c r="D5" s="149">
        <v>450000</v>
      </c>
      <c r="E5" s="149">
        <v>500000</v>
      </c>
      <c r="F5" s="149">
        <v>161388</v>
      </c>
      <c r="G5" s="149">
        <v>173000</v>
      </c>
      <c r="H5" s="149">
        <v>500000</v>
      </c>
      <c r="I5" s="149">
        <v>612340</v>
      </c>
      <c r="J5" s="149">
        <v>450000</v>
      </c>
      <c r="K5" s="149">
        <v>416726</v>
      </c>
      <c r="L5" s="149">
        <v>2174871</v>
      </c>
    </row>
    <row r="6" spans="1:12" ht="28.5" customHeight="1" x14ac:dyDescent="0.25">
      <c r="B6" s="148" t="s">
        <v>109</v>
      </c>
      <c r="C6" s="149">
        <v>0</v>
      </c>
      <c r="D6" s="149">
        <v>0</v>
      </c>
      <c r="E6" s="149">
        <v>0</v>
      </c>
      <c r="F6" s="149">
        <v>0</v>
      </c>
      <c r="G6" s="149">
        <v>0</v>
      </c>
      <c r="H6" s="149">
        <v>0</v>
      </c>
      <c r="I6" s="149">
        <v>0</v>
      </c>
      <c r="J6" s="149">
        <v>0</v>
      </c>
      <c r="K6" s="149">
        <v>491067</v>
      </c>
      <c r="L6" s="149">
        <v>1884957</v>
      </c>
    </row>
    <row r="7" spans="1:12" ht="28.5" customHeight="1" x14ac:dyDescent="0.25">
      <c r="B7" s="148" t="s">
        <v>110</v>
      </c>
      <c r="C7" s="149">
        <v>0</v>
      </c>
      <c r="D7" s="149">
        <v>0</v>
      </c>
      <c r="E7" s="149">
        <v>30241</v>
      </c>
      <c r="F7" s="149">
        <v>51009</v>
      </c>
      <c r="G7" s="149">
        <v>0</v>
      </c>
      <c r="H7" s="149">
        <v>0</v>
      </c>
      <c r="I7" s="149">
        <v>376565</v>
      </c>
      <c r="J7" s="149">
        <v>0</v>
      </c>
      <c r="K7" s="149">
        <v>0</v>
      </c>
      <c r="L7" s="149">
        <v>0</v>
      </c>
    </row>
    <row r="8" spans="1:12" ht="28.5" customHeight="1" x14ac:dyDescent="0.25">
      <c r="B8" s="148" t="s">
        <v>111</v>
      </c>
      <c r="C8" s="149">
        <v>0</v>
      </c>
      <c r="D8" s="149">
        <v>7347794</v>
      </c>
      <c r="E8" s="149">
        <v>2641107</v>
      </c>
      <c r="F8" s="149">
        <v>318516</v>
      </c>
      <c r="G8" s="149">
        <v>23898</v>
      </c>
      <c r="H8" s="149">
        <v>4088007</v>
      </c>
      <c r="I8" s="149">
        <v>2274976</v>
      </c>
      <c r="J8" s="149">
        <v>1712230</v>
      </c>
      <c r="K8" s="149">
        <v>0</v>
      </c>
      <c r="L8" s="149">
        <v>0</v>
      </c>
    </row>
    <row r="9" spans="1:12" ht="28.5" customHeight="1" x14ac:dyDescent="0.25">
      <c r="B9" s="148" t="s">
        <v>112</v>
      </c>
      <c r="C9" s="149">
        <v>0</v>
      </c>
      <c r="D9" s="149">
        <v>2357764</v>
      </c>
      <c r="E9" s="149">
        <v>1800983</v>
      </c>
      <c r="F9" s="149">
        <v>-3358</v>
      </c>
      <c r="G9" s="149">
        <v>-7552</v>
      </c>
      <c r="H9" s="149">
        <v>0</v>
      </c>
      <c r="I9" s="149">
        <v>-342796</v>
      </c>
      <c r="J9" s="149">
        <v>62000</v>
      </c>
      <c r="K9" s="149">
        <v>-1287804</v>
      </c>
      <c r="L9" s="149">
        <v>-2528091</v>
      </c>
    </row>
    <row r="10" spans="1:12" ht="28.5" customHeight="1" x14ac:dyDescent="0.25">
      <c r="B10" s="148" t="s">
        <v>113</v>
      </c>
      <c r="C10" s="149">
        <v>0</v>
      </c>
      <c r="D10" s="149">
        <v>0</v>
      </c>
      <c r="E10" s="149">
        <v>0</v>
      </c>
      <c r="F10" s="149">
        <v>1718247</v>
      </c>
      <c r="G10" s="149">
        <v>0</v>
      </c>
      <c r="H10" s="149">
        <v>39841</v>
      </c>
      <c r="I10" s="149">
        <v>0</v>
      </c>
      <c r="J10" s="149">
        <v>0</v>
      </c>
      <c r="K10" s="149">
        <v>710379</v>
      </c>
      <c r="L10" s="149">
        <v>0</v>
      </c>
    </row>
    <row r="11" spans="1:12" ht="28.5" customHeight="1" x14ac:dyDescent="0.25">
      <c r="B11" s="150" t="s">
        <v>114</v>
      </c>
      <c r="C11" s="151">
        <v>255000</v>
      </c>
      <c r="D11" s="151">
        <v>10155558</v>
      </c>
      <c r="E11" s="151">
        <v>4972331</v>
      </c>
      <c r="F11" s="151">
        <v>2245802</v>
      </c>
      <c r="G11" s="151">
        <v>189346</v>
      </c>
      <c r="H11" s="151">
        <v>4627848</v>
      </c>
      <c r="I11" s="151">
        <v>2921084</v>
      </c>
      <c r="J11" s="151">
        <v>2224230</v>
      </c>
      <c r="K11" s="151">
        <v>330368</v>
      </c>
      <c r="L11" s="151">
        <v>1531736</v>
      </c>
    </row>
    <row r="12" spans="1:12" ht="28.5" customHeight="1" x14ac:dyDescent="0.25">
      <c r="B12" s="148" t="s">
        <v>115</v>
      </c>
      <c r="C12" s="149">
        <v>62671</v>
      </c>
      <c r="D12" s="149">
        <v>125178</v>
      </c>
      <c r="E12" s="149">
        <v>1053916</v>
      </c>
      <c r="F12" s="149">
        <v>0</v>
      </c>
      <c r="G12" s="149">
        <v>9025</v>
      </c>
      <c r="H12" s="149">
        <v>0</v>
      </c>
      <c r="I12" s="149">
        <v>303322</v>
      </c>
      <c r="J12" s="149">
        <v>100388</v>
      </c>
      <c r="K12" s="149">
        <v>281527</v>
      </c>
      <c r="L12" s="149">
        <v>360441</v>
      </c>
    </row>
    <row r="13" spans="1:12" ht="28.5" customHeight="1" x14ac:dyDescent="0.25">
      <c r="B13" s="152" t="s">
        <v>116</v>
      </c>
      <c r="C13" s="149">
        <v>0</v>
      </c>
      <c r="D13" s="149">
        <v>62014542</v>
      </c>
      <c r="E13" s="149">
        <v>61813600</v>
      </c>
      <c r="F13" s="149">
        <v>29050701</v>
      </c>
      <c r="G13" s="149">
        <v>675072</v>
      </c>
      <c r="H13" s="149">
        <v>2405710</v>
      </c>
      <c r="I13" s="149">
        <v>19334919</v>
      </c>
      <c r="J13" s="149">
        <v>8402041</v>
      </c>
      <c r="K13" s="149">
        <v>1527448</v>
      </c>
      <c r="L13" s="149">
        <v>12219820</v>
      </c>
    </row>
    <row r="14" spans="1:12" ht="28.5" customHeight="1" x14ac:dyDescent="0.25">
      <c r="B14" s="152" t="s">
        <v>117</v>
      </c>
      <c r="C14" s="149">
        <v>0</v>
      </c>
      <c r="D14" s="149">
        <v>1502988</v>
      </c>
      <c r="E14" s="149">
        <v>63508</v>
      </c>
      <c r="F14" s="149">
        <v>34760</v>
      </c>
      <c r="G14" s="149">
        <v>0</v>
      </c>
      <c r="H14" s="149">
        <v>0</v>
      </c>
      <c r="I14" s="149">
        <v>1136374</v>
      </c>
      <c r="J14" s="149">
        <v>628597</v>
      </c>
      <c r="K14" s="149">
        <v>205918</v>
      </c>
      <c r="L14" s="149">
        <v>0</v>
      </c>
    </row>
    <row r="15" spans="1:12" ht="28.5" customHeight="1" x14ac:dyDescent="0.25">
      <c r="B15" s="152" t="s">
        <v>118</v>
      </c>
      <c r="C15" s="149">
        <v>875581</v>
      </c>
      <c r="D15" s="149">
        <v>600242</v>
      </c>
      <c r="E15" s="149">
        <v>1022330</v>
      </c>
      <c r="F15" s="149">
        <v>465569</v>
      </c>
      <c r="G15" s="149">
        <v>12000</v>
      </c>
      <c r="H15" s="149">
        <v>1696771</v>
      </c>
      <c r="I15" s="149">
        <v>703919</v>
      </c>
      <c r="J15" s="149">
        <v>173195</v>
      </c>
      <c r="K15" s="149">
        <v>208507</v>
      </c>
      <c r="L15" s="149">
        <v>859849</v>
      </c>
    </row>
    <row r="16" spans="1:12" ht="28.5" customHeight="1" thickBot="1" x14ac:dyDescent="0.3">
      <c r="B16" s="153" t="s">
        <v>119</v>
      </c>
      <c r="C16" s="154">
        <v>1193252</v>
      </c>
      <c r="D16" s="154">
        <v>74398507</v>
      </c>
      <c r="E16" s="154">
        <v>68925684</v>
      </c>
      <c r="F16" s="154">
        <v>31796832</v>
      </c>
      <c r="G16" s="154">
        <v>885443</v>
      </c>
      <c r="H16" s="154">
        <v>8730329</v>
      </c>
      <c r="I16" s="154">
        <v>24399619</v>
      </c>
      <c r="J16" s="154">
        <v>11528452</v>
      </c>
      <c r="K16" s="154">
        <v>2553768</v>
      </c>
      <c r="L16" s="154">
        <v>14971846</v>
      </c>
    </row>
    <row r="17" spans="2:12" ht="28.5" customHeight="1" thickTop="1" x14ac:dyDescent="0.25">
      <c r="B17" s="155" t="s">
        <v>120</v>
      </c>
      <c r="C17" s="156">
        <v>0</v>
      </c>
      <c r="D17" s="156">
        <v>0</v>
      </c>
      <c r="E17" s="156">
        <v>0</v>
      </c>
      <c r="F17" s="156">
        <v>1103301</v>
      </c>
      <c r="G17" s="156">
        <v>0</v>
      </c>
      <c r="H17" s="156">
        <v>0</v>
      </c>
      <c r="I17" s="156">
        <v>559091</v>
      </c>
      <c r="J17" s="156">
        <v>0</v>
      </c>
      <c r="K17" s="156">
        <v>90000</v>
      </c>
      <c r="L17" s="156">
        <v>0</v>
      </c>
    </row>
    <row r="18" spans="2:12" ht="28.5" customHeight="1" x14ac:dyDescent="0.25">
      <c r="B18" s="152" t="s">
        <v>121</v>
      </c>
      <c r="C18" s="149">
        <v>0</v>
      </c>
      <c r="D18" s="156">
        <v>10276000</v>
      </c>
      <c r="E18" s="149">
        <v>4386762</v>
      </c>
      <c r="F18" s="149">
        <v>1903042</v>
      </c>
      <c r="G18" s="149">
        <v>150000</v>
      </c>
      <c r="H18" s="149">
        <v>1601205</v>
      </c>
      <c r="I18" s="149">
        <v>1066500</v>
      </c>
      <c r="J18" s="149">
        <v>4675394</v>
      </c>
      <c r="K18" s="149">
        <v>755000</v>
      </c>
      <c r="L18" s="162">
        <v>2274132</v>
      </c>
    </row>
    <row r="19" spans="2:12" ht="28.5" customHeight="1" x14ac:dyDescent="0.25">
      <c r="B19" s="152" t="s">
        <v>122</v>
      </c>
      <c r="C19" s="149">
        <v>0</v>
      </c>
      <c r="D19" s="149">
        <v>90904</v>
      </c>
      <c r="E19" s="149">
        <v>58427</v>
      </c>
      <c r="F19" s="149">
        <v>16698</v>
      </c>
      <c r="G19" s="149">
        <v>14996</v>
      </c>
      <c r="H19" s="149">
        <v>0</v>
      </c>
      <c r="I19" s="149">
        <v>100593</v>
      </c>
      <c r="J19" s="149">
        <v>59948</v>
      </c>
      <c r="K19" s="149">
        <v>13419</v>
      </c>
      <c r="L19" s="162">
        <v>141386</v>
      </c>
    </row>
    <row r="20" spans="2:12" ht="28.5" customHeight="1" x14ac:dyDescent="0.25">
      <c r="B20" s="152" t="s">
        <v>123</v>
      </c>
      <c r="C20" s="149">
        <v>614800</v>
      </c>
      <c r="D20" s="149">
        <v>49830676</v>
      </c>
      <c r="E20" s="149">
        <v>47889328</v>
      </c>
      <c r="F20" s="149">
        <v>27742692</v>
      </c>
      <c r="G20" s="149">
        <v>377838</v>
      </c>
      <c r="H20" s="149">
        <v>3985015</v>
      </c>
      <c r="I20" s="149">
        <v>13971698</v>
      </c>
      <c r="J20" s="149">
        <v>3037275</v>
      </c>
      <c r="K20" s="149">
        <v>989846</v>
      </c>
      <c r="L20" s="149">
        <v>4930491</v>
      </c>
    </row>
    <row r="21" spans="2:12" ht="28.5" customHeight="1" x14ac:dyDescent="0.25">
      <c r="B21" s="152" t="s">
        <v>124</v>
      </c>
      <c r="C21" s="149">
        <v>0</v>
      </c>
      <c r="D21" s="149">
        <v>0</v>
      </c>
      <c r="E21" s="149">
        <v>0</v>
      </c>
      <c r="F21" s="149">
        <v>0</v>
      </c>
      <c r="G21" s="149">
        <v>0</v>
      </c>
      <c r="H21" s="149">
        <v>0</v>
      </c>
      <c r="I21" s="149">
        <v>0</v>
      </c>
      <c r="J21" s="149">
        <v>36611</v>
      </c>
      <c r="K21" s="149">
        <v>0</v>
      </c>
      <c r="L21" s="149">
        <v>21434</v>
      </c>
    </row>
    <row r="22" spans="2:12" ht="28.5" customHeight="1" x14ac:dyDescent="0.25">
      <c r="B22" s="152" t="s">
        <v>125</v>
      </c>
      <c r="C22" s="149">
        <v>0</v>
      </c>
      <c r="D22" s="149">
        <v>879063</v>
      </c>
      <c r="E22" s="149">
        <v>1916362</v>
      </c>
      <c r="F22" s="149">
        <v>0</v>
      </c>
      <c r="G22" s="149">
        <v>0</v>
      </c>
      <c r="H22" s="149">
        <v>0</v>
      </c>
      <c r="I22" s="149">
        <v>0</v>
      </c>
      <c r="J22" s="149">
        <v>0</v>
      </c>
      <c r="K22" s="149">
        <v>0</v>
      </c>
      <c r="L22" s="149">
        <v>0</v>
      </c>
    </row>
    <row r="23" spans="2:12" ht="28.5" customHeight="1" x14ac:dyDescent="0.25">
      <c r="B23" s="152" t="s">
        <v>126</v>
      </c>
      <c r="C23" s="149">
        <v>1500</v>
      </c>
      <c r="D23" s="149">
        <v>1382018</v>
      </c>
      <c r="E23" s="149">
        <v>857166</v>
      </c>
      <c r="F23" s="149">
        <v>52770</v>
      </c>
      <c r="G23" s="149">
        <v>24204</v>
      </c>
      <c r="H23" s="149">
        <v>0</v>
      </c>
      <c r="I23" s="149">
        <v>1573830</v>
      </c>
      <c r="J23" s="149">
        <v>131623</v>
      </c>
      <c r="K23" s="149">
        <v>64431</v>
      </c>
      <c r="L23" s="149">
        <v>591254</v>
      </c>
    </row>
    <row r="24" spans="2:12" ht="28.5" customHeight="1" x14ac:dyDescent="0.25">
      <c r="B24" s="152" t="s">
        <v>127</v>
      </c>
      <c r="C24" s="149">
        <v>0</v>
      </c>
      <c r="D24" s="149">
        <v>0</v>
      </c>
      <c r="E24" s="149">
        <v>0</v>
      </c>
      <c r="F24" s="149">
        <v>76889</v>
      </c>
      <c r="G24" s="149">
        <v>37190</v>
      </c>
      <c r="H24" s="149">
        <v>0</v>
      </c>
      <c r="I24" s="149">
        <v>0</v>
      </c>
      <c r="J24" s="149">
        <v>52924</v>
      </c>
      <c r="K24" s="149">
        <v>0</v>
      </c>
      <c r="L24" s="149">
        <v>0</v>
      </c>
    </row>
    <row r="25" spans="2:12" ht="28.5" customHeight="1" x14ac:dyDescent="0.25">
      <c r="B25" s="152" t="s">
        <v>128</v>
      </c>
      <c r="C25" s="149">
        <v>0</v>
      </c>
      <c r="D25" s="149">
        <v>0</v>
      </c>
      <c r="E25" s="149">
        <v>0</v>
      </c>
      <c r="F25" s="149">
        <v>0</v>
      </c>
      <c r="G25" s="149">
        <v>0</v>
      </c>
      <c r="H25" s="149">
        <v>0</v>
      </c>
      <c r="I25" s="149">
        <v>0</v>
      </c>
      <c r="J25" s="149">
        <v>0</v>
      </c>
      <c r="K25" s="149">
        <v>0</v>
      </c>
      <c r="L25" s="149">
        <v>0</v>
      </c>
    </row>
    <row r="26" spans="2:12" ht="28.5" customHeight="1" x14ac:dyDescent="0.25">
      <c r="B26" s="152" t="s">
        <v>129</v>
      </c>
      <c r="C26" s="149">
        <v>0</v>
      </c>
      <c r="D26" s="149">
        <v>6596842</v>
      </c>
      <c r="E26" s="149">
        <v>6113672</v>
      </c>
      <c r="F26" s="149">
        <v>178015</v>
      </c>
      <c r="G26" s="149">
        <v>0</v>
      </c>
      <c r="H26" s="149">
        <v>309075</v>
      </c>
      <c r="I26" s="149">
        <v>3629489</v>
      </c>
      <c r="J26" s="149">
        <v>7621</v>
      </c>
      <c r="K26" s="149">
        <v>116448</v>
      </c>
      <c r="L26" s="149">
        <v>4049120</v>
      </c>
    </row>
    <row r="27" spans="2:12" ht="28.5" customHeight="1" x14ac:dyDescent="0.25">
      <c r="B27" s="152" t="s">
        <v>130</v>
      </c>
      <c r="C27" s="149">
        <v>0</v>
      </c>
      <c r="D27" s="149">
        <v>0</v>
      </c>
      <c r="E27" s="149">
        <v>2560392</v>
      </c>
      <c r="F27" s="149">
        <v>153</v>
      </c>
      <c r="G27" s="149">
        <v>63721</v>
      </c>
      <c r="H27" s="149">
        <v>0</v>
      </c>
      <c r="I27" s="149">
        <v>158662</v>
      </c>
      <c r="J27" s="149">
        <v>2341503</v>
      </c>
      <c r="K27" s="149">
        <v>2963</v>
      </c>
      <c r="L27" s="149">
        <v>423585</v>
      </c>
    </row>
    <row r="28" spans="2:12" ht="28.5" customHeight="1" x14ac:dyDescent="0.25">
      <c r="B28" s="152" t="s">
        <v>131</v>
      </c>
      <c r="C28" s="149">
        <v>0</v>
      </c>
      <c r="D28" s="149">
        <v>1333</v>
      </c>
      <c r="E28" s="149">
        <v>0</v>
      </c>
      <c r="F28" s="149">
        <v>0</v>
      </c>
      <c r="G28" s="149">
        <v>0</v>
      </c>
      <c r="H28" s="149">
        <v>0</v>
      </c>
      <c r="I28" s="149">
        <v>0</v>
      </c>
      <c r="J28" s="149">
        <v>0</v>
      </c>
      <c r="K28" s="149">
        <v>0</v>
      </c>
      <c r="L28" s="149">
        <v>0</v>
      </c>
    </row>
    <row r="29" spans="2:12" ht="28.5" customHeight="1" x14ac:dyDescent="0.25">
      <c r="B29" s="152" t="s">
        <v>132</v>
      </c>
      <c r="C29" s="149">
        <v>0</v>
      </c>
      <c r="D29" s="149">
        <v>0</v>
      </c>
      <c r="E29" s="149">
        <v>0</v>
      </c>
      <c r="F29" s="149">
        <v>0</v>
      </c>
      <c r="G29" s="149">
        <v>0</v>
      </c>
      <c r="H29" s="149">
        <v>0</v>
      </c>
      <c r="I29" s="149">
        <v>0</v>
      </c>
      <c r="J29" s="149">
        <v>0</v>
      </c>
      <c r="K29" s="149">
        <v>0</v>
      </c>
      <c r="L29" s="149">
        <v>0</v>
      </c>
    </row>
    <row r="30" spans="2:12" ht="28.5" customHeight="1" x14ac:dyDescent="0.25">
      <c r="B30" s="152" t="s">
        <v>133</v>
      </c>
      <c r="C30" s="149">
        <v>2037</v>
      </c>
      <c r="D30" s="149">
        <v>525923</v>
      </c>
      <c r="E30" s="149">
        <v>793162</v>
      </c>
      <c r="F30" s="149">
        <v>89568</v>
      </c>
      <c r="G30" s="149">
        <v>9380</v>
      </c>
      <c r="H30" s="149">
        <v>0</v>
      </c>
      <c r="I30" s="149">
        <v>1162453</v>
      </c>
      <c r="J30" s="149">
        <v>102492</v>
      </c>
      <c r="K30" s="149">
        <v>17525</v>
      </c>
      <c r="L30" s="149">
        <v>234520</v>
      </c>
    </row>
    <row r="31" spans="2:12" ht="28.5" customHeight="1" x14ac:dyDescent="0.25">
      <c r="B31" s="152" t="s">
        <v>134</v>
      </c>
      <c r="C31" s="149">
        <v>0</v>
      </c>
      <c r="D31" s="149">
        <v>525038</v>
      </c>
      <c r="E31" s="149">
        <v>0</v>
      </c>
      <c r="F31" s="149">
        <v>4813</v>
      </c>
      <c r="G31" s="149">
        <v>0</v>
      </c>
      <c r="H31" s="149">
        <v>0</v>
      </c>
      <c r="I31" s="149">
        <v>383021</v>
      </c>
      <c r="J31" s="149">
        <v>85233</v>
      </c>
      <c r="K31" s="149">
        <v>30598</v>
      </c>
      <c r="L31" s="149">
        <v>24234</v>
      </c>
    </row>
    <row r="32" spans="2:12" ht="28.5" customHeight="1" x14ac:dyDescent="0.25">
      <c r="B32" s="152" t="s">
        <v>135</v>
      </c>
      <c r="C32" s="149">
        <v>415081</v>
      </c>
      <c r="D32" s="149">
        <v>3477111</v>
      </c>
      <c r="E32" s="149">
        <v>1750511</v>
      </c>
      <c r="F32" s="149">
        <v>245274</v>
      </c>
      <c r="G32" s="149">
        <v>81552</v>
      </c>
      <c r="H32" s="149">
        <v>2131900</v>
      </c>
      <c r="I32" s="149">
        <v>750808</v>
      </c>
      <c r="J32" s="149">
        <v>440969</v>
      </c>
      <c r="K32" s="149">
        <v>162940</v>
      </c>
      <c r="L32" s="149">
        <v>837086</v>
      </c>
    </row>
    <row r="33" spans="2:12" ht="28.5" customHeight="1" x14ac:dyDescent="0.25">
      <c r="B33" s="152" t="s">
        <v>136</v>
      </c>
      <c r="C33" s="149">
        <v>28481</v>
      </c>
      <c r="D33" s="149">
        <v>46678</v>
      </c>
      <c r="E33" s="149">
        <v>712492</v>
      </c>
      <c r="F33" s="149">
        <v>241824</v>
      </c>
      <c r="G33" s="149">
        <v>6633</v>
      </c>
      <c r="H33" s="149">
        <v>32928</v>
      </c>
      <c r="I33" s="149">
        <v>193259</v>
      </c>
      <c r="J33" s="149">
        <v>15832</v>
      </c>
      <c r="K33" s="149">
        <v>30669</v>
      </c>
      <c r="L33" s="149">
        <v>562586</v>
      </c>
    </row>
    <row r="34" spans="2:12" ht="28.5" customHeight="1" x14ac:dyDescent="0.25">
      <c r="B34" s="152" t="s">
        <v>137</v>
      </c>
      <c r="C34" s="149">
        <v>3070</v>
      </c>
      <c r="D34" s="149">
        <v>0</v>
      </c>
      <c r="E34" s="149">
        <v>707749</v>
      </c>
      <c r="F34" s="149">
        <v>0</v>
      </c>
      <c r="G34" s="149">
        <v>65582</v>
      </c>
      <c r="H34" s="149">
        <v>336595</v>
      </c>
      <c r="I34" s="149">
        <v>177699</v>
      </c>
      <c r="J34" s="149">
        <v>189123</v>
      </c>
      <c r="K34" s="149">
        <v>210446</v>
      </c>
      <c r="L34" s="149">
        <v>178138</v>
      </c>
    </row>
    <row r="35" spans="2:12" ht="28.5" customHeight="1" x14ac:dyDescent="0.25">
      <c r="B35" s="152" t="s">
        <v>138</v>
      </c>
      <c r="C35" s="149">
        <v>0</v>
      </c>
      <c r="D35" s="149">
        <v>453552</v>
      </c>
      <c r="E35" s="149">
        <v>1115726</v>
      </c>
      <c r="F35" s="149">
        <v>125900</v>
      </c>
      <c r="G35" s="149">
        <v>29569</v>
      </c>
      <c r="H35" s="149">
        <v>0</v>
      </c>
      <c r="I35" s="149">
        <v>309523</v>
      </c>
      <c r="J35" s="149">
        <v>334057</v>
      </c>
      <c r="K35" s="149">
        <v>0</v>
      </c>
      <c r="L35" s="149">
        <v>494150</v>
      </c>
    </row>
    <row r="36" spans="2:12" ht="28.5" customHeight="1" x14ac:dyDescent="0.25">
      <c r="B36" s="152" t="s">
        <v>139</v>
      </c>
      <c r="C36" s="149">
        <v>128283</v>
      </c>
      <c r="D36" s="149">
        <v>301398</v>
      </c>
      <c r="E36" s="149">
        <v>0</v>
      </c>
      <c r="F36" s="149">
        <v>0</v>
      </c>
      <c r="G36" s="149">
        <v>24742</v>
      </c>
      <c r="H36" s="149">
        <v>0</v>
      </c>
      <c r="I36" s="149">
        <v>225709</v>
      </c>
      <c r="J36" s="149">
        <v>0</v>
      </c>
      <c r="K36" s="149">
        <v>65050</v>
      </c>
      <c r="L36" s="149">
        <v>193160</v>
      </c>
    </row>
    <row r="37" spans="2:12" ht="28.5" customHeight="1" x14ac:dyDescent="0.25">
      <c r="B37" s="152" t="s">
        <v>140</v>
      </c>
      <c r="C37" s="149">
        <v>0</v>
      </c>
      <c r="D37" s="149">
        <v>11971</v>
      </c>
      <c r="E37" s="149">
        <v>63936</v>
      </c>
      <c r="F37" s="149">
        <v>15894</v>
      </c>
      <c r="G37" s="149">
        <v>37</v>
      </c>
      <c r="H37" s="149">
        <v>333612</v>
      </c>
      <c r="I37" s="149">
        <v>137284</v>
      </c>
      <c r="J37" s="149">
        <v>17844</v>
      </c>
      <c r="K37" s="149">
        <v>4433</v>
      </c>
      <c r="L37" s="149">
        <v>16568</v>
      </c>
    </row>
    <row r="38" spans="2:12" ht="28.5" customHeight="1" thickBot="1" x14ac:dyDescent="0.3">
      <c r="B38" s="153" t="s">
        <v>141</v>
      </c>
      <c r="C38" s="154">
        <v>1193252</v>
      </c>
      <c r="D38" s="154">
        <v>74398507</v>
      </c>
      <c r="E38" s="154">
        <v>68925684</v>
      </c>
      <c r="F38" s="154">
        <v>31796832</v>
      </c>
      <c r="G38" s="154">
        <v>885443</v>
      </c>
      <c r="H38" s="154">
        <v>8730329</v>
      </c>
      <c r="I38" s="154">
        <v>24399619</v>
      </c>
      <c r="J38" s="154">
        <v>11528452</v>
      </c>
      <c r="K38" s="154">
        <v>2553768</v>
      </c>
      <c r="L38" s="154">
        <v>14971846</v>
      </c>
    </row>
    <row r="39" spans="2:12" ht="18.75" customHeight="1" thickTop="1" x14ac:dyDescent="0.25">
      <c r="B39" s="302" t="s">
        <v>52</v>
      </c>
      <c r="C39" s="302"/>
      <c r="D39" s="302"/>
      <c r="E39" s="302"/>
      <c r="F39" s="302"/>
      <c r="G39" s="302"/>
      <c r="H39" s="302"/>
      <c r="I39" s="302"/>
      <c r="J39" s="303" t="s">
        <v>183</v>
      </c>
      <c r="K39" s="303"/>
    </row>
    <row r="40" spans="2:12" ht="18.75" customHeight="1" x14ac:dyDescent="0.25"/>
  </sheetData>
  <sheetProtection password="E931" sheet="1" objects="1" scenarios="1"/>
  <mergeCells count="4">
    <mergeCell ref="B2:K2"/>
    <mergeCell ref="B39:I39"/>
    <mergeCell ref="J39:K39"/>
    <mergeCell ref="B3:L3"/>
  </mergeCells>
  <pageMargins left="0.7" right="0.7" top="0.75" bottom="0.75" header="0.3" footer="0.3"/>
  <pageSetup paperSize="9" scale="4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AB47"/>
  <sheetViews>
    <sheetView showGridLines="0" zoomScale="59" zoomScaleNormal="59" zoomScaleSheetLayoutView="55" workbookViewId="0">
      <pane xSplit="2" ySplit="4" topLeftCell="C5" activePane="bottomRight" state="frozen"/>
      <selection pane="topRight" activeCell="C1" sqref="C1"/>
      <selection pane="bottomLeft" activeCell="A5" sqref="A5"/>
      <selection pane="bottomRight"/>
    </sheetView>
  </sheetViews>
  <sheetFormatPr defaultRowHeight="19.5" customHeight="1" x14ac:dyDescent="0.25"/>
  <cols>
    <col min="1" max="1" width="12.42578125" style="11" customWidth="1"/>
    <col min="2" max="2" width="45.85546875" style="11" customWidth="1"/>
    <col min="3" max="7" width="22.85546875" style="11" customWidth="1"/>
    <col min="8" max="8" width="21.42578125" style="11" customWidth="1"/>
    <col min="9" max="10" width="22.85546875" style="11" customWidth="1"/>
    <col min="11" max="11" width="18.28515625" style="11" customWidth="1"/>
    <col min="12" max="12" width="23.85546875" customWidth="1"/>
    <col min="13" max="13" width="18.85546875" style="185" hidden="1" customWidth="1"/>
    <col min="14" max="14" width="15.7109375" style="185" hidden="1" customWidth="1"/>
    <col min="15" max="15" width="18.85546875" style="223" hidden="1" customWidth="1"/>
    <col min="16" max="16" width="17.140625" style="185" hidden="1" customWidth="1"/>
    <col min="17" max="17" width="17.28515625" style="185" hidden="1" customWidth="1"/>
    <col min="18" max="18" width="18.85546875" style="224" hidden="1" customWidth="1"/>
    <col min="19" max="19" width="18.85546875" style="185" hidden="1" customWidth="1"/>
    <col min="20" max="20" width="17.28515625" style="185" hidden="1" customWidth="1"/>
    <col min="21" max="21" width="18.85546875" style="225" hidden="1" customWidth="1"/>
    <col min="22" max="22" width="25.140625" style="21" hidden="1" customWidth="1"/>
    <col min="23" max="23" width="12.140625" style="11" hidden="1" customWidth="1"/>
    <col min="24" max="24" width="7.5703125" style="11" hidden="1" customWidth="1"/>
    <col min="25" max="25" width="28.7109375" style="11" hidden="1" customWidth="1"/>
    <col min="26" max="26" width="17" style="11" hidden="1" customWidth="1"/>
    <col min="27" max="27" width="23.85546875" style="11" hidden="1" customWidth="1"/>
    <col min="28" max="28" width="9.140625" style="11" hidden="1" customWidth="1"/>
    <col min="29" max="29" width="0" style="11" hidden="1" customWidth="1"/>
    <col min="30" max="16384" width="9.140625" style="11"/>
  </cols>
  <sheetData>
    <row r="1" spans="1:27" ht="31.5" customHeight="1" x14ac:dyDescent="0.25"/>
    <row r="2" spans="1:27" ht="23.25" customHeight="1" x14ac:dyDescent="0.25">
      <c r="A2" s="134"/>
      <c r="B2" s="177" t="s">
        <v>142</v>
      </c>
      <c r="C2" s="177"/>
      <c r="D2" s="177"/>
      <c r="E2" s="177"/>
      <c r="F2" s="177"/>
      <c r="G2" s="177"/>
      <c r="H2" s="177"/>
      <c r="I2" s="177"/>
      <c r="J2" s="177"/>
      <c r="K2" s="177"/>
    </row>
    <row r="3" spans="1:27" ht="29.25" customHeight="1" x14ac:dyDescent="0.25">
      <c r="B3" s="298" t="s">
        <v>308</v>
      </c>
      <c r="C3" s="299"/>
      <c r="D3" s="299"/>
      <c r="E3" s="299"/>
      <c r="F3" s="299"/>
      <c r="G3" s="299"/>
      <c r="H3" s="299"/>
      <c r="I3" s="299"/>
      <c r="J3" s="299"/>
      <c r="K3" s="300"/>
      <c r="M3" s="307" t="s">
        <v>218</v>
      </c>
      <c r="N3" s="307"/>
      <c r="O3" s="307"/>
      <c r="P3" s="308" t="s">
        <v>219</v>
      </c>
      <c r="Q3" s="308"/>
      <c r="R3" s="308"/>
      <c r="S3" s="185" t="s">
        <v>220</v>
      </c>
    </row>
    <row r="4" spans="1:27" s="130" customFormat="1" ht="42.75" customHeight="1" x14ac:dyDescent="0.3">
      <c r="B4" s="157" t="s">
        <v>0</v>
      </c>
      <c r="C4" s="202" t="s">
        <v>147</v>
      </c>
      <c r="D4" s="202" t="s">
        <v>185</v>
      </c>
      <c r="E4" s="202" t="s">
        <v>88</v>
      </c>
      <c r="F4" s="202" t="s">
        <v>209</v>
      </c>
      <c r="G4" s="202" t="s">
        <v>40</v>
      </c>
      <c r="H4" s="202" t="s">
        <v>42</v>
      </c>
      <c r="I4" s="202" t="s">
        <v>148</v>
      </c>
      <c r="J4" s="202" t="s">
        <v>66</v>
      </c>
      <c r="K4" s="197" t="s">
        <v>149</v>
      </c>
      <c r="L4"/>
      <c r="M4" s="222" t="s">
        <v>221</v>
      </c>
      <c r="N4" s="222" t="s">
        <v>222</v>
      </c>
      <c r="O4" s="222" t="s">
        <v>86</v>
      </c>
      <c r="P4" s="221" t="s">
        <v>221</v>
      </c>
      <c r="Q4" s="221" t="s">
        <v>222</v>
      </c>
      <c r="R4" s="221" t="s">
        <v>86</v>
      </c>
      <c r="S4" s="186" t="s">
        <v>221</v>
      </c>
      <c r="T4" s="186" t="s">
        <v>222</v>
      </c>
      <c r="U4" s="226" t="s">
        <v>86</v>
      </c>
      <c r="V4" s="187"/>
      <c r="Y4" s="187" t="s">
        <v>249</v>
      </c>
      <c r="Z4" s="130" t="s">
        <v>221</v>
      </c>
    </row>
    <row r="5" spans="1:27" ht="30.75" customHeight="1" x14ac:dyDescent="0.3">
      <c r="B5" s="139" t="s">
        <v>108</v>
      </c>
      <c r="C5" s="213">
        <v>150000</v>
      </c>
      <c r="D5" s="213">
        <v>406185</v>
      </c>
      <c r="E5" s="213">
        <v>150000</v>
      </c>
      <c r="F5" s="213">
        <v>200000</v>
      </c>
      <c r="G5" s="213">
        <v>150000</v>
      </c>
      <c r="H5" s="213">
        <v>400000</v>
      </c>
      <c r="I5" s="213">
        <v>154976</v>
      </c>
      <c r="J5" s="213">
        <v>1585456</v>
      </c>
      <c r="K5" s="158">
        <v>12568941</v>
      </c>
      <c r="M5" s="185">
        <f>K5-N5</f>
        <v>11268941</v>
      </c>
      <c r="N5" s="185">
        <f>SUM('APPENDIX 20 ii'!H5,'APPENDIX 20 i'!H5,'APPENDIX 20 i'!J5)</f>
        <v>1300000</v>
      </c>
      <c r="O5" s="223">
        <f>+M5+N5</f>
        <v>12568941</v>
      </c>
      <c r="P5" s="185">
        <f>'APPENDIX  21 iv'!L6-'APPENDIX 20 iii'!Q5</f>
        <v>28739889</v>
      </c>
      <c r="Q5" s="185">
        <f>SUM('APPENDIX 21 iii'!F6,'APPENDIX 21 ii'!D6,'APPENDIX 21 i'!K6)</f>
        <v>3049873</v>
      </c>
      <c r="R5" s="224">
        <f>+P5+Q5</f>
        <v>31789762</v>
      </c>
      <c r="S5" s="185">
        <f>M5+P5</f>
        <v>40008830</v>
      </c>
      <c r="T5" s="185">
        <f>N5+Q5</f>
        <v>4349873</v>
      </c>
      <c r="U5" s="225">
        <f>S5+T5</f>
        <v>44358703</v>
      </c>
      <c r="V5" s="37"/>
      <c r="Y5" s="185">
        <f>'APPENDIX 20 ii'!H5+'APPENDIX 20 i'!H5+'APPENDIX 20 i'!J5</f>
        <v>1300000</v>
      </c>
      <c r="Z5" s="185">
        <f>K5-Y5</f>
        <v>11268941</v>
      </c>
      <c r="AA5" s="130"/>
    </row>
    <row r="6" spans="1:27" ht="30.75" customHeight="1" x14ac:dyDescent="0.3">
      <c r="B6" s="139" t="s">
        <v>109</v>
      </c>
      <c r="C6" s="213">
        <v>0</v>
      </c>
      <c r="D6" s="213">
        <v>2127525</v>
      </c>
      <c r="E6" s="213">
        <v>0</v>
      </c>
      <c r="F6" s="213">
        <v>30260</v>
      </c>
      <c r="G6" s="213">
        <v>0</v>
      </c>
      <c r="H6" s="213">
        <v>0</v>
      </c>
      <c r="I6" s="213">
        <v>0</v>
      </c>
      <c r="J6" s="213">
        <v>0</v>
      </c>
      <c r="K6" s="158">
        <v>4533809</v>
      </c>
      <c r="M6" s="185">
        <f t="shared" ref="M6:M38" si="0">K6-N6</f>
        <v>4533809</v>
      </c>
      <c r="N6" s="185">
        <f>SUM('APPENDIX 20 ii'!H6,'APPENDIX 20 i'!H6,'APPENDIX 20 i'!J6)</f>
        <v>0</v>
      </c>
      <c r="O6" s="223">
        <f t="shared" ref="O6:O38" si="1">+M6+N6</f>
        <v>4533809</v>
      </c>
      <c r="P6" s="185">
        <f>'APPENDIX  21 iv'!L7-'APPENDIX 20 iii'!Q6</f>
        <v>3357372</v>
      </c>
      <c r="Q6" s="185">
        <f>SUM('APPENDIX 21 iii'!F7,'APPENDIX 21 ii'!D7,'APPENDIX 21 i'!K7)</f>
        <v>0</v>
      </c>
      <c r="R6" s="224">
        <f t="shared" ref="R6:R38" si="2">+P6+Q6</f>
        <v>3357372</v>
      </c>
      <c r="S6" s="185">
        <f t="shared" ref="S6:S38" si="3">M6+P6</f>
        <v>7891181</v>
      </c>
      <c r="T6" s="185">
        <f t="shared" ref="T6:T38" si="4">N6+Q6</f>
        <v>0</v>
      </c>
      <c r="U6" s="225">
        <f t="shared" ref="U6:U38" si="5">S6+T6</f>
        <v>7891181</v>
      </c>
      <c r="Y6" s="185">
        <f>'APPENDIX 20 ii'!H6+'APPENDIX 20 i'!H6+'APPENDIX 20 i'!J6</f>
        <v>0</v>
      </c>
      <c r="Z6" s="185">
        <f t="shared" ref="Z6:Z38" si="6">K6-Y6</f>
        <v>4533809</v>
      </c>
      <c r="AA6" s="130"/>
    </row>
    <row r="7" spans="1:27" ht="30.75" customHeight="1" x14ac:dyDescent="0.3">
      <c r="B7" s="139" t="s">
        <v>110</v>
      </c>
      <c r="C7" s="213">
        <v>0</v>
      </c>
      <c r="D7" s="213">
        <v>0</v>
      </c>
      <c r="E7" s="213">
        <v>3460</v>
      </c>
      <c r="F7" s="213">
        <v>0</v>
      </c>
      <c r="G7" s="213">
        <v>0</v>
      </c>
      <c r="H7" s="213">
        <v>107075</v>
      </c>
      <c r="I7" s="213">
        <v>0</v>
      </c>
      <c r="J7" s="213">
        <v>27534</v>
      </c>
      <c r="K7" s="158">
        <v>1123115</v>
      </c>
      <c r="M7" s="185">
        <f t="shared" si="0"/>
        <v>610326</v>
      </c>
      <c r="N7" s="185">
        <f>SUM('APPENDIX 20 ii'!H7,'APPENDIX 20 i'!H7,'APPENDIX 20 i'!J7)</f>
        <v>512789</v>
      </c>
      <c r="O7" s="223">
        <f t="shared" si="1"/>
        <v>1123115</v>
      </c>
      <c r="P7" s="185">
        <f>'APPENDIX  21 iv'!L8-'APPENDIX 20 iii'!Q7</f>
        <v>4303592</v>
      </c>
      <c r="Q7" s="185">
        <f>SUM('APPENDIX 21 iii'!F8,'APPENDIX 21 ii'!D8,'APPENDIX 21 i'!K8)</f>
        <v>327504</v>
      </c>
      <c r="R7" s="224">
        <f t="shared" si="2"/>
        <v>4631096</v>
      </c>
      <c r="S7" s="185">
        <f t="shared" si="3"/>
        <v>4913918</v>
      </c>
      <c r="T7" s="185">
        <f t="shared" si="4"/>
        <v>840293</v>
      </c>
      <c r="U7" s="225">
        <f t="shared" si="5"/>
        <v>5754211</v>
      </c>
      <c r="Y7" s="185">
        <f>'APPENDIX 20 ii'!H7+'APPENDIX 20 i'!H7+'APPENDIX 20 i'!J7</f>
        <v>512789</v>
      </c>
      <c r="Z7" s="185">
        <f t="shared" si="6"/>
        <v>610326</v>
      </c>
      <c r="AA7" s="130"/>
    </row>
    <row r="8" spans="1:27" ht="30.75" customHeight="1" x14ac:dyDescent="0.3">
      <c r="B8" s="139" t="s">
        <v>111</v>
      </c>
      <c r="C8" s="213">
        <v>564755</v>
      </c>
      <c r="D8" s="213">
        <v>0</v>
      </c>
      <c r="E8" s="213">
        <v>0</v>
      </c>
      <c r="F8" s="213">
        <v>1006488</v>
      </c>
      <c r="G8" s="213">
        <v>68643</v>
      </c>
      <c r="H8" s="213">
        <v>6000</v>
      </c>
      <c r="I8" s="213">
        <v>20373</v>
      </c>
      <c r="J8" s="213">
        <v>0</v>
      </c>
      <c r="K8" s="158">
        <v>21633395</v>
      </c>
      <c r="M8" s="185">
        <f t="shared" si="0"/>
        <v>17524331</v>
      </c>
      <c r="N8" s="185">
        <f>SUM('APPENDIX 20 ii'!H8,'APPENDIX 20 i'!H8,'APPENDIX 20 i'!J8)</f>
        <v>4109064</v>
      </c>
      <c r="O8" s="223">
        <f t="shared" si="1"/>
        <v>21633395</v>
      </c>
      <c r="P8" s="185">
        <f>'APPENDIX  21 iv'!L9-'APPENDIX 20 iii'!Q8</f>
        <v>0</v>
      </c>
      <c r="Q8" s="185">
        <f>SUM('APPENDIX 21 iii'!F9,'APPENDIX 21 ii'!D9,'APPENDIX 21 i'!K9)</f>
        <v>0</v>
      </c>
      <c r="R8" s="224">
        <f t="shared" si="2"/>
        <v>0</v>
      </c>
      <c r="S8" s="185">
        <f t="shared" si="3"/>
        <v>17524331</v>
      </c>
      <c r="T8" s="185">
        <f t="shared" si="4"/>
        <v>4109064</v>
      </c>
      <c r="U8" s="225">
        <f t="shared" si="5"/>
        <v>21633395</v>
      </c>
      <c r="Y8" s="185">
        <f>'APPENDIX 20 ii'!H8+'APPENDIX 20 i'!H8+'APPENDIX 20 i'!J8</f>
        <v>4109064</v>
      </c>
      <c r="Z8" s="185">
        <f t="shared" si="6"/>
        <v>17524331</v>
      </c>
      <c r="AA8" s="130"/>
    </row>
    <row r="9" spans="1:27" ht="30.75" customHeight="1" x14ac:dyDescent="0.3">
      <c r="B9" s="139" t="s">
        <v>112</v>
      </c>
      <c r="C9" s="213">
        <v>271659</v>
      </c>
      <c r="D9" s="213">
        <v>-1664466</v>
      </c>
      <c r="E9" s="213">
        <v>0</v>
      </c>
      <c r="F9" s="213">
        <v>560253</v>
      </c>
      <c r="G9" s="213">
        <v>0</v>
      </c>
      <c r="H9" s="213">
        <v>40029</v>
      </c>
      <c r="I9" s="213">
        <v>0</v>
      </c>
      <c r="J9" s="213">
        <v>296663</v>
      </c>
      <c r="K9" s="158">
        <v>-3165</v>
      </c>
      <c r="M9" s="185">
        <f t="shared" si="0"/>
        <v>-3165</v>
      </c>
      <c r="N9" s="185">
        <f>SUM('APPENDIX 20 ii'!H9,'APPENDIX 20 i'!H9,'APPENDIX 20 i'!J9)</f>
        <v>0</v>
      </c>
      <c r="O9" s="223">
        <f t="shared" si="1"/>
        <v>-3165</v>
      </c>
      <c r="P9" s="185">
        <f>'APPENDIX  21 iv'!L10-'APPENDIX 20 iii'!Q9</f>
        <v>31175218</v>
      </c>
      <c r="Q9" s="185">
        <f>SUM('APPENDIX 21 iii'!F10,'APPENDIX 21 ii'!D10,'APPENDIX 21 i'!K10)</f>
        <v>24232219</v>
      </c>
      <c r="R9" s="224">
        <f t="shared" si="2"/>
        <v>55407437</v>
      </c>
      <c r="S9" s="185">
        <f t="shared" si="3"/>
        <v>31172053</v>
      </c>
      <c r="T9" s="185">
        <f t="shared" si="4"/>
        <v>24232219</v>
      </c>
      <c r="U9" s="225">
        <f t="shared" si="5"/>
        <v>55404272</v>
      </c>
      <c r="Y9" s="185">
        <f>'APPENDIX 20 ii'!H9+'APPENDIX 20 i'!H9+'APPENDIX 20 i'!J9</f>
        <v>0</v>
      </c>
      <c r="Z9" s="185">
        <f t="shared" si="6"/>
        <v>-3165</v>
      </c>
      <c r="AA9" s="130"/>
    </row>
    <row r="10" spans="1:27" ht="30.75" customHeight="1" x14ac:dyDescent="0.3">
      <c r="B10" s="139" t="s">
        <v>113</v>
      </c>
      <c r="C10" s="213">
        <v>0</v>
      </c>
      <c r="D10" s="213">
        <v>0</v>
      </c>
      <c r="E10" s="213">
        <v>-14360</v>
      </c>
      <c r="F10" s="213">
        <v>0</v>
      </c>
      <c r="G10" s="213">
        <v>9000</v>
      </c>
      <c r="H10" s="213">
        <v>0</v>
      </c>
      <c r="I10" s="213">
        <v>151510</v>
      </c>
      <c r="J10" s="213">
        <v>0</v>
      </c>
      <c r="K10" s="158">
        <v>11680316</v>
      </c>
      <c r="M10" s="185">
        <f t="shared" si="0"/>
        <v>11519765</v>
      </c>
      <c r="N10" s="185">
        <f>SUM('APPENDIX 20 ii'!H10,'APPENDIX 20 i'!H10,'APPENDIX 20 i'!J10)</f>
        <v>160551</v>
      </c>
      <c r="O10" s="223">
        <f t="shared" si="1"/>
        <v>11680316</v>
      </c>
      <c r="P10" s="185">
        <f>'APPENDIX  21 iv'!L11-'APPENDIX 20 iii'!Q10</f>
        <v>4683313</v>
      </c>
      <c r="Q10" s="185">
        <f>SUM('APPENDIX 21 iii'!F11,'APPENDIX 21 ii'!D11,'APPENDIX 21 i'!K11)</f>
        <v>378423</v>
      </c>
      <c r="R10" s="224">
        <f t="shared" si="2"/>
        <v>5061736</v>
      </c>
      <c r="S10" s="185">
        <f t="shared" si="3"/>
        <v>16203078</v>
      </c>
      <c r="T10" s="185">
        <f t="shared" si="4"/>
        <v>538974</v>
      </c>
      <c r="U10" s="225">
        <f t="shared" si="5"/>
        <v>16742052</v>
      </c>
      <c r="Y10" s="185">
        <f>'APPENDIX 20 ii'!H10+'APPENDIX 20 i'!H10+'APPENDIX 20 i'!J10</f>
        <v>160551</v>
      </c>
      <c r="Z10" s="185">
        <f t="shared" si="6"/>
        <v>11519765</v>
      </c>
      <c r="AA10" s="130"/>
    </row>
    <row r="11" spans="1:27" ht="30.75" customHeight="1" x14ac:dyDescent="0.3">
      <c r="B11" s="140" t="s">
        <v>114</v>
      </c>
      <c r="C11" s="214">
        <v>986414</v>
      </c>
      <c r="D11" s="214">
        <v>869244</v>
      </c>
      <c r="E11" s="214">
        <v>139099</v>
      </c>
      <c r="F11" s="214">
        <v>1797001</v>
      </c>
      <c r="G11" s="214">
        <v>227643</v>
      </c>
      <c r="H11" s="214">
        <v>553104</v>
      </c>
      <c r="I11" s="214">
        <v>326859</v>
      </c>
      <c r="J11" s="214">
        <v>1909652</v>
      </c>
      <c r="K11" s="159">
        <v>51536411</v>
      </c>
      <c r="M11" s="185">
        <f t="shared" si="0"/>
        <v>45454007</v>
      </c>
      <c r="N11" s="185">
        <f>SUM('APPENDIX 20 ii'!H11,'APPENDIX 20 i'!H11,'APPENDIX 20 i'!J11)</f>
        <v>6082404</v>
      </c>
      <c r="O11" s="223">
        <f t="shared" si="1"/>
        <v>51536411</v>
      </c>
      <c r="P11" s="185">
        <f>'APPENDIX  21 iv'!L12-'APPENDIX 20 iii'!Q11</f>
        <v>72259377</v>
      </c>
      <c r="Q11" s="185">
        <f>SUM('APPENDIX 21 iii'!F12,'APPENDIX 21 ii'!D12,'APPENDIX 21 i'!K12)</f>
        <v>27988017</v>
      </c>
      <c r="R11" s="224">
        <f t="shared" si="2"/>
        <v>100247394</v>
      </c>
      <c r="S11" s="185">
        <f t="shared" si="3"/>
        <v>117713384</v>
      </c>
      <c r="T11" s="185">
        <f t="shared" si="4"/>
        <v>34070421</v>
      </c>
      <c r="U11" s="225">
        <f t="shared" si="5"/>
        <v>151783805</v>
      </c>
      <c r="Y11" s="185">
        <f>'APPENDIX 20 ii'!H11+'APPENDIX 20 i'!H11+'APPENDIX 20 i'!J11</f>
        <v>6082404</v>
      </c>
      <c r="Z11" s="185">
        <f t="shared" si="6"/>
        <v>45454007</v>
      </c>
      <c r="AA11" s="130"/>
    </row>
    <row r="12" spans="1:27" ht="30.75" customHeight="1" x14ac:dyDescent="0.3">
      <c r="B12" s="139" t="s">
        <v>115</v>
      </c>
      <c r="C12" s="213">
        <v>1139439</v>
      </c>
      <c r="D12" s="213">
        <v>59195</v>
      </c>
      <c r="E12" s="213">
        <v>0</v>
      </c>
      <c r="F12" s="213">
        <v>0</v>
      </c>
      <c r="G12" s="213">
        <v>0</v>
      </c>
      <c r="H12" s="213">
        <v>41624</v>
      </c>
      <c r="I12" s="213">
        <v>78206</v>
      </c>
      <c r="J12" s="213">
        <v>924878</v>
      </c>
      <c r="K12" s="158">
        <v>6468681</v>
      </c>
      <c r="M12" s="185">
        <f t="shared" si="0"/>
        <v>5938985</v>
      </c>
      <c r="N12" s="185">
        <f>SUM('APPENDIX 20 ii'!H12,'APPENDIX 20 i'!H12,'APPENDIX 20 i'!J12)</f>
        <v>529696</v>
      </c>
      <c r="O12" s="223">
        <f t="shared" si="1"/>
        <v>6468681</v>
      </c>
      <c r="P12" s="185">
        <f>'APPENDIX  21 iv'!L13-'APPENDIX 20 iii'!Q12</f>
        <v>95678514</v>
      </c>
      <c r="Q12" s="185">
        <f>SUM('APPENDIX 21 iii'!F13,'APPENDIX 21 ii'!D13,'APPENDIX 21 i'!K13)</f>
        <v>13387491</v>
      </c>
      <c r="R12" s="224">
        <f t="shared" si="2"/>
        <v>109066005</v>
      </c>
      <c r="S12" s="185">
        <f t="shared" si="3"/>
        <v>101617499</v>
      </c>
      <c r="T12" s="185">
        <f t="shared" si="4"/>
        <v>13917187</v>
      </c>
      <c r="U12" s="225">
        <f t="shared" si="5"/>
        <v>115534686</v>
      </c>
      <c r="Y12" s="185">
        <f>'APPENDIX 20 ii'!H12+'APPENDIX 20 i'!H12+'APPENDIX 20 i'!J12</f>
        <v>529696</v>
      </c>
      <c r="Z12" s="185">
        <f t="shared" si="6"/>
        <v>5938985</v>
      </c>
      <c r="AA12" s="130"/>
    </row>
    <row r="13" spans="1:27" ht="30.75" customHeight="1" x14ac:dyDescent="0.3">
      <c r="B13" s="142" t="s">
        <v>116</v>
      </c>
      <c r="C13" s="213">
        <v>2599275</v>
      </c>
      <c r="D13" s="213">
        <v>533903</v>
      </c>
      <c r="E13" s="213">
        <v>981214</v>
      </c>
      <c r="F13" s="213">
        <v>19338275</v>
      </c>
      <c r="G13" s="213">
        <v>32044</v>
      </c>
      <c r="H13" s="213">
        <v>2389062</v>
      </c>
      <c r="I13" s="213">
        <v>131626</v>
      </c>
      <c r="J13" s="213">
        <v>8200344</v>
      </c>
      <c r="K13" s="158">
        <v>307088801</v>
      </c>
      <c r="M13" s="185">
        <f t="shared" si="0"/>
        <v>304611888</v>
      </c>
      <c r="N13" s="185">
        <f>SUM('APPENDIX 20 ii'!H13,'APPENDIX 20 i'!H13,'APPENDIX 20 i'!J13)</f>
        <v>2476913</v>
      </c>
      <c r="O13" s="223">
        <f t="shared" si="1"/>
        <v>307088801</v>
      </c>
      <c r="P13" s="185">
        <f>'APPENDIX  21 iv'!L14-'APPENDIX 20 iii'!Q13</f>
        <v>0</v>
      </c>
      <c r="Q13" s="185">
        <f>SUM('APPENDIX 21 iii'!F14,'APPENDIX 21 ii'!D14,'APPENDIX 21 i'!K14)</f>
        <v>0</v>
      </c>
      <c r="R13" s="224">
        <f t="shared" si="2"/>
        <v>0</v>
      </c>
      <c r="S13" s="185">
        <f t="shared" si="3"/>
        <v>304611888</v>
      </c>
      <c r="T13" s="185">
        <f t="shared" si="4"/>
        <v>2476913</v>
      </c>
      <c r="U13" s="225">
        <f t="shared" si="5"/>
        <v>307088801</v>
      </c>
      <c r="Y13" s="185">
        <f>'APPENDIX 20 ii'!H13+'APPENDIX 20 i'!H13+'APPENDIX 20 i'!J13</f>
        <v>2476913</v>
      </c>
      <c r="Z13" s="185">
        <f t="shared" si="6"/>
        <v>304611888</v>
      </c>
      <c r="AA13" s="130"/>
    </row>
    <row r="14" spans="1:27" ht="30.75" customHeight="1" x14ac:dyDescent="0.3">
      <c r="B14" s="142" t="s">
        <v>117</v>
      </c>
      <c r="C14" s="213">
        <v>257531</v>
      </c>
      <c r="D14" s="213">
        <v>0</v>
      </c>
      <c r="E14" s="213">
        <v>0</v>
      </c>
      <c r="F14" s="213">
        <v>493434</v>
      </c>
      <c r="G14" s="213">
        <v>0</v>
      </c>
      <c r="H14" s="213">
        <v>18049</v>
      </c>
      <c r="I14" s="213">
        <v>0</v>
      </c>
      <c r="J14" s="213">
        <v>136054</v>
      </c>
      <c r="K14" s="158">
        <v>9519438</v>
      </c>
      <c r="M14" s="185">
        <f t="shared" si="0"/>
        <v>9268863</v>
      </c>
      <c r="N14" s="185">
        <f>SUM('APPENDIX 20 ii'!H14,'APPENDIX 20 i'!H14,'APPENDIX 20 i'!J14)</f>
        <v>250575</v>
      </c>
      <c r="O14" s="223">
        <f t="shared" si="1"/>
        <v>9519438</v>
      </c>
      <c r="P14" s="185">
        <f>'APPENDIX  21 iv'!L15-'APPENDIX 20 iii'!Q14</f>
        <v>1227653</v>
      </c>
      <c r="Q14" s="185">
        <f>SUM('APPENDIX 21 iii'!F15,'APPENDIX 21 ii'!D15,'APPENDIX 21 i'!K15)</f>
        <v>134494</v>
      </c>
      <c r="R14" s="224">
        <f t="shared" si="2"/>
        <v>1362147</v>
      </c>
      <c r="S14" s="185">
        <f t="shared" si="3"/>
        <v>10496516</v>
      </c>
      <c r="T14" s="185">
        <f t="shared" si="4"/>
        <v>385069</v>
      </c>
      <c r="U14" s="225">
        <f t="shared" si="5"/>
        <v>10881585</v>
      </c>
      <c r="Y14" s="185">
        <f>'APPENDIX 20 ii'!H14+'APPENDIX 20 i'!H14+'APPENDIX 20 i'!J14</f>
        <v>250575</v>
      </c>
      <c r="Z14" s="185">
        <f t="shared" si="6"/>
        <v>9268863</v>
      </c>
      <c r="AA14" s="130"/>
    </row>
    <row r="15" spans="1:27" ht="30.75" customHeight="1" x14ac:dyDescent="0.3">
      <c r="B15" s="142" t="s">
        <v>118</v>
      </c>
      <c r="C15" s="213">
        <v>455246</v>
      </c>
      <c r="D15" s="213">
        <v>102217</v>
      </c>
      <c r="E15" s="213">
        <v>50250</v>
      </c>
      <c r="F15" s="213">
        <v>2130702</v>
      </c>
      <c r="G15" s="213">
        <v>19563</v>
      </c>
      <c r="H15" s="213">
        <v>29371</v>
      </c>
      <c r="I15" s="213">
        <v>108670</v>
      </c>
      <c r="J15" s="213">
        <v>550777</v>
      </c>
      <c r="K15" s="158">
        <v>12981581</v>
      </c>
      <c r="M15" s="185">
        <f t="shared" si="0"/>
        <v>11107672</v>
      </c>
      <c r="N15" s="185">
        <f>SUM('APPENDIX 20 ii'!H15,'APPENDIX 20 i'!H15,'APPENDIX 20 i'!J15)</f>
        <v>1873909</v>
      </c>
      <c r="O15" s="223">
        <f t="shared" si="1"/>
        <v>12981581</v>
      </c>
      <c r="P15" s="185">
        <f>'APPENDIX  21 iv'!L16-'APPENDIX 20 iii'!Q15</f>
        <v>24474556</v>
      </c>
      <c r="Q15" s="185">
        <f>SUM('APPENDIX 21 iii'!F16,'APPENDIX 21 ii'!D16,'APPENDIX 21 i'!K16)</f>
        <v>1847475</v>
      </c>
      <c r="R15" s="224">
        <f t="shared" si="2"/>
        <v>26322031</v>
      </c>
      <c r="S15" s="185">
        <f t="shared" si="3"/>
        <v>35582228</v>
      </c>
      <c r="T15" s="185">
        <f t="shared" si="4"/>
        <v>3721384</v>
      </c>
      <c r="U15" s="225">
        <f t="shared" si="5"/>
        <v>39303612</v>
      </c>
      <c r="Y15" s="185">
        <f>'APPENDIX 20 ii'!H15+'APPENDIX 20 i'!H15+'APPENDIX 20 i'!J15</f>
        <v>1873909</v>
      </c>
      <c r="Z15" s="185">
        <f t="shared" si="6"/>
        <v>11107672</v>
      </c>
      <c r="AA15" s="130"/>
    </row>
    <row r="16" spans="1:27" ht="30.75" customHeight="1" thickBot="1" x14ac:dyDescent="0.35">
      <c r="B16" s="143" t="s">
        <v>119</v>
      </c>
      <c r="C16" s="215">
        <v>5437905</v>
      </c>
      <c r="D16" s="215">
        <v>1564560</v>
      </c>
      <c r="E16" s="215">
        <v>1170564</v>
      </c>
      <c r="F16" s="215">
        <v>23759411</v>
      </c>
      <c r="G16" s="215">
        <v>279250</v>
      </c>
      <c r="H16" s="215">
        <v>3031210</v>
      </c>
      <c r="I16" s="215">
        <v>645362</v>
      </c>
      <c r="J16" s="215">
        <v>11721706</v>
      </c>
      <c r="K16" s="160">
        <v>387594913</v>
      </c>
      <c r="M16" s="185">
        <f t="shared" si="0"/>
        <v>376381416</v>
      </c>
      <c r="N16" s="185">
        <f>SUM('APPENDIX 20 ii'!H16,'APPENDIX 20 i'!H16,'APPENDIX 20 i'!J16)</f>
        <v>11213497</v>
      </c>
      <c r="O16" s="223">
        <f t="shared" si="1"/>
        <v>387594913</v>
      </c>
      <c r="P16" s="185">
        <f>'APPENDIX  21 iv'!L17-'APPENDIX 20 iii'!Q16</f>
        <v>193640104</v>
      </c>
      <c r="Q16" s="185">
        <f>SUM('APPENDIX 21 iii'!F17,'APPENDIX 21 ii'!D17,'APPENDIX 21 i'!K17)</f>
        <v>43357476</v>
      </c>
      <c r="R16" s="224">
        <f t="shared" si="2"/>
        <v>236997580</v>
      </c>
      <c r="S16" s="185">
        <f t="shared" si="3"/>
        <v>570021520</v>
      </c>
      <c r="T16" s="185">
        <f t="shared" si="4"/>
        <v>54570973</v>
      </c>
      <c r="U16" s="225">
        <f t="shared" si="5"/>
        <v>624592493</v>
      </c>
      <c r="Y16" s="185">
        <f>'APPENDIX 20 ii'!H16+'APPENDIX 20 i'!H16+'APPENDIX 20 i'!J16</f>
        <v>11213497</v>
      </c>
      <c r="Z16" s="185">
        <f t="shared" si="6"/>
        <v>376381416</v>
      </c>
      <c r="AA16" s="130"/>
    </row>
    <row r="17" spans="2:27" ht="30.75" customHeight="1" thickTop="1" x14ac:dyDescent="0.3">
      <c r="B17" s="145" t="s">
        <v>120</v>
      </c>
      <c r="C17" s="216">
        <v>0</v>
      </c>
      <c r="D17" s="216">
        <v>0</v>
      </c>
      <c r="E17" s="216">
        <v>0</v>
      </c>
      <c r="F17" s="216">
        <v>860000</v>
      </c>
      <c r="G17" s="213">
        <v>0</v>
      </c>
      <c r="H17" s="216">
        <v>125000</v>
      </c>
      <c r="I17" s="216">
        <v>0</v>
      </c>
      <c r="J17" s="216">
        <v>0</v>
      </c>
      <c r="K17" s="161">
        <v>2867139</v>
      </c>
      <c r="M17" s="185">
        <f t="shared" si="0"/>
        <v>2867139</v>
      </c>
      <c r="N17" s="185">
        <f>SUM('APPENDIX 20 ii'!H17,'APPENDIX 20 i'!H17,'APPENDIX 20 i'!J17)</f>
        <v>0</v>
      </c>
      <c r="O17" s="223">
        <f t="shared" si="1"/>
        <v>2867139</v>
      </c>
      <c r="P17" s="185">
        <f>'APPENDIX  21 iv'!L18-'APPENDIX 20 iii'!Q17</f>
        <v>5243661</v>
      </c>
      <c r="Q17" s="185">
        <f>SUM('APPENDIX 21 iii'!F18,'APPENDIX 21 ii'!D18,'APPENDIX 21 i'!K18)</f>
        <v>548708</v>
      </c>
      <c r="R17" s="224">
        <f t="shared" si="2"/>
        <v>5792369</v>
      </c>
      <c r="S17" s="185">
        <f t="shared" si="3"/>
        <v>8110800</v>
      </c>
      <c r="T17" s="185">
        <f t="shared" si="4"/>
        <v>548708</v>
      </c>
      <c r="U17" s="225">
        <f t="shared" si="5"/>
        <v>8659508</v>
      </c>
      <c r="V17" s="21" t="s">
        <v>120</v>
      </c>
      <c r="Y17" s="185">
        <f>'APPENDIX 20 ii'!H17+'APPENDIX 20 i'!H17+'APPENDIX 20 i'!J17</f>
        <v>0</v>
      </c>
      <c r="Z17" s="185">
        <f t="shared" si="6"/>
        <v>2867139</v>
      </c>
      <c r="AA17" s="130"/>
    </row>
    <row r="18" spans="2:27" ht="30.75" customHeight="1" x14ac:dyDescent="0.3">
      <c r="B18" s="142" t="s">
        <v>121</v>
      </c>
      <c r="C18" s="213">
        <v>1241847</v>
      </c>
      <c r="D18" s="213">
        <v>0</v>
      </c>
      <c r="E18" s="213">
        <v>75000</v>
      </c>
      <c r="F18" s="213">
        <v>2461171</v>
      </c>
      <c r="G18" s="213">
        <v>0</v>
      </c>
      <c r="H18" s="213">
        <v>1086500</v>
      </c>
      <c r="I18" s="213">
        <v>368177</v>
      </c>
      <c r="J18" s="213">
        <v>930000</v>
      </c>
      <c r="K18" s="158">
        <v>43594771</v>
      </c>
      <c r="M18" s="185">
        <f t="shared" si="0"/>
        <v>41993566</v>
      </c>
      <c r="N18" s="185">
        <f>SUM('APPENDIX 20 ii'!H18,'APPENDIX 20 i'!H18,'APPENDIX 20 i'!J18)</f>
        <v>1601205</v>
      </c>
      <c r="O18" s="223">
        <f t="shared" si="1"/>
        <v>43594771</v>
      </c>
      <c r="P18" s="185">
        <f>'APPENDIX  21 iv'!L19-'APPENDIX 20 iii'!Q18</f>
        <v>28447951</v>
      </c>
      <c r="Q18" s="185">
        <f>SUM('APPENDIX 21 iii'!F19,'APPENDIX 21 ii'!D19,'APPENDIX 21 i'!K19)</f>
        <v>8862292</v>
      </c>
      <c r="R18" s="224">
        <f t="shared" si="2"/>
        <v>37310243</v>
      </c>
      <c r="S18" s="185">
        <f t="shared" si="3"/>
        <v>70441517</v>
      </c>
      <c r="T18" s="185">
        <f t="shared" si="4"/>
        <v>10463497</v>
      </c>
      <c r="U18" s="225">
        <f t="shared" si="5"/>
        <v>80905014</v>
      </c>
      <c r="V18" s="21" t="s">
        <v>121</v>
      </c>
      <c r="Y18" s="185">
        <f>'APPENDIX 20 ii'!H18+'APPENDIX 20 i'!H18+'APPENDIX 20 i'!J18</f>
        <v>1601205</v>
      </c>
      <c r="Z18" s="185">
        <f t="shared" si="6"/>
        <v>41993566</v>
      </c>
      <c r="AA18" s="130"/>
    </row>
    <row r="19" spans="2:27" ht="30.75" customHeight="1" x14ac:dyDescent="0.3">
      <c r="B19" s="142" t="s">
        <v>122</v>
      </c>
      <c r="C19" s="213">
        <v>40200</v>
      </c>
      <c r="D19" s="213">
        <v>39276</v>
      </c>
      <c r="E19" s="213">
        <v>2473</v>
      </c>
      <c r="F19" s="213">
        <v>119790</v>
      </c>
      <c r="G19" s="213">
        <v>0</v>
      </c>
      <c r="H19" s="213">
        <v>1411</v>
      </c>
      <c r="I19" s="213">
        <v>21150</v>
      </c>
      <c r="J19" s="213">
        <v>33626</v>
      </c>
      <c r="K19" s="158">
        <v>1256437</v>
      </c>
      <c r="M19" s="185">
        <f t="shared" si="0"/>
        <v>1256437</v>
      </c>
      <c r="N19" s="185">
        <f>SUM('APPENDIX 20 ii'!H19,'APPENDIX 20 i'!H19,'APPENDIX 20 i'!J19)</f>
        <v>0</v>
      </c>
      <c r="O19" s="223">
        <f t="shared" si="1"/>
        <v>1256437</v>
      </c>
      <c r="P19" s="185">
        <f>'APPENDIX  21 iv'!L20-'APPENDIX 20 iii'!Q19</f>
        <v>2093876</v>
      </c>
      <c r="Q19" s="185">
        <f>SUM('APPENDIX 21 iii'!F20,'APPENDIX 21 ii'!D20,'APPENDIX 21 i'!K20)</f>
        <v>86174</v>
      </c>
      <c r="R19" s="224">
        <f t="shared" si="2"/>
        <v>2180050</v>
      </c>
      <c r="S19" s="185">
        <f t="shared" si="3"/>
        <v>3350313</v>
      </c>
      <c r="T19" s="185">
        <f t="shared" si="4"/>
        <v>86174</v>
      </c>
      <c r="U19" s="225">
        <f t="shared" si="5"/>
        <v>3436487</v>
      </c>
      <c r="V19" s="21" t="s">
        <v>122</v>
      </c>
      <c r="Y19" s="185">
        <f>'APPENDIX 20 ii'!H19+'APPENDIX 20 i'!H19+'APPENDIX 20 i'!J19</f>
        <v>0</v>
      </c>
      <c r="Z19" s="185">
        <f t="shared" si="6"/>
        <v>1256437</v>
      </c>
      <c r="AA19" s="130"/>
    </row>
    <row r="20" spans="2:27" ht="30.75" customHeight="1" x14ac:dyDescent="0.3">
      <c r="B20" s="142" t="s">
        <v>123</v>
      </c>
      <c r="C20" s="213">
        <v>360143</v>
      </c>
      <c r="D20" s="213">
        <v>1234747</v>
      </c>
      <c r="E20" s="213">
        <v>658907</v>
      </c>
      <c r="F20" s="213">
        <v>13647897</v>
      </c>
      <c r="G20" s="213">
        <v>55338</v>
      </c>
      <c r="H20" s="213">
        <v>293299</v>
      </c>
      <c r="I20" s="213">
        <v>67884</v>
      </c>
      <c r="J20" s="213">
        <v>6399935</v>
      </c>
      <c r="K20" s="158">
        <v>221777722</v>
      </c>
      <c r="M20" s="185">
        <f t="shared" si="0"/>
        <v>216330848</v>
      </c>
      <c r="N20" s="185">
        <f>SUM('APPENDIX 20 ii'!H20,'APPENDIX 20 i'!H20,'APPENDIX 20 i'!J20)</f>
        <v>5446874</v>
      </c>
      <c r="O20" s="223">
        <f t="shared" si="1"/>
        <v>221777722</v>
      </c>
      <c r="P20" s="185">
        <f>'APPENDIX  21 iv'!L21-'APPENDIX 20 iii'!Q20</f>
        <v>54784798</v>
      </c>
      <c r="Q20" s="185">
        <f>SUM('APPENDIX 21 iii'!F21,'APPENDIX 21 ii'!D21,'APPENDIX 21 i'!K21)</f>
        <v>15449630</v>
      </c>
      <c r="R20" s="224">
        <f t="shared" si="2"/>
        <v>70234428</v>
      </c>
      <c r="S20" s="185">
        <f t="shared" si="3"/>
        <v>271115646</v>
      </c>
      <c r="T20" s="185">
        <f t="shared" si="4"/>
        <v>20896504</v>
      </c>
      <c r="U20" s="225">
        <f t="shared" si="5"/>
        <v>292012150</v>
      </c>
      <c r="V20" s="21" t="s">
        <v>123</v>
      </c>
      <c r="Y20" s="185">
        <f>'APPENDIX 20 ii'!H20+'APPENDIX 20 i'!H20+'APPENDIX 20 i'!J20</f>
        <v>5446874</v>
      </c>
      <c r="Z20" s="185">
        <f t="shared" si="6"/>
        <v>216330848</v>
      </c>
      <c r="AA20" s="130"/>
    </row>
    <row r="21" spans="2:27" ht="30.75" customHeight="1" x14ac:dyDescent="0.3">
      <c r="B21" s="142" t="s">
        <v>124</v>
      </c>
      <c r="C21" s="213">
        <v>0</v>
      </c>
      <c r="D21" s="213">
        <v>0</v>
      </c>
      <c r="E21" s="213">
        <v>0</v>
      </c>
      <c r="F21" s="213">
        <v>721724</v>
      </c>
      <c r="G21" s="213">
        <v>0</v>
      </c>
      <c r="H21" s="213">
        <v>0</v>
      </c>
      <c r="I21" s="213">
        <v>0</v>
      </c>
      <c r="J21" s="213">
        <v>0</v>
      </c>
      <c r="K21" s="158">
        <v>1402191</v>
      </c>
      <c r="M21" s="185">
        <f t="shared" si="0"/>
        <v>1402191</v>
      </c>
      <c r="N21" s="185">
        <f>SUM('APPENDIX 20 ii'!H21,'APPENDIX 20 i'!H21,'APPENDIX 20 i'!J21)</f>
        <v>0</v>
      </c>
      <c r="O21" s="223">
        <f t="shared" si="1"/>
        <v>1402191</v>
      </c>
      <c r="P21" s="185">
        <f>'APPENDIX  21 iv'!L22-'APPENDIX 20 iii'!Q21</f>
        <v>421119</v>
      </c>
      <c r="Q21" s="185">
        <f>SUM('APPENDIX 21 iii'!F22,'APPENDIX 21 ii'!D22,'APPENDIX 21 i'!K22)</f>
        <v>0</v>
      </c>
      <c r="R21" s="224">
        <f t="shared" si="2"/>
        <v>421119</v>
      </c>
      <c r="S21" s="185">
        <f t="shared" si="3"/>
        <v>1823310</v>
      </c>
      <c r="T21" s="185">
        <f t="shared" si="4"/>
        <v>0</v>
      </c>
      <c r="U21" s="225">
        <f t="shared" si="5"/>
        <v>1823310</v>
      </c>
      <c r="V21" s="21" t="s">
        <v>124</v>
      </c>
      <c r="Y21" s="185">
        <f>'APPENDIX 20 ii'!H21+'APPENDIX 20 i'!H21+'APPENDIX 20 i'!J21</f>
        <v>0</v>
      </c>
      <c r="Z21" s="185">
        <f t="shared" si="6"/>
        <v>1402191</v>
      </c>
      <c r="AA21" s="130"/>
    </row>
    <row r="22" spans="2:27" ht="30.75" customHeight="1" x14ac:dyDescent="0.3">
      <c r="B22" s="142" t="s">
        <v>125</v>
      </c>
      <c r="C22" s="213">
        <v>0</v>
      </c>
      <c r="D22" s="213">
        <v>0</v>
      </c>
      <c r="E22" s="213">
        <v>0</v>
      </c>
      <c r="F22" s="213">
        <v>0</v>
      </c>
      <c r="G22" s="213">
        <v>0</v>
      </c>
      <c r="H22" s="213">
        <v>0</v>
      </c>
      <c r="I22" s="213">
        <v>9534</v>
      </c>
      <c r="J22" s="213">
        <v>0</v>
      </c>
      <c r="K22" s="158">
        <v>5771994</v>
      </c>
      <c r="M22" s="185">
        <f t="shared" si="0"/>
        <v>5771994</v>
      </c>
      <c r="N22" s="185">
        <f>SUM('APPENDIX 20 ii'!H22,'APPENDIX 20 i'!H22,'APPENDIX 20 i'!J22)</f>
        <v>0</v>
      </c>
      <c r="O22" s="223">
        <f t="shared" si="1"/>
        <v>5771994</v>
      </c>
      <c r="P22" s="185">
        <f>'APPENDIX  21 iv'!L23-'APPENDIX 20 iii'!Q22</f>
        <v>5487633</v>
      </c>
      <c r="Q22" s="185">
        <f>SUM('APPENDIX 21 iii'!F23,'APPENDIX 21 ii'!D23,'APPENDIX 21 i'!K23)</f>
        <v>4587101</v>
      </c>
      <c r="R22" s="224">
        <f t="shared" si="2"/>
        <v>10074734</v>
      </c>
      <c r="S22" s="185">
        <f t="shared" si="3"/>
        <v>11259627</v>
      </c>
      <c r="T22" s="185">
        <f t="shared" si="4"/>
        <v>4587101</v>
      </c>
      <c r="U22" s="225">
        <f t="shared" si="5"/>
        <v>15846728</v>
      </c>
      <c r="V22" s="21" t="s">
        <v>125</v>
      </c>
      <c r="Y22" s="185">
        <f>'APPENDIX 20 ii'!H22+'APPENDIX 20 i'!H22+'APPENDIX 20 i'!J22</f>
        <v>0</v>
      </c>
      <c r="Z22" s="185">
        <f t="shared" si="6"/>
        <v>5771994</v>
      </c>
      <c r="AA22" s="130"/>
    </row>
    <row r="23" spans="2:27" ht="30.75" customHeight="1" x14ac:dyDescent="0.3">
      <c r="B23" s="142" t="s">
        <v>126</v>
      </c>
      <c r="C23" s="213">
        <v>1000</v>
      </c>
      <c r="D23" s="213">
        <v>0</v>
      </c>
      <c r="E23" s="213">
        <v>63392</v>
      </c>
      <c r="F23" s="213">
        <v>1431691</v>
      </c>
      <c r="G23" s="213">
        <v>26669</v>
      </c>
      <c r="H23" s="213">
        <v>53018</v>
      </c>
      <c r="I23" s="213">
        <v>0</v>
      </c>
      <c r="J23" s="213">
        <v>843763</v>
      </c>
      <c r="K23" s="158">
        <v>8507352</v>
      </c>
      <c r="M23" s="185">
        <f t="shared" si="0"/>
        <v>8410190</v>
      </c>
      <c r="N23" s="185">
        <f>SUM('APPENDIX 20 ii'!H23,'APPENDIX 20 i'!H23,'APPENDIX 20 i'!J23)</f>
        <v>97162</v>
      </c>
      <c r="O23" s="223">
        <f t="shared" si="1"/>
        <v>8507352</v>
      </c>
      <c r="P23" s="185">
        <f>'APPENDIX  21 iv'!L24-'APPENDIX 20 iii'!Q23</f>
        <v>2670800</v>
      </c>
      <c r="Q23" s="185">
        <f>SUM('APPENDIX 21 iii'!F24,'APPENDIX 21 ii'!D24,'APPENDIX 21 i'!K24)</f>
        <v>1026528</v>
      </c>
      <c r="R23" s="224">
        <f t="shared" si="2"/>
        <v>3697328</v>
      </c>
      <c r="S23" s="185">
        <f t="shared" si="3"/>
        <v>11080990</v>
      </c>
      <c r="T23" s="185">
        <f t="shared" si="4"/>
        <v>1123690</v>
      </c>
      <c r="U23" s="225">
        <f t="shared" si="5"/>
        <v>12204680</v>
      </c>
      <c r="V23" s="21" t="s">
        <v>126</v>
      </c>
      <c r="Y23" s="185">
        <f>'APPENDIX 20 ii'!H23+'APPENDIX 20 i'!H23+'APPENDIX 20 i'!J23</f>
        <v>97162</v>
      </c>
      <c r="Z23" s="185">
        <f t="shared" si="6"/>
        <v>8410190</v>
      </c>
      <c r="AA23" s="130"/>
    </row>
    <row r="24" spans="2:27" ht="30.75" customHeight="1" x14ac:dyDescent="0.3">
      <c r="B24" s="142" t="s">
        <v>127</v>
      </c>
      <c r="C24" s="213">
        <v>0</v>
      </c>
      <c r="D24" s="213">
        <v>0</v>
      </c>
      <c r="E24" s="213">
        <v>0</v>
      </c>
      <c r="F24" s="213">
        <v>0</v>
      </c>
      <c r="G24" s="213">
        <v>0</v>
      </c>
      <c r="H24" s="213">
        <v>0</v>
      </c>
      <c r="I24" s="213">
        <v>0</v>
      </c>
      <c r="J24" s="213">
        <v>0</v>
      </c>
      <c r="K24" s="158">
        <v>295544</v>
      </c>
      <c r="M24" s="185">
        <f t="shared" si="0"/>
        <v>295544</v>
      </c>
      <c r="N24" s="185">
        <f>SUM('APPENDIX 20 ii'!H24,'APPENDIX 20 i'!H24,'APPENDIX 20 i'!J24)</f>
        <v>0</v>
      </c>
      <c r="O24" s="223">
        <f t="shared" si="1"/>
        <v>295544</v>
      </c>
      <c r="P24" s="185">
        <f>'APPENDIX  21 iv'!L25-'APPENDIX 20 iii'!Q24</f>
        <v>491394</v>
      </c>
      <c r="Q24" s="185">
        <f>SUM('APPENDIX 21 iii'!F25,'APPENDIX 21 ii'!D25,'APPENDIX 21 i'!K25)</f>
        <v>0</v>
      </c>
      <c r="R24" s="224">
        <f t="shared" si="2"/>
        <v>491394</v>
      </c>
      <c r="S24" s="185">
        <f t="shared" si="3"/>
        <v>786938</v>
      </c>
      <c r="T24" s="185">
        <f t="shared" si="4"/>
        <v>0</v>
      </c>
      <c r="U24" s="225">
        <f t="shared" si="5"/>
        <v>786938</v>
      </c>
      <c r="V24" s="21" t="s">
        <v>127</v>
      </c>
      <c r="Y24" s="185">
        <f>'APPENDIX 20 ii'!H24+'APPENDIX 20 i'!H24+'APPENDIX 20 i'!J24</f>
        <v>0</v>
      </c>
      <c r="Z24" s="185">
        <f t="shared" si="6"/>
        <v>295544</v>
      </c>
      <c r="AA24" s="130"/>
    </row>
    <row r="25" spans="2:27" ht="30.75" customHeight="1" x14ac:dyDescent="0.3">
      <c r="B25" s="142" t="s">
        <v>128</v>
      </c>
      <c r="C25" s="213">
        <v>0</v>
      </c>
      <c r="D25" s="213">
        <v>0</v>
      </c>
      <c r="E25" s="213">
        <v>0</v>
      </c>
      <c r="F25" s="213">
        <v>0</v>
      </c>
      <c r="G25" s="213">
        <v>0</v>
      </c>
      <c r="H25" s="213">
        <v>0</v>
      </c>
      <c r="I25" s="213">
        <v>0</v>
      </c>
      <c r="J25" s="213">
        <v>0</v>
      </c>
      <c r="K25" s="158">
        <v>0</v>
      </c>
      <c r="M25" s="185">
        <f t="shared" si="0"/>
        <v>0</v>
      </c>
      <c r="N25" s="185">
        <f>SUM('APPENDIX 20 ii'!H25,'APPENDIX 20 i'!H25,'APPENDIX 20 i'!J25)</f>
        <v>0</v>
      </c>
      <c r="O25" s="223">
        <f t="shared" si="1"/>
        <v>0</v>
      </c>
      <c r="P25" s="185">
        <f>'APPENDIX  21 iv'!L26-'APPENDIX 20 iii'!Q25</f>
        <v>0</v>
      </c>
      <c r="Q25" s="185">
        <f>SUM('APPENDIX 21 iii'!F26,'APPENDIX 21 ii'!D26,'APPENDIX 21 i'!K26)</f>
        <v>0</v>
      </c>
      <c r="R25" s="224">
        <f t="shared" si="2"/>
        <v>0</v>
      </c>
      <c r="S25" s="185">
        <f t="shared" si="3"/>
        <v>0</v>
      </c>
      <c r="T25" s="185">
        <f t="shared" si="4"/>
        <v>0</v>
      </c>
      <c r="U25" s="225">
        <f t="shared" si="5"/>
        <v>0</v>
      </c>
      <c r="V25" s="21" t="s">
        <v>128</v>
      </c>
      <c r="Y25" s="185">
        <f>'APPENDIX 20 ii'!H25+'APPENDIX 20 i'!H25+'APPENDIX 20 i'!J25</f>
        <v>0</v>
      </c>
      <c r="Z25" s="185">
        <f t="shared" si="6"/>
        <v>0</v>
      </c>
      <c r="AA25" s="130"/>
    </row>
    <row r="26" spans="2:27" ht="30.75" customHeight="1" x14ac:dyDescent="0.3">
      <c r="B26" s="142" t="s">
        <v>129</v>
      </c>
      <c r="C26" s="213">
        <v>25129</v>
      </c>
      <c r="D26" s="213">
        <v>0</v>
      </c>
      <c r="E26" s="213">
        <v>0</v>
      </c>
      <c r="F26" s="213">
        <v>2727339</v>
      </c>
      <c r="G26" s="213">
        <v>0</v>
      </c>
      <c r="H26" s="213">
        <v>0</v>
      </c>
      <c r="I26" s="213">
        <v>0</v>
      </c>
      <c r="J26" s="213">
        <v>1961782</v>
      </c>
      <c r="K26" s="158">
        <v>36950975</v>
      </c>
      <c r="M26" s="185">
        <f t="shared" si="0"/>
        <v>36634593</v>
      </c>
      <c r="N26" s="185">
        <f>SUM('APPENDIX 20 ii'!H26,'APPENDIX 20 i'!H26,'APPENDIX 20 i'!J26)</f>
        <v>316382</v>
      </c>
      <c r="O26" s="223">
        <f t="shared" si="1"/>
        <v>36950975</v>
      </c>
      <c r="P26" s="185">
        <f>'APPENDIX  21 iv'!L27-'APPENDIX 20 iii'!Q26</f>
        <v>9263366</v>
      </c>
      <c r="Q26" s="185">
        <f>SUM('APPENDIX 21 iii'!F27,'APPENDIX 21 ii'!D27,'APPENDIX 21 i'!K27)</f>
        <v>1463058</v>
      </c>
      <c r="R26" s="224">
        <f t="shared" si="2"/>
        <v>10726424</v>
      </c>
      <c r="S26" s="185">
        <f t="shared" si="3"/>
        <v>45897959</v>
      </c>
      <c r="T26" s="185">
        <f t="shared" si="4"/>
        <v>1779440</v>
      </c>
      <c r="U26" s="225">
        <f t="shared" si="5"/>
        <v>47677399</v>
      </c>
      <c r="V26" s="21" t="s">
        <v>129</v>
      </c>
      <c r="Y26" s="185">
        <f>'APPENDIX 20 ii'!H26+'APPENDIX 20 i'!H26+'APPENDIX 20 i'!J26</f>
        <v>316382</v>
      </c>
      <c r="Z26" s="185">
        <f t="shared" si="6"/>
        <v>36634593</v>
      </c>
      <c r="AA26" s="130"/>
    </row>
    <row r="27" spans="2:27" ht="30.75" customHeight="1" x14ac:dyDescent="0.3">
      <c r="B27" s="142" t="s">
        <v>130</v>
      </c>
      <c r="C27" s="213">
        <v>0</v>
      </c>
      <c r="D27" s="213">
        <v>0</v>
      </c>
      <c r="E27" s="213">
        <v>0</v>
      </c>
      <c r="F27" s="213">
        <v>0</v>
      </c>
      <c r="G27" s="213">
        <v>0</v>
      </c>
      <c r="H27" s="213">
        <v>0</v>
      </c>
      <c r="I27" s="213">
        <v>0</v>
      </c>
      <c r="J27" s="213">
        <v>15744</v>
      </c>
      <c r="K27" s="158">
        <v>5707650</v>
      </c>
      <c r="M27" s="185">
        <f t="shared" si="0"/>
        <v>5707650</v>
      </c>
      <c r="N27" s="185">
        <f>SUM('APPENDIX 20 ii'!H27,'APPENDIX 20 i'!H27,'APPENDIX 20 i'!J27)</f>
        <v>0</v>
      </c>
      <c r="O27" s="223">
        <f t="shared" si="1"/>
        <v>5707650</v>
      </c>
      <c r="P27" s="185">
        <f>'APPENDIX  21 iv'!L28-'APPENDIX 20 iii'!Q27</f>
        <v>3418491</v>
      </c>
      <c r="Q27" s="185">
        <f>SUM('APPENDIX 21 iii'!F28,'APPENDIX 21 ii'!D28,'APPENDIX 21 i'!K28)</f>
        <v>202231</v>
      </c>
      <c r="R27" s="224">
        <f t="shared" si="2"/>
        <v>3620722</v>
      </c>
      <c r="S27" s="185">
        <f t="shared" si="3"/>
        <v>9126141</v>
      </c>
      <c r="T27" s="185">
        <f t="shared" si="4"/>
        <v>202231</v>
      </c>
      <c r="U27" s="225">
        <f t="shared" si="5"/>
        <v>9328372</v>
      </c>
      <c r="V27" s="21" t="s">
        <v>130</v>
      </c>
      <c r="Y27" s="185">
        <f>'APPENDIX 20 ii'!H27+'APPENDIX 20 i'!H27+'APPENDIX 20 i'!J27</f>
        <v>0</v>
      </c>
      <c r="Z27" s="185">
        <f t="shared" si="6"/>
        <v>5707650</v>
      </c>
      <c r="AA27" s="130"/>
    </row>
    <row r="28" spans="2:27" ht="30.75" customHeight="1" x14ac:dyDescent="0.3">
      <c r="B28" s="142" t="s">
        <v>131</v>
      </c>
      <c r="C28" s="213">
        <v>0</v>
      </c>
      <c r="D28" s="213">
        <v>0</v>
      </c>
      <c r="E28" s="213">
        <v>0</v>
      </c>
      <c r="F28" s="213">
        <v>0</v>
      </c>
      <c r="G28" s="213">
        <v>0</v>
      </c>
      <c r="H28" s="213">
        <v>0</v>
      </c>
      <c r="I28" s="213">
        <v>0</v>
      </c>
      <c r="J28" s="213">
        <v>0</v>
      </c>
      <c r="K28" s="158">
        <v>1333</v>
      </c>
      <c r="M28" s="185">
        <f t="shared" si="0"/>
        <v>1333</v>
      </c>
      <c r="N28" s="185">
        <f>SUM('APPENDIX 20 ii'!H28,'APPENDIX 20 i'!H28,'APPENDIX 20 i'!J28)</f>
        <v>0</v>
      </c>
      <c r="O28" s="223">
        <f t="shared" si="1"/>
        <v>1333</v>
      </c>
      <c r="P28" s="185">
        <f>'APPENDIX  21 iv'!L29-'APPENDIX 20 iii'!Q28</f>
        <v>432</v>
      </c>
      <c r="Q28" s="185">
        <f>SUM('APPENDIX 21 iii'!F29,'APPENDIX 21 ii'!D29,'APPENDIX 21 i'!K29)</f>
        <v>89</v>
      </c>
      <c r="R28" s="224">
        <f t="shared" si="2"/>
        <v>521</v>
      </c>
      <c r="S28" s="185">
        <f t="shared" si="3"/>
        <v>1765</v>
      </c>
      <c r="T28" s="185">
        <f t="shared" si="4"/>
        <v>89</v>
      </c>
      <c r="U28" s="225">
        <f t="shared" si="5"/>
        <v>1854</v>
      </c>
      <c r="V28" s="21" t="s">
        <v>131</v>
      </c>
      <c r="Y28" s="185">
        <f>'APPENDIX 20 ii'!H28+'APPENDIX 20 i'!H28+'APPENDIX 20 i'!J28</f>
        <v>0</v>
      </c>
      <c r="Z28" s="185">
        <f t="shared" si="6"/>
        <v>1333</v>
      </c>
      <c r="AA28" s="130"/>
    </row>
    <row r="29" spans="2:27" ht="30.75" customHeight="1" x14ac:dyDescent="0.3">
      <c r="B29" s="142" t="s">
        <v>132</v>
      </c>
      <c r="C29" s="213">
        <v>0</v>
      </c>
      <c r="D29" s="213">
        <v>0</v>
      </c>
      <c r="E29" s="213">
        <v>0</v>
      </c>
      <c r="F29" s="213">
        <v>0</v>
      </c>
      <c r="G29" s="213">
        <v>0</v>
      </c>
      <c r="H29" s="213">
        <v>0</v>
      </c>
      <c r="I29" s="213">
        <v>0</v>
      </c>
      <c r="J29" s="213">
        <v>0</v>
      </c>
      <c r="K29" s="158">
        <v>0</v>
      </c>
      <c r="M29" s="185">
        <f t="shared" si="0"/>
        <v>0</v>
      </c>
      <c r="N29" s="185">
        <f>SUM('APPENDIX 20 ii'!H29,'APPENDIX 20 i'!H29,'APPENDIX 20 i'!J29)</f>
        <v>0</v>
      </c>
      <c r="O29" s="223">
        <f t="shared" si="1"/>
        <v>0</v>
      </c>
      <c r="P29" s="185">
        <f>'APPENDIX  21 iv'!L30-'APPENDIX 20 iii'!Q29</f>
        <v>0</v>
      </c>
      <c r="Q29" s="185">
        <f>SUM('APPENDIX 21 iii'!F30,'APPENDIX 21 ii'!D30,'APPENDIX 21 i'!K30)</f>
        <v>0</v>
      </c>
      <c r="R29" s="224">
        <f t="shared" si="2"/>
        <v>0</v>
      </c>
      <c r="S29" s="185">
        <f t="shared" si="3"/>
        <v>0</v>
      </c>
      <c r="T29" s="185">
        <f t="shared" si="4"/>
        <v>0</v>
      </c>
      <c r="U29" s="225">
        <f t="shared" si="5"/>
        <v>0</v>
      </c>
      <c r="V29" s="21" t="s">
        <v>132</v>
      </c>
      <c r="Y29" s="185">
        <f>'APPENDIX 20 ii'!H29+'APPENDIX 20 i'!H29+'APPENDIX 20 i'!J29</f>
        <v>0</v>
      </c>
      <c r="Z29" s="185">
        <f t="shared" si="6"/>
        <v>0</v>
      </c>
      <c r="AA29" s="130"/>
    </row>
    <row r="30" spans="2:27" ht="30.75" customHeight="1" x14ac:dyDescent="0.3">
      <c r="B30" s="142" t="s">
        <v>133</v>
      </c>
      <c r="C30" s="213">
        <v>131975</v>
      </c>
      <c r="D30" s="213">
        <v>21407</v>
      </c>
      <c r="E30" s="213">
        <v>8804</v>
      </c>
      <c r="F30" s="213">
        <v>458369</v>
      </c>
      <c r="G30" s="213">
        <v>0</v>
      </c>
      <c r="H30" s="213">
        <v>4032</v>
      </c>
      <c r="I30" s="213">
        <v>0</v>
      </c>
      <c r="J30" s="213">
        <v>15863</v>
      </c>
      <c r="K30" s="158">
        <v>5178787</v>
      </c>
      <c r="M30" s="185">
        <f t="shared" si="0"/>
        <v>5178787</v>
      </c>
      <c r="N30" s="185">
        <f>SUM('APPENDIX 20 ii'!H30,'APPENDIX 20 i'!H30,'APPENDIX 20 i'!J30)</f>
        <v>0</v>
      </c>
      <c r="O30" s="223">
        <f t="shared" si="1"/>
        <v>5178787</v>
      </c>
      <c r="P30" s="185">
        <f>'APPENDIX  21 iv'!L31-'APPENDIX 20 iii'!Q30</f>
        <v>2879687</v>
      </c>
      <c r="Q30" s="185">
        <f>SUM('APPENDIX 21 iii'!F31,'APPENDIX 21 ii'!D31,'APPENDIX 21 i'!K31)</f>
        <v>15586</v>
      </c>
      <c r="R30" s="224">
        <f t="shared" si="2"/>
        <v>2895273</v>
      </c>
      <c r="S30" s="185">
        <f t="shared" si="3"/>
        <v>8058474</v>
      </c>
      <c r="T30" s="185">
        <f t="shared" si="4"/>
        <v>15586</v>
      </c>
      <c r="U30" s="225">
        <f t="shared" si="5"/>
        <v>8074060</v>
      </c>
      <c r="V30" s="21" t="s">
        <v>133</v>
      </c>
      <c r="Y30" s="185">
        <f>'APPENDIX 20 ii'!H30+'APPENDIX 20 i'!H30+'APPENDIX 20 i'!J30</f>
        <v>0</v>
      </c>
      <c r="Z30" s="185">
        <f t="shared" si="6"/>
        <v>5178787</v>
      </c>
      <c r="AA30" s="130"/>
    </row>
    <row r="31" spans="2:27" ht="30.75" customHeight="1" x14ac:dyDescent="0.3">
      <c r="B31" s="142" t="s">
        <v>134</v>
      </c>
      <c r="C31" s="213">
        <v>0</v>
      </c>
      <c r="D31" s="213">
        <v>0</v>
      </c>
      <c r="E31" s="213">
        <v>0</v>
      </c>
      <c r="F31" s="213">
        <v>136364</v>
      </c>
      <c r="G31" s="213">
        <v>0</v>
      </c>
      <c r="H31" s="213">
        <v>0</v>
      </c>
      <c r="I31" s="213">
        <v>0</v>
      </c>
      <c r="J31" s="213">
        <v>64988</v>
      </c>
      <c r="K31" s="158">
        <v>2548760</v>
      </c>
      <c r="M31" s="185">
        <f t="shared" si="0"/>
        <v>2548760</v>
      </c>
      <c r="N31" s="185">
        <f>SUM('APPENDIX 20 ii'!H31,'APPENDIX 20 i'!H31,'APPENDIX 20 i'!J31)</f>
        <v>0</v>
      </c>
      <c r="O31" s="223">
        <f t="shared" si="1"/>
        <v>2548760</v>
      </c>
      <c r="P31" s="185">
        <f>'APPENDIX  21 iv'!L32-'APPENDIX 20 iii'!Q31</f>
        <v>1026130</v>
      </c>
      <c r="Q31" s="185">
        <f>SUM('APPENDIX 21 iii'!F32,'APPENDIX 21 ii'!D32,'APPENDIX 21 i'!K32)</f>
        <v>653015</v>
      </c>
      <c r="R31" s="224">
        <f t="shared" si="2"/>
        <v>1679145</v>
      </c>
      <c r="S31" s="185">
        <f t="shared" si="3"/>
        <v>3574890</v>
      </c>
      <c r="T31" s="185">
        <f t="shared" si="4"/>
        <v>653015</v>
      </c>
      <c r="U31" s="225">
        <f t="shared" si="5"/>
        <v>4227905</v>
      </c>
      <c r="V31" s="21" t="s">
        <v>134</v>
      </c>
      <c r="Y31" s="185">
        <f>'APPENDIX 20 ii'!H31+'APPENDIX 20 i'!H31+'APPENDIX 20 i'!J31</f>
        <v>0</v>
      </c>
      <c r="Z31" s="185">
        <f t="shared" si="6"/>
        <v>2548760</v>
      </c>
      <c r="AA31" s="130"/>
    </row>
    <row r="32" spans="2:27" ht="30.75" customHeight="1" x14ac:dyDescent="0.3">
      <c r="B32" s="142" t="s">
        <v>135</v>
      </c>
      <c r="C32" s="213">
        <v>737687</v>
      </c>
      <c r="D32" s="213">
        <v>177235</v>
      </c>
      <c r="E32" s="213">
        <v>285309</v>
      </c>
      <c r="F32" s="213">
        <v>388384</v>
      </c>
      <c r="G32" s="213">
        <v>110056</v>
      </c>
      <c r="H32" s="213">
        <v>1058658</v>
      </c>
      <c r="I32" s="213">
        <v>0</v>
      </c>
      <c r="J32" s="213">
        <v>532450</v>
      </c>
      <c r="K32" s="158">
        <v>17129138</v>
      </c>
      <c r="M32" s="185">
        <f t="shared" si="0"/>
        <v>14617631</v>
      </c>
      <c r="N32" s="185">
        <f>SUM('APPENDIX 20 ii'!H32,'APPENDIX 20 i'!H32,'APPENDIX 20 i'!J32)</f>
        <v>2511507</v>
      </c>
      <c r="O32" s="223">
        <f t="shared" si="1"/>
        <v>17129138</v>
      </c>
      <c r="P32" s="185">
        <f>'APPENDIX  21 iv'!L33-'APPENDIX 20 iii'!Q32</f>
        <v>17839682</v>
      </c>
      <c r="Q32" s="185">
        <f>SUM('APPENDIX 21 iii'!F33,'APPENDIX 21 ii'!D33,'APPENDIX 21 i'!K33)</f>
        <v>1828778</v>
      </c>
      <c r="R32" s="224">
        <f t="shared" si="2"/>
        <v>19668460</v>
      </c>
      <c r="S32" s="185">
        <f t="shared" si="3"/>
        <v>32457313</v>
      </c>
      <c r="T32" s="185">
        <f t="shared" si="4"/>
        <v>4340285</v>
      </c>
      <c r="U32" s="225">
        <f t="shared" si="5"/>
        <v>36797598</v>
      </c>
      <c r="V32" s="21" t="s">
        <v>135</v>
      </c>
      <c r="Y32" s="185">
        <f>'APPENDIX 20 ii'!H32+'APPENDIX 20 i'!H32+'APPENDIX 20 i'!J32</f>
        <v>2511507</v>
      </c>
      <c r="Z32" s="185">
        <f t="shared" si="6"/>
        <v>14617631</v>
      </c>
      <c r="AA32" s="130"/>
    </row>
    <row r="33" spans="2:27" ht="30.75" customHeight="1" x14ac:dyDescent="0.3">
      <c r="B33" s="142" t="s">
        <v>136</v>
      </c>
      <c r="C33" s="213">
        <v>29891</v>
      </c>
      <c r="D33" s="213">
        <v>24786</v>
      </c>
      <c r="E33" s="213">
        <v>54174</v>
      </c>
      <c r="F33" s="213">
        <v>204843</v>
      </c>
      <c r="G33" s="213">
        <v>5822</v>
      </c>
      <c r="H33" s="213">
        <v>19010</v>
      </c>
      <c r="I33" s="213">
        <v>416</v>
      </c>
      <c r="J33" s="213">
        <v>283651</v>
      </c>
      <c r="K33" s="158">
        <v>3420557</v>
      </c>
      <c r="M33" s="185">
        <f t="shared" si="0"/>
        <v>3276995</v>
      </c>
      <c r="N33" s="185">
        <f>SUM('APPENDIX 20 ii'!H33,'APPENDIX 20 i'!H33,'APPENDIX 20 i'!J33)</f>
        <v>143562</v>
      </c>
      <c r="O33" s="223">
        <f t="shared" si="1"/>
        <v>3420557</v>
      </c>
      <c r="P33" s="185">
        <f>'APPENDIX  21 iv'!L34-'APPENDIX 20 iii'!Q33</f>
        <v>5691227</v>
      </c>
      <c r="Q33" s="185">
        <f>SUM('APPENDIX 21 iii'!F34,'APPENDIX 21 ii'!D34,'APPENDIX 21 i'!K34)</f>
        <v>560110</v>
      </c>
      <c r="R33" s="224">
        <f t="shared" si="2"/>
        <v>6251337</v>
      </c>
      <c r="S33" s="185">
        <f t="shared" si="3"/>
        <v>8968222</v>
      </c>
      <c r="T33" s="185">
        <f t="shared" si="4"/>
        <v>703672</v>
      </c>
      <c r="U33" s="225">
        <f t="shared" si="5"/>
        <v>9671894</v>
      </c>
      <c r="V33" s="21" t="s">
        <v>136</v>
      </c>
      <c r="Y33" s="185">
        <f>'APPENDIX 20 ii'!H33+'APPENDIX 20 i'!H33+'APPENDIX 20 i'!J33</f>
        <v>143562</v>
      </c>
      <c r="Z33" s="185">
        <f t="shared" si="6"/>
        <v>3276995</v>
      </c>
      <c r="AA33" s="130"/>
    </row>
    <row r="34" spans="2:27" ht="30.75" customHeight="1" x14ac:dyDescent="0.3">
      <c r="B34" s="142" t="s">
        <v>137</v>
      </c>
      <c r="C34" s="213">
        <v>2491703</v>
      </c>
      <c r="D34" s="213">
        <v>8551</v>
      </c>
      <c r="E34" s="213">
        <v>7164</v>
      </c>
      <c r="F34" s="213">
        <v>132039</v>
      </c>
      <c r="G34" s="213">
        <v>52099</v>
      </c>
      <c r="H34" s="213">
        <v>93164</v>
      </c>
      <c r="I34" s="213">
        <v>104544</v>
      </c>
      <c r="J34" s="213">
        <v>174020</v>
      </c>
      <c r="K34" s="158">
        <v>6942043</v>
      </c>
      <c r="M34" s="185">
        <f t="shared" si="0"/>
        <v>6235432</v>
      </c>
      <c r="N34" s="185">
        <f>SUM('APPENDIX 20 ii'!H34,'APPENDIX 20 i'!H34,'APPENDIX 20 i'!J34)</f>
        <v>706611</v>
      </c>
      <c r="O34" s="223">
        <f t="shared" si="1"/>
        <v>6942043</v>
      </c>
      <c r="P34" s="185">
        <f>'APPENDIX  21 iv'!L35-'APPENDIX 20 iii'!Q34</f>
        <v>32071637</v>
      </c>
      <c r="Q34" s="185">
        <f>SUM('APPENDIX 21 iii'!F35,'APPENDIX 21 ii'!D35,'APPENDIX 21 i'!K35)</f>
        <v>5008123</v>
      </c>
      <c r="R34" s="224">
        <f t="shared" si="2"/>
        <v>37079760</v>
      </c>
      <c r="S34" s="185">
        <f t="shared" si="3"/>
        <v>38307069</v>
      </c>
      <c r="T34" s="185">
        <f t="shared" si="4"/>
        <v>5714734</v>
      </c>
      <c r="U34" s="225">
        <f t="shared" si="5"/>
        <v>44021803</v>
      </c>
      <c r="V34" s="21" t="s">
        <v>137</v>
      </c>
      <c r="Y34" s="185">
        <f>'APPENDIX 20 ii'!H34+'APPENDIX 20 i'!H34+'APPENDIX 20 i'!J34</f>
        <v>706611</v>
      </c>
      <c r="Z34" s="185">
        <f t="shared" si="6"/>
        <v>6235432</v>
      </c>
      <c r="AA34" s="130"/>
    </row>
    <row r="35" spans="2:27" ht="30.75" customHeight="1" x14ac:dyDescent="0.3">
      <c r="B35" s="142" t="s">
        <v>138</v>
      </c>
      <c r="C35" s="213">
        <v>228172</v>
      </c>
      <c r="D35" s="213">
        <v>2393</v>
      </c>
      <c r="E35" s="213">
        <v>0</v>
      </c>
      <c r="F35" s="213">
        <v>0</v>
      </c>
      <c r="G35" s="213">
        <v>22217</v>
      </c>
      <c r="H35" s="213">
        <v>0</v>
      </c>
      <c r="I35" s="213">
        <v>0</v>
      </c>
      <c r="J35" s="213">
        <v>452632</v>
      </c>
      <c r="K35" s="158">
        <v>4729082</v>
      </c>
      <c r="M35" s="185">
        <f t="shared" si="0"/>
        <v>4720061</v>
      </c>
      <c r="N35" s="185">
        <f>SUM('APPENDIX 20 ii'!H35,'APPENDIX 20 i'!H35,'APPENDIX 20 i'!J35)</f>
        <v>9021</v>
      </c>
      <c r="O35" s="223">
        <f t="shared" si="1"/>
        <v>4729082</v>
      </c>
      <c r="P35" s="185">
        <f>'APPENDIX  21 iv'!L36-'APPENDIX 20 iii'!Q35</f>
        <v>6066304</v>
      </c>
      <c r="Q35" s="185">
        <f>SUM('APPENDIX 21 iii'!F36,'APPENDIX 21 ii'!D36,'APPENDIX 21 i'!K36)</f>
        <v>764526</v>
      </c>
      <c r="R35" s="224">
        <f t="shared" si="2"/>
        <v>6830830</v>
      </c>
      <c r="S35" s="185">
        <f t="shared" si="3"/>
        <v>10786365</v>
      </c>
      <c r="T35" s="185">
        <f t="shared" si="4"/>
        <v>773547</v>
      </c>
      <c r="U35" s="225">
        <f t="shared" si="5"/>
        <v>11559912</v>
      </c>
      <c r="V35" s="21" t="s">
        <v>138</v>
      </c>
      <c r="Y35" s="185">
        <f>'APPENDIX 20 ii'!H35+'APPENDIX 20 i'!H35+'APPENDIX 20 i'!J35</f>
        <v>9021</v>
      </c>
      <c r="Z35" s="185">
        <f t="shared" si="6"/>
        <v>4720061</v>
      </c>
      <c r="AA35" s="130"/>
    </row>
    <row r="36" spans="2:27" ht="30.75" customHeight="1" x14ac:dyDescent="0.3">
      <c r="B36" s="142" t="s">
        <v>139</v>
      </c>
      <c r="C36" s="213">
        <v>141552</v>
      </c>
      <c r="D36" s="213">
        <v>19513</v>
      </c>
      <c r="E36" s="213">
        <v>15342</v>
      </c>
      <c r="F36" s="213">
        <v>306386</v>
      </c>
      <c r="G36" s="213">
        <v>7050</v>
      </c>
      <c r="H36" s="213">
        <v>297118</v>
      </c>
      <c r="I36" s="213">
        <v>71203</v>
      </c>
      <c r="J36" s="213">
        <v>13250</v>
      </c>
      <c r="K36" s="158">
        <v>17657956</v>
      </c>
      <c r="M36" s="185">
        <f t="shared" si="0"/>
        <v>17610394</v>
      </c>
      <c r="N36" s="185">
        <f>SUM('APPENDIX 20 ii'!H36,'APPENDIX 20 i'!H36,'APPENDIX 20 i'!J36)</f>
        <v>47562</v>
      </c>
      <c r="O36" s="223">
        <f t="shared" si="1"/>
        <v>17657956</v>
      </c>
      <c r="P36" s="185">
        <f>'APPENDIX  21 iv'!L37-'APPENDIX 20 iii'!Q36</f>
        <v>10050689</v>
      </c>
      <c r="Q36" s="185">
        <f>SUM('APPENDIX 21 iii'!F37,'APPENDIX 21 ii'!D37,'APPENDIX 21 i'!K37)</f>
        <v>585699</v>
      </c>
      <c r="R36" s="224">
        <f t="shared" si="2"/>
        <v>10636388</v>
      </c>
      <c r="S36" s="185">
        <f t="shared" si="3"/>
        <v>27661083</v>
      </c>
      <c r="T36" s="185">
        <f t="shared" si="4"/>
        <v>633261</v>
      </c>
      <c r="U36" s="225">
        <f t="shared" si="5"/>
        <v>28294344</v>
      </c>
      <c r="V36" s="21" t="s">
        <v>139</v>
      </c>
      <c r="Y36" s="185">
        <f>'APPENDIX 20 ii'!H36+'APPENDIX 20 i'!H36+'APPENDIX 20 i'!J36</f>
        <v>47562</v>
      </c>
      <c r="Z36" s="185">
        <f t="shared" si="6"/>
        <v>17610394</v>
      </c>
      <c r="AA36" s="130"/>
    </row>
    <row r="37" spans="2:27" ht="30.75" customHeight="1" x14ac:dyDescent="0.3">
      <c r="B37" s="142" t="s">
        <v>140</v>
      </c>
      <c r="C37" s="213">
        <v>8607</v>
      </c>
      <c r="D37" s="213">
        <v>36652</v>
      </c>
      <c r="E37" s="213">
        <v>0</v>
      </c>
      <c r="F37" s="213">
        <v>163414</v>
      </c>
      <c r="G37" s="213">
        <v>0</v>
      </c>
      <c r="H37" s="213">
        <v>0</v>
      </c>
      <c r="I37" s="213">
        <v>2454</v>
      </c>
      <c r="J37" s="213">
        <v>0</v>
      </c>
      <c r="K37" s="158">
        <v>1855482</v>
      </c>
      <c r="M37" s="185">
        <f t="shared" si="0"/>
        <v>1521870</v>
      </c>
      <c r="N37" s="185">
        <f>SUM('APPENDIX 20 ii'!H37,'APPENDIX 20 i'!H37,'APPENDIX 20 i'!J37)</f>
        <v>333612</v>
      </c>
      <c r="O37" s="223">
        <f t="shared" si="1"/>
        <v>1855482</v>
      </c>
      <c r="P37" s="185">
        <f>'APPENDIX  21 iv'!L38-'APPENDIX 20 iii'!Q37</f>
        <v>5691231</v>
      </c>
      <c r="Q37" s="185">
        <f>SUM('APPENDIX 21 iii'!F38,'APPENDIX 21 ii'!D38,'APPENDIX 21 i'!K38)</f>
        <v>1715829</v>
      </c>
      <c r="R37" s="224">
        <f t="shared" si="2"/>
        <v>7407060</v>
      </c>
      <c r="S37" s="185">
        <f t="shared" si="3"/>
        <v>7213101</v>
      </c>
      <c r="T37" s="185">
        <f t="shared" si="4"/>
        <v>2049441</v>
      </c>
      <c r="U37" s="225">
        <f t="shared" si="5"/>
        <v>9262542</v>
      </c>
      <c r="V37" s="21" t="s">
        <v>140</v>
      </c>
      <c r="Y37" s="185">
        <f>'APPENDIX 20 ii'!H37+'APPENDIX 20 i'!H37+'APPENDIX 20 i'!J37</f>
        <v>333612</v>
      </c>
      <c r="Z37" s="185">
        <f t="shared" si="6"/>
        <v>1521870</v>
      </c>
      <c r="AA37" s="130"/>
    </row>
    <row r="38" spans="2:27" ht="30.75" customHeight="1" thickBot="1" x14ac:dyDescent="0.35">
      <c r="B38" s="143" t="s">
        <v>141</v>
      </c>
      <c r="C38" s="215">
        <v>5437905</v>
      </c>
      <c r="D38" s="215">
        <v>1564560</v>
      </c>
      <c r="E38" s="215">
        <v>1170564</v>
      </c>
      <c r="F38" s="215">
        <v>23759411</v>
      </c>
      <c r="G38" s="215">
        <v>279250</v>
      </c>
      <c r="H38" s="215">
        <v>3031210</v>
      </c>
      <c r="I38" s="215">
        <v>645362</v>
      </c>
      <c r="J38" s="215">
        <v>11721706</v>
      </c>
      <c r="K38" s="160">
        <v>387594913</v>
      </c>
      <c r="M38" s="185">
        <f t="shared" si="0"/>
        <v>376381416</v>
      </c>
      <c r="N38" s="185">
        <f>SUM('APPENDIX 20 ii'!H38,'APPENDIX 20 i'!H38,'APPENDIX 20 i'!J38)</f>
        <v>11213497</v>
      </c>
      <c r="O38" s="223">
        <f t="shared" si="1"/>
        <v>387594913</v>
      </c>
      <c r="P38" s="185">
        <f>'APPENDIX  21 iv'!L39-'APPENDIX 20 iii'!Q38</f>
        <v>193640104</v>
      </c>
      <c r="Q38" s="185">
        <f>SUM('APPENDIX 21 iii'!F39,'APPENDIX 21 ii'!D39,'APPENDIX 21 i'!K39)</f>
        <v>43357476</v>
      </c>
      <c r="R38" s="224">
        <f t="shared" si="2"/>
        <v>236997580</v>
      </c>
      <c r="S38" s="185">
        <f t="shared" si="3"/>
        <v>570021520</v>
      </c>
      <c r="T38" s="185">
        <f t="shared" si="4"/>
        <v>54570973</v>
      </c>
      <c r="U38" s="225">
        <f t="shared" si="5"/>
        <v>624592493</v>
      </c>
      <c r="Y38" s="185">
        <f>'APPENDIX 20 ii'!H38+'APPENDIX 20 i'!H38+'APPENDIX 20 i'!J38</f>
        <v>11213497</v>
      </c>
      <c r="Z38" s="185">
        <f t="shared" si="6"/>
        <v>376381416</v>
      </c>
      <c r="AA38" s="130"/>
    </row>
    <row r="39" spans="2:27" ht="19.5" customHeight="1" thickTop="1" x14ac:dyDescent="0.3">
      <c r="B39" s="176" t="s">
        <v>52</v>
      </c>
      <c r="C39" s="176"/>
      <c r="D39" s="176"/>
      <c r="E39" s="176"/>
      <c r="F39" s="176"/>
      <c r="G39" s="176"/>
      <c r="H39" s="176"/>
      <c r="I39" s="176"/>
      <c r="J39" s="176"/>
      <c r="K39" s="176"/>
      <c r="AA39" s="130"/>
    </row>
    <row r="47" spans="2:27" ht="19.5" customHeight="1" x14ac:dyDescent="0.25">
      <c r="L47" s="212">
        <f>SUM(K18,K20:K32,'APPENDIX  21 iv'!L19,'APPENDIX  21 iv'!L21:L33)</f>
        <v>509686008</v>
      </c>
    </row>
  </sheetData>
  <sheetProtection password="E931" sheet="1" objects="1" scenarios="1"/>
  <mergeCells count="3">
    <mergeCell ref="B3:K3"/>
    <mergeCell ref="M3:O3"/>
    <mergeCell ref="P3:R3"/>
  </mergeCells>
  <pageMargins left="0.7" right="0.7" top="0.75" bottom="0.75" header="0.3" footer="0.3"/>
  <pageSetup paperSize="9" scale="42" orientation="landscape"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zoomScale="80" zoomScaleNormal="80" workbookViewId="0"/>
  </sheetViews>
  <sheetFormatPr defaultRowHeight="21.75" customHeight="1" x14ac:dyDescent="0.25"/>
  <cols>
    <col min="1" max="1" width="11.5703125" style="11" customWidth="1"/>
    <col min="2" max="2" width="38" style="12" customWidth="1"/>
    <col min="3" max="3" width="175.28515625" style="12" customWidth="1"/>
    <col min="4" max="4" width="20.140625" style="9" customWidth="1"/>
    <col min="5" max="16384" width="9.140625" style="9"/>
  </cols>
  <sheetData>
    <row r="1" spans="1:3" ht="21.75" customHeight="1" thickBot="1" x14ac:dyDescent="0.3"/>
    <row r="2" spans="1:3" ht="21.75" customHeight="1" thickTop="1" x14ac:dyDescent="0.25">
      <c r="A2" s="188"/>
      <c r="B2" s="189"/>
      <c r="C2" s="190"/>
    </row>
    <row r="3" spans="1:3" ht="21.75" customHeight="1" x14ac:dyDescent="0.25">
      <c r="A3" s="188"/>
      <c r="B3" s="241" t="s">
        <v>203</v>
      </c>
      <c r="C3" s="242"/>
    </row>
    <row r="4" spans="1:3" ht="21.75" customHeight="1" x14ac:dyDescent="0.25">
      <c r="A4" s="188"/>
      <c r="B4" s="241"/>
      <c r="C4" s="242"/>
    </row>
    <row r="5" spans="1:3" ht="26.25" customHeight="1" x14ac:dyDescent="0.25">
      <c r="A5" s="188"/>
      <c r="B5" s="243" t="s">
        <v>261</v>
      </c>
      <c r="C5" s="244"/>
    </row>
    <row r="6" spans="1:3" ht="21.75" customHeight="1" thickBot="1" x14ac:dyDescent="0.35">
      <c r="A6" s="191"/>
      <c r="B6" s="239" t="s">
        <v>200</v>
      </c>
      <c r="C6" s="240"/>
    </row>
    <row r="7" spans="1:3" s="20" customFormat="1" ht="21.75" customHeight="1" thickTop="1" thickBot="1" x14ac:dyDescent="0.3">
      <c r="A7" s="191"/>
      <c r="B7" s="66" t="s">
        <v>201</v>
      </c>
      <c r="C7" s="67" t="s">
        <v>202</v>
      </c>
    </row>
    <row r="8" spans="1:3" ht="29.25" customHeight="1" thickTop="1" x14ac:dyDescent="0.3">
      <c r="A8" s="191"/>
      <c r="B8" s="192" t="s">
        <v>223</v>
      </c>
      <c r="C8" s="180" t="s">
        <v>262</v>
      </c>
    </row>
    <row r="9" spans="1:3" ht="29.25" customHeight="1" x14ac:dyDescent="0.3">
      <c r="A9" s="191"/>
      <c r="B9" s="193" t="s">
        <v>224</v>
      </c>
      <c r="C9" s="181" t="s">
        <v>263</v>
      </c>
    </row>
    <row r="10" spans="1:3" ht="29.25" customHeight="1" x14ac:dyDescent="0.3">
      <c r="A10" s="191"/>
      <c r="B10" s="193" t="s">
        <v>225</v>
      </c>
      <c r="C10" s="181" t="s">
        <v>264</v>
      </c>
    </row>
    <row r="11" spans="1:3" ht="29.25" customHeight="1" x14ac:dyDescent="0.3">
      <c r="A11" s="191"/>
      <c r="B11" s="193" t="s">
        <v>226</v>
      </c>
      <c r="C11" s="181" t="s">
        <v>265</v>
      </c>
    </row>
    <row r="12" spans="1:3" ht="29.25" customHeight="1" x14ac:dyDescent="0.3">
      <c r="A12" s="191"/>
      <c r="B12" s="193" t="s">
        <v>227</v>
      </c>
      <c r="C12" s="181" t="s">
        <v>266</v>
      </c>
    </row>
    <row r="13" spans="1:3" ht="29.25" customHeight="1" x14ac:dyDescent="0.3">
      <c r="A13" s="191"/>
      <c r="B13" s="193" t="s">
        <v>228</v>
      </c>
      <c r="C13" s="181" t="s">
        <v>267</v>
      </c>
    </row>
    <row r="14" spans="1:3" ht="29.25" customHeight="1" x14ac:dyDescent="0.3">
      <c r="A14" s="191"/>
      <c r="B14" s="193" t="s">
        <v>229</v>
      </c>
      <c r="C14" s="181" t="s">
        <v>268</v>
      </c>
    </row>
    <row r="15" spans="1:3" ht="29.25" customHeight="1" x14ac:dyDescent="0.3">
      <c r="A15" s="191"/>
      <c r="B15" s="193" t="s">
        <v>230</v>
      </c>
      <c r="C15" s="181" t="s">
        <v>269</v>
      </c>
    </row>
    <row r="16" spans="1:3" ht="29.25" customHeight="1" x14ac:dyDescent="0.3">
      <c r="A16" s="191"/>
      <c r="B16" s="193" t="s">
        <v>231</v>
      </c>
      <c r="C16" s="181" t="s">
        <v>270</v>
      </c>
    </row>
    <row r="17" spans="1:4" ht="29.25" customHeight="1" x14ac:dyDescent="0.3">
      <c r="A17" s="191"/>
      <c r="B17" s="193" t="s">
        <v>232</v>
      </c>
      <c r="C17" s="181" t="s">
        <v>271</v>
      </c>
    </row>
    <row r="18" spans="1:4" ht="29.25" customHeight="1" x14ac:dyDescent="0.3">
      <c r="A18" s="191"/>
      <c r="B18" s="193" t="s">
        <v>233</v>
      </c>
      <c r="C18" s="181" t="s">
        <v>272</v>
      </c>
    </row>
    <row r="19" spans="1:4" ht="29.25" customHeight="1" x14ac:dyDescent="0.3">
      <c r="A19" s="191"/>
      <c r="B19" s="193" t="s">
        <v>234</v>
      </c>
      <c r="C19" s="181" t="s">
        <v>273</v>
      </c>
      <c r="D19" s="194"/>
    </row>
    <row r="20" spans="1:4" ht="29.25" customHeight="1" x14ac:dyDescent="0.3">
      <c r="A20" s="191"/>
      <c r="B20" s="193" t="s">
        <v>235</v>
      </c>
      <c r="C20" s="181" t="s">
        <v>274</v>
      </c>
    </row>
    <row r="21" spans="1:4" ht="29.25" customHeight="1" x14ac:dyDescent="0.3">
      <c r="A21" s="191"/>
      <c r="B21" s="193" t="s">
        <v>236</v>
      </c>
      <c r="C21" s="181" t="s">
        <v>275</v>
      </c>
    </row>
    <row r="22" spans="1:4" ht="29.25" customHeight="1" x14ac:dyDescent="0.3">
      <c r="A22" s="191"/>
      <c r="B22" s="193" t="s">
        <v>237</v>
      </c>
      <c r="C22" s="181" t="s">
        <v>276</v>
      </c>
    </row>
    <row r="23" spans="1:4" ht="29.25" customHeight="1" x14ac:dyDescent="0.3">
      <c r="A23" s="191"/>
      <c r="B23" s="193" t="s">
        <v>238</v>
      </c>
      <c r="C23" s="181" t="s">
        <v>277</v>
      </c>
    </row>
    <row r="24" spans="1:4" ht="29.25" customHeight="1" x14ac:dyDescent="0.3">
      <c r="A24" s="191"/>
      <c r="B24" s="193" t="s">
        <v>239</v>
      </c>
      <c r="C24" s="181" t="s">
        <v>278</v>
      </c>
    </row>
    <row r="25" spans="1:4" ht="29.25" customHeight="1" x14ac:dyDescent="0.3">
      <c r="A25" s="191"/>
      <c r="B25" s="193" t="s">
        <v>240</v>
      </c>
      <c r="C25" s="181" t="s">
        <v>279</v>
      </c>
    </row>
    <row r="26" spans="1:4" ht="29.25" customHeight="1" x14ac:dyDescent="0.3">
      <c r="A26" s="191"/>
      <c r="B26" s="193" t="s">
        <v>241</v>
      </c>
      <c r="C26" s="181" t="s">
        <v>280</v>
      </c>
    </row>
    <row r="27" spans="1:4" ht="29.25" customHeight="1" x14ac:dyDescent="0.3">
      <c r="A27" s="191"/>
      <c r="B27" s="193" t="s">
        <v>242</v>
      </c>
      <c r="C27" s="181" t="s">
        <v>281</v>
      </c>
    </row>
    <row r="28" spans="1:4" ht="29.25" customHeight="1" x14ac:dyDescent="0.3">
      <c r="A28" s="191"/>
      <c r="B28" s="193" t="s">
        <v>243</v>
      </c>
      <c r="C28" s="181" t="s">
        <v>256</v>
      </c>
    </row>
    <row r="29" spans="1:4" ht="29.25" customHeight="1" x14ac:dyDescent="0.3">
      <c r="A29" s="191"/>
      <c r="B29" s="193" t="s">
        <v>244</v>
      </c>
      <c r="C29" s="181" t="s">
        <v>281</v>
      </c>
    </row>
    <row r="30" spans="1:4" ht="29.25" customHeight="1" x14ac:dyDescent="0.3">
      <c r="B30" s="193" t="s">
        <v>245</v>
      </c>
      <c r="C30" s="181" t="s">
        <v>282</v>
      </c>
    </row>
    <row r="31" spans="1:4" ht="29.25" customHeight="1" x14ac:dyDescent="0.3">
      <c r="B31" s="193" t="s">
        <v>246</v>
      </c>
      <c r="C31" s="181" t="s">
        <v>282</v>
      </c>
    </row>
    <row r="32" spans="1:4" ht="29.25" customHeight="1" x14ac:dyDescent="0.3">
      <c r="B32" s="193" t="s">
        <v>247</v>
      </c>
      <c r="C32" s="181" t="s">
        <v>282</v>
      </c>
    </row>
    <row r="33" spans="2:3" ht="29.25" customHeight="1" thickBot="1" x14ac:dyDescent="0.35">
      <c r="B33" s="195" t="s">
        <v>248</v>
      </c>
      <c r="C33" s="182" t="s">
        <v>257</v>
      </c>
    </row>
    <row r="34" spans="2:3" ht="21.75" customHeight="1" thickTop="1" x14ac:dyDescent="0.25">
      <c r="B34" s="196"/>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M45"/>
  <sheetViews>
    <sheetView showGridLines="0" zoomScale="80" zoomScaleNormal="80" workbookViewId="0">
      <selection activeCell="A5" sqref="A5"/>
    </sheetView>
  </sheetViews>
  <sheetFormatPr defaultRowHeight="15" x14ac:dyDescent="0.25"/>
  <cols>
    <col min="1" max="1" width="12.42578125" style="11" customWidth="1"/>
    <col min="2" max="2" width="36.7109375" style="11" customWidth="1"/>
    <col min="3" max="12" width="23.5703125" style="11" customWidth="1"/>
    <col min="13" max="13" width="2.28515625" style="11" customWidth="1"/>
    <col min="14" max="16384" width="9.140625" style="11"/>
  </cols>
  <sheetData>
    <row r="2" spans="2:12" ht="21" customHeight="1" x14ac:dyDescent="0.25"/>
    <row r="3" spans="2:12" ht="4.5" customHeight="1" x14ac:dyDescent="0.25"/>
    <row r="4" spans="2:12" ht="24" customHeight="1" x14ac:dyDescent="0.25">
      <c r="B4" s="298" t="s">
        <v>309</v>
      </c>
      <c r="C4" s="299"/>
      <c r="D4" s="299"/>
      <c r="E4" s="299"/>
      <c r="F4" s="299"/>
      <c r="G4" s="299"/>
      <c r="H4" s="299"/>
      <c r="I4" s="299"/>
      <c r="J4" s="299"/>
      <c r="K4" s="299"/>
      <c r="L4" s="300"/>
    </row>
    <row r="5" spans="2:12" ht="57.75" customHeight="1" x14ac:dyDescent="0.25">
      <c r="B5" s="163" t="s">
        <v>0</v>
      </c>
      <c r="C5" s="164" t="s">
        <v>151</v>
      </c>
      <c r="D5" s="164" t="s">
        <v>18</v>
      </c>
      <c r="E5" s="164" t="s">
        <v>152</v>
      </c>
      <c r="F5" s="164" t="s">
        <v>199</v>
      </c>
      <c r="G5" s="164" t="s">
        <v>153</v>
      </c>
      <c r="H5" s="164" t="s">
        <v>188</v>
      </c>
      <c r="I5" s="164" t="s">
        <v>21</v>
      </c>
      <c r="J5" s="164" t="s">
        <v>22</v>
      </c>
      <c r="K5" s="164" t="s">
        <v>154</v>
      </c>
      <c r="L5" s="164" t="s">
        <v>107</v>
      </c>
    </row>
    <row r="6" spans="2:12" ht="27" customHeight="1" x14ac:dyDescent="0.3">
      <c r="B6" s="165" t="s">
        <v>108</v>
      </c>
      <c r="C6" s="26">
        <v>560000</v>
      </c>
      <c r="D6" s="26">
        <v>987386</v>
      </c>
      <c r="E6" s="26">
        <v>450000</v>
      </c>
      <c r="F6" s="26">
        <v>1000000</v>
      </c>
      <c r="G6" s="26">
        <v>1250000</v>
      </c>
      <c r="H6" s="26">
        <v>2668000</v>
      </c>
      <c r="I6" s="26">
        <v>453960</v>
      </c>
      <c r="J6" s="26">
        <v>1700000</v>
      </c>
      <c r="K6" s="26">
        <v>800000</v>
      </c>
      <c r="L6" s="26">
        <v>400000</v>
      </c>
    </row>
    <row r="7" spans="2:12" ht="27" customHeight="1" x14ac:dyDescent="0.3">
      <c r="B7" s="165" t="s">
        <v>109</v>
      </c>
      <c r="C7" s="26">
        <v>600523</v>
      </c>
      <c r="D7" s="26">
        <v>0</v>
      </c>
      <c r="E7" s="26">
        <v>0</v>
      </c>
      <c r="F7" s="26">
        <v>0</v>
      </c>
      <c r="G7" s="26">
        <v>0</v>
      </c>
      <c r="H7" s="26">
        <v>0</v>
      </c>
      <c r="I7" s="26">
        <v>583040</v>
      </c>
      <c r="J7" s="26">
        <v>0</v>
      </c>
      <c r="K7" s="26">
        <v>0</v>
      </c>
      <c r="L7" s="26">
        <v>0</v>
      </c>
    </row>
    <row r="8" spans="2:12" ht="27" customHeight="1" x14ac:dyDescent="0.3">
      <c r="B8" s="165" t="s">
        <v>110</v>
      </c>
      <c r="C8" s="26">
        <v>0</v>
      </c>
      <c r="D8" s="26">
        <v>0</v>
      </c>
      <c r="E8" s="26">
        <v>-614</v>
      </c>
      <c r="F8" s="26">
        <v>0</v>
      </c>
      <c r="G8" s="26">
        <v>450545</v>
      </c>
      <c r="H8" s="26">
        <v>0</v>
      </c>
      <c r="I8" s="26">
        <v>0</v>
      </c>
      <c r="J8" s="26">
        <v>0</v>
      </c>
      <c r="K8" s="26">
        <v>-157</v>
      </c>
      <c r="L8" s="26">
        <v>0</v>
      </c>
    </row>
    <row r="9" spans="2:12" ht="27" customHeight="1" x14ac:dyDescent="0.3">
      <c r="B9" s="165" t="s">
        <v>111</v>
      </c>
      <c r="C9" s="26">
        <v>0</v>
      </c>
      <c r="D9" s="26">
        <v>0</v>
      </c>
      <c r="E9" s="26">
        <v>0</v>
      </c>
      <c r="F9" s="26">
        <v>0</v>
      </c>
      <c r="G9" s="26">
        <v>0</v>
      </c>
      <c r="H9" s="26">
        <v>0</v>
      </c>
      <c r="I9" s="26">
        <v>0</v>
      </c>
      <c r="J9" s="26">
        <v>0</v>
      </c>
      <c r="K9" s="26">
        <v>0</v>
      </c>
      <c r="L9" s="26">
        <v>0</v>
      </c>
    </row>
    <row r="10" spans="2:12" ht="27" customHeight="1" x14ac:dyDescent="0.3">
      <c r="B10" s="165" t="s">
        <v>112</v>
      </c>
      <c r="C10" s="26">
        <v>-526209</v>
      </c>
      <c r="D10" s="26">
        <v>480774</v>
      </c>
      <c r="E10" s="26">
        <v>1524468</v>
      </c>
      <c r="F10" s="26">
        <v>-251366</v>
      </c>
      <c r="G10" s="26">
        <v>3128328</v>
      </c>
      <c r="H10" s="26">
        <v>364548</v>
      </c>
      <c r="I10" s="26">
        <v>-599066</v>
      </c>
      <c r="J10" s="26">
        <v>2579236</v>
      </c>
      <c r="K10" s="26">
        <v>393778</v>
      </c>
      <c r="L10" s="26">
        <v>546761</v>
      </c>
    </row>
    <row r="11" spans="2:12" ht="27" customHeight="1" x14ac:dyDescent="0.3">
      <c r="B11" s="166" t="s">
        <v>113</v>
      </c>
      <c r="C11" s="26">
        <v>0</v>
      </c>
      <c r="D11" s="26">
        <v>20852</v>
      </c>
      <c r="E11" s="167">
        <v>300000</v>
      </c>
      <c r="F11" s="167">
        <v>0</v>
      </c>
      <c r="G11" s="167">
        <v>0</v>
      </c>
      <c r="H11" s="167">
        <v>0</v>
      </c>
      <c r="I11" s="167">
        <v>327577</v>
      </c>
      <c r="J11" s="167">
        <v>-129567</v>
      </c>
      <c r="K11" s="167">
        <v>0</v>
      </c>
      <c r="L11" s="167">
        <v>6105</v>
      </c>
    </row>
    <row r="12" spans="2:12" ht="27" customHeight="1" x14ac:dyDescent="0.25">
      <c r="B12" s="173" t="s">
        <v>114</v>
      </c>
      <c r="C12" s="113">
        <v>634314</v>
      </c>
      <c r="D12" s="113">
        <v>1489012</v>
      </c>
      <c r="E12" s="113">
        <v>2273854</v>
      </c>
      <c r="F12" s="113">
        <v>748634</v>
      </c>
      <c r="G12" s="113">
        <v>4828873</v>
      </c>
      <c r="H12" s="113">
        <v>3032548</v>
      </c>
      <c r="I12" s="113">
        <v>765510</v>
      </c>
      <c r="J12" s="113">
        <v>4149669</v>
      </c>
      <c r="K12" s="113">
        <v>1193621</v>
      </c>
      <c r="L12" s="113">
        <v>952866</v>
      </c>
    </row>
    <row r="13" spans="2:12" ht="27" customHeight="1" x14ac:dyDescent="0.3">
      <c r="B13" s="168" t="s">
        <v>115</v>
      </c>
      <c r="C13" s="111">
        <v>3582247</v>
      </c>
      <c r="D13" s="111">
        <v>2037082</v>
      </c>
      <c r="E13" s="111">
        <v>1076670</v>
      </c>
      <c r="F13" s="111">
        <v>207860</v>
      </c>
      <c r="G13" s="111">
        <v>8375846</v>
      </c>
      <c r="H13" s="111">
        <v>6236999</v>
      </c>
      <c r="I13" s="111">
        <v>1265627</v>
      </c>
      <c r="J13" s="111">
        <v>7419219</v>
      </c>
      <c r="K13" s="111">
        <v>752509</v>
      </c>
      <c r="L13" s="111">
        <v>291849</v>
      </c>
    </row>
    <row r="14" spans="2:12" ht="27" customHeight="1" x14ac:dyDescent="0.3">
      <c r="B14" s="165" t="s">
        <v>116</v>
      </c>
      <c r="C14" s="111">
        <v>0</v>
      </c>
      <c r="D14" s="111">
        <v>0</v>
      </c>
      <c r="E14" s="26">
        <v>0</v>
      </c>
      <c r="F14" s="26">
        <v>0</v>
      </c>
      <c r="G14" s="26">
        <v>0</v>
      </c>
      <c r="H14" s="26">
        <v>0</v>
      </c>
      <c r="I14" s="26">
        <v>0</v>
      </c>
      <c r="J14" s="26">
        <v>0</v>
      </c>
      <c r="K14" s="26">
        <v>0</v>
      </c>
      <c r="L14" s="26">
        <v>0</v>
      </c>
    </row>
    <row r="15" spans="2:12" ht="27" customHeight="1" x14ac:dyDescent="0.3">
      <c r="B15" s="166" t="s">
        <v>117</v>
      </c>
      <c r="C15" s="111">
        <v>0</v>
      </c>
      <c r="D15" s="111">
        <v>0</v>
      </c>
      <c r="E15" s="167">
        <v>0</v>
      </c>
      <c r="F15" s="167">
        <v>0</v>
      </c>
      <c r="G15" s="167">
        <v>0</v>
      </c>
      <c r="H15" s="167">
        <v>0</v>
      </c>
      <c r="I15" s="167">
        <v>0</v>
      </c>
      <c r="J15" s="167">
        <v>0</v>
      </c>
      <c r="K15" s="167">
        <v>0</v>
      </c>
      <c r="L15" s="167">
        <v>0</v>
      </c>
    </row>
    <row r="16" spans="2:12" ht="27" customHeight="1" x14ac:dyDescent="0.3">
      <c r="B16" s="165" t="s">
        <v>118</v>
      </c>
      <c r="C16" s="111">
        <v>380053</v>
      </c>
      <c r="D16" s="111">
        <v>336567</v>
      </c>
      <c r="E16" s="26">
        <v>1921167</v>
      </c>
      <c r="F16" s="26">
        <v>385701</v>
      </c>
      <c r="G16" s="26">
        <v>1824070</v>
      </c>
      <c r="H16" s="26">
        <v>1742783</v>
      </c>
      <c r="I16" s="26">
        <v>477626</v>
      </c>
      <c r="J16" s="26">
        <v>525761</v>
      </c>
      <c r="K16" s="26">
        <v>160914</v>
      </c>
      <c r="L16" s="26">
        <v>127636</v>
      </c>
    </row>
    <row r="17" spans="2:12" ht="27" customHeight="1" thickBot="1" x14ac:dyDescent="0.3">
      <c r="B17" s="171" t="s">
        <v>119</v>
      </c>
      <c r="C17" s="172">
        <v>4596614</v>
      </c>
      <c r="D17" s="172">
        <v>3862662</v>
      </c>
      <c r="E17" s="172">
        <v>5271690</v>
      </c>
      <c r="F17" s="172">
        <v>1342195</v>
      </c>
      <c r="G17" s="172">
        <v>15028789</v>
      </c>
      <c r="H17" s="172">
        <v>11012330</v>
      </c>
      <c r="I17" s="172">
        <v>2508763</v>
      </c>
      <c r="J17" s="172">
        <v>12094649</v>
      </c>
      <c r="K17" s="172">
        <v>2107043</v>
      </c>
      <c r="L17" s="172">
        <v>1372351</v>
      </c>
    </row>
    <row r="18" spans="2:12" ht="27" customHeight="1" thickTop="1" x14ac:dyDescent="0.3">
      <c r="B18" s="168" t="s">
        <v>120</v>
      </c>
      <c r="C18" s="169">
        <v>0</v>
      </c>
      <c r="D18" s="169">
        <v>732676</v>
      </c>
      <c r="E18" s="169">
        <v>0</v>
      </c>
      <c r="F18" s="169">
        <v>0</v>
      </c>
      <c r="G18" s="169">
        <v>0</v>
      </c>
      <c r="H18" s="169">
        <v>37670</v>
      </c>
      <c r="I18" s="169">
        <v>90000</v>
      </c>
      <c r="J18" s="169">
        <v>233953</v>
      </c>
      <c r="K18" s="169">
        <v>0</v>
      </c>
      <c r="L18" s="169">
        <v>0</v>
      </c>
    </row>
    <row r="19" spans="2:12" ht="27" customHeight="1" x14ac:dyDescent="0.3">
      <c r="B19" s="165" t="s">
        <v>121</v>
      </c>
      <c r="C19" s="169">
        <v>0</v>
      </c>
      <c r="D19" s="169">
        <v>530000</v>
      </c>
      <c r="E19" s="23">
        <v>510000</v>
      </c>
      <c r="F19" s="23">
        <v>0</v>
      </c>
      <c r="G19" s="23">
        <v>1125000</v>
      </c>
      <c r="H19" s="23">
        <v>0</v>
      </c>
      <c r="I19" s="23">
        <v>276000</v>
      </c>
      <c r="J19" s="23">
        <v>1613660</v>
      </c>
      <c r="K19" s="23">
        <v>0</v>
      </c>
      <c r="L19" s="23">
        <v>813500</v>
      </c>
    </row>
    <row r="20" spans="2:12" ht="27" customHeight="1" x14ac:dyDescent="0.3">
      <c r="B20" s="165" t="s">
        <v>122</v>
      </c>
      <c r="C20" s="169">
        <v>103448</v>
      </c>
      <c r="D20" s="169">
        <v>128752</v>
      </c>
      <c r="E20" s="23">
        <v>83324</v>
      </c>
      <c r="F20" s="23">
        <v>62539</v>
      </c>
      <c r="G20" s="23">
        <v>88327</v>
      </c>
      <c r="H20" s="23">
        <v>95775</v>
      </c>
      <c r="I20" s="23">
        <v>23646</v>
      </c>
      <c r="J20" s="23">
        <v>201355</v>
      </c>
      <c r="K20" s="23">
        <v>17675</v>
      </c>
      <c r="L20" s="23">
        <v>3584</v>
      </c>
    </row>
    <row r="21" spans="2:12" ht="27" customHeight="1" x14ac:dyDescent="0.3">
      <c r="B21" s="165" t="s">
        <v>123</v>
      </c>
      <c r="C21" s="169">
        <v>1477854</v>
      </c>
      <c r="D21" s="169">
        <v>530519</v>
      </c>
      <c r="E21" s="23">
        <v>3106682</v>
      </c>
      <c r="F21" s="23">
        <v>383535</v>
      </c>
      <c r="G21" s="23">
        <v>7391730</v>
      </c>
      <c r="H21" s="23">
        <v>4792835</v>
      </c>
      <c r="I21" s="23">
        <v>1033005</v>
      </c>
      <c r="J21" s="23">
        <v>2522228</v>
      </c>
      <c r="K21" s="23">
        <v>541357</v>
      </c>
      <c r="L21" s="23">
        <v>112550</v>
      </c>
    </row>
    <row r="22" spans="2:12" ht="27" customHeight="1" x14ac:dyDescent="0.3">
      <c r="B22" s="165" t="s">
        <v>124</v>
      </c>
      <c r="C22" s="169">
        <v>0</v>
      </c>
      <c r="D22" s="169">
        <v>0</v>
      </c>
      <c r="E22" s="23">
        <v>0</v>
      </c>
      <c r="F22" s="23">
        <v>0</v>
      </c>
      <c r="G22" s="23">
        <v>26530</v>
      </c>
      <c r="H22" s="23">
        <v>0</v>
      </c>
      <c r="I22" s="23">
        <v>0</v>
      </c>
      <c r="J22" s="23">
        <v>224991</v>
      </c>
      <c r="K22" s="23">
        <v>0</v>
      </c>
      <c r="L22" s="23">
        <v>0</v>
      </c>
    </row>
    <row r="23" spans="2:12" ht="27" customHeight="1" x14ac:dyDescent="0.3">
      <c r="B23" s="165" t="s">
        <v>125</v>
      </c>
      <c r="C23" s="169">
        <v>0</v>
      </c>
      <c r="D23" s="169">
        <v>0</v>
      </c>
      <c r="E23" s="23">
        <v>0</v>
      </c>
      <c r="F23" s="23">
        <v>0</v>
      </c>
      <c r="G23" s="23">
        <v>618675</v>
      </c>
      <c r="H23" s="23">
        <v>0</v>
      </c>
      <c r="I23" s="23">
        <v>20883</v>
      </c>
      <c r="J23" s="23">
        <v>0</v>
      </c>
      <c r="K23" s="23">
        <v>0</v>
      </c>
      <c r="L23" s="23">
        <v>0</v>
      </c>
    </row>
    <row r="24" spans="2:12" ht="27" customHeight="1" x14ac:dyDescent="0.3">
      <c r="B24" s="165" t="s">
        <v>126</v>
      </c>
      <c r="C24" s="169">
        <v>107701</v>
      </c>
      <c r="D24" s="169">
        <v>8025</v>
      </c>
      <c r="E24" s="23">
        <v>0</v>
      </c>
      <c r="F24" s="23">
        <v>0</v>
      </c>
      <c r="G24" s="23">
        <v>0</v>
      </c>
      <c r="H24" s="23">
        <v>402826</v>
      </c>
      <c r="I24" s="23">
        <v>26459</v>
      </c>
      <c r="J24" s="23">
        <v>234712</v>
      </c>
      <c r="K24" s="23">
        <v>18063</v>
      </c>
      <c r="L24" s="23">
        <v>0</v>
      </c>
    </row>
    <row r="25" spans="2:12" ht="27" customHeight="1" x14ac:dyDescent="0.3">
      <c r="B25" s="165" t="s">
        <v>127</v>
      </c>
      <c r="C25" s="169">
        <v>0</v>
      </c>
      <c r="D25" s="169">
        <v>0</v>
      </c>
      <c r="E25" s="23">
        <v>0</v>
      </c>
      <c r="F25" s="23">
        <v>0</v>
      </c>
      <c r="G25" s="23">
        <v>395915</v>
      </c>
      <c r="H25" s="23">
        <v>0</v>
      </c>
      <c r="I25" s="23">
        <v>0</v>
      </c>
      <c r="J25" s="23">
        <v>60354</v>
      </c>
      <c r="K25" s="23">
        <v>0</v>
      </c>
      <c r="L25" s="23">
        <v>0</v>
      </c>
    </row>
    <row r="26" spans="2:12" ht="27" customHeight="1" x14ac:dyDescent="0.3">
      <c r="B26" s="165" t="s">
        <v>128</v>
      </c>
      <c r="C26" s="169">
        <v>0</v>
      </c>
      <c r="D26" s="169">
        <v>0</v>
      </c>
      <c r="E26" s="23">
        <v>0</v>
      </c>
      <c r="F26" s="23">
        <v>0</v>
      </c>
      <c r="G26" s="23">
        <v>0</v>
      </c>
      <c r="H26" s="23">
        <v>0</v>
      </c>
      <c r="I26" s="23">
        <v>0</v>
      </c>
      <c r="J26" s="23">
        <v>0</v>
      </c>
      <c r="K26" s="23">
        <v>0</v>
      </c>
      <c r="L26" s="23">
        <v>0</v>
      </c>
    </row>
    <row r="27" spans="2:12" ht="27" customHeight="1" x14ac:dyDescent="0.3">
      <c r="B27" s="165" t="s">
        <v>129</v>
      </c>
      <c r="C27" s="169">
        <v>0</v>
      </c>
      <c r="D27" s="169">
        <v>26065</v>
      </c>
      <c r="E27" s="23">
        <v>0</v>
      </c>
      <c r="F27" s="23">
        <v>0</v>
      </c>
      <c r="G27" s="23">
        <v>1244374</v>
      </c>
      <c r="H27" s="23">
        <v>778026</v>
      </c>
      <c r="I27" s="23">
        <v>192405</v>
      </c>
      <c r="J27" s="23">
        <v>634834</v>
      </c>
      <c r="K27" s="23">
        <v>0</v>
      </c>
      <c r="L27" s="23">
        <v>1734</v>
      </c>
    </row>
    <row r="28" spans="2:12" ht="27" customHeight="1" x14ac:dyDescent="0.3">
      <c r="B28" s="165" t="s">
        <v>130</v>
      </c>
      <c r="C28" s="169">
        <v>0</v>
      </c>
      <c r="D28" s="169">
        <v>0</v>
      </c>
      <c r="E28" s="23">
        <v>0</v>
      </c>
      <c r="F28" s="23">
        <v>0</v>
      </c>
      <c r="G28" s="23">
        <v>16986</v>
      </c>
      <c r="H28" s="23">
        <v>13529</v>
      </c>
      <c r="I28" s="23">
        <v>241493</v>
      </c>
      <c r="J28" s="23">
        <v>23274</v>
      </c>
      <c r="K28" s="23">
        <v>0</v>
      </c>
      <c r="L28" s="23">
        <v>1117</v>
      </c>
    </row>
    <row r="29" spans="2:12" ht="27" customHeight="1" x14ac:dyDescent="0.3">
      <c r="B29" s="165" t="s">
        <v>131</v>
      </c>
      <c r="C29" s="169">
        <v>0</v>
      </c>
      <c r="D29" s="169">
        <v>0</v>
      </c>
      <c r="E29" s="23">
        <v>0</v>
      </c>
      <c r="F29" s="23">
        <v>0</v>
      </c>
      <c r="G29" s="23">
        <v>0</v>
      </c>
      <c r="H29" s="23">
        <v>0</v>
      </c>
      <c r="I29" s="23">
        <v>0</v>
      </c>
      <c r="J29" s="23">
        <v>0</v>
      </c>
      <c r="K29" s="23">
        <v>0</v>
      </c>
      <c r="L29" s="23">
        <v>0</v>
      </c>
    </row>
    <row r="30" spans="2:12" ht="27" customHeight="1" x14ac:dyDescent="0.3">
      <c r="B30" s="165" t="s">
        <v>132</v>
      </c>
      <c r="C30" s="169">
        <v>0</v>
      </c>
      <c r="D30" s="169">
        <v>0</v>
      </c>
      <c r="E30" s="23">
        <v>0</v>
      </c>
      <c r="F30" s="23">
        <v>0</v>
      </c>
      <c r="G30" s="23">
        <v>0</v>
      </c>
      <c r="H30" s="23">
        <v>0</v>
      </c>
      <c r="I30" s="23">
        <v>0</v>
      </c>
      <c r="J30" s="23">
        <v>0</v>
      </c>
      <c r="K30" s="23">
        <v>0</v>
      </c>
      <c r="L30" s="23">
        <v>0</v>
      </c>
    </row>
    <row r="31" spans="2:12" ht="27" customHeight="1" x14ac:dyDescent="0.3">
      <c r="B31" s="165" t="s">
        <v>133</v>
      </c>
      <c r="C31" s="169">
        <v>0</v>
      </c>
      <c r="D31" s="169">
        <v>13690</v>
      </c>
      <c r="E31" s="23">
        <v>15693</v>
      </c>
      <c r="F31" s="23">
        <v>0</v>
      </c>
      <c r="G31" s="23">
        <v>47276</v>
      </c>
      <c r="H31" s="23">
        <v>0</v>
      </c>
      <c r="I31" s="23">
        <v>4701</v>
      </c>
      <c r="J31" s="23">
        <v>3809</v>
      </c>
      <c r="K31" s="23">
        <v>8962</v>
      </c>
      <c r="L31" s="23">
        <v>0</v>
      </c>
    </row>
    <row r="32" spans="2:12" ht="27" customHeight="1" x14ac:dyDescent="0.3">
      <c r="B32" s="165" t="s">
        <v>134</v>
      </c>
      <c r="C32" s="169">
        <v>0</v>
      </c>
      <c r="D32" s="169">
        <v>0</v>
      </c>
      <c r="E32" s="23">
        <v>0</v>
      </c>
      <c r="F32" s="23">
        <v>0</v>
      </c>
      <c r="G32" s="23">
        <v>75592</v>
      </c>
      <c r="H32" s="23">
        <v>0</v>
      </c>
      <c r="I32" s="23">
        <v>32880</v>
      </c>
      <c r="J32" s="23">
        <v>129049</v>
      </c>
      <c r="K32" s="23">
        <v>4832</v>
      </c>
      <c r="L32" s="23">
        <v>0</v>
      </c>
    </row>
    <row r="33" spans="1:13" ht="27" customHeight="1" x14ac:dyDescent="0.3">
      <c r="B33" s="165" t="s">
        <v>135</v>
      </c>
      <c r="C33" s="169">
        <v>773044</v>
      </c>
      <c r="D33" s="169">
        <v>458850</v>
      </c>
      <c r="E33" s="23">
        <v>194068</v>
      </c>
      <c r="F33" s="23">
        <v>200844</v>
      </c>
      <c r="G33" s="23">
        <v>1361290</v>
      </c>
      <c r="H33" s="23">
        <v>619228</v>
      </c>
      <c r="I33" s="23">
        <v>42377</v>
      </c>
      <c r="J33" s="23">
        <v>2347810</v>
      </c>
      <c r="K33" s="23">
        <v>513774</v>
      </c>
      <c r="L33" s="23">
        <v>20454</v>
      </c>
    </row>
    <row r="34" spans="1:13" ht="27" customHeight="1" x14ac:dyDescent="0.3">
      <c r="B34" s="165" t="s">
        <v>136</v>
      </c>
      <c r="C34" s="169">
        <v>101429</v>
      </c>
      <c r="D34" s="169">
        <v>197523</v>
      </c>
      <c r="E34" s="23">
        <v>85431</v>
      </c>
      <c r="F34" s="23">
        <v>254867</v>
      </c>
      <c r="G34" s="23">
        <v>206521</v>
      </c>
      <c r="H34" s="23">
        <v>496698</v>
      </c>
      <c r="I34" s="23">
        <v>30760</v>
      </c>
      <c r="J34" s="23">
        <v>144248</v>
      </c>
      <c r="K34" s="23">
        <v>527</v>
      </c>
      <c r="L34" s="23">
        <v>3158</v>
      </c>
    </row>
    <row r="35" spans="1:13" ht="27" customHeight="1" x14ac:dyDescent="0.3">
      <c r="B35" s="165" t="s">
        <v>137</v>
      </c>
      <c r="C35" s="169">
        <v>480993</v>
      </c>
      <c r="D35" s="169">
        <v>927417</v>
      </c>
      <c r="E35" s="23">
        <v>725052</v>
      </c>
      <c r="F35" s="23">
        <v>204247</v>
      </c>
      <c r="G35" s="23">
        <v>1713083</v>
      </c>
      <c r="H35" s="23">
        <v>1715923</v>
      </c>
      <c r="I35" s="23">
        <v>209401</v>
      </c>
      <c r="J35" s="23">
        <v>2349779</v>
      </c>
      <c r="K35" s="23">
        <v>612567</v>
      </c>
      <c r="L35" s="23">
        <v>299491</v>
      </c>
    </row>
    <row r="36" spans="1:13" ht="27" customHeight="1" x14ac:dyDescent="0.3">
      <c r="B36" s="165" t="s">
        <v>138</v>
      </c>
      <c r="C36" s="169">
        <v>991567</v>
      </c>
      <c r="D36" s="169">
        <v>51171</v>
      </c>
      <c r="E36" s="23">
        <v>196092</v>
      </c>
      <c r="F36" s="23">
        <v>0</v>
      </c>
      <c r="G36" s="23">
        <v>92706</v>
      </c>
      <c r="H36" s="23">
        <v>0</v>
      </c>
      <c r="I36" s="23">
        <v>153962</v>
      </c>
      <c r="J36" s="23">
        <v>364575</v>
      </c>
      <c r="K36" s="23">
        <v>0</v>
      </c>
      <c r="L36" s="23">
        <v>15556</v>
      </c>
    </row>
    <row r="37" spans="1:13" ht="27" customHeight="1" x14ac:dyDescent="0.3">
      <c r="B37" s="166" t="s">
        <v>139</v>
      </c>
      <c r="C37" s="169">
        <v>314624</v>
      </c>
      <c r="D37" s="169">
        <v>180007</v>
      </c>
      <c r="E37" s="170">
        <v>342875</v>
      </c>
      <c r="F37" s="170">
        <v>168081</v>
      </c>
      <c r="G37" s="170">
        <v>317359</v>
      </c>
      <c r="H37" s="170">
        <v>1117389</v>
      </c>
      <c r="I37" s="170">
        <v>36087</v>
      </c>
      <c r="J37" s="170">
        <v>946682</v>
      </c>
      <c r="K37" s="170">
        <v>389286</v>
      </c>
      <c r="L37" s="170">
        <v>83931</v>
      </c>
    </row>
    <row r="38" spans="1:13" ht="27" customHeight="1" x14ac:dyDescent="0.3">
      <c r="B38" s="165" t="s">
        <v>140</v>
      </c>
      <c r="C38" s="169">
        <v>245953</v>
      </c>
      <c r="D38" s="169">
        <v>77966</v>
      </c>
      <c r="E38" s="23">
        <v>12472</v>
      </c>
      <c r="F38" s="23">
        <v>68082</v>
      </c>
      <c r="G38" s="23">
        <v>307425</v>
      </c>
      <c r="H38" s="23">
        <v>942429</v>
      </c>
      <c r="I38" s="23">
        <v>94705</v>
      </c>
      <c r="J38" s="23">
        <v>59337</v>
      </c>
      <c r="K38" s="23">
        <v>0</v>
      </c>
      <c r="L38" s="23">
        <v>17278</v>
      </c>
    </row>
    <row r="39" spans="1:13" ht="27" customHeight="1" thickBot="1" x14ac:dyDescent="0.3">
      <c r="B39" s="171" t="s">
        <v>141</v>
      </c>
      <c r="C39" s="172">
        <v>4596614</v>
      </c>
      <c r="D39" s="172">
        <v>3862662</v>
      </c>
      <c r="E39" s="172">
        <v>5271690</v>
      </c>
      <c r="F39" s="172">
        <v>1342195</v>
      </c>
      <c r="G39" s="172">
        <v>15028789</v>
      </c>
      <c r="H39" s="172">
        <v>11012330</v>
      </c>
      <c r="I39" s="172">
        <v>2508763</v>
      </c>
      <c r="J39" s="172">
        <v>12094649</v>
      </c>
      <c r="K39" s="172">
        <v>2107043</v>
      </c>
      <c r="L39" s="172">
        <v>1372351</v>
      </c>
    </row>
    <row r="40" spans="1:13" ht="15.75" thickTop="1" x14ac:dyDescent="0.25">
      <c r="A40" s="28"/>
      <c r="B40" s="309" t="s">
        <v>156</v>
      </c>
      <c r="C40" s="309"/>
      <c r="D40" s="309"/>
      <c r="E40" s="309"/>
      <c r="F40" s="309"/>
      <c r="G40" s="309"/>
      <c r="H40" s="309"/>
      <c r="I40" s="309"/>
      <c r="J40" s="309"/>
      <c r="K40" s="297" t="s">
        <v>183</v>
      </c>
      <c r="L40" s="297"/>
      <c r="M40" s="28"/>
    </row>
    <row r="41" spans="1:13" x14ac:dyDescent="0.25">
      <c r="B41" s="28"/>
      <c r="C41" s="35"/>
      <c r="D41" s="35"/>
      <c r="E41" s="35"/>
      <c r="F41" s="35"/>
      <c r="G41" s="35"/>
      <c r="H41" s="35"/>
      <c r="I41" s="35"/>
      <c r="J41" s="35"/>
      <c r="K41" s="35"/>
      <c r="L41" s="35"/>
    </row>
    <row r="42" spans="1:13" x14ac:dyDescent="0.25">
      <c r="C42" s="36"/>
      <c r="D42" s="36"/>
      <c r="E42" s="36"/>
      <c r="F42" s="36"/>
      <c r="G42" s="36"/>
      <c r="H42" s="36"/>
      <c r="I42" s="36"/>
      <c r="J42" s="36"/>
      <c r="K42" s="36"/>
      <c r="L42" s="36"/>
    </row>
    <row r="43" spans="1:13" x14ac:dyDescent="0.25">
      <c r="C43" s="36"/>
      <c r="D43" s="36"/>
      <c r="E43" s="36"/>
      <c r="F43" s="36"/>
      <c r="G43" s="36"/>
      <c r="H43" s="36"/>
      <c r="I43" s="36"/>
      <c r="J43" s="36"/>
      <c r="K43" s="36"/>
      <c r="L43" s="36"/>
    </row>
    <row r="45" spans="1:13" x14ac:dyDescent="0.25">
      <c r="C45" s="34"/>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3:N44"/>
  <sheetViews>
    <sheetView showGridLines="0" zoomScale="80" zoomScaleNormal="80" workbookViewId="0"/>
  </sheetViews>
  <sheetFormatPr defaultRowHeight="15" x14ac:dyDescent="0.25"/>
  <cols>
    <col min="1" max="1" width="12.5703125" style="11" customWidth="1"/>
    <col min="2" max="2" width="34" style="11" customWidth="1"/>
    <col min="3" max="12" width="21.7109375" style="11" customWidth="1"/>
    <col min="13" max="13" width="1.85546875" style="11" customWidth="1"/>
    <col min="14" max="16384" width="9.140625" style="11"/>
  </cols>
  <sheetData>
    <row r="3" spans="2:14" x14ac:dyDescent="0.25">
      <c r="B3" s="310" t="s">
        <v>142</v>
      </c>
      <c r="C3" s="310"/>
      <c r="D3" s="310"/>
      <c r="E3" s="310"/>
      <c r="F3" s="310"/>
      <c r="G3" s="310"/>
      <c r="H3" s="310"/>
      <c r="I3" s="310"/>
      <c r="J3" s="310"/>
      <c r="K3" s="310"/>
      <c r="L3" s="310"/>
    </row>
    <row r="4" spans="2:14" ht="25.5" customHeight="1" x14ac:dyDescent="0.25">
      <c r="B4" s="298" t="s">
        <v>310</v>
      </c>
      <c r="C4" s="299"/>
      <c r="D4" s="299"/>
      <c r="E4" s="299"/>
      <c r="F4" s="299"/>
      <c r="G4" s="299"/>
      <c r="H4" s="299"/>
      <c r="I4" s="299"/>
      <c r="J4" s="299"/>
      <c r="K4" s="299"/>
      <c r="L4" s="300"/>
    </row>
    <row r="5" spans="2:14" ht="57" customHeight="1" x14ac:dyDescent="0.25">
      <c r="B5" s="163" t="s">
        <v>0</v>
      </c>
      <c r="C5" s="164" t="s">
        <v>155</v>
      </c>
      <c r="D5" s="164" t="s">
        <v>157</v>
      </c>
      <c r="E5" s="164" t="s">
        <v>158</v>
      </c>
      <c r="F5" s="164" t="s">
        <v>56</v>
      </c>
      <c r="G5" s="164" t="s">
        <v>159</v>
      </c>
      <c r="H5" s="164" t="s">
        <v>160</v>
      </c>
      <c r="I5" s="164" t="s">
        <v>161</v>
      </c>
      <c r="J5" s="164" t="s">
        <v>162</v>
      </c>
      <c r="K5" s="164" t="s">
        <v>163</v>
      </c>
      <c r="L5" s="164" t="s">
        <v>32</v>
      </c>
    </row>
    <row r="6" spans="2:14" ht="30" customHeight="1" x14ac:dyDescent="0.3">
      <c r="B6" s="166" t="s">
        <v>108</v>
      </c>
      <c r="C6" s="167">
        <v>300000</v>
      </c>
      <c r="D6" s="167">
        <v>1000000</v>
      </c>
      <c r="E6" s="167">
        <v>600000</v>
      </c>
      <c r="F6" s="167">
        <v>660000</v>
      </c>
      <c r="G6" s="167">
        <v>700000</v>
      </c>
      <c r="H6" s="167">
        <v>550000</v>
      </c>
      <c r="I6" s="167">
        <v>500000</v>
      </c>
      <c r="J6" s="167">
        <v>1000000</v>
      </c>
      <c r="K6" s="167">
        <v>400000</v>
      </c>
      <c r="L6" s="167">
        <v>1925000</v>
      </c>
      <c r="M6" s="28"/>
      <c r="N6" s="28"/>
    </row>
    <row r="7" spans="2:14" ht="30" customHeight="1" x14ac:dyDescent="0.3">
      <c r="B7" s="165" t="s">
        <v>109</v>
      </c>
      <c r="C7" s="26">
        <v>0</v>
      </c>
      <c r="D7" s="26">
        <v>0</v>
      </c>
      <c r="E7" s="26">
        <v>0</v>
      </c>
      <c r="F7" s="26">
        <v>512139</v>
      </c>
      <c r="G7" s="26">
        <v>0</v>
      </c>
      <c r="H7" s="26">
        <v>0</v>
      </c>
      <c r="I7" s="26">
        <v>0</v>
      </c>
      <c r="J7" s="26">
        <v>0</v>
      </c>
      <c r="K7" s="26">
        <v>0</v>
      </c>
      <c r="L7" s="26">
        <v>0</v>
      </c>
      <c r="M7" s="28"/>
      <c r="N7" s="28"/>
    </row>
    <row r="8" spans="2:14" ht="30" customHeight="1" x14ac:dyDescent="0.3">
      <c r="B8" s="165" t="s">
        <v>110</v>
      </c>
      <c r="C8" s="26">
        <v>-87439</v>
      </c>
      <c r="D8" s="26">
        <v>312344</v>
      </c>
      <c r="E8" s="26">
        <v>109028</v>
      </c>
      <c r="F8" s="26">
        <v>249165</v>
      </c>
      <c r="G8" s="26">
        <v>829766</v>
      </c>
      <c r="H8" s="26">
        <v>578992</v>
      </c>
      <c r="I8" s="26">
        <v>0</v>
      </c>
      <c r="J8" s="26">
        <v>388362</v>
      </c>
      <c r="K8" s="26">
        <v>339072</v>
      </c>
      <c r="L8" s="26">
        <v>183</v>
      </c>
      <c r="M8" s="28"/>
      <c r="N8" s="28"/>
    </row>
    <row r="9" spans="2:14" ht="30" customHeight="1" x14ac:dyDescent="0.3">
      <c r="B9" s="165" t="s">
        <v>111</v>
      </c>
      <c r="C9" s="26">
        <v>0</v>
      </c>
      <c r="D9" s="26">
        <v>0</v>
      </c>
      <c r="E9" s="26">
        <v>0</v>
      </c>
      <c r="F9" s="26">
        <v>0</v>
      </c>
      <c r="G9" s="26">
        <v>0</v>
      </c>
      <c r="H9" s="26">
        <v>0</v>
      </c>
      <c r="I9" s="26">
        <v>0</v>
      </c>
      <c r="J9" s="26">
        <v>0</v>
      </c>
      <c r="K9" s="26">
        <v>0</v>
      </c>
      <c r="L9" s="26">
        <v>0</v>
      </c>
      <c r="M9" s="28"/>
      <c r="N9" s="28"/>
    </row>
    <row r="10" spans="2:14" ht="30" customHeight="1" x14ac:dyDescent="0.3">
      <c r="B10" s="165" t="s">
        <v>112</v>
      </c>
      <c r="C10" s="26">
        <v>868775</v>
      </c>
      <c r="D10" s="26">
        <v>1868026</v>
      </c>
      <c r="E10" s="26">
        <v>463260</v>
      </c>
      <c r="F10" s="26">
        <v>324701</v>
      </c>
      <c r="G10" s="26">
        <v>1863154</v>
      </c>
      <c r="H10" s="26">
        <v>539552</v>
      </c>
      <c r="I10" s="26">
        <v>2675908</v>
      </c>
      <c r="J10" s="26">
        <v>2915672</v>
      </c>
      <c r="K10" s="26">
        <v>146105</v>
      </c>
      <c r="L10" s="26">
        <v>-1656895</v>
      </c>
      <c r="M10" s="28"/>
      <c r="N10" s="28"/>
    </row>
    <row r="11" spans="2:14" ht="30" customHeight="1" x14ac:dyDescent="0.3">
      <c r="B11" s="165" t="s">
        <v>113</v>
      </c>
      <c r="C11" s="26">
        <v>0</v>
      </c>
      <c r="D11" s="26">
        <v>5714</v>
      </c>
      <c r="E11" s="26">
        <v>0</v>
      </c>
      <c r="F11" s="26">
        <v>0</v>
      </c>
      <c r="G11" s="26">
        <v>289005</v>
      </c>
      <c r="H11" s="26">
        <v>66608</v>
      </c>
      <c r="I11" s="26">
        <v>0</v>
      </c>
      <c r="J11" s="26">
        <v>0</v>
      </c>
      <c r="K11" s="26">
        <v>8860</v>
      </c>
      <c r="L11" s="26">
        <v>0</v>
      </c>
      <c r="M11" s="28"/>
      <c r="N11" s="28"/>
    </row>
    <row r="12" spans="2:14" ht="30" customHeight="1" x14ac:dyDescent="0.25">
      <c r="B12" s="173" t="s">
        <v>114</v>
      </c>
      <c r="C12" s="113">
        <v>1081337</v>
      </c>
      <c r="D12" s="113">
        <v>3186083</v>
      </c>
      <c r="E12" s="113">
        <v>1172287</v>
      </c>
      <c r="F12" s="113">
        <v>1746004</v>
      </c>
      <c r="G12" s="113">
        <v>3681925</v>
      </c>
      <c r="H12" s="113">
        <v>1735151</v>
      </c>
      <c r="I12" s="113">
        <v>3175908</v>
      </c>
      <c r="J12" s="113">
        <v>4304034</v>
      </c>
      <c r="K12" s="113">
        <v>894037</v>
      </c>
      <c r="L12" s="113">
        <v>268289</v>
      </c>
      <c r="M12" s="28"/>
      <c r="N12" s="28"/>
    </row>
    <row r="13" spans="2:14" ht="30" customHeight="1" x14ac:dyDescent="0.3">
      <c r="B13" s="165" t="s">
        <v>115</v>
      </c>
      <c r="C13" s="26">
        <v>4325877</v>
      </c>
      <c r="D13" s="26">
        <v>2757429</v>
      </c>
      <c r="E13" s="26">
        <v>1845770</v>
      </c>
      <c r="F13" s="26">
        <v>2241276</v>
      </c>
      <c r="G13" s="26">
        <v>5144847</v>
      </c>
      <c r="H13" s="26">
        <v>3397795</v>
      </c>
      <c r="I13" s="26">
        <v>3413948</v>
      </c>
      <c r="J13" s="26">
        <v>4725161</v>
      </c>
      <c r="K13" s="26">
        <v>922308</v>
      </c>
      <c r="L13" s="26">
        <v>2622630</v>
      </c>
      <c r="M13" s="28"/>
      <c r="N13" s="28"/>
    </row>
    <row r="14" spans="2:14" ht="30" customHeight="1" x14ac:dyDescent="0.3">
      <c r="B14" s="165" t="s">
        <v>116</v>
      </c>
      <c r="C14" s="26">
        <v>0</v>
      </c>
      <c r="D14" s="26">
        <v>0</v>
      </c>
      <c r="E14" s="26">
        <v>0</v>
      </c>
      <c r="F14" s="26">
        <v>0</v>
      </c>
      <c r="G14" s="26">
        <v>0</v>
      </c>
      <c r="H14" s="26">
        <v>0</v>
      </c>
      <c r="I14" s="26">
        <v>0</v>
      </c>
      <c r="J14" s="26">
        <v>0</v>
      </c>
      <c r="K14" s="26">
        <v>0</v>
      </c>
      <c r="L14" s="26">
        <v>0</v>
      </c>
      <c r="M14" s="28"/>
      <c r="N14" s="28"/>
    </row>
    <row r="15" spans="2:14" ht="30" customHeight="1" x14ac:dyDescent="0.3">
      <c r="B15" s="165" t="s">
        <v>117</v>
      </c>
      <c r="C15" s="26">
        <v>0</v>
      </c>
      <c r="D15" s="26">
        <v>134494</v>
      </c>
      <c r="E15" s="26">
        <v>0</v>
      </c>
      <c r="F15" s="26">
        <v>0</v>
      </c>
      <c r="G15" s="26">
        <v>2134</v>
      </c>
      <c r="H15" s="26">
        <v>1904</v>
      </c>
      <c r="I15" s="26">
        <v>0</v>
      </c>
      <c r="J15" s="26">
        <v>484447</v>
      </c>
      <c r="K15" s="26">
        <v>50817</v>
      </c>
      <c r="L15" s="26">
        <v>0</v>
      </c>
      <c r="M15" s="28"/>
      <c r="N15" s="28"/>
    </row>
    <row r="16" spans="2:14" ht="30" customHeight="1" x14ac:dyDescent="0.3">
      <c r="B16" s="165" t="s">
        <v>118</v>
      </c>
      <c r="C16" s="26">
        <v>124689</v>
      </c>
      <c r="D16" s="26">
        <v>1002146</v>
      </c>
      <c r="E16" s="26">
        <v>60522</v>
      </c>
      <c r="F16" s="26">
        <v>1081340</v>
      </c>
      <c r="G16" s="26">
        <v>2019413</v>
      </c>
      <c r="H16" s="26">
        <v>615631</v>
      </c>
      <c r="I16" s="26">
        <v>1022177</v>
      </c>
      <c r="J16" s="26">
        <v>976062</v>
      </c>
      <c r="K16" s="26">
        <v>81051</v>
      </c>
      <c r="L16" s="26">
        <v>252020</v>
      </c>
      <c r="M16" s="28"/>
      <c r="N16" s="28"/>
    </row>
    <row r="17" spans="2:14" ht="30" customHeight="1" thickBot="1" x14ac:dyDescent="0.3">
      <c r="B17" s="171" t="s">
        <v>119</v>
      </c>
      <c r="C17" s="135">
        <v>5531903</v>
      </c>
      <c r="D17" s="135">
        <v>7080152</v>
      </c>
      <c r="E17" s="135">
        <v>3078579</v>
      </c>
      <c r="F17" s="135">
        <v>5068621</v>
      </c>
      <c r="G17" s="135">
        <v>10848319</v>
      </c>
      <c r="H17" s="135">
        <v>5750482</v>
      </c>
      <c r="I17" s="135">
        <v>7612033</v>
      </c>
      <c r="J17" s="135">
        <v>10489704</v>
      </c>
      <c r="K17" s="135">
        <v>1948213</v>
      </c>
      <c r="L17" s="135">
        <v>3142938</v>
      </c>
      <c r="M17" s="28"/>
      <c r="N17" s="28"/>
    </row>
    <row r="18" spans="2:14" ht="30" customHeight="1" thickTop="1" x14ac:dyDescent="0.3">
      <c r="B18" s="168" t="s">
        <v>120</v>
      </c>
      <c r="C18" s="111">
        <v>397000</v>
      </c>
      <c r="D18" s="111">
        <v>525708</v>
      </c>
      <c r="E18" s="111">
        <v>275117</v>
      </c>
      <c r="F18" s="111">
        <v>344500</v>
      </c>
      <c r="G18" s="111">
        <v>1138500</v>
      </c>
      <c r="H18" s="111">
        <v>18929</v>
      </c>
      <c r="I18" s="111">
        <v>0</v>
      </c>
      <c r="J18" s="111">
        <v>0</v>
      </c>
      <c r="K18" s="111">
        <v>136800</v>
      </c>
      <c r="L18" s="111">
        <v>71667</v>
      </c>
      <c r="M18" s="28"/>
      <c r="N18" s="28"/>
    </row>
    <row r="19" spans="2:14" ht="30" customHeight="1" x14ac:dyDescent="0.3">
      <c r="B19" s="165" t="s">
        <v>121</v>
      </c>
      <c r="C19" s="26">
        <v>1692606</v>
      </c>
      <c r="D19" s="26">
        <v>800976</v>
      </c>
      <c r="E19" s="26">
        <v>1126912</v>
      </c>
      <c r="F19" s="26">
        <v>1410000</v>
      </c>
      <c r="G19" s="26">
        <v>1390757</v>
      </c>
      <c r="H19" s="26">
        <v>973000</v>
      </c>
      <c r="I19" s="26">
        <v>0</v>
      </c>
      <c r="J19" s="26">
        <v>2730000</v>
      </c>
      <c r="K19" s="26">
        <v>301200</v>
      </c>
      <c r="L19" s="26">
        <v>1423480</v>
      </c>
      <c r="M19" s="28"/>
      <c r="N19" s="28"/>
    </row>
    <row r="20" spans="2:14" ht="30" customHeight="1" x14ac:dyDescent="0.3">
      <c r="B20" s="165" t="s">
        <v>122</v>
      </c>
      <c r="C20" s="26">
        <v>16715</v>
      </c>
      <c r="D20" s="26">
        <v>10846</v>
      </c>
      <c r="E20" s="26">
        <v>17257</v>
      </c>
      <c r="F20" s="26">
        <v>45688</v>
      </c>
      <c r="G20" s="26">
        <v>44004</v>
      </c>
      <c r="H20" s="26">
        <v>50537</v>
      </c>
      <c r="I20" s="26">
        <v>76171</v>
      </c>
      <c r="J20" s="26">
        <v>119330</v>
      </c>
      <c r="K20" s="26">
        <v>22098</v>
      </c>
      <c r="L20" s="26">
        <v>43121</v>
      </c>
      <c r="M20" s="28"/>
      <c r="N20" s="28"/>
    </row>
    <row r="21" spans="2:14" ht="30" customHeight="1" x14ac:dyDescent="0.3">
      <c r="B21" s="165" t="s">
        <v>123</v>
      </c>
      <c r="C21" s="26">
        <v>841501</v>
      </c>
      <c r="D21" s="26">
        <v>2205314</v>
      </c>
      <c r="E21" s="26">
        <v>448614</v>
      </c>
      <c r="F21" s="26">
        <v>1350755</v>
      </c>
      <c r="G21" s="26">
        <v>3207104</v>
      </c>
      <c r="H21" s="26">
        <v>990200</v>
      </c>
      <c r="I21" s="26">
        <v>3626973</v>
      </c>
      <c r="J21" s="26">
        <v>4584232</v>
      </c>
      <c r="K21" s="26">
        <v>243135</v>
      </c>
      <c r="L21" s="26">
        <v>177000</v>
      </c>
      <c r="M21" s="28"/>
      <c r="N21" s="28"/>
    </row>
    <row r="22" spans="2:14" ht="30" customHeight="1" x14ac:dyDescent="0.3">
      <c r="B22" s="165" t="s">
        <v>124</v>
      </c>
      <c r="C22" s="26">
        <v>0</v>
      </c>
      <c r="D22" s="26">
        <v>0</v>
      </c>
      <c r="E22" s="26">
        <v>0</v>
      </c>
      <c r="F22" s="26">
        <v>0</v>
      </c>
      <c r="G22" s="26">
        <v>0</v>
      </c>
      <c r="H22" s="26">
        <v>0</v>
      </c>
      <c r="I22" s="26">
        <v>0</v>
      </c>
      <c r="J22" s="26">
        <v>46354</v>
      </c>
      <c r="K22" s="26">
        <v>0</v>
      </c>
      <c r="L22" s="26">
        <v>0</v>
      </c>
      <c r="M22" s="28"/>
      <c r="N22" s="28"/>
    </row>
    <row r="23" spans="2:14" ht="30" customHeight="1" x14ac:dyDescent="0.3">
      <c r="B23" s="165" t="s">
        <v>125</v>
      </c>
      <c r="C23" s="26">
        <v>539061</v>
      </c>
      <c r="D23" s="26">
        <v>0</v>
      </c>
      <c r="E23" s="26">
        <v>0</v>
      </c>
      <c r="F23" s="26">
        <v>0</v>
      </c>
      <c r="G23" s="26">
        <v>356109</v>
      </c>
      <c r="H23" s="26">
        <v>86571</v>
      </c>
      <c r="I23" s="26">
        <v>146557</v>
      </c>
      <c r="J23" s="26">
        <v>50147</v>
      </c>
      <c r="K23" s="26">
        <v>0</v>
      </c>
      <c r="L23" s="26">
        <v>0</v>
      </c>
      <c r="M23" s="28"/>
      <c r="N23" s="28"/>
    </row>
    <row r="24" spans="2:14" ht="30" customHeight="1" x14ac:dyDescent="0.3">
      <c r="B24" s="165" t="s">
        <v>126</v>
      </c>
      <c r="C24" s="26">
        <v>0</v>
      </c>
      <c r="D24" s="26">
        <v>528900</v>
      </c>
      <c r="E24" s="26">
        <v>0</v>
      </c>
      <c r="F24" s="26">
        <v>43280</v>
      </c>
      <c r="G24" s="26">
        <v>288318</v>
      </c>
      <c r="H24" s="26">
        <v>24300</v>
      </c>
      <c r="I24" s="26">
        <v>165213</v>
      </c>
      <c r="J24" s="26">
        <v>246600</v>
      </c>
      <c r="K24" s="26">
        <v>0</v>
      </c>
      <c r="L24" s="26">
        <v>0</v>
      </c>
      <c r="M24" s="28"/>
      <c r="N24" s="28"/>
    </row>
    <row r="25" spans="2:14" ht="30" customHeight="1" x14ac:dyDescent="0.3">
      <c r="B25" s="165" t="s">
        <v>127</v>
      </c>
      <c r="C25" s="26">
        <v>0</v>
      </c>
      <c r="D25" s="26">
        <v>0</v>
      </c>
      <c r="E25" s="26">
        <v>0</v>
      </c>
      <c r="F25" s="26">
        <v>0</v>
      </c>
      <c r="G25" s="26">
        <v>10000</v>
      </c>
      <c r="H25" s="26">
        <v>0</v>
      </c>
      <c r="I25" s="26">
        <v>0</v>
      </c>
      <c r="J25" s="26">
        <v>0</v>
      </c>
      <c r="K25" s="26">
        <v>0</v>
      </c>
      <c r="L25" s="26">
        <v>0</v>
      </c>
      <c r="M25" s="28"/>
      <c r="N25" s="28"/>
    </row>
    <row r="26" spans="2:14" ht="30" customHeight="1" x14ac:dyDescent="0.3">
      <c r="B26" s="165" t="s">
        <v>128</v>
      </c>
      <c r="C26" s="26">
        <v>0</v>
      </c>
      <c r="D26" s="26">
        <v>0</v>
      </c>
      <c r="E26" s="26">
        <v>0</v>
      </c>
      <c r="F26" s="26">
        <v>0</v>
      </c>
      <c r="G26" s="26">
        <v>0</v>
      </c>
      <c r="H26" s="26">
        <v>0</v>
      </c>
      <c r="I26" s="26">
        <v>0</v>
      </c>
      <c r="J26" s="26">
        <v>0</v>
      </c>
      <c r="K26" s="26">
        <v>0</v>
      </c>
      <c r="L26" s="26">
        <v>0</v>
      </c>
      <c r="M26" s="28"/>
      <c r="N26" s="28"/>
    </row>
    <row r="27" spans="2:14" ht="30" customHeight="1" x14ac:dyDescent="0.3">
      <c r="B27" s="165" t="s">
        <v>129</v>
      </c>
      <c r="C27" s="26">
        <v>129433</v>
      </c>
      <c r="D27" s="26">
        <v>16809</v>
      </c>
      <c r="E27" s="26">
        <v>105014</v>
      </c>
      <c r="F27" s="26">
        <v>0</v>
      </c>
      <c r="G27" s="26">
        <v>488675</v>
      </c>
      <c r="H27" s="26">
        <v>170698</v>
      </c>
      <c r="I27" s="26">
        <v>357243</v>
      </c>
      <c r="J27" s="26">
        <v>964886</v>
      </c>
      <c r="K27" s="26">
        <v>65956</v>
      </c>
      <c r="L27" s="26">
        <v>1631</v>
      </c>
      <c r="M27" s="28"/>
      <c r="N27" s="28"/>
    </row>
    <row r="28" spans="2:14" ht="30" customHeight="1" x14ac:dyDescent="0.3">
      <c r="B28" s="165" t="s">
        <v>130</v>
      </c>
      <c r="C28" s="26">
        <v>0</v>
      </c>
      <c r="D28" s="26">
        <v>0</v>
      </c>
      <c r="E28" s="26">
        <v>0</v>
      </c>
      <c r="F28" s="26">
        <v>0</v>
      </c>
      <c r="G28" s="26">
        <v>305397</v>
      </c>
      <c r="H28" s="26">
        <v>7371</v>
      </c>
      <c r="I28" s="26">
        <v>0</v>
      </c>
      <c r="J28" s="26">
        <v>7678</v>
      </c>
      <c r="K28" s="26">
        <v>0</v>
      </c>
      <c r="L28" s="26">
        <v>625</v>
      </c>
      <c r="M28" s="28"/>
      <c r="N28" s="28"/>
    </row>
    <row r="29" spans="2:14" ht="30" customHeight="1" x14ac:dyDescent="0.3">
      <c r="B29" s="165" t="s">
        <v>131</v>
      </c>
      <c r="C29" s="26">
        <v>0</v>
      </c>
      <c r="D29" s="26">
        <v>0</v>
      </c>
      <c r="E29" s="26">
        <v>0</v>
      </c>
      <c r="F29" s="26">
        <v>0</v>
      </c>
      <c r="G29" s="26">
        <v>0</v>
      </c>
      <c r="H29" s="26">
        <v>0</v>
      </c>
      <c r="I29" s="26">
        <v>0</v>
      </c>
      <c r="J29" s="26">
        <v>0</v>
      </c>
      <c r="K29" s="26">
        <v>0</v>
      </c>
      <c r="L29" s="26">
        <v>0</v>
      </c>
      <c r="M29" s="28"/>
      <c r="N29" s="28"/>
    </row>
    <row r="30" spans="2:14" ht="30" customHeight="1" x14ac:dyDescent="0.3">
      <c r="B30" s="165" t="s">
        <v>132</v>
      </c>
      <c r="C30" s="26">
        <v>0</v>
      </c>
      <c r="D30" s="26">
        <v>0</v>
      </c>
      <c r="E30" s="26">
        <v>0</v>
      </c>
      <c r="F30" s="26">
        <v>0</v>
      </c>
      <c r="G30" s="26">
        <v>0</v>
      </c>
      <c r="H30" s="26">
        <v>0</v>
      </c>
      <c r="I30" s="26">
        <v>0</v>
      </c>
      <c r="J30" s="26">
        <v>0</v>
      </c>
      <c r="K30" s="26">
        <v>0</v>
      </c>
      <c r="L30" s="26">
        <v>0</v>
      </c>
      <c r="M30" s="28"/>
      <c r="N30" s="28"/>
    </row>
    <row r="31" spans="2:14" ht="30" customHeight="1" x14ac:dyDescent="0.3">
      <c r="B31" s="165" t="s">
        <v>133</v>
      </c>
      <c r="C31" s="26">
        <v>17155</v>
      </c>
      <c r="D31" s="26">
        <v>6624</v>
      </c>
      <c r="E31" s="26">
        <v>3645</v>
      </c>
      <c r="F31" s="26">
        <v>29538</v>
      </c>
      <c r="G31" s="26">
        <v>214568</v>
      </c>
      <c r="H31" s="26">
        <v>166631</v>
      </c>
      <c r="I31" s="26">
        <v>47884</v>
      </c>
      <c r="J31" s="26">
        <v>0</v>
      </c>
      <c r="K31" s="26">
        <v>20585</v>
      </c>
      <c r="L31" s="26">
        <v>0</v>
      </c>
      <c r="M31" s="28"/>
      <c r="N31" s="28"/>
    </row>
    <row r="32" spans="2:14" ht="30" customHeight="1" x14ac:dyDescent="0.3">
      <c r="B32" s="165" t="s">
        <v>134</v>
      </c>
      <c r="C32" s="26">
        <v>0</v>
      </c>
      <c r="D32" s="26">
        <v>37785</v>
      </c>
      <c r="E32" s="26">
        <v>8774</v>
      </c>
      <c r="F32" s="26">
        <v>0</v>
      </c>
      <c r="G32" s="26">
        <v>0</v>
      </c>
      <c r="H32" s="26">
        <v>0</v>
      </c>
      <c r="I32" s="26">
        <v>262105</v>
      </c>
      <c r="J32" s="26">
        <v>0</v>
      </c>
      <c r="K32" s="26">
        <v>12733</v>
      </c>
      <c r="L32" s="26">
        <v>0</v>
      </c>
      <c r="M32" s="28"/>
      <c r="N32" s="28"/>
    </row>
    <row r="33" spans="1:14" ht="30" customHeight="1" x14ac:dyDescent="0.3">
      <c r="B33" s="165" t="s">
        <v>135</v>
      </c>
      <c r="C33" s="26">
        <v>580962</v>
      </c>
      <c r="D33" s="26">
        <v>955155</v>
      </c>
      <c r="E33" s="26">
        <v>279821</v>
      </c>
      <c r="F33" s="26">
        <v>266522</v>
      </c>
      <c r="G33" s="26">
        <v>886377</v>
      </c>
      <c r="H33" s="26">
        <v>880942</v>
      </c>
      <c r="I33" s="26">
        <v>939352</v>
      </c>
      <c r="J33" s="26">
        <v>160460</v>
      </c>
      <c r="K33" s="26">
        <v>250561</v>
      </c>
      <c r="L33" s="26">
        <v>77554</v>
      </c>
      <c r="M33" s="28"/>
      <c r="N33" s="28"/>
    </row>
    <row r="34" spans="1:14" ht="30" customHeight="1" x14ac:dyDescent="0.3">
      <c r="B34" s="165" t="s">
        <v>136</v>
      </c>
      <c r="C34" s="26">
        <v>937537</v>
      </c>
      <c r="D34" s="26">
        <v>263936</v>
      </c>
      <c r="E34" s="26">
        <v>163761</v>
      </c>
      <c r="F34" s="26">
        <v>92902</v>
      </c>
      <c r="G34" s="26">
        <v>139096</v>
      </c>
      <c r="H34" s="26">
        <v>123795</v>
      </c>
      <c r="I34" s="26">
        <v>193167</v>
      </c>
      <c r="J34" s="26">
        <v>10581</v>
      </c>
      <c r="K34" s="26">
        <v>37390</v>
      </c>
      <c r="L34" s="26">
        <v>32030</v>
      </c>
      <c r="M34" s="28"/>
      <c r="N34" s="28"/>
    </row>
    <row r="35" spans="1:14" ht="30" customHeight="1" x14ac:dyDescent="0.3">
      <c r="B35" s="165" t="s">
        <v>137</v>
      </c>
      <c r="C35" s="26">
        <v>123087</v>
      </c>
      <c r="D35" s="26">
        <v>1149855</v>
      </c>
      <c r="E35" s="26">
        <v>443575</v>
      </c>
      <c r="F35" s="26">
        <v>1030640</v>
      </c>
      <c r="G35" s="26">
        <v>1795226</v>
      </c>
      <c r="H35" s="26">
        <v>1263885</v>
      </c>
      <c r="I35" s="26">
        <v>1239864</v>
      </c>
      <c r="J35" s="26">
        <v>892690</v>
      </c>
      <c r="K35" s="26">
        <v>686215</v>
      </c>
      <c r="L35" s="26">
        <v>484036</v>
      </c>
      <c r="M35" s="28"/>
      <c r="N35" s="28"/>
    </row>
    <row r="36" spans="1:14" ht="30" customHeight="1" x14ac:dyDescent="0.3">
      <c r="B36" s="165" t="s">
        <v>138</v>
      </c>
      <c r="C36" s="26">
        <v>0</v>
      </c>
      <c r="D36" s="26">
        <v>145961</v>
      </c>
      <c r="E36" s="26">
        <v>0</v>
      </c>
      <c r="F36" s="26">
        <v>0</v>
      </c>
      <c r="G36" s="26">
        <v>39143</v>
      </c>
      <c r="H36" s="26">
        <v>24440</v>
      </c>
      <c r="I36" s="26">
        <v>103257</v>
      </c>
      <c r="J36" s="26">
        <v>102988</v>
      </c>
      <c r="K36" s="26">
        <v>120466</v>
      </c>
      <c r="L36" s="26">
        <v>274643</v>
      </c>
      <c r="M36" s="28"/>
      <c r="N36" s="28"/>
    </row>
    <row r="37" spans="1:14" ht="30" customHeight="1" x14ac:dyDescent="0.3">
      <c r="B37" s="165" t="s">
        <v>139</v>
      </c>
      <c r="C37" s="26">
        <v>203860</v>
      </c>
      <c r="D37" s="26">
        <v>63573</v>
      </c>
      <c r="E37" s="26">
        <v>122416</v>
      </c>
      <c r="F37" s="26">
        <v>328276</v>
      </c>
      <c r="G37" s="26">
        <v>106990</v>
      </c>
      <c r="H37" s="26">
        <v>960568</v>
      </c>
      <c r="I37" s="26">
        <v>379507</v>
      </c>
      <c r="J37" s="26">
        <v>308480</v>
      </c>
      <c r="K37" s="26">
        <v>0</v>
      </c>
      <c r="L37" s="26">
        <v>0</v>
      </c>
      <c r="M37" s="28"/>
      <c r="N37" s="28"/>
    </row>
    <row r="38" spans="1:14" ht="30" customHeight="1" x14ac:dyDescent="0.3">
      <c r="B38" s="165" t="s">
        <v>140</v>
      </c>
      <c r="C38" s="26">
        <v>52986</v>
      </c>
      <c r="D38" s="26">
        <v>368710</v>
      </c>
      <c r="E38" s="26">
        <v>83673</v>
      </c>
      <c r="F38" s="26">
        <v>126518</v>
      </c>
      <c r="G38" s="26">
        <v>438056</v>
      </c>
      <c r="H38" s="26">
        <v>8616</v>
      </c>
      <c r="I38" s="26">
        <v>74741</v>
      </c>
      <c r="J38" s="26">
        <v>265277</v>
      </c>
      <c r="K38" s="26">
        <v>51073</v>
      </c>
      <c r="L38" s="26">
        <v>557151</v>
      </c>
      <c r="M38" s="28"/>
      <c r="N38" s="28"/>
    </row>
    <row r="39" spans="1:14" ht="30" customHeight="1" thickBot="1" x14ac:dyDescent="0.3">
      <c r="B39" s="171" t="s">
        <v>141</v>
      </c>
      <c r="C39" s="135">
        <v>5531903</v>
      </c>
      <c r="D39" s="135">
        <v>7080152</v>
      </c>
      <c r="E39" s="135">
        <v>3078579</v>
      </c>
      <c r="F39" s="135">
        <v>5068621</v>
      </c>
      <c r="G39" s="135">
        <v>10848319</v>
      </c>
      <c r="H39" s="135">
        <v>5750482</v>
      </c>
      <c r="I39" s="135">
        <v>7612033</v>
      </c>
      <c r="J39" s="135">
        <v>10489704</v>
      </c>
      <c r="K39" s="135">
        <v>1948213</v>
      </c>
      <c r="L39" s="135">
        <v>3142938</v>
      </c>
      <c r="M39" s="28"/>
      <c r="N39" s="28"/>
    </row>
    <row r="40" spans="1:14" ht="15.75" thickTop="1" x14ac:dyDescent="0.25">
      <c r="A40" s="28"/>
      <c r="B40" s="309" t="s">
        <v>156</v>
      </c>
      <c r="C40" s="309"/>
      <c r="D40" s="309"/>
      <c r="E40" s="309"/>
      <c r="F40" s="309"/>
      <c r="G40" s="309"/>
      <c r="H40" s="309"/>
      <c r="I40" s="309"/>
      <c r="J40" s="309"/>
      <c r="K40" s="297" t="s">
        <v>183</v>
      </c>
      <c r="L40" s="297"/>
      <c r="M40" s="28"/>
      <c r="N40" s="28"/>
    </row>
    <row r="41" spans="1:14" x14ac:dyDescent="0.25">
      <c r="A41" s="28"/>
      <c r="B41" s="28"/>
      <c r="C41" s="35"/>
      <c r="D41" s="35"/>
      <c r="E41" s="35"/>
      <c r="F41" s="35"/>
      <c r="G41" s="35"/>
      <c r="H41" s="35"/>
      <c r="I41" s="35"/>
      <c r="J41" s="35"/>
      <c r="K41" s="35"/>
      <c r="L41" s="35"/>
      <c r="M41" s="28"/>
      <c r="N41" s="28"/>
    </row>
    <row r="42" spans="1:14" x14ac:dyDescent="0.25">
      <c r="C42" s="36"/>
      <c r="D42" s="36"/>
      <c r="E42" s="36"/>
      <c r="F42" s="36"/>
      <c r="G42" s="36"/>
      <c r="H42" s="36"/>
      <c r="I42" s="174"/>
      <c r="J42" s="36"/>
      <c r="K42" s="36"/>
      <c r="L42" s="36"/>
      <c r="M42" s="28"/>
      <c r="N42" s="28"/>
    </row>
    <row r="43" spans="1:14" x14ac:dyDescent="0.25">
      <c r="C43" s="36"/>
      <c r="D43" s="36"/>
      <c r="E43" s="36"/>
      <c r="F43" s="36"/>
      <c r="G43" s="36"/>
      <c r="H43" s="36"/>
      <c r="I43" s="36"/>
      <c r="J43" s="36"/>
      <c r="K43" s="36"/>
      <c r="L43" s="36"/>
      <c r="M43" s="28"/>
      <c r="N43" s="28"/>
    </row>
    <row r="44" spans="1:14" x14ac:dyDescent="0.25">
      <c r="C44" s="36"/>
      <c r="D44" s="36"/>
      <c r="E44" s="36"/>
      <c r="F44" s="36"/>
      <c r="G44" s="36"/>
      <c r="H44" s="36"/>
      <c r="I44" s="36"/>
      <c r="J44" s="36"/>
      <c r="K44" s="36"/>
      <c r="L44" s="36"/>
      <c r="M44" s="28"/>
      <c r="N44" s="28"/>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M44"/>
  <sheetViews>
    <sheetView showGridLines="0" tabSelected="1" zoomScale="80" zoomScaleNormal="80" workbookViewId="0"/>
  </sheetViews>
  <sheetFormatPr defaultRowHeight="15" x14ac:dyDescent="0.25"/>
  <cols>
    <col min="1" max="1" width="12.42578125" style="11" customWidth="1"/>
    <col min="2" max="2" width="37.42578125" style="11" customWidth="1"/>
    <col min="3" max="13" width="19.5703125" style="11" customWidth="1"/>
    <col min="14" max="16384" width="9.140625" style="11"/>
  </cols>
  <sheetData>
    <row r="1" spans="2:13" ht="9" customHeight="1" x14ac:dyDescent="0.25"/>
    <row r="2" spans="2:13" ht="20.25" customHeight="1" x14ac:dyDescent="0.25"/>
    <row r="3" spans="2:13" ht="17.25" customHeight="1" x14ac:dyDescent="0.25">
      <c r="B3" s="310" t="s">
        <v>142</v>
      </c>
      <c r="C3" s="310"/>
      <c r="D3" s="310"/>
      <c r="E3" s="310"/>
      <c r="F3" s="310"/>
      <c r="G3" s="310"/>
      <c r="H3" s="310"/>
      <c r="I3" s="310"/>
      <c r="J3" s="310"/>
      <c r="K3" s="310"/>
      <c r="L3" s="310"/>
      <c r="M3" s="310"/>
    </row>
    <row r="4" spans="2:13" ht="23.25" customHeight="1" x14ac:dyDescent="0.25">
      <c r="B4" s="298" t="s">
        <v>311</v>
      </c>
      <c r="C4" s="299"/>
      <c r="D4" s="299"/>
      <c r="E4" s="299"/>
      <c r="F4" s="299"/>
      <c r="G4" s="299"/>
      <c r="H4" s="299"/>
      <c r="I4" s="299"/>
      <c r="J4" s="299"/>
      <c r="K4" s="299"/>
      <c r="L4" s="299"/>
      <c r="M4" s="300"/>
    </row>
    <row r="5" spans="2:13" ht="57" customHeight="1" x14ac:dyDescent="0.25">
      <c r="B5" s="163" t="s">
        <v>0</v>
      </c>
      <c r="C5" s="164" t="s">
        <v>33</v>
      </c>
      <c r="D5" s="164" t="s">
        <v>34</v>
      </c>
      <c r="E5" s="164" t="s">
        <v>164</v>
      </c>
      <c r="F5" s="164" t="s">
        <v>50</v>
      </c>
      <c r="G5" s="164" t="s">
        <v>36</v>
      </c>
      <c r="H5" s="164" t="s">
        <v>165</v>
      </c>
      <c r="I5" s="164" t="s">
        <v>38</v>
      </c>
      <c r="J5" s="164" t="s">
        <v>39</v>
      </c>
      <c r="K5" s="164" t="s">
        <v>189</v>
      </c>
      <c r="L5" s="164" t="s">
        <v>213</v>
      </c>
      <c r="M5" s="164" t="s">
        <v>190</v>
      </c>
    </row>
    <row r="6" spans="2:13" ht="30.75" customHeight="1" x14ac:dyDescent="0.3">
      <c r="B6" s="165" t="s">
        <v>108</v>
      </c>
      <c r="C6" s="26">
        <v>2000000</v>
      </c>
      <c r="D6" s="26">
        <v>400000</v>
      </c>
      <c r="E6" s="26">
        <v>810721</v>
      </c>
      <c r="F6" s="26">
        <v>1249873</v>
      </c>
      <c r="G6" s="26">
        <v>605000</v>
      </c>
      <c r="H6" s="26">
        <v>1000000</v>
      </c>
      <c r="I6" s="26">
        <v>693000</v>
      </c>
      <c r="J6" s="26">
        <v>552043</v>
      </c>
      <c r="K6" s="26">
        <v>300000</v>
      </c>
      <c r="L6" s="26">
        <v>600000</v>
      </c>
      <c r="M6" s="26">
        <v>410000</v>
      </c>
    </row>
    <row r="7" spans="2:13" ht="30.75" customHeight="1" x14ac:dyDescent="0.3">
      <c r="B7" s="165" t="s">
        <v>109</v>
      </c>
      <c r="C7" s="26">
        <v>0</v>
      </c>
      <c r="D7" s="26">
        <v>1198</v>
      </c>
      <c r="E7" s="26">
        <v>0</v>
      </c>
      <c r="F7" s="26">
        <v>0</v>
      </c>
      <c r="G7" s="26">
        <v>0</v>
      </c>
      <c r="H7" s="26">
        <v>0</v>
      </c>
      <c r="I7" s="26">
        <v>0</v>
      </c>
      <c r="J7" s="26">
        <v>17712</v>
      </c>
      <c r="K7" s="26">
        <v>0</v>
      </c>
      <c r="L7" s="26">
        <v>0</v>
      </c>
      <c r="M7" s="26">
        <v>1490000</v>
      </c>
    </row>
    <row r="8" spans="2:13" ht="30.75" customHeight="1" x14ac:dyDescent="0.3">
      <c r="B8" s="165" t="s">
        <v>110</v>
      </c>
      <c r="C8" s="26">
        <v>132224</v>
      </c>
      <c r="D8" s="26">
        <v>307534</v>
      </c>
      <c r="E8" s="26">
        <v>55679</v>
      </c>
      <c r="F8" s="26">
        <v>15317</v>
      </c>
      <c r="G8" s="26">
        <v>0</v>
      </c>
      <c r="H8" s="26">
        <v>455143</v>
      </c>
      <c r="I8" s="26">
        <v>30264</v>
      </c>
      <c r="J8" s="26">
        <v>0</v>
      </c>
      <c r="K8" s="26">
        <v>2639</v>
      </c>
      <c r="L8" s="26">
        <v>0</v>
      </c>
      <c r="M8" s="26">
        <v>-1468</v>
      </c>
    </row>
    <row r="9" spans="2:13" ht="30.75" customHeight="1" x14ac:dyDescent="0.3">
      <c r="B9" s="166" t="s">
        <v>111</v>
      </c>
      <c r="C9" s="167">
        <v>0</v>
      </c>
      <c r="D9" s="167">
        <v>0</v>
      </c>
      <c r="E9" s="167">
        <v>0</v>
      </c>
      <c r="F9" s="167">
        <v>0</v>
      </c>
      <c r="G9" s="167">
        <v>0</v>
      </c>
      <c r="H9" s="167">
        <v>0</v>
      </c>
      <c r="I9" s="167">
        <v>0</v>
      </c>
      <c r="J9" s="167">
        <v>0</v>
      </c>
      <c r="K9" s="167">
        <v>0</v>
      </c>
      <c r="L9" s="167">
        <v>0</v>
      </c>
      <c r="M9" s="167">
        <v>0</v>
      </c>
    </row>
    <row r="10" spans="2:13" ht="30.75" customHeight="1" x14ac:dyDescent="0.3">
      <c r="B10" s="165" t="s">
        <v>112</v>
      </c>
      <c r="C10" s="26">
        <v>4659394</v>
      </c>
      <c r="D10" s="26">
        <v>2106875</v>
      </c>
      <c r="E10" s="26">
        <v>-116680</v>
      </c>
      <c r="F10" s="26">
        <v>21970415</v>
      </c>
      <c r="G10" s="26">
        <v>860258</v>
      </c>
      <c r="H10" s="26">
        <v>1040264</v>
      </c>
      <c r="I10" s="26">
        <v>419673</v>
      </c>
      <c r="J10" s="26">
        <v>369522</v>
      </c>
      <c r="K10" s="26">
        <v>663338</v>
      </c>
      <c r="L10" s="26">
        <v>-33096</v>
      </c>
      <c r="M10" s="26">
        <v>-1945471</v>
      </c>
    </row>
    <row r="11" spans="2:13" ht="30.75" customHeight="1" x14ac:dyDescent="0.3">
      <c r="B11" s="165" t="s">
        <v>113</v>
      </c>
      <c r="C11" s="26">
        <v>1000000</v>
      </c>
      <c r="D11" s="26">
        <v>387375</v>
      </c>
      <c r="E11" s="26">
        <v>50000</v>
      </c>
      <c r="F11" s="26">
        <v>372709</v>
      </c>
      <c r="G11" s="26">
        <v>0</v>
      </c>
      <c r="H11" s="26">
        <v>0</v>
      </c>
      <c r="I11" s="26">
        <v>0</v>
      </c>
      <c r="J11" s="26">
        <v>-477</v>
      </c>
      <c r="K11" s="26">
        <v>0</v>
      </c>
      <c r="L11" s="26">
        <v>0</v>
      </c>
      <c r="M11" s="26">
        <v>0</v>
      </c>
    </row>
    <row r="12" spans="2:13" ht="30.75" customHeight="1" x14ac:dyDescent="0.25">
      <c r="B12" s="173" t="s">
        <v>114</v>
      </c>
      <c r="C12" s="113">
        <v>7791618</v>
      </c>
      <c r="D12" s="113">
        <v>3202982</v>
      </c>
      <c r="E12" s="113">
        <v>799720</v>
      </c>
      <c r="F12" s="113">
        <v>23608313</v>
      </c>
      <c r="G12" s="113">
        <v>1465258</v>
      </c>
      <c r="H12" s="113">
        <v>2495406</v>
      </c>
      <c r="I12" s="113">
        <v>1142937</v>
      </c>
      <c r="J12" s="113">
        <v>938799</v>
      </c>
      <c r="K12" s="113">
        <v>965977</v>
      </c>
      <c r="L12" s="113">
        <v>566904</v>
      </c>
      <c r="M12" s="113">
        <v>-46939</v>
      </c>
    </row>
    <row r="13" spans="2:13" ht="30.75" customHeight="1" x14ac:dyDescent="0.3">
      <c r="B13" s="165" t="s">
        <v>115</v>
      </c>
      <c r="C13" s="26">
        <v>5817888</v>
      </c>
      <c r="D13" s="26">
        <v>2796725</v>
      </c>
      <c r="E13" s="26">
        <v>1227595</v>
      </c>
      <c r="F13" s="26">
        <v>9877553</v>
      </c>
      <c r="G13" s="26">
        <v>2536961</v>
      </c>
      <c r="H13" s="26">
        <v>1971412</v>
      </c>
      <c r="I13" s="26">
        <v>2189704</v>
      </c>
      <c r="J13" s="26">
        <v>1311530</v>
      </c>
      <c r="K13" s="26">
        <v>442739</v>
      </c>
      <c r="L13" s="26">
        <v>334761</v>
      </c>
      <c r="M13" s="26">
        <v>1647427</v>
      </c>
    </row>
    <row r="14" spans="2:13" ht="30.75" customHeight="1" x14ac:dyDescent="0.3">
      <c r="B14" s="165" t="s">
        <v>116</v>
      </c>
      <c r="C14" s="26">
        <v>0</v>
      </c>
      <c r="D14" s="26">
        <v>0</v>
      </c>
      <c r="E14" s="26">
        <v>0</v>
      </c>
      <c r="F14" s="26">
        <v>0</v>
      </c>
      <c r="G14" s="26">
        <v>0</v>
      </c>
      <c r="H14" s="26">
        <v>0</v>
      </c>
      <c r="I14" s="26">
        <v>0</v>
      </c>
      <c r="J14" s="26">
        <v>0</v>
      </c>
      <c r="K14" s="26">
        <v>0</v>
      </c>
      <c r="L14" s="26">
        <v>0</v>
      </c>
      <c r="M14" s="26">
        <v>0</v>
      </c>
    </row>
    <row r="15" spans="2:13" ht="30.75" customHeight="1" x14ac:dyDescent="0.3">
      <c r="B15" s="165" t="s">
        <v>117</v>
      </c>
      <c r="C15" s="26">
        <v>0</v>
      </c>
      <c r="D15" s="26">
        <v>363700</v>
      </c>
      <c r="E15" s="26">
        <v>96704</v>
      </c>
      <c r="F15" s="26">
        <v>0</v>
      </c>
      <c r="G15" s="26">
        <v>0</v>
      </c>
      <c r="H15" s="26">
        <v>0</v>
      </c>
      <c r="I15" s="26">
        <v>11782</v>
      </c>
      <c r="J15" s="26">
        <v>0</v>
      </c>
      <c r="K15" s="26">
        <v>0</v>
      </c>
      <c r="L15" s="26">
        <v>0</v>
      </c>
      <c r="M15" s="26">
        <v>0</v>
      </c>
    </row>
    <row r="16" spans="2:13" ht="30.75" customHeight="1" x14ac:dyDescent="0.3">
      <c r="B16" s="165" t="s">
        <v>118</v>
      </c>
      <c r="C16" s="26">
        <v>1057536</v>
      </c>
      <c r="D16" s="26">
        <v>1368547</v>
      </c>
      <c r="E16" s="26">
        <v>565159</v>
      </c>
      <c r="F16" s="26">
        <v>684415</v>
      </c>
      <c r="G16" s="26">
        <v>84277</v>
      </c>
      <c r="H16" s="26">
        <v>435005</v>
      </c>
      <c r="I16" s="26">
        <v>86765</v>
      </c>
      <c r="J16" s="26">
        <v>330379</v>
      </c>
      <c r="K16" s="26">
        <v>153770</v>
      </c>
      <c r="L16" s="26">
        <v>145238</v>
      </c>
      <c r="M16" s="26">
        <v>2882015</v>
      </c>
    </row>
    <row r="17" spans="2:13" ht="30.75" customHeight="1" thickBot="1" x14ac:dyDescent="0.3">
      <c r="B17" s="171" t="s">
        <v>119</v>
      </c>
      <c r="C17" s="135">
        <v>14667042</v>
      </c>
      <c r="D17" s="135">
        <v>7731954</v>
      </c>
      <c r="E17" s="135">
        <v>2689177</v>
      </c>
      <c r="F17" s="135">
        <v>34170281</v>
      </c>
      <c r="G17" s="135">
        <v>4086497</v>
      </c>
      <c r="H17" s="135">
        <v>4901824</v>
      </c>
      <c r="I17" s="135">
        <v>3431188</v>
      </c>
      <c r="J17" s="135">
        <v>2580708</v>
      </c>
      <c r="K17" s="135">
        <v>1562486</v>
      </c>
      <c r="L17" s="135">
        <v>1046903</v>
      </c>
      <c r="M17" s="135">
        <v>4482502</v>
      </c>
    </row>
    <row r="18" spans="2:13" ht="30.75" customHeight="1" thickTop="1" x14ac:dyDescent="0.3">
      <c r="B18" s="168" t="s">
        <v>120</v>
      </c>
      <c r="C18" s="111">
        <v>0</v>
      </c>
      <c r="D18" s="111">
        <v>746963</v>
      </c>
      <c r="E18" s="111">
        <v>141500</v>
      </c>
      <c r="F18" s="111">
        <v>23000</v>
      </c>
      <c r="G18" s="111">
        <v>0</v>
      </c>
      <c r="H18" s="111">
        <v>223104</v>
      </c>
      <c r="I18" s="111">
        <v>0</v>
      </c>
      <c r="J18" s="111">
        <v>113850</v>
      </c>
      <c r="K18" s="111">
        <v>0</v>
      </c>
      <c r="L18" s="111">
        <v>0</v>
      </c>
      <c r="M18" s="111">
        <v>0</v>
      </c>
    </row>
    <row r="19" spans="2:13" ht="30.75" customHeight="1" x14ac:dyDescent="0.3">
      <c r="B19" s="165" t="s">
        <v>121</v>
      </c>
      <c r="C19" s="26">
        <v>0</v>
      </c>
      <c r="D19" s="26">
        <v>1205953</v>
      </c>
      <c r="E19" s="26">
        <v>383823</v>
      </c>
      <c r="F19" s="26">
        <v>8061316</v>
      </c>
      <c r="G19" s="26">
        <v>923796</v>
      </c>
      <c r="H19" s="26">
        <v>460458</v>
      </c>
      <c r="I19" s="26">
        <v>510000</v>
      </c>
      <c r="J19" s="26">
        <v>730000</v>
      </c>
      <c r="K19" s="26">
        <v>0</v>
      </c>
      <c r="L19" s="26">
        <v>0</v>
      </c>
      <c r="M19" s="26">
        <v>0</v>
      </c>
    </row>
    <row r="20" spans="2:13" ht="30.75" customHeight="1" x14ac:dyDescent="0.3">
      <c r="B20" s="165" t="s">
        <v>122</v>
      </c>
      <c r="C20" s="26">
        <v>72976</v>
      </c>
      <c r="D20" s="26">
        <v>61434</v>
      </c>
      <c r="E20" s="26">
        <v>31771</v>
      </c>
      <c r="F20" s="26">
        <v>57653</v>
      </c>
      <c r="G20" s="26">
        <v>58570</v>
      </c>
      <c r="H20" s="26">
        <v>86278</v>
      </c>
      <c r="I20" s="26">
        <v>64823</v>
      </c>
      <c r="J20" s="26">
        <v>33995</v>
      </c>
      <c r="K20" s="26">
        <v>22790</v>
      </c>
      <c r="L20" s="26">
        <v>5786</v>
      </c>
      <c r="M20" s="26">
        <v>129071</v>
      </c>
    </row>
    <row r="21" spans="2:13" ht="30.75" customHeight="1" x14ac:dyDescent="0.3">
      <c r="B21" s="165" t="s">
        <v>123</v>
      </c>
      <c r="C21" s="26">
        <v>3705733</v>
      </c>
      <c r="D21" s="26">
        <v>2597881</v>
      </c>
      <c r="E21" s="26">
        <v>147796</v>
      </c>
      <c r="F21" s="26">
        <v>12702959</v>
      </c>
      <c r="G21" s="26">
        <v>677560</v>
      </c>
      <c r="H21" s="26">
        <v>984336</v>
      </c>
      <c r="I21" s="26">
        <v>1196543</v>
      </c>
      <c r="J21" s="26">
        <v>251265</v>
      </c>
      <c r="K21" s="26">
        <v>545000</v>
      </c>
      <c r="L21" s="26">
        <v>70000</v>
      </c>
      <c r="M21" s="26">
        <v>255866</v>
      </c>
    </row>
    <row r="22" spans="2:13" ht="30.75" customHeight="1" x14ac:dyDescent="0.3">
      <c r="B22" s="165" t="s">
        <v>124</v>
      </c>
      <c r="C22" s="26">
        <v>0</v>
      </c>
      <c r="D22" s="26">
        <v>0</v>
      </c>
      <c r="E22" s="26">
        <v>0</v>
      </c>
      <c r="F22" s="26">
        <v>0</v>
      </c>
      <c r="G22" s="26">
        <v>51</v>
      </c>
      <c r="H22" s="26">
        <v>0</v>
      </c>
      <c r="I22" s="26">
        <v>0</v>
      </c>
      <c r="J22" s="26">
        <v>0</v>
      </c>
      <c r="K22" s="26">
        <v>0</v>
      </c>
      <c r="L22" s="26">
        <v>0</v>
      </c>
      <c r="M22" s="26">
        <v>0</v>
      </c>
    </row>
    <row r="23" spans="2:13" ht="30.75" customHeight="1" x14ac:dyDescent="0.3">
      <c r="B23" s="165" t="s">
        <v>125</v>
      </c>
      <c r="C23" s="26">
        <v>1920095</v>
      </c>
      <c r="D23" s="26">
        <v>81905</v>
      </c>
      <c r="E23" s="26">
        <v>208097</v>
      </c>
      <c r="F23" s="26">
        <v>4587101</v>
      </c>
      <c r="G23" s="26">
        <v>0</v>
      </c>
      <c r="H23" s="26">
        <v>454875</v>
      </c>
      <c r="I23" s="26">
        <v>0</v>
      </c>
      <c r="J23" s="26">
        <v>0</v>
      </c>
      <c r="K23" s="26">
        <v>143807</v>
      </c>
      <c r="L23" s="26">
        <v>0</v>
      </c>
      <c r="M23" s="26">
        <v>0</v>
      </c>
    </row>
    <row r="24" spans="2:13" ht="30.75" customHeight="1" x14ac:dyDescent="0.3">
      <c r="B24" s="165" t="s">
        <v>126</v>
      </c>
      <c r="C24" s="26">
        <v>10778</v>
      </c>
      <c r="D24" s="26">
        <v>52770</v>
      </c>
      <c r="E24" s="26">
        <v>5585</v>
      </c>
      <c r="F24" s="26">
        <v>479565</v>
      </c>
      <c r="G24" s="26">
        <v>16718</v>
      </c>
      <c r="H24" s="26">
        <v>92931</v>
      </c>
      <c r="I24" s="26">
        <v>13309</v>
      </c>
      <c r="J24" s="26">
        <v>0</v>
      </c>
      <c r="K24" s="26">
        <v>0</v>
      </c>
      <c r="L24" s="26">
        <v>0</v>
      </c>
      <c r="M24" s="26">
        <v>0</v>
      </c>
    </row>
    <row r="25" spans="2:13" ht="30.75" customHeight="1" x14ac:dyDescent="0.3">
      <c r="B25" s="165" t="s">
        <v>127</v>
      </c>
      <c r="C25" s="26">
        <v>0</v>
      </c>
      <c r="D25" s="26">
        <v>25125</v>
      </c>
      <c r="E25" s="26">
        <v>0</v>
      </c>
      <c r="F25" s="26">
        <v>0</v>
      </c>
      <c r="G25" s="26">
        <v>0</v>
      </c>
      <c r="H25" s="26">
        <v>0</v>
      </c>
      <c r="I25" s="26">
        <v>0</v>
      </c>
      <c r="J25" s="26">
        <v>0</v>
      </c>
      <c r="K25" s="26">
        <v>0</v>
      </c>
      <c r="L25" s="26">
        <v>0</v>
      </c>
      <c r="M25" s="26">
        <v>0</v>
      </c>
    </row>
    <row r="26" spans="2:13" ht="30.75" customHeight="1" x14ac:dyDescent="0.3">
      <c r="B26" s="165" t="s">
        <v>128</v>
      </c>
      <c r="C26" s="26">
        <v>0</v>
      </c>
      <c r="D26" s="26">
        <v>0</v>
      </c>
      <c r="E26" s="26">
        <v>0</v>
      </c>
      <c r="F26" s="26">
        <v>0</v>
      </c>
      <c r="G26" s="26">
        <v>0</v>
      </c>
      <c r="H26" s="26">
        <v>0</v>
      </c>
      <c r="I26" s="26">
        <v>0</v>
      </c>
      <c r="J26" s="26">
        <v>0</v>
      </c>
      <c r="K26" s="26">
        <v>0</v>
      </c>
      <c r="L26" s="26">
        <v>0</v>
      </c>
      <c r="M26" s="26">
        <v>0</v>
      </c>
    </row>
    <row r="27" spans="2:13" ht="30.75" customHeight="1" x14ac:dyDescent="0.3">
      <c r="B27" s="165" t="s">
        <v>129</v>
      </c>
      <c r="C27" s="26">
        <v>1790877</v>
      </c>
      <c r="D27" s="26">
        <v>58347</v>
      </c>
      <c r="E27" s="26">
        <v>8338</v>
      </c>
      <c r="F27" s="26">
        <v>1446249</v>
      </c>
      <c r="G27" s="26">
        <v>1741</v>
      </c>
      <c r="H27" s="26">
        <v>192949</v>
      </c>
      <c r="I27" s="26">
        <v>189797</v>
      </c>
      <c r="J27" s="26">
        <v>57897</v>
      </c>
      <c r="K27" s="26">
        <v>22208</v>
      </c>
      <c r="L27" s="26">
        <v>0</v>
      </c>
      <c r="M27" s="26">
        <v>0</v>
      </c>
    </row>
    <row r="28" spans="2:13" ht="30.75" customHeight="1" x14ac:dyDescent="0.3">
      <c r="B28" s="165" t="s">
        <v>130</v>
      </c>
      <c r="C28" s="26">
        <v>597240</v>
      </c>
      <c r="D28" s="26">
        <v>547506</v>
      </c>
      <c r="E28" s="26">
        <v>646137</v>
      </c>
      <c r="F28" s="26">
        <v>202231</v>
      </c>
      <c r="G28" s="26">
        <v>87430</v>
      </c>
      <c r="H28" s="26">
        <v>638071</v>
      </c>
      <c r="I28" s="26">
        <v>825</v>
      </c>
      <c r="J28" s="26">
        <v>88504</v>
      </c>
      <c r="K28" s="26">
        <v>0</v>
      </c>
      <c r="L28" s="26">
        <v>0</v>
      </c>
      <c r="M28" s="26">
        <v>0</v>
      </c>
    </row>
    <row r="29" spans="2:13" ht="30.75" customHeight="1" x14ac:dyDescent="0.3">
      <c r="B29" s="165" t="s">
        <v>131</v>
      </c>
      <c r="C29" s="26">
        <v>432</v>
      </c>
      <c r="D29" s="26">
        <v>0</v>
      </c>
      <c r="E29" s="26">
        <v>0</v>
      </c>
      <c r="F29" s="26">
        <v>89</v>
      </c>
      <c r="G29" s="26">
        <v>0</v>
      </c>
      <c r="H29" s="26">
        <v>0</v>
      </c>
      <c r="I29" s="26">
        <v>0</v>
      </c>
      <c r="J29" s="26">
        <v>0</v>
      </c>
      <c r="K29" s="26">
        <v>0</v>
      </c>
      <c r="L29" s="26">
        <v>0</v>
      </c>
      <c r="M29" s="26">
        <v>0</v>
      </c>
    </row>
    <row r="30" spans="2:13" ht="30.75" customHeight="1" x14ac:dyDescent="0.3">
      <c r="B30" s="165" t="s">
        <v>132</v>
      </c>
      <c r="C30" s="26">
        <v>0</v>
      </c>
      <c r="D30" s="26">
        <v>0</v>
      </c>
      <c r="E30" s="26">
        <v>0</v>
      </c>
      <c r="F30" s="26">
        <v>0</v>
      </c>
      <c r="G30" s="26">
        <v>0</v>
      </c>
      <c r="H30" s="26">
        <v>0</v>
      </c>
      <c r="I30" s="26">
        <v>0</v>
      </c>
      <c r="J30" s="26">
        <v>0</v>
      </c>
      <c r="K30" s="26">
        <v>0</v>
      </c>
      <c r="L30" s="26">
        <v>0</v>
      </c>
      <c r="M30" s="26">
        <v>0</v>
      </c>
    </row>
    <row r="31" spans="2:13" ht="30.75" customHeight="1" x14ac:dyDescent="0.3">
      <c r="B31" s="165" t="s">
        <v>133</v>
      </c>
      <c r="C31" s="26">
        <v>8323</v>
      </c>
      <c r="D31" s="26">
        <v>10279</v>
      </c>
      <c r="E31" s="26">
        <v>0</v>
      </c>
      <c r="F31" s="26">
        <v>0</v>
      </c>
      <c r="G31" s="26">
        <v>0</v>
      </c>
      <c r="H31" s="26">
        <v>15539</v>
      </c>
      <c r="I31" s="26">
        <v>0</v>
      </c>
      <c r="J31" s="26">
        <v>0</v>
      </c>
      <c r="K31" s="26">
        <v>1973</v>
      </c>
      <c r="L31" s="26">
        <v>0</v>
      </c>
      <c r="M31" s="26">
        <v>0</v>
      </c>
    </row>
    <row r="32" spans="2:13" ht="30.75" customHeight="1" x14ac:dyDescent="0.3">
      <c r="B32" s="165" t="s">
        <v>134</v>
      </c>
      <c r="C32" s="26">
        <v>46355</v>
      </c>
      <c r="D32" s="26">
        <v>0</v>
      </c>
      <c r="E32" s="26">
        <v>0</v>
      </c>
      <c r="F32" s="26">
        <v>610398</v>
      </c>
      <c r="G32" s="26">
        <v>0</v>
      </c>
      <c r="H32" s="26">
        <v>0</v>
      </c>
      <c r="I32" s="26">
        <v>0</v>
      </c>
      <c r="J32" s="26">
        <v>0</v>
      </c>
      <c r="K32" s="26">
        <v>0</v>
      </c>
      <c r="L32" s="26">
        <v>0</v>
      </c>
      <c r="M32" s="26">
        <v>0</v>
      </c>
    </row>
    <row r="33" spans="1:13" ht="30.75" customHeight="1" x14ac:dyDescent="0.3">
      <c r="B33" s="165" t="s">
        <v>135</v>
      </c>
      <c r="C33" s="26">
        <v>678883</v>
      </c>
      <c r="D33" s="26">
        <v>569545</v>
      </c>
      <c r="E33" s="26">
        <v>60285</v>
      </c>
      <c r="F33" s="26">
        <v>359849</v>
      </c>
      <c r="G33" s="26">
        <v>829556</v>
      </c>
      <c r="H33" s="26">
        <v>916580</v>
      </c>
      <c r="I33" s="26">
        <v>126149</v>
      </c>
      <c r="J33" s="26">
        <v>119713</v>
      </c>
      <c r="K33" s="26">
        <v>88670</v>
      </c>
      <c r="L33" s="26">
        <v>726706</v>
      </c>
      <c r="M33" s="26">
        <v>792956</v>
      </c>
    </row>
    <row r="34" spans="1:13" ht="30.75" customHeight="1" x14ac:dyDescent="0.3">
      <c r="B34" s="165" t="s">
        <v>136</v>
      </c>
      <c r="C34" s="26">
        <v>465650</v>
      </c>
      <c r="D34" s="26">
        <v>150802</v>
      </c>
      <c r="E34" s="26">
        <v>120509</v>
      </c>
      <c r="F34" s="26">
        <v>295647</v>
      </c>
      <c r="G34" s="26">
        <v>89964</v>
      </c>
      <c r="H34" s="26">
        <v>49240</v>
      </c>
      <c r="I34" s="26">
        <v>338669</v>
      </c>
      <c r="J34" s="26">
        <v>13907</v>
      </c>
      <c r="K34" s="26">
        <v>13705</v>
      </c>
      <c r="L34" s="26">
        <v>5857</v>
      </c>
      <c r="M34" s="26">
        <v>86057</v>
      </c>
    </row>
    <row r="35" spans="1:13" ht="30.75" customHeight="1" x14ac:dyDescent="0.3">
      <c r="B35" s="165" t="s">
        <v>137</v>
      </c>
      <c r="C35" s="26">
        <v>3934565</v>
      </c>
      <c r="D35" s="26">
        <v>817007</v>
      </c>
      <c r="E35" s="26">
        <v>649560</v>
      </c>
      <c r="F35" s="26">
        <v>3245701</v>
      </c>
      <c r="G35" s="26">
        <v>1024898</v>
      </c>
      <c r="H35" s="26">
        <v>623835</v>
      </c>
      <c r="I35" s="26">
        <v>769012</v>
      </c>
      <c r="J35" s="26">
        <v>1043954</v>
      </c>
      <c r="K35" s="26">
        <v>388141</v>
      </c>
      <c r="L35" s="26">
        <v>171466</v>
      </c>
      <c r="M35" s="26">
        <v>973301</v>
      </c>
    </row>
    <row r="36" spans="1:13" ht="30.75" customHeight="1" x14ac:dyDescent="0.3">
      <c r="B36" s="165" t="s">
        <v>138</v>
      </c>
      <c r="C36" s="26">
        <v>976417</v>
      </c>
      <c r="D36" s="26">
        <v>0</v>
      </c>
      <c r="E36" s="26">
        <v>4159</v>
      </c>
      <c r="F36" s="26">
        <v>618565</v>
      </c>
      <c r="G36" s="26">
        <v>172767</v>
      </c>
      <c r="H36" s="26">
        <v>0</v>
      </c>
      <c r="I36" s="26">
        <v>63925</v>
      </c>
      <c r="J36" s="26">
        <v>0</v>
      </c>
      <c r="K36" s="26">
        <v>72509</v>
      </c>
      <c r="L36" s="26">
        <v>0</v>
      </c>
      <c r="M36" s="26">
        <v>1239687</v>
      </c>
    </row>
    <row r="37" spans="1:13" ht="30.75" customHeight="1" x14ac:dyDescent="0.3">
      <c r="B37" s="165" t="s">
        <v>139</v>
      </c>
      <c r="C37" s="26">
        <v>165793</v>
      </c>
      <c r="D37" s="26">
        <v>760453</v>
      </c>
      <c r="E37" s="26">
        <v>188036</v>
      </c>
      <c r="F37" s="26">
        <v>132840</v>
      </c>
      <c r="G37" s="26">
        <v>0</v>
      </c>
      <c r="H37" s="26">
        <v>156442</v>
      </c>
      <c r="I37" s="26">
        <v>11441</v>
      </c>
      <c r="J37" s="26">
        <v>42693</v>
      </c>
      <c r="K37" s="26">
        <v>216681</v>
      </c>
      <c r="L37" s="26">
        <v>33116</v>
      </c>
      <c r="M37" s="26">
        <v>750758</v>
      </c>
    </row>
    <row r="38" spans="1:13" ht="30.75" customHeight="1" x14ac:dyDescent="0.3">
      <c r="B38" s="165" t="s">
        <v>140</v>
      </c>
      <c r="C38" s="26">
        <v>292925</v>
      </c>
      <c r="D38" s="26">
        <v>45983</v>
      </c>
      <c r="E38" s="26">
        <v>93580</v>
      </c>
      <c r="F38" s="26">
        <v>1347119</v>
      </c>
      <c r="G38" s="26">
        <v>203446</v>
      </c>
      <c r="H38" s="26">
        <v>7187</v>
      </c>
      <c r="I38" s="26">
        <v>146694</v>
      </c>
      <c r="J38" s="26">
        <v>84931</v>
      </c>
      <c r="K38" s="26">
        <v>47002</v>
      </c>
      <c r="L38" s="26">
        <v>33973</v>
      </c>
      <c r="M38" s="26">
        <v>254805</v>
      </c>
    </row>
    <row r="39" spans="1:13" ht="30.75" customHeight="1" thickBot="1" x14ac:dyDescent="0.3">
      <c r="B39" s="171" t="s">
        <v>141</v>
      </c>
      <c r="C39" s="135">
        <v>14667042</v>
      </c>
      <c r="D39" s="135">
        <v>7731954</v>
      </c>
      <c r="E39" s="135">
        <v>2689177</v>
      </c>
      <c r="F39" s="135">
        <v>34170281</v>
      </c>
      <c r="G39" s="135">
        <v>4086497</v>
      </c>
      <c r="H39" s="135">
        <v>4901824</v>
      </c>
      <c r="I39" s="135">
        <v>3431188</v>
      </c>
      <c r="J39" s="135">
        <v>2580708</v>
      </c>
      <c r="K39" s="135">
        <v>1562486</v>
      </c>
      <c r="L39" s="135">
        <v>1046903</v>
      </c>
      <c r="M39" s="135">
        <v>4482502</v>
      </c>
    </row>
    <row r="40" spans="1:13" ht="15.75" thickTop="1" x14ac:dyDescent="0.25">
      <c r="A40" s="28"/>
      <c r="B40" s="309" t="s">
        <v>156</v>
      </c>
      <c r="C40" s="309"/>
      <c r="D40" s="309"/>
      <c r="E40" s="309"/>
      <c r="F40" s="309"/>
      <c r="G40" s="309"/>
      <c r="H40" s="309"/>
      <c r="I40" s="309"/>
      <c r="J40" s="309"/>
      <c r="K40" s="297" t="s">
        <v>183</v>
      </c>
      <c r="L40" s="297"/>
      <c r="M40" s="297"/>
    </row>
    <row r="41" spans="1:13" x14ac:dyDescent="0.25">
      <c r="B41" s="28"/>
      <c r="C41" s="35"/>
      <c r="D41" s="35"/>
      <c r="E41" s="35"/>
      <c r="F41" s="35"/>
      <c r="G41" s="35"/>
      <c r="H41" s="35"/>
      <c r="I41" s="35"/>
      <c r="J41" s="35"/>
      <c r="K41" s="35"/>
      <c r="L41" s="35"/>
      <c r="M41" s="35"/>
    </row>
    <row r="42" spans="1:13" x14ac:dyDescent="0.25">
      <c r="C42" s="36"/>
      <c r="D42" s="36"/>
      <c r="E42" s="36"/>
      <c r="F42" s="36"/>
      <c r="G42" s="36"/>
      <c r="H42" s="36"/>
      <c r="I42" s="174"/>
      <c r="J42" s="36"/>
      <c r="K42" s="36"/>
      <c r="L42" s="36"/>
      <c r="M42" s="36"/>
    </row>
    <row r="44" spans="1:13" x14ac:dyDescent="0.25">
      <c r="C44" s="36"/>
      <c r="D44" s="36"/>
      <c r="E44" s="36"/>
      <c r="F44" s="36"/>
      <c r="G44" s="36"/>
      <c r="H44" s="36"/>
      <c r="I44" s="36"/>
      <c r="J44" s="36"/>
      <c r="K44" s="36"/>
      <c r="L44" s="36"/>
      <c r="M44" s="36"/>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3:P44"/>
  <sheetViews>
    <sheetView showGridLines="0" zoomScale="64" zoomScaleNormal="64" workbookViewId="0">
      <selection activeCell="F10" sqref="F10"/>
    </sheetView>
  </sheetViews>
  <sheetFormatPr defaultRowHeight="15" x14ac:dyDescent="0.25"/>
  <cols>
    <col min="1" max="1" width="12.42578125" style="11" customWidth="1"/>
    <col min="2" max="2" width="37.42578125" style="11" customWidth="1"/>
    <col min="3" max="11" width="21.42578125" style="11" customWidth="1"/>
    <col min="12" max="12" width="23.140625" style="11" customWidth="1"/>
    <col min="13" max="13" width="6.42578125" customWidth="1"/>
    <col min="14" max="14" width="15.7109375" style="11" hidden="1" customWidth="1"/>
    <col min="15" max="15" width="28.7109375" style="11" hidden="1" customWidth="1"/>
    <col min="16" max="16" width="18.140625" style="11" customWidth="1"/>
    <col min="17" max="17" width="27.140625" style="11" customWidth="1"/>
    <col min="18" max="16384" width="9.140625" style="11"/>
  </cols>
  <sheetData>
    <row r="3" spans="2:15" x14ac:dyDescent="0.25">
      <c r="B3" s="310" t="s">
        <v>142</v>
      </c>
      <c r="C3" s="310"/>
      <c r="D3" s="310"/>
      <c r="E3" s="310"/>
      <c r="F3" s="310"/>
      <c r="G3" s="310"/>
      <c r="H3" s="310"/>
      <c r="I3" s="310"/>
      <c r="J3" s="310"/>
      <c r="K3" s="310"/>
      <c r="L3" s="310"/>
    </row>
    <row r="4" spans="2:15" ht="21.75" customHeight="1" x14ac:dyDescent="0.25">
      <c r="B4" s="260" t="s">
        <v>312</v>
      </c>
      <c r="C4" s="260"/>
      <c r="D4" s="260"/>
      <c r="E4" s="260"/>
      <c r="F4" s="260"/>
      <c r="G4" s="260"/>
      <c r="H4" s="260"/>
      <c r="I4" s="260"/>
      <c r="J4" s="260"/>
      <c r="K4" s="260"/>
      <c r="L4" s="260"/>
    </row>
    <row r="5" spans="2:15" ht="57" customHeight="1" x14ac:dyDescent="0.25">
      <c r="B5" s="175" t="s">
        <v>0</v>
      </c>
      <c r="C5" s="164" t="s">
        <v>88</v>
      </c>
      <c r="D5" s="164" t="s">
        <v>214</v>
      </c>
      <c r="E5" s="164" t="s">
        <v>166</v>
      </c>
      <c r="F5" s="164" t="s">
        <v>41</v>
      </c>
      <c r="G5" s="164" t="s">
        <v>167</v>
      </c>
      <c r="H5" s="164" t="s">
        <v>168</v>
      </c>
      <c r="I5" s="164" t="s">
        <v>44</v>
      </c>
      <c r="J5" s="164" t="s">
        <v>169</v>
      </c>
      <c r="K5" s="164" t="s">
        <v>170</v>
      </c>
      <c r="L5" s="164" t="s">
        <v>47</v>
      </c>
      <c r="N5" s="203" t="s">
        <v>222</v>
      </c>
      <c r="O5" s="203" t="s">
        <v>221</v>
      </c>
    </row>
    <row r="6" spans="2:15" ht="32.25" customHeight="1" x14ac:dyDescent="0.3">
      <c r="B6" s="165" t="s">
        <v>108</v>
      </c>
      <c r="C6" s="26">
        <v>402000</v>
      </c>
      <c r="D6" s="26">
        <v>788600</v>
      </c>
      <c r="E6" s="26">
        <v>470203</v>
      </c>
      <c r="F6" s="26">
        <v>600000</v>
      </c>
      <c r="G6" s="26">
        <v>300000</v>
      </c>
      <c r="H6" s="26">
        <v>316476</v>
      </c>
      <c r="I6" s="26">
        <v>500000</v>
      </c>
      <c r="J6" s="26">
        <v>1000000</v>
      </c>
      <c r="K6" s="26">
        <v>887500</v>
      </c>
      <c r="L6" s="27">
        <f>SUM(C6:K6,'APPENDIX 21 iii'!C6:M6,'APPENDIX 21 ii'!C6:L6,'APPENDIX 21 i'!C6:L6)</f>
        <v>31789762</v>
      </c>
      <c r="N6" s="185">
        <f>'APPENDIX 21 iii'!F6+'APPENDIX 21 ii'!D6+'APPENDIX 21 i'!K6</f>
        <v>3049873</v>
      </c>
      <c r="O6" s="37">
        <f>L6-N6</f>
        <v>28739889</v>
      </c>
    </row>
    <row r="7" spans="2:15" ht="32.25" customHeight="1" x14ac:dyDescent="0.3">
      <c r="B7" s="165" t="s">
        <v>109</v>
      </c>
      <c r="C7" s="26">
        <v>0</v>
      </c>
      <c r="D7" s="26">
        <v>102760</v>
      </c>
      <c r="E7" s="26">
        <v>50000</v>
      </c>
      <c r="F7" s="26">
        <v>0</v>
      </c>
      <c r="G7" s="26">
        <v>0</v>
      </c>
      <c r="H7" s="26">
        <v>0</v>
      </c>
      <c r="I7" s="26">
        <v>0</v>
      </c>
      <c r="J7" s="26">
        <v>0</v>
      </c>
      <c r="K7" s="26">
        <v>0</v>
      </c>
      <c r="L7" s="27">
        <f>SUM(C7:K7,'APPENDIX 21 iii'!C7:M7,'APPENDIX 21 ii'!C7:L7,'APPENDIX 21 i'!C7:L7)</f>
        <v>3357372</v>
      </c>
      <c r="N7" s="185">
        <f>'APPENDIX 21 iii'!F7+'APPENDIX 21 ii'!D7+'APPENDIX 21 i'!K7</f>
        <v>0</v>
      </c>
      <c r="O7" s="37">
        <f t="shared" ref="O7:O39" si="0">L7-N7</f>
        <v>3357372</v>
      </c>
    </row>
    <row r="8" spans="2:15" ht="32.25" customHeight="1" x14ac:dyDescent="0.3">
      <c r="B8" s="165" t="s">
        <v>110</v>
      </c>
      <c r="C8" s="26">
        <v>-2218</v>
      </c>
      <c r="D8" s="26">
        <v>77618</v>
      </c>
      <c r="E8" s="26">
        <v>0</v>
      </c>
      <c r="F8" s="26">
        <v>174111</v>
      </c>
      <c r="G8" s="26">
        <v>2750</v>
      </c>
      <c r="H8" s="26">
        <v>0</v>
      </c>
      <c r="I8" s="26">
        <v>192586</v>
      </c>
      <c r="J8" s="26">
        <v>0</v>
      </c>
      <c r="K8" s="26">
        <v>19670</v>
      </c>
      <c r="L8" s="27">
        <f>SUM(C8:K8,'APPENDIX 21 iii'!C8:M8,'APPENDIX 21 ii'!C8:L8,'APPENDIX 21 i'!C8:L8)</f>
        <v>4631096</v>
      </c>
      <c r="N8" s="185">
        <f>'APPENDIX 21 iii'!F8+'APPENDIX 21 ii'!D8+'APPENDIX 21 i'!K8</f>
        <v>327504</v>
      </c>
      <c r="O8" s="37">
        <f t="shared" si="0"/>
        <v>4303592</v>
      </c>
    </row>
    <row r="9" spans="2:15" ht="32.25" customHeight="1" x14ac:dyDescent="0.3">
      <c r="B9" s="165" t="s">
        <v>111</v>
      </c>
      <c r="C9" s="26">
        <v>0</v>
      </c>
      <c r="D9" s="26">
        <v>0</v>
      </c>
      <c r="E9" s="26">
        <v>0</v>
      </c>
      <c r="F9" s="26">
        <v>0</v>
      </c>
      <c r="G9" s="26">
        <v>0</v>
      </c>
      <c r="H9" s="26">
        <v>0</v>
      </c>
      <c r="I9" s="26">
        <v>0</v>
      </c>
      <c r="J9" s="26">
        <v>0</v>
      </c>
      <c r="K9" s="26">
        <v>0</v>
      </c>
      <c r="L9" s="27">
        <f>SUM(C9:K9,'APPENDIX 21 iii'!C9:M9,'APPENDIX 21 ii'!C9:L9,'APPENDIX 21 i'!C9:L9)</f>
        <v>0</v>
      </c>
      <c r="N9" s="185">
        <f>'APPENDIX 21 iii'!F9+'APPENDIX 21 ii'!D9+'APPENDIX 21 i'!K9</f>
        <v>0</v>
      </c>
      <c r="O9" s="37">
        <f t="shared" si="0"/>
        <v>0</v>
      </c>
    </row>
    <row r="10" spans="2:15" ht="32.25" customHeight="1" x14ac:dyDescent="0.3">
      <c r="B10" s="165" t="s">
        <v>112</v>
      </c>
      <c r="C10" s="26">
        <v>219507</v>
      </c>
      <c r="D10" s="26">
        <v>-221825</v>
      </c>
      <c r="E10" s="26">
        <v>-192999</v>
      </c>
      <c r="F10" s="26">
        <v>547427</v>
      </c>
      <c r="G10" s="26">
        <v>1007349</v>
      </c>
      <c r="H10" s="26">
        <v>174576</v>
      </c>
      <c r="I10" s="26">
        <v>1270000</v>
      </c>
      <c r="J10" s="26">
        <v>4817492</v>
      </c>
      <c r="K10" s="26">
        <v>141908</v>
      </c>
      <c r="L10" s="27">
        <f>SUM(C10:K10,'APPENDIX 21 iii'!C10:M10,'APPENDIX 21 ii'!C10:L10,'APPENDIX 21 i'!C10:L10)</f>
        <v>55407437</v>
      </c>
      <c r="N10" s="185">
        <f>'APPENDIX 21 iii'!F10+'APPENDIX 21 ii'!D10+'APPENDIX 21 i'!K10</f>
        <v>24232219</v>
      </c>
      <c r="O10" s="37">
        <f t="shared" si="0"/>
        <v>31175218</v>
      </c>
    </row>
    <row r="11" spans="2:15" ht="32.25" customHeight="1" x14ac:dyDescent="0.3">
      <c r="B11" s="165" t="s">
        <v>113</v>
      </c>
      <c r="C11" s="26">
        <v>0</v>
      </c>
      <c r="D11" s="26">
        <v>0</v>
      </c>
      <c r="E11" s="26">
        <v>33202</v>
      </c>
      <c r="F11" s="26">
        <v>6442</v>
      </c>
      <c r="G11" s="26">
        <v>-11712</v>
      </c>
      <c r="H11" s="26">
        <v>0</v>
      </c>
      <c r="I11" s="26">
        <v>25000</v>
      </c>
      <c r="J11" s="26">
        <v>2084043</v>
      </c>
      <c r="K11" s="26">
        <v>220000</v>
      </c>
      <c r="L11" s="27">
        <f>SUM(C11:K11,'APPENDIX 21 iii'!C11:M11,'APPENDIX 21 ii'!C11:L11,'APPENDIX 21 i'!C11:L11)</f>
        <v>5061736</v>
      </c>
      <c r="N11" s="185">
        <f>'APPENDIX 21 iii'!F11+'APPENDIX 21 ii'!D11+'APPENDIX 21 i'!K11</f>
        <v>378423</v>
      </c>
      <c r="O11" s="37">
        <f t="shared" si="0"/>
        <v>4683313</v>
      </c>
    </row>
    <row r="12" spans="2:15" ht="32.25" customHeight="1" x14ac:dyDescent="0.25">
      <c r="B12" s="173" t="s">
        <v>114</v>
      </c>
      <c r="C12" s="113">
        <v>619288</v>
      </c>
      <c r="D12" s="113">
        <v>747152</v>
      </c>
      <c r="E12" s="113">
        <v>360406</v>
      </c>
      <c r="F12" s="113">
        <v>1327980</v>
      </c>
      <c r="G12" s="113">
        <v>1298387</v>
      </c>
      <c r="H12" s="113">
        <v>491052</v>
      </c>
      <c r="I12" s="113">
        <v>1987585</v>
      </c>
      <c r="J12" s="113">
        <v>7901535</v>
      </c>
      <c r="K12" s="113">
        <v>1269078</v>
      </c>
      <c r="L12" s="113">
        <f>SUM(C12:K12,'APPENDIX 21 iii'!C12:M12,'APPENDIX 21 ii'!C12:L12,'APPENDIX 21 i'!C12:L12)</f>
        <v>100247394</v>
      </c>
      <c r="N12" s="185">
        <f>'APPENDIX 21 iii'!F12+'APPENDIX 21 ii'!D12+'APPENDIX 21 i'!K12</f>
        <v>27988017</v>
      </c>
      <c r="O12" s="37">
        <f t="shared" si="0"/>
        <v>72259377</v>
      </c>
    </row>
    <row r="13" spans="2:15" ht="32.25" customHeight="1" x14ac:dyDescent="0.3">
      <c r="B13" s="165" t="s">
        <v>115</v>
      </c>
      <c r="C13" s="26">
        <v>885504</v>
      </c>
      <c r="D13" s="26">
        <v>1624552</v>
      </c>
      <c r="E13" s="26">
        <v>818312</v>
      </c>
      <c r="F13" s="26">
        <v>872926</v>
      </c>
      <c r="G13" s="26">
        <v>1422427</v>
      </c>
      <c r="H13" s="26">
        <v>1118430</v>
      </c>
      <c r="I13" s="26">
        <v>1495785</v>
      </c>
      <c r="J13" s="26">
        <v>7156309</v>
      </c>
      <c r="K13" s="26">
        <v>874516</v>
      </c>
      <c r="L13" s="27">
        <f>SUM(C13:K13,'APPENDIX 21 iii'!C13:M13,'APPENDIX 21 ii'!C13:L13,'APPENDIX 21 i'!C13:L13)</f>
        <v>109066005</v>
      </c>
      <c r="N13" s="185">
        <f>'APPENDIX 21 iii'!F13+'APPENDIX 21 ii'!D13+'APPENDIX 21 i'!K13</f>
        <v>13387491</v>
      </c>
      <c r="O13" s="37">
        <f t="shared" si="0"/>
        <v>95678514</v>
      </c>
    </row>
    <row r="14" spans="2:15" ht="32.25" customHeight="1" x14ac:dyDescent="0.3">
      <c r="B14" s="165" t="s">
        <v>116</v>
      </c>
      <c r="C14" s="26">
        <v>0</v>
      </c>
      <c r="D14" s="26">
        <v>0</v>
      </c>
      <c r="E14" s="26">
        <v>0</v>
      </c>
      <c r="F14" s="26">
        <v>0</v>
      </c>
      <c r="G14" s="26">
        <v>0</v>
      </c>
      <c r="H14" s="26">
        <v>0</v>
      </c>
      <c r="I14" s="26">
        <v>0</v>
      </c>
      <c r="J14" s="26">
        <v>0</v>
      </c>
      <c r="K14" s="26">
        <v>0</v>
      </c>
      <c r="L14" s="27">
        <f>SUM(C14:K14,'APPENDIX 21 iii'!C14:M14,'APPENDIX 21 ii'!C14:L14,'APPENDIX 21 i'!C14:L14)</f>
        <v>0</v>
      </c>
      <c r="N14" s="185">
        <f>'APPENDIX 21 iii'!F14+'APPENDIX 21 ii'!D14+'APPENDIX 21 i'!K14</f>
        <v>0</v>
      </c>
      <c r="O14" s="37">
        <f t="shared" si="0"/>
        <v>0</v>
      </c>
    </row>
    <row r="15" spans="2:15" ht="32.25" customHeight="1" x14ac:dyDescent="0.3">
      <c r="B15" s="165" t="s">
        <v>117</v>
      </c>
      <c r="C15" s="26">
        <v>0</v>
      </c>
      <c r="D15" s="26">
        <v>0</v>
      </c>
      <c r="E15" s="26">
        <v>40000</v>
      </c>
      <c r="F15" s="26">
        <v>62656</v>
      </c>
      <c r="G15" s="26">
        <v>56794</v>
      </c>
      <c r="H15" s="26">
        <v>0</v>
      </c>
      <c r="I15" s="26">
        <v>56715</v>
      </c>
      <c r="J15" s="26">
        <v>0</v>
      </c>
      <c r="K15" s="26">
        <v>0</v>
      </c>
      <c r="L15" s="27">
        <f>SUM(C15:K15,'APPENDIX 21 iii'!C15:M15,'APPENDIX 21 ii'!C15:L15,'APPENDIX 21 i'!C15:L15)</f>
        <v>1362147</v>
      </c>
      <c r="N15" s="185">
        <f>'APPENDIX 21 iii'!F15+'APPENDIX 21 ii'!D15+'APPENDIX 21 i'!K15</f>
        <v>134494</v>
      </c>
      <c r="O15" s="37">
        <f t="shared" si="0"/>
        <v>1227653</v>
      </c>
    </row>
    <row r="16" spans="2:15" ht="32.25" customHeight="1" x14ac:dyDescent="0.3">
      <c r="B16" s="165" t="s">
        <v>118</v>
      </c>
      <c r="C16" s="26">
        <v>502945</v>
      </c>
      <c r="D16" s="26">
        <v>260052</v>
      </c>
      <c r="E16" s="26">
        <v>237958</v>
      </c>
      <c r="F16" s="26">
        <v>202494</v>
      </c>
      <c r="G16" s="26">
        <v>277141</v>
      </c>
      <c r="H16" s="26">
        <v>46911</v>
      </c>
      <c r="I16" s="26">
        <v>531908</v>
      </c>
      <c r="J16" s="26">
        <v>1158126</v>
      </c>
      <c r="K16" s="26">
        <v>194061</v>
      </c>
      <c r="L16" s="27">
        <f>SUM(C16:K16,'APPENDIX 21 iii'!C16:M16,'APPENDIX 21 ii'!C16:L16,'APPENDIX 21 i'!C16:L16)</f>
        <v>26322031</v>
      </c>
      <c r="N16" s="185">
        <f>'APPENDIX 21 iii'!F16+'APPENDIX 21 ii'!D16+'APPENDIX 21 i'!K16</f>
        <v>1847475</v>
      </c>
      <c r="O16" s="37">
        <f t="shared" si="0"/>
        <v>24474556</v>
      </c>
    </row>
    <row r="17" spans="2:15" ht="32.25" customHeight="1" thickBot="1" x14ac:dyDescent="0.3">
      <c r="B17" s="171" t="s">
        <v>119</v>
      </c>
      <c r="C17" s="135">
        <v>2007738</v>
      </c>
      <c r="D17" s="135">
        <v>2631757</v>
      </c>
      <c r="E17" s="135">
        <v>1456677</v>
      </c>
      <c r="F17" s="135">
        <v>2466056</v>
      </c>
      <c r="G17" s="135">
        <v>3054749</v>
      </c>
      <c r="H17" s="135">
        <v>1656393</v>
      </c>
      <c r="I17" s="135">
        <v>4071993</v>
      </c>
      <c r="J17" s="135">
        <v>16215970</v>
      </c>
      <c r="K17" s="135">
        <v>2337655</v>
      </c>
      <c r="L17" s="135">
        <f>SUM(C17:K17,'APPENDIX 21 iii'!C17:M17,'APPENDIX 21 ii'!C17:L17,'APPENDIX 21 i'!C17:L17)</f>
        <v>236997580</v>
      </c>
      <c r="N17" s="185">
        <f>'APPENDIX 21 iii'!F17+'APPENDIX 21 ii'!D17+'APPENDIX 21 i'!K17</f>
        <v>43357476</v>
      </c>
      <c r="O17" s="37">
        <f t="shared" si="0"/>
        <v>193640104</v>
      </c>
    </row>
    <row r="18" spans="2:15" ht="32.25" customHeight="1" thickTop="1" x14ac:dyDescent="0.3">
      <c r="B18" s="168" t="s">
        <v>120</v>
      </c>
      <c r="C18" s="111">
        <v>0</v>
      </c>
      <c r="D18" s="111">
        <v>0</v>
      </c>
      <c r="E18" s="111">
        <v>0</v>
      </c>
      <c r="F18" s="111">
        <v>300772</v>
      </c>
      <c r="G18" s="111">
        <v>0</v>
      </c>
      <c r="H18" s="111">
        <v>0</v>
      </c>
      <c r="I18" s="111">
        <v>240660</v>
      </c>
      <c r="J18" s="111">
        <v>0</v>
      </c>
      <c r="K18" s="111">
        <v>0</v>
      </c>
      <c r="L18" s="112">
        <f>SUM(C18:K18,'APPENDIX 21 iii'!C18:M18,'APPENDIX 21 ii'!C18:L18,'APPENDIX 21 i'!C18:L18)</f>
        <v>5792369</v>
      </c>
      <c r="N18" s="185">
        <f>'APPENDIX 21 iii'!F18+'APPENDIX 21 ii'!D18+'APPENDIX 21 i'!K18</f>
        <v>548708</v>
      </c>
      <c r="O18" s="37">
        <f t="shared" si="0"/>
        <v>5243661</v>
      </c>
    </row>
    <row r="19" spans="2:15" ht="32.25" customHeight="1" x14ac:dyDescent="0.3">
      <c r="B19" s="165" t="s">
        <v>121</v>
      </c>
      <c r="C19" s="26">
        <v>0</v>
      </c>
      <c r="D19" s="26">
        <v>516700</v>
      </c>
      <c r="E19" s="26">
        <v>21100</v>
      </c>
      <c r="F19" s="26">
        <v>0</v>
      </c>
      <c r="G19" s="26">
        <v>1211380</v>
      </c>
      <c r="H19" s="26">
        <v>483227</v>
      </c>
      <c r="I19" s="26">
        <v>1716399</v>
      </c>
      <c r="J19" s="26">
        <v>3711700</v>
      </c>
      <c r="K19" s="26">
        <v>657300</v>
      </c>
      <c r="L19" s="27">
        <f>SUM(C19:K19,'APPENDIX 21 iii'!C19:M19,'APPENDIX 21 ii'!C19:L19,'APPENDIX 21 i'!C19:L19)</f>
        <v>37310243</v>
      </c>
      <c r="N19" s="185">
        <f>'APPENDIX 21 iii'!F19+'APPENDIX 21 ii'!D19+'APPENDIX 21 i'!K19</f>
        <v>8862292</v>
      </c>
      <c r="O19" s="37">
        <f t="shared" si="0"/>
        <v>28447951</v>
      </c>
    </row>
    <row r="20" spans="2:15" ht="32.25" customHeight="1" x14ac:dyDescent="0.3">
      <c r="B20" s="165" t="s">
        <v>122</v>
      </c>
      <c r="C20" s="26">
        <v>8884</v>
      </c>
      <c r="D20" s="26">
        <v>20370</v>
      </c>
      <c r="E20" s="26">
        <v>27196</v>
      </c>
      <c r="F20" s="26">
        <v>17932</v>
      </c>
      <c r="G20" s="26">
        <v>40235</v>
      </c>
      <c r="H20" s="26">
        <v>23773</v>
      </c>
      <c r="I20" s="26">
        <v>10814</v>
      </c>
      <c r="J20" s="26">
        <v>46613</v>
      </c>
      <c r="K20" s="26">
        <v>104894</v>
      </c>
      <c r="L20" s="27">
        <f>SUM(C20:K20,'APPENDIX 21 iii'!C20:M20,'APPENDIX 21 ii'!C20:L20,'APPENDIX 21 i'!C20:L20)</f>
        <v>2180050</v>
      </c>
      <c r="N20" s="185">
        <f>'APPENDIX 21 iii'!F20+'APPENDIX 21 ii'!D20+'APPENDIX 21 i'!K20</f>
        <v>86174</v>
      </c>
      <c r="O20" s="37">
        <f t="shared" si="0"/>
        <v>2093876</v>
      </c>
    </row>
    <row r="21" spans="2:15" ht="32.25" customHeight="1" x14ac:dyDescent="0.3">
      <c r="B21" s="165" t="s">
        <v>123</v>
      </c>
      <c r="C21" s="26">
        <v>684676</v>
      </c>
      <c r="D21" s="26">
        <v>905762</v>
      </c>
      <c r="E21" s="26">
        <v>32907</v>
      </c>
      <c r="F21" s="26">
        <v>1134869</v>
      </c>
      <c r="G21" s="26">
        <v>332000</v>
      </c>
      <c r="H21" s="26">
        <v>102479</v>
      </c>
      <c r="I21" s="26">
        <v>239061</v>
      </c>
      <c r="J21" s="26">
        <v>3991471</v>
      </c>
      <c r="K21" s="26">
        <v>109141</v>
      </c>
      <c r="L21" s="27">
        <f>SUM(C21:K21,'APPENDIX 21 iii'!C21:M21,'APPENDIX 21 ii'!C21:L21,'APPENDIX 21 i'!C21:L21)</f>
        <v>70234428</v>
      </c>
      <c r="N21" s="185">
        <f>'APPENDIX 21 iii'!F21+'APPENDIX 21 ii'!D21+'APPENDIX 21 i'!K21</f>
        <v>15449630</v>
      </c>
      <c r="O21" s="37">
        <f t="shared" si="0"/>
        <v>54784798</v>
      </c>
    </row>
    <row r="22" spans="2:15" ht="32.25" customHeight="1" x14ac:dyDescent="0.3">
      <c r="B22" s="165" t="s">
        <v>124</v>
      </c>
      <c r="C22" s="26">
        <v>0</v>
      </c>
      <c r="D22" s="26">
        <v>0</v>
      </c>
      <c r="E22" s="26">
        <v>0</v>
      </c>
      <c r="F22" s="26">
        <v>0</v>
      </c>
      <c r="G22" s="26">
        <v>0</v>
      </c>
      <c r="H22" s="26">
        <v>0</v>
      </c>
      <c r="I22" s="26">
        <v>20193</v>
      </c>
      <c r="J22" s="26">
        <v>0</v>
      </c>
      <c r="K22" s="26">
        <v>103000</v>
      </c>
      <c r="L22" s="27">
        <f>SUM(C22:K22,'APPENDIX 21 iii'!C22:M22,'APPENDIX 21 ii'!C22:L22,'APPENDIX 21 i'!C22:L22)</f>
        <v>421119</v>
      </c>
      <c r="N22" s="185">
        <f>'APPENDIX 21 iii'!F22+'APPENDIX 21 ii'!D22+'APPENDIX 21 i'!K22</f>
        <v>0</v>
      </c>
      <c r="O22" s="37">
        <f t="shared" si="0"/>
        <v>421119</v>
      </c>
    </row>
    <row r="23" spans="2:15" ht="32.25" customHeight="1" x14ac:dyDescent="0.3">
      <c r="B23" s="165" t="s">
        <v>125</v>
      </c>
      <c r="C23" s="26">
        <v>0</v>
      </c>
      <c r="D23" s="26">
        <v>0</v>
      </c>
      <c r="E23" s="26">
        <v>0</v>
      </c>
      <c r="F23" s="26">
        <v>0</v>
      </c>
      <c r="G23" s="26">
        <v>0</v>
      </c>
      <c r="H23" s="26">
        <v>0</v>
      </c>
      <c r="I23" s="26">
        <v>615600</v>
      </c>
      <c r="J23" s="26">
        <v>0</v>
      </c>
      <c r="K23" s="26">
        <v>245251</v>
      </c>
      <c r="L23" s="27">
        <f>SUM(C23:K23,'APPENDIX 21 iii'!C23:M23,'APPENDIX 21 ii'!C23:L23,'APPENDIX 21 i'!C23:L23)</f>
        <v>10074734</v>
      </c>
      <c r="N23" s="185">
        <f>'APPENDIX 21 iii'!F23+'APPENDIX 21 ii'!D23+'APPENDIX 21 i'!K23</f>
        <v>4587101</v>
      </c>
      <c r="O23" s="37">
        <f t="shared" si="0"/>
        <v>5487633</v>
      </c>
    </row>
    <row r="24" spans="2:15" ht="32.25" customHeight="1" x14ac:dyDescent="0.3">
      <c r="B24" s="165" t="s">
        <v>126</v>
      </c>
      <c r="C24" s="26">
        <v>68228</v>
      </c>
      <c r="D24" s="26">
        <v>20000</v>
      </c>
      <c r="E24" s="26">
        <v>53338</v>
      </c>
      <c r="F24" s="26">
        <v>10835</v>
      </c>
      <c r="G24" s="26">
        <v>27081</v>
      </c>
      <c r="H24" s="26">
        <v>0</v>
      </c>
      <c r="I24" s="26">
        <v>20000</v>
      </c>
      <c r="J24" s="26">
        <v>731793</v>
      </c>
      <c r="K24" s="26">
        <v>0</v>
      </c>
      <c r="L24" s="27">
        <f>SUM(C24:K24,'APPENDIX 21 iii'!C24:M24,'APPENDIX 21 ii'!C24:L24,'APPENDIX 21 i'!C24:L24)</f>
        <v>3697328</v>
      </c>
      <c r="N24" s="185">
        <f>'APPENDIX 21 iii'!F24+'APPENDIX 21 ii'!D24+'APPENDIX 21 i'!K24</f>
        <v>1026528</v>
      </c>
      <c r="O24" s="37">
        <f t="shared" si="0"/>
        <v>2670800</v>
      </c>
    </row>
    <row r="25" spans="2:15" ht="32.25" customHeight="1" x14ac:dyDescent="0.3">
      <c r="B25" s="165" t="s">
        <v>127</v>
      </c>
      <c r="C25" s="26">
        <v>0</v>
      </c>
      <c r="D25" s="26">
        <v>0</v>
      </c>
      <c r="E25" s="26">
        <v>0</v>
      </c>
      <c r="F25" s="26">
        <v>0</v>
      </c>
      <c r="G25" s="26">
        <v>0</v>
      </c>
      <c r="H25" s="26">
        <v>0</v>
      </c>
      <c r="I25" s="26">
        <v>0</v>
      </c>
      <c r="J25" s="26">
        <v>0</v>
      </c>
      <c r="K25" s="26">
        <v>0</v>
      </c>
      <c r="L25" s="27">
        <f>SUM(C25:K25,'APPENDIX 21 iii'!C25:M25,'APPENDIX 21 ii'!C25:L25,'APPENDIX 21 i'!C25:L25)</f>
        <v>491394</v>
      </c>
      <c r="N25" s="185">
        <f>'APPENDIX 21 iii'!F25+'APPENDIX 21 ii'!D25+'APPENDIX 21 i'!K25</f>
        <v>0</v>
      </c>
      <c r="O25" s="37">
        <f t="shared" si="0"/>
        <v>491394</v>
      </c>
    </row>
    <row r="26" spans="2:15" ht="32.25" customHeight="1" x14ac:dyDescent="0.3">
      <c r="B26" s="165" t="s">
        <v>128</v>
      </c>
      <c r="C26" s="26">
        <v>0</v>
      </c>
      <c r="D26" s="26">
        <v>0</v>
      </c>
      <c r="E26" s="26">
        <v>0</v>
      </c>
      <c r="F26" s="26">
        <v>0</v>
      </c>
      <c r="G26" s="26">
        <v>0</v>
      </c>
      <c r="H26" s="26">
        <v>0</v>
      </c>
      <c r="I26" s="26">
        <v>0</v>
      </c>
      <c r="J26" s="26">
        <v>0</v>
      </c>
      <c r="K26" s="26">
        <v>0</v>
      </c>
      <c r="L26" s="27">
        <f>SUM(C26:K26,'APPENDIX 21 iii'!C26:M26,'APPENDIX 21 ii'!C26:L26,'APPENDIX 21 i'!C26:L26)</f>
        <v>0</v>
      </c>
      <c r="N26" s="185">
        <f>'APPENDIX 21 iii'!F26+'APPENDIX 21 ii'!D26+'APPENDIX 21 i'!K26</f>
        <v>0</v>
      </c>
      <c r="O26" s="37">
        <f t="shared" si="0"/>
        <v>0</v>
      </c>
    </row>
    <row r="27" spans="2:15" ht="32.25" customHeight="1" x14ac:dyDescent="0.3">
      <c r="B27" s="165" t="s">
        <v>129</v>
      </c>
      <c r="C27" s="26">
        <v>33808</v>
      </c>
      <c r="D27" s="26">
        <v>732</v>
      </c>
      <c r="E27" s="26">
        <v>0</v>
      </c>
      <c r="F27" s="26">
        <v>229528</v>
      </c>
      <c r="G27" s="26">
        <v>22759</v>
      </c>
      <c r="H27" s="26">
        <v>0</v>
      </c>
      <c r="I27" s="26">
        <v>6220</v>
      </c>
      <c r="J27" s="26">
        <v>1487191</v>
      </c>
      <c r="K27" s="26">
        <v>0</v>
      </c>
      <c r="L27" s="27">
        <f>SUM(C27:K27,'APPENDIX 21 iii'!C27:M27,'APPENDIX 21 ii'!C27:L27,'APPENDIX 21 i'!C27:L27)</f>
        <v>10726424</v>
      </c>
      <c r="N27" s="185">
        <f>'APPENDIX 21 iii'!F27+'APPENDIX 21 ii'!D27+'APPENDIX 21 i'!K27</f>
        <v>1463058</v>
      </c>
      <c r="O27" s="37">
        <f t="shared" si="0"/>
        <v>9263366</v>
      </c>
    </row>
    <row r="28" spans="2:15" ht="32.25" customHeight="1" x14ac:dyDescent="0.3">
      <c r="B28" s="165" t="s">
        <v>150</v>
      </c>
      <c r="C28" s="26">
        <v>0</v>
      </c>
      <c r="D28" s="26">
        <v>0</v>
      </c>
      <c r="E28" s="26">
        <v>0</v>
      </c>
      <c r="F28" s="26">
        <v>7070</v>
      </c>
      <c r="G28" s="26">
        <v>63814</v>
      </c>
      <c r="H28" s="26">
        <v>59</v>
      </c>
      <c r="I28" s="26">
        <v>7996</v>
      </c>
      <c r="J28" s="26">
        <v>116369</v>
      </c>
      <c r="K28" s="26">
        <v>0</v>
      </c>
      <c r="L28" s="27">
        <f>SUM(C28:K28,'APPENDIX 21 iii'!C28:M28,'APPENDIX 21 ii'!C28:L28,'APPENDIX 21 i'!C28:L28)</f>
        <v>3620722</v>
      </c>
      <c r="N28" s="185">
        <f>'APPENDIX 21 iii'!F28+'APPENDIX 21 ii'!D28+'APPENDIX 21 i'!K28</f>
        <v>202231</v>
      </c>
      <c r="O28" s="37">
        <f t="shared" si="0"/>
        <v>3418491</v>
      </c>
    </row>
    <row r="29" spans="2:15" ht="32.25" customHeight="1" x14ac:dyDescent="0.3">
      <c r="B29" s="165" t="s">
        <v>131</v>
      </c>
      <c r="C29" s="26">
        <v>0</v>
      </c>
      <c r="D29" s="26">
        <v>0</v>
      </c>
      <c r="E29" s="26">
        <v>0</v>
      </c>
      <c r="F29" s="26">
        <v>0</v>
      </c>
      <c r="G29" s="26">
        <v>0</v>
      </c>
      <c r="H29" s="26">
        <v>0</v>
      </c>
      <c r="I29" s="26">
        <v>0</v>
      </c>
      <c r="J29" s="26">
        <v>0</v>
      </c>
      <c r="K29" s="26">
        <v>0</v>
      </c>
      <c r="L29" s="27">
        <f>SUM(C29:K29,'APPENDIX 21 iii'!C29:M29,'APPENDIX 21 ii'!C29:L29,'APPENDIX 21 i'!C29:L29)</f>
        <v>521</v>
      </c>
      <c r="N29" s="185">
        <f>'APPENDIX 21 iii'!F29+'APPENDIX 21 ii'!D29+'APPENDIX 21 i'!K29</f>
        <v>89</v>
      </c>
      <c r="O29" s="37">
        <f t="shared" si="0"/>
        <v>432</v>
      </c>
    </row>
    <row r="30" spans="2:15" ht="32.25" customHeight="1" x14ac:dyDescent="0.3">
      <c r="B30" s="165" t="s">
        <v>132</v>
      </c>
      <c r="C30" s="26">
        <v>0</v>
      </c>
      <c r="D30" s="26">
        <v>0</v>
      </c>
      <c r="E30" s="26">
        <v>0</v>
      </c>
      <c r="F30" s="26">
        <v>0</v>
      </c>
      <c r="G30" s="26">
        <v>0</v>
      </c>
      <c r="H30" s="26">
        <v>0</v>
      </c>
      <c r="I30" s="26">
        <v>0</v>
      </c>
      <c r="J30" s="26">
        <v>0</v>
      </c>
      <c r="K30" s="26">
        <v>0</v>
      </c>
      <c r="L30" s="27">
        <f>SUM(C30:K30,'APPENDIX 21 iii'!C30:M30,'APPENDIX 21 ii'!C30:L30,'APPENDIX 21 i'!C30:L30)</f>
        <v>0</v>
      </c>
      <c r="N30" s="185">
        <f>'APPENDIX 21 iii'!F30+'APPENDIX 21 ii'!D30+'APPENDIX 21 i'!K30</f>
        <v>0</v>
      </c>
      <c r="O30" s="37">
        <f t="shared" si="0"/>
        <v>0</v>
      </c>
    </row>
    <row r="31" spans="2:15" ht="32.25" customHeight="1" x14ac:dyDescent="0.3">
      <c r="B31" s="165" t="s">
        <v>133</v>
      </c>
      <c r="C31" s="26">
        <v>0</v>
      </c>
      <c r="D31" s="26">
        <v>2872</v>
      </c>
      <c r="E31" s="26">
        <v>0</v>
      </c>
      <c r="F31" s="26">
        <v>7644</v>
      </c>
      <c r="G31" s="26">
        <v>184412</v>
      </c>
      <c r="H31" s="26">
        <v>0</v>
      </c>
      <c r="I31" s="26">
        <v>811521</v>
      </c>
      <c r="J31" s="26">
        <v>1231915</v>
      </c>
      <c r="K31" s="26">
        <v>20034</v>
      </c>
      <c r="L31" s="27">
        <f>SUM(C31:K31,'APPENDIX 21 iii'!C31:M31,'APPENDIX 21 ii'!C31:L31,'APPENDIX 21 i'!C31:L31)</f>
        <v>2895273</v>
      </c>
      <c r="N31" s="185">
        <f>'APPENDIX 21 iii'!F31+'APPENDIX 21 ii'!D31+'APPENDIX 21 i'!K31</f>
        <v>15586</v>
      </c>
      <c r="O31" s="37">
        <f t="shared" si="0"/>
        <v>2879687</v>
      </c>
    </row>
    <row r="32" spans="2:15" ht="32.25" customHeight="1" x14ac:dyDescent="0.3">
      <c r="B32" s="165" t="s">
        <v>134</v>
      </c>
      <c r="C32" s="26">
        <v>7158</v>
      </c>
      <c r="D32" s="26">
        <v>0</v>
      </c>
      <c r="E32" s="26">
        <v>0</v>
      </c>
      <c r="F32" s="26">
        <v>136016</v>
      </c>
      <c r="G32" s="26">
        <v>0</v>
      </c>
      <c r="H32" s="26">
        <v>0</v>
      </c>
      <c r="I32" s="26">
        <v>0</v>
      </c>
      <c r="J32" s="26">
        <v>315468</v>
      </c>
      <c r="K32" s="26">
        <v>0</v>
      </c>
      <c r="L32" s="27">
        <f>SUM(C32:K32,'APPENDIX 21 iii'!C32:M32,'APPENDIX 21 ii'!C32:L32,'APPENDIX 21 i'!C32:L32)</f>
        <v>1679145</v>
      </c>
      <c r="N32" s="185">
        <f>'APPENDIX 21 iii'!F32+'APPENDIX 21 ii'!D32+'APPENDIX 21 i'!K32</f>
        <v>653015</v>
      </c>
      <c r="O32" s="37">
        <f t="shared" si="0"/>
        <v>1026130</v>
      </c>
    </row>
    <row r="33" spans="1:16" ht="32.25" customHeight="1" x14ac:dyDescent="0.3">
      <c r="B33" s="165" t="s">
        <v>135</v>
      </c>
      <c r="C33" s="26">
        <v>450775</v>
      </c>
      <c r="D33" s="26">
        <v>94803</v>
      </c>
      <c r="E33" s="26">
        <v>302677</v>
      </c>
      <c r="F33" s="26">
        <v>248262</v>
      </c>
      <c r="G33" s="26">
        <v>411754</v>
      </c>
      <c r="H33" s="26">
        <v>180780</v>
      </c>
      <c r="I33" s="26">
        <v>20010</v>
      </c>
      <c r="J33" s="26">
        <v>666954</v>
      </c>
      <c r="K33" s="26">
        <v>214108</v>
      </c>
      <c r="L33" s="27">
        <f>SUM(C33:K33,'APPENDIX 21 iii'!C33:M33,'APPENDIX 21 ii'!C33:L33,'APPENDIX 21 i'!C33:L33)</f>
        <v>19668460</v>
      </c>
      <c r="N33" s="185">
        <f>'APPENDIX 21 iii'!F33+'APPENDIX 21 ii'!D33+'APPENDIX 21 i'!K33</f>
        <v>1828778</v>
      </c>
      <c r="O33" s="37">
        <f t="shared" si="0"/>
        <v>17839682</v>
      </c>
    </row>
    <row r="34" spans="1:16" ht="32.25" customHeight="1" x14ac:dyDescent="0.3">
      <c r="B34" s="165" t="s">
        <v>136</v>
      </c>
      <c r="C34" s="26">
        <v>92031</v>
      </c>
      <c r="D34" s="26">
        <v>63544</v>
      </c>
      <c r="E34" s="26">
        <v>171926</v>
      </c>
      <c r="F34" s="26">
        <v>71731</v>
      </c>
      <c r="G34" s="26">
        <v>16747</v>
      </c>
      <c r="H34" s="26">
        <v>8048</v>
      </c>
      <c r="I34" s="26">
        <v>1728</v>
      </c>
      <c r="J34" s="26">
        <v>580632</v>
      </c>
      <c r="K34" s="26">
        <v>99586</v>
      </c>
      <c r="L34" s="27">
        <f>SUM(C34:K34,'APPENDIX 21 iii'!C34:M34,'APPENDIX 21 ii'!C34:L34,'APPENDIX 21 i'!C34:L34)</f>
        <v>6251337</v>
      </c>
      <c r="N34" s="185">
        <f>'APPENDIX 21 iii'!F34+'APPENDIX 21 ii'!D34+'APPENDIX 21 i'!K34</f>
        <v>560110</v>
      </c>
      <c r="O34" s="37">
        <f t="shared" si="0"/>
        <v>5691227</v>
      </c>
    </row>
    <row r="35" spans="1:16" ht="32.25" customHeight="1" x14ac:dyDescent="0.3">
      <c r="B35" s="165" t="s">
        <v>137</v>
      </c>
      <c r="C35" s="26">
        <v>369466</v>
      </c>
      <c r="D35" s="26">
        <v>621033</v>
      </c>
      <c r="E35" s="26">
        <v>298903</v>
      </c>
      <c r="F35" s="26">
        <v>183127</v>
      </c>
      <c r="G35" s="26">
        <v>502683</v>
      </c>
      <c r="H35" s="26">
        <v>712984</v>
      </c>
      <c r="I35" s="26">
        <v>177885</v>
      </c>
      <c r="J35" s="26">
        <v>1713817</v>
      </c>
      <c r="K35" s="26">
        <v>511396</v>
      </c>
      <c r="L35" s="27">
        <f>SUM(C35:K35,'APPENDIX 21 iii'!C35:M35,'APPENDIX 21 ii'!C35:L35,'APPENDIX 21 i'!C35:L35)</f>
        <v>37079760</v>
      </c>
      <c r="N35" s="185">
        <f>'APPENDIX 21 iii'!F35+'APPENDIX 21 ii'!D35+'APPENDIX 21 i'!K35</f>
        <v>5008123</v>
      </c>
      <c r="O35" s="37">
        <f t="shared" si="0"/>
        <v>32071637</v>
      </c>
    </row>
    <row r="36" spans="1:16" ht="32.25" customHeight="1" x14ac:dyDescent="0.3">
      <c r="B36" s="165" t="s">
        <v>138</v>
      </c>
      <c r="C36" s="26">
        <v>124</v>
      </c>
      <c r="D36" s="26">
        <v>1</v>
      </c>
      <c r="E36" s="26">
        <v>0</v>
      </c>
      <c r="F36" s="26">
        <v>0</v>
      </c>
      <c r="G36" s="26">
        <v>92516</v>
      </c>
      <c r="H36" s="26">
        <v>2831</v>
      </c>
      <c r="I36" s="26">
        <v>31888</v>
      </c>
      <c r="J36" s="26">
        <v>725931</v>
      </c>
      <c r="K36" s="26">
        <v>152983</v>
      </c>
      <c r="L36" s="27">
        <f>SUM(C36:K36,'APPENDIX 21 iii'!C36:M36,'APPENDIX 21 ii'!C36:L36,'APPENDIX 21 i'!C36:L36)</f>
        <v>6830830</v>
      </c>
      <c r="N36" s="185">
        <f>'APPENDIX 21 iii'!F36+'APPENDIX 21 ii'!D36+'APPENDIX 21 i'!K36</f>
        <v>764526</v>
      </c>
      <c r="O36" s="37">
        <f t="shared" si="0"/>
        <v>6066304</v>
      </c>
    </row>
    <row r="37" spans="1:16" ht="32.25" customHeight="1" x14ac:dyDescent="0.3">
      <c r="B37" s="165" t="s">
        <v>139</v>
      </c>
      <c r="C37" s="26">
        <v>184682</v>
      </c>
      <c r="D37" s="26">
        <v>367424</v>
      </c>
      <c r="E37" s="26">
        <v>479271</v>
      </c>
      <c r="F37" s="26">
        <v>30062</v>
      </c>
      <c r="G37" s="26">
        <v>79267</v>
      </c>
      <c r="H37" s="26">
        <v>78557</v>
      </c>
      <c r="I37" s="26">
        <v>82436</v>
      </c>
      <c r="J37" s="26">
        <v>424959</v>
      </c>
      <c r="K37" s="26">
        <v>81486</v>
      </c>
      <c r="L37" s="27">
        <f>SUM(C37:K37,'APPENDIX 21 iii'!C37:M37,'APPENDIX 21 ii'!C37:L37,'APPENDIX 21 i'!C37:L37)</f>
        <v>10636388</v>
      </c>
      <c r="N37" s="185">
        <f>'APPENDIX 21 iii'!F37+'APPENDIX 21 ii'!D37+'APPENDIX 21 i'!K37</f>
        <v>585699</v>
      </c>
      <c r="O37" s="37">
        <f t="shared" si="0"/>
        <v>10050689</v>
      </c>
    </row>
    <row r="38" spans="1:16" ht="32.25" customHeight="1" x14ac:dyDescent="0.3">
      <c r="B38" s="165" t="s">
        <v>140</v>
      </c>
      <c r="C38" s="26">
        <v>107906</v>
      </c>
      <c r="D38" s="26">
        <v>18518</v>
      </c>
      <c r="E38" s="26">
        <v>69360</v>
      </c>
      <c r="F38" s="26">
        <v>88208</v>
      </c>
      <c r="G38" s="26">
        <v>70102</v>
      </c>
      <c r="H38" s="26">
        <v>63655</v>
      </c>
      <c r="I38" s="26">
        <v>69583</v>
      </c>
      <c r="J38" s="26">
        <v>471158</v>
      </c>
      <c r="K38" s="26">
        <v>38477</v>
      </c>
      <c r="L38" s="27">
        <f>SUM(C38:K38,'APPENDIX 21 iii'!C38:M38,'APPENDIX 21 ii'!C38:L38,'APPENDIX 21 i'!C38:L38)</f>
        <v>7407060</v>
      </c>
      <c r="N38" s="185">
        <f>'APPENDIX 21 iii'!F38+'APPENDIX 21 ii'!D38+'APPENDIX 21 i'!K38</f>
        <v>1715829</v>
      </c>
      <c r="O38" s="37">
        <f t="shared" si="0"/>
        <v>5691231</v>
      </c>
    </row>
    <row r="39" spans="1:16" ht="25.5" customHeight="1" thickBot="1" x14ac:dyDescent="0.3">
      <c r="B39" s="171" t="s">
        <v>141</v>
      </c>
      <c r="C39" s="135">
        <v>2007738</v>
      </c>
      <c r="D39" s="135">
        <v>2631757</v>
      </c>
      <c r="E39" s="135">
        <v>1456677</v>
      </c>
      <c r="F39" s="135">
        <v>2466056</v>
      </c>
      <c r="G39" s="135">
        <v>3054749</v>
      </c>
      <c r="H39" s="135">
        <v>1656393</v>
      </c>
      <c r="I39" s="135">
        <v>4071993</v>
      </c>
      <c r="J39" s="135">
        <v>16215970</v>
      </c>
      <c r="K39" s="135">
        <v>2337655</v>
      </c>
      <c r="L39" s="135">
        <f>SUM(C39:K39,'APPENDIX 21 iii'!C39:M39,'APPENDIX 21 ii'!C39:L39,'APPENDIX 21 i'!C39:L39)</f>
        <v>236997580</v>
      </c>
      <c r="N39" s="185">
        <f>'APPENDIX 21 iii'!F39+'APPENDIX 21 ii'!D39+'APPENDIX 21 i'!K39</f>
        <v>43357476</v>
      </c>
      <c r="O39" s="37">
        <f t="shared" si="0"/>
        <v>193640104</v>
      </c>
      <c r="P39" s="34">
        <f>+N39+O39</f>
        <v>236997580</v>
      </c>
    </row>
    <row r="40" spans="1:16" ht="15.75" thickTop="1" x14ac:dyDescent="0.25">
      <c r="A40" s="28"/>
      <c r="B40" s="309" t="s">
        <v>156</v>
      </c>
      <c r="C40" s="309"/>
      <c r="D40" s="309"/>
      <c r="E40" s="309"/>
      <c r="F40" s="309"/>
      <c r="G40" s="309"/>
      <c r="H40" s="309"/>
      <c r="I40" s="309"/>
      <c r="J40" s="309"/>
      <c r="K40" s="297"/>
      <c r="L40" s="297"/>
    </row>
    <row r="41" spans="1:16" x14ac:dyDescent="0.25">
      <c r="B41" s="28"/>
      <c r="C41" s="35"/>
      <c r="D41" s="35"/>
      <c r="E41" s="35"/>
      <c r="F41" s="35"/>
      <c r="G41" s="35"/>
      <c r="H41" s="35"/>
      <c r="I41" s="35"/>
      <c r="J41" s="35"/>
      <c r="K41" s="35"/>
      <c r="L41" s="35"/>
    </row>
    <row r="42" spans="1:16" x14ac:dyDescent="0.25">
      <c r="C42" s="36"/>
      <c r="D42" s="36"/>
      <c r="E42" s="36"/>
      <c r="F42" s="36"/>
      <c r="G42" s="36"/>
      <c r="H42" s="36"/>
      <c r="I42" s="174"/>
      <c r="J42" s="36"/>
      <c r="K42" s="36"/>
      <c r="L42" s="36"/>
    </row>
    <row r="43" spans="1:16" x14ac:dyDescent="0.25">
      <c r="C43" s="36"/>
      <c r="D43" s="36"/>
      <c r="E43" s="36"/>
      <c r="F43" s="36"/>
      <c r="G43" s="36"/>
      <c r="H43" s="36"/>
      <c r="I43" s="36"/>
      <c r="J43" s="36"/>
      <c r="K43" s="36"/>
      <c r="L43" s="36"/>
    </row>
    <row r="44" spans="1:16" x14ac:dyDescent="0.25">
      <c r="C44" s="36"/>
      <c r="D44" s="36"/>
      <c r="E44" s="36"/>
      <c r="F44" s="36"/>
      <c r="G44" s="36"/>
      <c r="H44" s="36"/>
      <c r="I44" s="36"/>
      <c r="J44" s="36"/>
      <c r="K44" s="36"/>
      <c r="L44" s="36"/>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zoomScale="95" zoomScaleNormal="95" zoomScaleSheetLayoutView="70" workbookViewId="0">
      <selection activeCell="A11" sqref="A11"/>
    </sheetView>
  </sheetViews>
  <sheetFormatPr defaultRowHeight="19.5" customHeight="1" x14ac:dyDescent="0.25"/>
  <cols>
    <col min="1" max="1" width="14" style="11" customWidth="1"/>
    <col min="2" max="2" width="46" style="24" customWidth="1"/>
    <col min="3" max="3" width="22.85546875" style="11" customWidth="1"/>
    <col min="4" max="4" width="15.42578125" style="11" customWidth="1"/>
    <col min="5" max="5" width="13.28515625" style="11" bestFit="1" customWidth="1"/>
    <col min="6" max="6" width="16.7109375" style="11" customWidth="1"/>
    <col min="7" max="7" width="20.42578125" style="11" customWidth="1"/>
    <col min="8" max="8" width="16.7109375" style="11" customWidth="1"/>
    <col min="9" max="9" width="14.5703125" style="11" customWidth="1"/>
    <col min="10" max="10" width="22.85546875" style="11" customWidth="1"/>
    <col min="11" max="11" width="16.85546875" style="11" customWidth="1"/>
    <col min="12" max="12" width="17.5703125" style="11" customWidth="1"/>
    <col min="13" max="13" width="17.28515625" style="11" customWidth="1"/>
    <col min="14" max="14" width="13.140625" style="11" customWidth="1"/>
    <col min="15" max="15" width="14" style="11" customWidth="1"/>
    <col min="16" max="16" width="15.140625" style="11" customWidth="1"/>
    <col min="17" max="17" width="20.140625" style="11" customWidth="1"/>
    <col min="18" max="16384" width="9.140625" style="11"/>
  </cols>
  <sheetData>
    <row r="3" spans="2:17" ht="20.25" customHeight="1" x14ac:dyDescent="0.25">
      <c r="B3" s="245" t="s">
        <v>283</v>
      </c>
      <c r="C3" s="246"/>
      <c r="D3" s="246"/>
      <c r="E3" s="246"/>
      <c r="F3" s="246"/>
      <c r="G3" s="246"/>
      <c r="H3" s="246"/>
      <c r="I3" s="246"/>
      <c r="J3" s="246"/>
      <c r="K3" s="246"/>
      <c r="L3" s="246"/>
      <c r="M3" s="246"/>
      <c r="N3" s="246"/>
      <c r="O3" s="246"/>
      <c r="P3" s="246"/>
      <c r="Q3" s="247"/>
    </row>
    <row r="4" spans="2:17" s="29" customFormat="1" ht="45" x14ac:dyDescent="0.25">
      <c r="B4" s="68" t="s">
        <v>0</v>
      </c>
      <c r="C4" s="69" t="s">
        <v>1</v>
      </c>
      <c r="D4" s="69" t="s">
        <v>2</v>
      </c>
      <c r="E4" s="69" t="s">
        <v>3</v>
      </c>
      <c r="F4" s="69" t="s">
        <v>4</v>
      </c>
      <c r="G4" s="69" t="s">
        <v>5</v>
      </c>
      <c r="H4" s="69" t="s">
        <v>6</v>
      </c>
      <c r="I4" s="69" t="s">
        <v>7</v>
      </c>
      <c r="J4" s="69" t="s">
        <v>8</v>
      </c>
      <c r="K4" s="70" t="s">
        <v>9</v>
      </c>
      <c r="L4" s="70" t="s">
        <v>10</v>
      </c>
      <c r="M4" s="70" t="s">
        <v>11</v>
      </c>
      <c r="N4" s="70" t="s">
        <v>12</v>
      </c>
      <c r="O4" s="70" t="s">
        <v>13</v>
      </c>
      <c r="P4" s="70" t="s">
        <v>14</v>
      </c>
      <c r="Q4" s="70" t="s">
        <v>215</v>
      </c>
    </row>
    <row r="5" spans="2:17" ht="24.75" customHeight="1" x14ac:dyDescent="0.25">
      <c r="B5" s="252" t="s">
        <v>16</v>
      </c>
      <c r="C5" s="253"/>
      <c r="D5" s="253"/>
      <c r="E5" s="253"/>
      <c r="F5" s="253"/>
      <c r="G5" s="253"/>
      <c r="H5" s="253"/>
      <c r="I5" s="253"/>
      <c r="J5" s="253"/>
      <c r="K5" s="253"/>
      <c r="L5" s="253"/>
      <c r="M5" s="253"/>
      <c r="N5" s="253"/>
      <c r="O5" s="253"/>
      <c r="P5" s="253"/>
      <c r="Q5" s="254"/>
    </row>
    <row r="6" spans="2:17" ht="24.75" customHeight="1" x14ac:dyDescent="0.3">
      <c r="B6" s="25" t="s">
        <v>17</v>
      </c>
      <c r="C6" s="26">
        <v>0</v>
      </c>
      <c r="D6" s="26">
        <v>0</v>
      </c>
      <c r="E6" s="26">
        <v>0</v>
      </c>
      <c r="F6" s="26">
        <v>0</v>
      </c>
      <c r="G6" s="26">
        <v>181372</v>
      </c>
      <c r="H6" s="26">
        <v>0</v>
      </c>
      <c r="I6" s="26">
        <v>181372</v>
      </c>
      <c r="J6" s="26">
        <v>-181372</v>
      </c>
      <c r="K6" s="26">
        <v>0</v>
      </c>
      <c r="L6" s="26">
        <v>-181372</v>
      </c>
      <c r="M6" s="26">
        <v>-344837</v>
      </c>
      <c r="N6" s="26">
        <v>0</v>
      </c>
      <c r="O6" s="26">
        <v>0</v>
      </c>
      <c r="P6" s="26">
        <v>0</v>
      </c>
      <c r="Q6" s="27">
        <v>-526209</v>
      </c>
    </row>
    <row r="7" spans="2:17" ht="24.75" customHeight="1" x14ac:dyDescent="0.3">
      <c r="B7" s="25" t="s">
        <v>18</v>
      </c>
      <c r="C7" s="26">
        <v>0</v>
      </c>
      <c r="D7" s="26">
        <v>0</v>
      </c>
      <c r="E7" s="26">
        <v>0</v>
      </c>
      <c r="F7" s="26">
        <v>0</v>
      </c>
      <c r="G7" s="26">
        <v>25462</v>
      </c>
      <c r="H7" s="26">
        <v>0</v>
      </c>
      <c r="I7" s="26">
        <v>25462</v>
      </c>
      <c r="J7" s="26">
        <v>-25462</v>
      </c>
      <c r="K7" s="26">
        <v>0</v>
      </c>
      <c r="L7" s="26">
        <v>-25462</v>
      </c>
      <c r="M7" s="26">
        <v>506236</v>
      </c>
      <c r="N7" s="26">
        <v>0</v>
      </c>
      <c r="O7" s="26">
        <v>0</v>
      </c>
      <c r="P7" s="26">
        <v>0</v>
      </c>
      <c r="Q7" s="27">
        <v>480774</v>
      </c>
    </row>
    <row r="8" spans="2:17" ht="24.75" customHeight="1" x14ac:dyDescent="0.3">
      <c r="B8" s="25" t="s">
        <v>19</v>
      </c>
      <c r="C8" s="26">
        <v>126333</v>
      </c>
      <c r="D8" s="26">
        <v>165086</v>
      </c>
      <c r="E8" s="26">
        <v>-17374</v>
      </c>
      <c r="F8" s="26">
        <v>274044</v>
      </c>
      <c r="G8" s="26">
        <v>0</v>
      </c>
      <c r="H8" s="26">
        <v>0</v>
      </c>
      <c r="I8" s="26">
        <v>0</v>
      </c>
      <c r="J8" s="26">
        <v>274044</v>
      </c>
      <c r="K8" s="26">
        <v>82213</v>
      </c>
      <c r="L8" s="26">
        <v>191831</v>
      </c>
      <c r="M8" s="26">
        <v>1332637</v>
      </c>
      <c r="N8" s="26">
        <v>0</v>
      </c>
      <c r="O8" s="26">
        <v>0</v>
      </c>
      <c r="P8" s="26">
        <v>0</v>
      </c>
      <c r="Q8" s="27">
        <v>1524468</v>
      </c>
    </row>
    <row r="9" spans="2:17" ht="24.75" customHeight="1" x14ac:dyDescent="0.3">
      <c r="B9" s="25" t="s">
        <v>199</v>
      </c>
      <c r="C9" s="26">
        <v>0</v>
      </c>
      <c r="D9" s="26">
        <v>10735</v>
      </c>
      <c r="E9" s="26">
        <v>0</v>
      </c>
      <c r="F9" s="26">
        <v>10735</v>
      </c>
      <c r="G9" s="26">
        <v>144282</v>
      </c>
      <c r="H9" s="26">
        <v>0</v>
      </c>
      <c r="I9" s="26">
        <v>144282</v>
      </c>
      <c r="J9" s="26">
        <v>-133547</v>
      </c>
      <c r="K9" s="26">
        <v>-36844</v>
      </c>
      <c r="L9" s="26">
        <v>-96703</v>
      </c>
      <c r="M9" s="26">
        <v>-154663</v>
      </c>
      <c r="N9" s="26">
        <v>0</v>
      </c>
      <c r="O9" s="26">
        <v>0</v>
      </c>
      <c r="P9" s="26">
        <v>0</v>
      </c>
      <c r="Q9" s="27">
        <v>-251366</v>
      </c>
    </row>
    <row r="10" spans="2:17" ht="24.75" customHeight="1" x14ac:dyDescent="0.3">
      <c r="B10" s="25" t="s">
        <v>20</v>
      </c>
      <c r="C10" s="26">
        <v>27926</v>
      </c>
      <c r="D10" s="26">
        <v>494621</v>
      </c>
      <c r="E10" s="26">
        <v>0</v>
      </c>
      <c r="F10" s="26">
        <v>522546</v>
      </c>
      <c r="G10" s="26">
        <v>0</v>
      </c>
      <c r="H10" s="26">
        <v>254</v>
      </c>
      <c r="I10" s="26">
        <v>70163</v>
      </c>
      <c r="J10" s="26">
        <v>452383</v>
      </c>
      <c r="K10" s="26">
        <v>101857</v>
      </c>
      <c r="L10" s="26">
        <v>350526</v>
      </c>
      <c r="M10" s="26">
        <v>4277802</v>
      </c>
      <c r="N10" s="26">
        <v>0</v>
      </c>
      <c r="O10" s="26">
        <v>0</v>
      </c>
      <c r="P10" s="26">
        <v>1500000</v>
      </c>
      <c r="Q10" s="27">
        <v>3128328</v>
      </c>
    </row>
    <row r="11" spans="2:17" ht="24.75" customHeight="1" x14ac:dyDescent="0.3">
      <c r="B11" s="25" t="s">
        <v>191</v>
      </c>
      <c r="C11" s="26">
        <v>8976</v>
      </c>
      <c r="D11" s="26">
        <v>0</v>
      </c>
      <c r="E11" s="26">
        <v>0</v>
      </c>
      <c r="F11" s="26">
        <v>8976</v>
      </c>
      <c r="G11" s="26">
        <v>0</v>
      </c>
      <c r="H11" s="26">
        <v>0</v>
      </c>
      <c r="I11" s="26">
        <v>0</v>
      </c>
      <c r="J11" s="26">
        <v>8976</v>
      </c>
      <c r="K11" s="26">
        <v>-11952</v>
      </c>
      <c r="L11" s="26">
        <v>20928</v>
      </c>
      <c r="M11" s="26">
        <v>716566</v>
      </c>
      <c r="N11" s="26">
        <v>372946</v>
      </c>
      <c r="O11" s="26">
        <v>0</v>
      </c>
      <c r="P11" s="26">
        <v>0</v>
      </c>
      <c r="Q11" s="27">
        <v>364548</v>
      </c>
    </row>
    <row r="12" spans="2:17" ht="24.75" customHeight="1" x14ac:dyDescent="0.3">
      <c r="B12" s="25" t="s">
        <v>21</v>
      </c>
      <c r="C12" s="26">
        <v>0</v>
      </c>
      <c r="D12" s="26">
        <v>49569</v>
      </c>
      <c r="E12" s="26">
        <v>0</v>
      </c>
      <c r="F12" s="26">
        <v>49569</v>
      </c>
      <c r="G12" s="26">
        <v>55121</v>
      </c>
      <c r="H12" s="26">
        <v>0</v>
      </c>
      <c r="I12" s="26">
        <v>55121</v>
      </c>
      <c r="J12" s="26">
        <v>-5553</v>
      </c>
      <c r="K12" s="26">
        <v>0</v>
      </c>
      <c r="L12" s="26">
        <v>-5553</v>
      </c>
      <c r="M12" s="26">
        <v>-281417</v>
      </c>
      <c r="N12" s="26">
        <v>0</v>
      </c>
      <c r="O12" s="26">
        <v>312096</v>
      </c>
      <c r="P12" s="26">
        <v>0</v>
      </c>
      <c r="Q12" s="27">
        <v>-599066</v>
      </c>
    </row>
    <row r="13" spans="2:17" ht="24.75" customHeight="1" x14ac:dyDescent="0.3">
      <c r="B13" s="25" t="s">
        <v>22</v>
      </c>
      <c r="C13" s="26">
        <v>313779</v>
      </c>
      <c r="D13" s="26">
        <v>0</v>
      </c>
      <c r="E13" s="26">
        <v>0</v>
      </c>
      <c r="F13" s="26">
        <v>313779</v>
      </c>
      <c r="G13" s="26">
        <v>0</v>
      </c>
      <c r="H13" s="26">
        <v>0</v>
      </c>
      <c r="I13" s="26">
        <v>0</v>
      </c>
      <c r="J13" s="26">
        <v>313779</v>
      </c>
      <c r="K13" s="26">
        <v>0</v>
      </c>
      <c r="L13" s="26">
        <v>313779</v>
      </c>
      <c r="M13" s="26">
        <v>2469456</v>
      </c>
      <c r="N13" s="26">
        <v>0</v>
      </c>
      <c r="O13" s="26">
        <v>0</v>
      </c>
      <c r="P13" s="26">
        <v>204000</v>
      </c>
      <c r="Q13" s="27">
        <v>2579236</v>
      </c>
    </row>
    <row r="14" spans="2:17" ht="24.75" customHeight="1" x14ac:dyDescent="0.3">
      <c r="B14" s="25" t="s">
        <v>23</v>
      </c>
      <c r="C14" s="26">
        <v>14823</v>
      </c>
      <c r="D14" s="26">
        <v>0</v>
      </c>
      <c r="E14" s="26">
        <v>0</v>
      </c>
      <c r="F14" s="26">
        <v>14823</v>
      </c>
      <c r="G14" s="26">
        <v>0</v>
      </c>
      <c r="H14" s="26">
        <v>0</v>
      </c>
      <c r="I14" s="26">
        <v>0</v>
      </c>
      <c r="J14" s="26">
        <v>14823</v>
      </c>
      <c r="K14" s="26">
        <v>0</v>
      </c>
      <c r="L14" s="26">
        <v>14823</v>
      </c>
      <c r="M14" s="26">
        <v>547938</v>
      </c>
      <c r="N14" s="26">
        <v>0</v>
      </c>
      <c r="O14" s="26">
        <v>0</v>
      </c>
      <c r="P14" s="26">
        <v>0</v>
      </c>
      <c r="Q14" s="27">
        <v>562761</v>
      </c>
    </row>
    <row r="15" spans="2:17" ht="24.75" customHeight="1" x14ac:dyDescent="0.3">
      <c r="B15" s="25" t="s">
        <v>24</v>
      </c>
      <c r="C15" s="26">
        <v>-18744</v>
      </c>
      <c r="D15" s="26">
        <v>79987</v>
      </c>
      <c r="E15" s="26">
        <v>26660</v>
      </c>
      <c r="F15" s="26">
        <v>87903</v>
      </c>
      <c r="G15" s="26">
        <v>0</v>
      </c>
      <c r="H15" s="26">
        <v>63780</v>
      </c>
      <c r="I15" s="26">
        <v>65969</v>
      </c>
      <c r="J15" s="26">
        <v>21934</v>
      </c>
      <c r="K15" s="26">
        <v>4311</v>
      </c>
      <c r="L15" s="26">
        <v>17623</v>
      </c>
      <c r="M15" s="26">
        <v>851153</v>
      </c>
      <c r="N15" s="26">
        <v>0</v>
      </c>
      <c r="O15" s="26">
        <v>0</v>
      </c>
      <c r="P15" s="26">
        <v>0</v>
      </c>
      <c r="Q15" s="27">
        <v>868775</v>
      </c>
    </row>
    <row r="16" spans="2:17" ht="24.75" customHeight="1" x14ac:dyDescent="0.3">
      <c r="B16" s="25" t="s">
        <v>25</v>
      </c>
      <c r="C16" s="26">
        <v>0</v>
      </c>
      <c r="D16" s="26">
        <v>64105</v>
      </c>
      <c r="E16" s="26">
        <v>0</v>
      </c>
      <c r="F16" s="26">
        <v>64105</v>
      </c>
      <c r="G16" s="26">
        <v>27959</v>
      </c>
      <c r="H16" s="26">
        <v>12810</v>
      </c>
      <c r="I16" s="26">
        <v>79690</v>
      </c>
      <c r="J16" s="26">
        <v>-15585</v>
      </c>
      <c r="K16" s="26">
        <v>0</v>
      </c>
      <c r="L16" s="26">
        <v>-15585</v>
      </c>
      <c r="M16" s="26">
        <v>478844</v>
      </c>
      <c r="N16" s="26">
        <v>0</v>
      </c>
      <c r="O16" s="26">
        <v>0</v>
      </c>
      <c r="P16" s="26">
        <v>0</v>
      </c>
      <c r="Q16" s="27">
        <v>463260</v>
      </c>
    </row>
    <row r="17" spans="2:17" ht="24.75" customHeight="1" x14ac:dyDescent="0.3">
      <c r="B17" s="25" t="s">
        <v>26</v>
      </c>
      <c r="C17" s="26">
        <v>0</v>
      </c>
      <c r="D17" s="26">
        <v>93201</v>
      </c>
      <c r="E17" s="26">
        <v>0</v>
      </c>
      <c r="F17" s="26">
        <v>93201</v>
      </c>
      <c r="G17" s="26">
        <v>279620</v>
      </c>
      <c r="H17" s="26">
        <v>0</v>
      </c>
      <c r="I17" s="26">
        <v>279620</v>
      </c>
      <c r="J17" s="26">
        <v>-186419</v>
      </c>
      <c r="K17" s="26">
        <v>-48726</v>
      </c>
      <c r="L17" s="26">
        <v>-137693</v>
      </c>
      <c r="M17" s="26">
        <v>462393</v>
      </c>
      <c r="N17" s="26">
        <v>0</v>
      </c>
      <c r="O17" s="26">
        <v>0</v>
      </c>
      <c r="P17" s="26">
        <v>0</v>
      </c>
      <c r="Q17" s="27">
        <v>324701</v>
      </c>
    </row>
    <row r="18" spans="2:17" ht="24.75" customHeight="1" x14ac:dyDescent="0.3">
      <c r="B18" s="25" t="s">
        <v>27</v>
      </c>
      <c r="C18" s="26">
        <v>540386</v>
      </c>
      <c r="D18" s="26">
        <v>0</v>
      </c>
      <c r="E18" s="26">
        <v>0</v>
      </c>
      <c r="F18" s="26">
        <v>540386</v>
      </c>
      <c r="G18" s="26">
        <v>0</v>
      </c>
      <c r="H18" s="26">
        <v>0</v>
      </c>
      <c r="I18" s="26">
        <v>0</v>
      </c>
      <c r="J18" s="26">
        <v>540386</v>
      </c>
      <c r="K18" s="26">
        <v>178328</v>
      </c>
      <c r="L18" s="26">
        <v>362059</v>
      </c>
      <c r="M18" s="26">
        <v>1846564</v>
      </c>
      <c r="N18" s="26">
        <v>45469</v>
      </c>
      <c r="O18" s="26">
        <v>0</v>
      </c>
      <c r="P18" s="26">
        <v>300000</v>
      </c>
      <c r="Q18" s="27">
        <v>1863154</v>
      </c>
    </row>
    <row r="19" spans="2:17" ht="24.75" customHeight="1" x14ac:dyDescent="0.3">
      <c r="B19" s="25" t="s">
        <v>28</v>
      </c>
      <c r="C19" s="26">
        <v>1559</v>
      </c>
      <c r="D19" s="26">
        <v>0</v>
      </c>
      <c r="E19" s="26">
        <v>0</v>
      </c>
      <c r="F19" s="26">
        <v>1559</v>
      </c>
      <c r="G19" s="26">
        <v>0</v>
      </c>
      <c r="H19" s="26">
        <v>0</v>
      </c>
      <c r="I19" s="26">
        <v>0</v>
      </c>
      <c r="J19" s="26">
        <v>1559</v>
      </c>
      <c r="K19" s="26">
        <v>468</v>
      </c>
      <c r="L19" s="26">
        <v>1091</v>
      </c>
      <c r="M19" s="26">
        <v>643461</v>
      </c>
      <c r="N19" s="26">
        <v>0</v>
      </c>
      <c r="O19" s="26">
        <v>0</v>
      </c>
      <c r="P19" s="26">
        <v>0</v>
      </c>
      <c r="Q19" s="27">
        <v>644552</v>
      </c>
    </row>
    <row r="20" spans="2:17" ht="24.75" customHeight="1" x14ac:dyDescent="0.3">
      <c r="B20" s="25" t="s">
        <v>29</v>
      </c>
      <c r="C20" s="26">
        <v>243524</v>
      </c>
      <c r="D20" s="26">
        <v>0</v>
      </c>
      <c r="E20" s="26">
        <v>0</v>
      </c>
      <c r="F20" s="26">
        <v>243524</v>
      </c>
      <c r="G20" s="26">
        <v>0</v>
      </c>
      <c r="H20" s="26">
        <v>2669</v>
      </c>
      <c r="I20" s="26">
        <v>2669</v>
      </c>
      <c r="J20" s="26">
        <v>240855</v>
      </c>
      <c r="K20" s="26">
        <v>68644</v>
      </c>
      <c r="L20" s="26">
        <v>172211</v>
      </c>
      <c r="M20" s="26">
        <v>2601771</v>
      </c>
      <c r="N20" s="26">
        <v>0</v>
      </c>
      <c r="O20" s="26">
        <v>98074</v>
      </c>
      <c r="P20" s="26">
        <v>0</v>
      </c>
      <c r="Q20" s="27">
        <v>2675908</v>
      </c>
    </row>
    <row r="21" spans="2:17" ht="24.75" customHeight="1" x14ac:dyDescent="0.3">
      <c r="B21" s="25" t="s">
        <v>30</v>
      </c>
      <c r="C21" s="26">
        <v>0</v>
      </c>
      <c r="D21" s="26">
        <v>421402</v>
      </c>
      <c r="E21" s="26">
        <v>0</v>
      </c>
      <c r="F21" s="26">
        <v>421402</v>
      </c>
      <c r="G21" s="26">
        <v>96838</v>
      </c>
      <c r="H21" s="26">
        <v>53731</v>
      </c>
      <c r="I21" s="26">
        <v>175569</v>
      </c>
      <c r="J21" s="26">
        <v>245833</v>
      </c>
      <c r="K21" s="26">
        <v>78667</v>
      </c>
      <c r="L21" s="26">
        <v>167167</v>
      </c>
      <c r="M21" s="26">
        <v>2748505</v>
      </c>
      <c r="N21" s="26">
        <v>0</v>
      </c>
      <c r="O21" s="26">
        <v>0</v>
      </c>
      <c r="P21" s="26">
        <v>0</v>
      </c>
      <c r="Q21" s="27">
        <v>2915672</v>
      </c>
    </row>
    <row r="22" spans="2:17" ht="24.75" customHeight="1" x14ac:dyDescent="0.3">
      <c r="B22" s="25" t="s">
        <v>31</v>
      </c>
      <c r="C22" s="26">
        <v>33685</v>
      </c>
      <c r="D22" s="26">
        <v>11065</v>
      </c>
      <c r="E22" s="26">
        <v>8202</v>
      </c>
      <c r="F22" s="26">
        <v>52951</v>
      </c>
      <c r="G22" s="26">
        <v>0</v>
      </c>
      <c r="H22" s="26">
        <v>1413</v>
      </c>
      <c r="I22" s="26">
        <v>2254</v>
      </c>
      <c r="J22" s="26">
        <v>50697</v>
      </c>
      <c r="K22" s="26">
        <v>15209</v>
      </c>
      <c r="L22" s="26">
        <v>35488</v>
      </c>
      <c r="M22" s="26">
        <v>110617</v>
      </c>
      <c r="N22" s="26">
        <v>0</v>
      </c>
      <c r="O22" s="26">
        <v>0</v>
      </c>
      <c r="P22" s="26">
        <v>0</v>
      </c>
      <c r="Q22" s="27">
        <v>146105</v>
      </c>
    </row>
    <row r="23" spans="2:17" ht="24.75" customHeight="1" x14ac:dyDescent="0.3">
      <c r="B23" s="25" t="s">
        <v>32</v>
      </c>
      <c r="C23" s="26">
        <v>0</v>
      </c>
      <c r="D23" s="26">
        <v>12720</v>
      </c>
      <c r="E23" s="26">
        <v>1130</v>
      </c>
      <c r="F23" s="26">
        <v>13850</v>
      </c>
      <c r="G23" s="26">
        <v>222969</v>
      </c>
      <c r="H23" s="26">
        <v>0</v>
      </c>
      <c r="I23" s="26">
        <v>222969</v>
      </c>
      <c r="J23" s="26">
        <v>-209119</v>
      </c>
      <c r="K23" s="26">
        <v>-62736</v>
      </c>
      <c r="L23" s="26">
        <v>-146384</v>
      </c>
      <c r="M23" s="26">
        <v>-1510511</v>
      </c>
      <c r="N23" s="26">
        <v>0</v>
      </c>
      <c r="O23" s="26">
        <v>0</v>
      </c>
      <c r="P23" s="26">
        <v>0</v>
      </c>
      <c r="Q23" s="27">
        <v>-1656895</v>
      </c>
    </row>
    <row r="24" spans="2:17" ht="24.75" customHeight="1" x14ac:dyDescent="0.3">
      <c r="B24" s="25" t="s">
        <v>33</v>
      </c>
      <c r="C24" s="26">
        <v>775948</v>
      </c>
      <c r="D24" s="26">
        <v>0</v>
      </c>
      <c r="E24" s="26">
        <v>0</v>
      </c>
      <c r="F24" s="26">
        <v>775948</v>
      </c>
      <c r="G24" s="26">
        <v>0</v>
      </c>
      <c r="H24" s="26">
        <v>0</v>
      </c>
      <c r="I24" s="26">
        <v>0</v>
      </c>
      <c r="J24" s="26">
        <v>775948</v>
      </c>
      <c r="K24" s="26">
        <v>232784</v>
      </c>
      <c r="L24" s="26">
        <v>543164</v>
      </c>
      <c r="M24" s="26">
        <v>4116230</v>
      </c>
      <c r="N24" s="26">
        <v>0</v>
      </c>
      <c r="O24" s="26">
        <v>0</v>
      </c>
      <c r="P24" s="26">
        <v>0</v>
      </c>
      <c r="Q24" s="27">
        <v>4659394</v>
      </c>
    </row>
    <row r="25" spans="2:17" ht="24.75" customHeight="1" x14ac:dyDescent="0.3">
      <c r="B25" s="25" t="s">
        <v>34</v>
      </c>
      <c r="C25" s="26">
        <v>116366</v>
      </c>
      <c r="D25" s="26">
        <v>0</v>
      </c>
      <c r="E25" s="26">
        <v>3065</v>
      </c>
      <c r="F25" s="26">
        <v>119431</v>
      </c>
      <c r="G25" s="26">
        <v>0</v>
      </c>
      <c r="H25" s="26">
        <v>6780</v>
      </c>
      <c r="I25" s="26">
        <v>31398</v>
      </c>
      <c r="J25" s="26">
        <v>88033</v>
      </c>
      <c r="K25" s="26">
        <v>26410</v>
      </c>
      <c r="L25" s="26">
        <v>61623</v>
      </c>
      <c r="M25" s="26">
        <v>2045252</v>
      </c>
      <c r="N25" s="26">
        <v>0</v>
      </c>
      <c r="O25" s="26">
        <v>0</v>
      </c>
      <c r="P25" s="26">
        <v>0</v>
      </c>
      <c r="Q25" s="27">
        <v>2106875</v>
      </c>
    </row>
    <row r="26" spans="2:17" ht="24.75" customHeight="1" x14ac:dyDescent="0.3">
      <c r="B26" s="25" t="s">
        <v>35</v>
      </c>
      <c r="C26" s="26">
        <v>81289</v>
      </c>
      <c r="D26" s="26">
        <v>13239</v>
      </c>
      <c r="E26" s="26">
        <v>534</v>
      </c>
      <c r="F26" s="26">
        <v>95062</v>
      </c>
      <c r="G26" s="26">
        <v>0</v>
      </c>
      <c r="H26" s="26">
        <v>54625</v>
      </c>
      <c r="I26" s="26">
        <v>54625</v>
      </c>
      <c r="J26" s="26">
        <v>40438</v>
      </c>
      <c r="K26" s="26">
        <v>12131</v>
      </c>
      <c r="L26" s="26">
        <v>28306</v>
      </c>
      <c r="M26" s="26">
        <v>-144987</v>
      </c>
      <c r="N26" s="26">
        <v>0</v>
      </c>
      <c r="O26" s="26">
        <v>0</v>
      </c>
      <c r="P26" s="26">
        <v>0</v>
      </c>
      <c r="Q26" s="27">
        <v>-116680</v>
      </c>
    </row>
    <row r="27" spans="2:17" ht="24.75" customHeight="1" x14ac:dyDescent="0.3">
      <c r="B27" s="25" t="s">
        <v>36</v>
      </c>
      <c r="C27" s="26">
        <v>19231</v>
      </c>
      <c r="D27" s="26">
        <v>0</v>
      </c>
      <c r="E27" s="26">
        <v>0</v>
      </c>
      <c r="F27" s="26">
        <v>19231</v>
      </c>
      <c r="G27" s="26">
        <v>0</v>
      </c>
      <c r="H27" s="26">
        <v>0</v>
      </c>
      <c r="I27" s="26">
        <v>0</v>
      </c>
      <c r="J27" s="26">
        <v>19231</v>
      </c>
      <c r="K27" s="26">
        <v>0</v>
      </c>
      <c r="L27" s="26">
        <v>19231</v>
      </c>
      <c r="M27" s="26">
        <v>841027</v>
      </c>
      <c r="N27" s="26">
        <v>0</v>
      </c>
      <c r="O27" s="26">
        <v>0</v>
      </c>
      <c r="P27" s="26">
        <v>0</v>
      </c>
      <c r="Q27" s="27">
        <v>860258</v>
      </c>
    </row>
    <row r="28" spans="2:17" ht="24.75" customHeight="1" x14ac:dyDescent="0.3">
      <c r="B28" s="25" t="s">
        <v>37</v>
      </c>
      <c r="C28" s="26">
        <v>100063</v>
      </c>
      <c r="D28" s="26">
        <v>107659</v>
      </c>
      <c r="E28" s="26">
        <v>1097</v>
      </c>
      <c r="F28" s="26">
        <v>208818</v>
      </c>
      <c r="G28" s="26">
        <v>0</v>
      </c>
      <c r="H28" s="26">
        <v>584</v>
      </c>
      <c r="I28" s="26">
        <v>16196</v>
      </c>
      <c r="J28" s="26">
        <v>192622</v>
      </c>
      <c r="K28" s="26">
        <v>57787</v>
      </c>
      <c r="L28" s="26">
        <v>134836</v>
      </c>
      <c r="M28" s="26">
        <v>1055428</v>
      </c>
      <c r="N28" s="26">
        <v>0</v>
      </c>
      <c r="O28" s="26">
        <v>0</v>
      </c>
      <c r="P28" s="26">
        <v>150000</v>
      </c>
      <c r="Q28" s="27">
        <v>1040264</v>
      </c>
    </row>
    <row r="29" spans="2:17" ht="24.75" customHeight="1" x14ac:dyDescent="0.3">
      <c r="B29" s="25" t="s">
        <v>38</v>
      </c>
      <c r="C29" s="26">
        <v>67657</v>
      </c>
      <c r="D29" s="26">
        <v>0</v>
      </c>
      <c r="E29" s="26">
        <v>5170</v>
      </c>
      <c r="F29" s="26">
        <v>72827</v>
      </c>
      <c r="G29" s="26">
        <v>0</v>
      </c>
      <c r="H29" s="26">
        <v>45754</v>
      </c>
      <c r="I29" s="26">
        <v>47235</v>
      </c>
      <c r="J29" s="26">
        <v>25592</v>
      </c>
      <c r="K29" s="26">
        <v>7678</v>
      </c>
      <c r="L29" s="26">
        <v>17915</v>
      </c>
      <c r="M29" s="26">
        <v>401758</v>
      </c>
      <c r="N29" s="26">
        <v>0</v>
      </c>
      <c r="O29" s="26">
        <v>0</v>
      </c>
      <c r="P29" s="26">
        <v>0</v>
      </c>
      <c r="Q29" s="27">
        <v>419673</v>
      </c>
    </row>
    <row r="30" spans="2:17" ht="24.75" customHeight="1" x14ac:dyDescent="0.3">
      <c r="B30" s="25" t="s">
        <v>193</v>
      </c>
      <c r="C30" s="26">
        <v>0</v>
      </c>
      <c r="D30" s="26">
        <v>0</v>
      </c>
      <c r="E30" s="26">
        <v>0</v>
      </c>
      <c r="F30" s="26">
        <v>0</v>
      </c>
      <c r="G30" s="26">
        <v>38616</v>
      </c>
      <c r="H30" s="26">
        <v>0</v>
      </c>
      <c r="I30" s="26">
        <v>38616</v>
      </c>
      <c r="J30" s="26">
        <v>-38616</v>
      </c>
      <c r="K30" s="26">
        <v>0</v>
      </c>
      <c r="L30" s="26">
        <v>-38616</v>
      </c>
      <c r="M30" s="26">
        <v>408138</v>
      </c>
      <c r="N30" s="26">
        <v>0</v>
      </c>
      <c r="O30" s="26">
        <v>0</v>
      </c>
      <c r="P30" s="26">
        <v>0</v>
      </c>
      <c r="Q30" s="27">
        <v>369522</v>
      </c>
    </row>
    <row r="31" spans="2:17" ht="24.75" customHeight="1" x14ac:dyDescent="0.3">
      <c r="B31" s="25" t="s">
        <v>194</v>
      </c>
      <c r="C31" s="26">
        <v>0</v>
      </c>
      <c r="D31" s="26">
        <v>0</v>
      </c>
      <c r="E31" s="26">
        <v>0</v>
      </c>
      <c r="F31" s="26">
        <v>0</v>
      </c>
      <c r="G31" s="26">
        <v>32109</v>
      </c>
      <c r="H31" s="26">
        <v>0</v>
      </c>
      <c r="I31" s="26">
        <v>32109</v>
      </c>
      <c r="J31" s="26">
        <v>-32109</v>
      </c>
      <c r="K31" s="26">
        <v>0</v>
      </c>
      <c r="L31" s="26">
        <v>-32109</v>
      </c>
      <c r="M31" s="26">
        <v>695447</v>
      </c>
      <c r="N31" s="26">
        <v>0</v>
      </c>
      <c r="O31" s="26">
        <v>0</v>
      </c>
      <c r="P31" s="26">
        <v>0</v>
      </c>
      <c r="Q31" s="27">
        <v>663338</v>
      </c>
    </row>
    <row r="32" spans="2:17" ht="24.75" customHeight="1" x14ac:dyDescent="0.3">
      <c r="B32" s="25" t="s">
        <v>211</v>
      </c>
      <c r="C32" s="26">
        <v>0</v>
      </c>
      <c r="D32" s="26">
        <v>13940</v>
      </c>
      <c r="E32" s="26">
        <v>0</v>
      </c>
      <c r="F32" s="26">
        <v>13940</v>
      </c>
      <c r="G32" s="26">
        <v>50179</v>
      </c>
      <c r="H32" s="26">
        <v>0</v>
      </c>
      <c r="I32" s="26">
        <v>50179</v>
      </c>
      <c r="J32" s="26">
        <v>-36240</v>
      </c>
      <c r="K32" s="26">
        <v>0</v>
      </c>
      <c r="L32" s="26">
        <v>-36240</v>
      </c>
      <c r="M32" s="26">
        <v>3143</v>
      </c>
      <c r="N32" s="26">
        <v>0</v>
      </c>
      <c r="O32" s="26">
        <v>0</v>
      </c>
      <c r="P32" s="26">
        <v>0</v>
      </c>
      <c r="Q32" s="27">
        <v>-33096</v>
      </c>
    </row>
    <row r="33" spans="2:17" ht="24.75" customHeight="1" x14ac:dyDescent="0.3">
      <c r="B33" s="25" t="s">
        <v>195</v>
      </c>
      <c r="C33" s="26">
        <v>0</v>
      </c>
      <c r="D33" s="26">
        <v>0</v>
      </c>
      <c r="E33" s="26">
        <v>0</v>
      </c>
      <c r="F33" s="26">
        <v>0</v>
      </c>
      <c r="G33" s="26">
        <v>332718</v>
      </c>
      <c r="H33" s="26">
        <v>0</v>
      </c>
      <c r="I33" s="26">
        <v>332718</v>
      </c>
      <c r="J33" s="26">
        <v>-332718</v>
      </c>
      <c r="K33" s="26">
        <v>-99598</v>
      </c>
      <c r="L33" s="26">
        <v>-233120</v>
      </c>
      <c r="M33" s="26">
        <v>-1712351</v>
      </c>
      <c r="N33" s="26">
        <v>0</v>
      </c>
      <c r="O33" s="26">
        <v>0</v>
      </c>
      <c r="P33" s="26">
        <v>0</v>
      </c>
      <c r="Q33" s="27">
        <v>-1945471</v>
      </c>
    </row>
    <row r="34" spans="2:17" ht="24.75" customHeight="1" x14ac:dyDescent="0.3">
      <c r="B34" s="25" t="s">
        <v>196</v>
      </c>
      <c r="C34" s="26">
        <v>10645</v>
      </c>
      <c r="D34" s="26">
        <v>0</v>
      </c>
      <c r="E34" s="26">
        <v>0</v>
      </c>
      <c r="F34" s="26">
        <v>10645</v>
      </c>
      <c r="G34" s="26">
        <v>0</v>
      </c>
      <c r="H34" s="26">
        <v>0</v>
      </c>
      <c r="I34" s="26">
        <v>0</v>
      </c>
      <c r="J34" s="26">
        <v>10645</v>
      </c>
      <c r="K34" s="26">
        <v>19406</v>
      </c>
      <c r="L34" s="26">
        <v>-8761</v>
      </c>
      <c r="M34" s="26">
        <v>228268</v>
      </c>
      <c r="N34" s="26">
        <v>0</v>
      </c>
      <c r="O34" s="26">
        <v>0</v>
      </c>
      <c r="P34" s="26">
        <v>0</v>
      </c>
      <c r="Q34" s="27">
        <v>219507</v>
      </c>
    </row>
    <row r="35" spans="2:17" ht="24.75" customHeight="1" x14ac:dyDescent="0.3">
      <c r="B35" s="25" t="s">
        <v>212</v>
      </c>
      <c r="C35" s="26">
        <v>0</v>
      </c>
      <c r="D35" s="26">
        <v>0</v>
      </c>
      <c r="E35" s="26">
        <v>0</v>
      </c>
      <c r="F35" s="26">
        <v>0</v>
      </c>
      <c r="G35" s="26">
        <v>5382</v>
      </c>
      <c r="H35" s="26">
        <v>0</v>
      </c>
      <c r="I35" s="26">
        <v>5382</v>
      </c>
      <c r="J35" s="26">
        <v>-5382</v>
      </c>
      <c r="K35" s="26">
        <v>10989</v>
      </c>
      <c r="L35" s="26">
        <v>-16371</v>
      </c>
      <c r="M35" s="26">
        <v>-205454</v>
      </c>
      <c r="N35" s="26">
        <v>0</v>
      </c>
      <c r="O35" s="26">
        <v>0</v>
      </c>
      <c r="P35" s="26">
        <v>0</v>
      </c>
      <c r="Q35" s="27">
        <v>-221825</v>
      </c>
    </row>
    <row r="36" spans="2:17" ht="24.75" customHeight="1" x14ac:dyDescent="0.3">
      <c r="B36" s="25" t="s">
        <v>40</v>
      </c>
      <c r="C36" s="26">
        <v>0</v>
      </c>
      <c r="D36" s="26">
        <v>0</v>
      </c>
      <c r="E36" s="26">
        <v>7589</v>
      </c>
      <c r="F36" s="26">
        <v>7589</v>
      </c>
      <c r="G36" s="26">
        <v>45705</v>
      </c>
      <c r="H36" s="26">
        <v>18659</v>
      </c>
      <c r="I36" s="26">
        <v>64364</v>
      </c>
      <c r="J36" s="26">
        <v>-56775</v>
      </c>
      <c r="K36" s="26">
        <v>0</v>
      </c>
      <c r="L36" s="26">
        <v>-56775</v>
      </c>
      <c r="M36" s="26">
        <v>-136224</v>
      </c>
      <c r="N36" s="26">
        <v>0</v>
      </c>
      <c r="O36" s="26">
        <v>0</v>
      </c>
      <c r="P36" s="26">
        <v>0</v>
      </c>
      <c r="Q36" s="27">
        <v>-192999</v>
      </c>
    </row>
    <row r="37" spans="2:17" ht="24.75" customHeight="1" x14ac:dyDescent="0.3">
      <c r="B37" s="25" t="s">
        <v>41</v>
      </c>
      <c r="C37" s="26">
        <v>4301</v>
      </c>
      <c r="D37" s="26">
        <v>92858</v>
      </c>
      <c r="E37" s="26">
        <v>-3263</v>
      </c>
      <c r="F37" s="26">
        <v>93897</v>
      </c>
      <c r="G37" s="26">
        <v>0</v>
      </c>
      <c r="H37" s="26">
        <v>5268</v>
      </c>
      <c r="I37" s="26">
        <v>10273</v>
      </c>
      <c r="J37" s="26">
        <v>83624</v>
      </c>
      <c r="K37" s="26">
        <v>16545</v>
      </c>
      <c r="L37" s="26">
        <v>67079</v>
      </c>
      <c r="M37" s="26">
        <v>552348</v>
      </c>
      <c r="N37" s="26">
        <v>0</v>
      </c>
      <c r="O37" s="26">
        <v>0</v>
      </c>
      <c r="P37" s="26">
        <v>72000</v>
      </c>
      <c r="Q37" s="27">
        <v>547427</v>
      </c>
    </row>
    <row r="38" spans="2:17" ht="24.75" customHeight="1" x14ac:dyDescent="0.3">
      <c r="B38" s="25" t="s">
        <v>42</v>
      </c>
      <c r="C38" s="26">
        <v>-84679</v>
      </c>
      <c r="D38" s="26">
        <v>0</v>
      </c>
      <c r="E38" s="26">
        <v>0</v>
      </c>
      <c r="F38" s="26">
        <v>-84679</v>
      </c>
      <c r="G38" s="26">
        <v>0</v>
      </c>
      <c r="H38" s="26">
        <v>0</v>
      </c>
      <c r="I38" s="26">
        <v>0</v>
      </c>
      <c r="J38" s="26">
        <v>-84679</v>
      </c>
      <c r="K38" s="26">
        <v>0</v>
      </c>
      <c r="L38" s="26">
        <v>-84679</v>
      </c>
      <c r="M38" s="26">
        <v>1092028</v>
      </c>
      <c r="N38" s="26">
        <v>0</v>
      </c>
      <c r="O38" s="26">
        <v>0</v>
      </c>
      <c r="P38" s="26">
        <v>0</v>
      </c>
      <c r="Q38" s="27">
        <v>1007349</v>
      </c>
    </row>
    <row r="39" spans="2:17" ht="24.75" customHeight="1" x14ac:dyDescent="0.3">
      <c r="B39" s="25" t="s">
        <v>43</v>
      </c>
      <c r="C39" s="26">
        <v>0</v>
      </c>
      <c r="D39" s="26">
        <v>15449</v>
      </c>
      <c r="E39" s="26">
        <v>68786</v>
      </c>
      <c r="F39" s="26">
        <v>84235</v>
      </c>
      <c r="G39" s="26">
        <v>1079</v>
      </c>
      <c r="H39" s="26">
        <v>4354</v>
      </c>
      <c r="I39" s="26">
        <v>12223</v>
      </c>
      <c r="J39" s="26">
        <v>72012</v>
      </c>
      <c r="K39" s="26">
        <v>8713</v>
      </c>
      <c r="L39" s="26">
        <v>63299</v>
      </c>
      <c r="M39" s="26">
        <v>111277</v>
      </c>
      <c r="N39" s="26">
        <v>0</v>
      </c>
      <c r="O39" s="26">
        <v>0</v>
      </c>
      <c r="P39" s="26">
        <v>0</v>
      </c>
      <c r="Q39" s="27">
        <v>174576</v>
      </c>
    </row>
    <row r="40" spans="2:17" ht="24.75" customHeight="1" x14ac:dyDescent="0.3">
      <c r="B40" s="25" t="s">
        <v>44</v>
      </c>
      <c r="C40" s="26">
        <v>0</v>
      </c>
      <c r="D40" s="26">
        <v>6674</v>
      </c>
      <c r="E40" s="26">
        <v>2374</v>
      </c>
      <c r="F40" s="26">
        <v>9048</v>
      </c>
      <c r="G40" s="26">
        <v>23565</v>
      </c>
      <c r="H40" s="26">
        <v>11464</v>
      </c>
      <c r="I40" s="26">
        <v>35029</v>
      </c>
      <c r="J40" s="26">
        <v>-25981</v>
      </c>
      <c r="K40" s="26">
        <v>0</v>
      </c>
      <c r="L40" s="26">
        <v>-25981</v>
      </c>
      <c r="M40" s="26">
        <v>0</v>
      </c>
      <c r="N40" s="26">
        <v>0</v>
      </c>
      <c r="O40" s="26">
        <v>0</v>
      </c>
      <c r="P40" s="26">
        <v>0</v>
      </c>
      <c r="Q40" s="27">
        <v>-25981</v>
      </c>
    </row>
    <row r="41" spans="2:17" ht="24.75" customHeight="1" x14ac:dyDescent="0.3">
      <c r="B41" s="25" t="s">
        <v>45</v>
      </c>
      <c r="C41" s="26">
        <v>0</v>
      </c>
      <c r="D41" s="26">
        <v>511845</v>
      </c>
      <c r="E41" s="26">
        <v>9172</v>
      </c>
      <c r="F41" s="26">
        <v>521017</v>
      </c>
      <c r="G41" s="26">
        <v>332196</v>
      </c>
      <c r="H41" s="26">
        <v>0</v>
      </c>
      <c r="I41" s="26">
        <v>332196</v>
      </c>
      <c r="J41" s="26">
        <v>188821</v>
      </c>
      <c r="K41" s="26">
        <v>56646</v>
      </c>
      <c r="L41" s="26">
        <v>132175</v>
      </c>
      <c r="M41" s="26">
        <v>4685317</v>
      </c>
      <c r="N41" s="26">
        <v>0</v>
      </c>
      <c r="O41" s="26">
        <v>0</v>
      </c>
      <c r="P41" s="26">
        <v>0</v>
      </c>
      <c r="Q41" s="27">
        <v>4817492</v>
      </c>
    </row>
    <row r="42" spans="2:17" ht="24.75" customHeight="1" x14ac:dyDescent="0.3">
      <c r="B42" s="25" t="s">
        <v>46</v>
      </c>
      <c r="C42" s="26">
        <v>0</v>
      </c>
      <c r="D42" s="26">
        <v>4816</v>
      </c>
      <c r="E42" s="26">
        <v>0</v>
      </c>
      <c r="F42" s="26">
        <v>4816</v>
      </c>
      <c r="G42" s="26">
        <v>86029</v>
      </c>
      <c r="H42" s="26">
        <v>0</v>
      </c>
      <c r="I42" s="26">
        <v>86029</v>
      </c>
      <c r="J42" s="26">
        <v>-81214</v>
      </c>
      <c r="K42" s="26">
        <v>0</v>
      </c>
      <c r="L42" s="26">
        <v>-81214</v>
      </c>
      <c r="M42" s="26">
        <v>223121</v>
      </c>
      <c r="N42" s="26">
        <v>0</v>
      </c>
      <c r="O42" s="26">
        <v>0</v>
      </c>
      <c r="P42" s="26">
        <v>0</v>
      </c>
      <c r="Q42" s="27">
        <v>141908</v>
      </c>
    </row>
    <row r="43" spans="2:17" s="71" customFormat="1" ht="24.75" customHeight="1" x14ac:dyDescent="0.25">
      <c r="B43" s="72" t="s">
        <v>47</v>
      </c>
      <c r="C43" s="73">
        <f>SUM(C6:C42)</f>
        <v>2383068</v>
      </c>
      <c r="D43" s="73">
        <f t="shared" ref="D43:Q43" si="0">SUM(D6:D42)</f>
        <v>2168971</v>
      </c>
      <c r="E43" s="73">
        <f t="shared" si="0"/>
        <v>113142</v>
      </c>
      <c r="F43" s="73">
        <f t="shared" si="0"/>
        <v>4665178</v>
      </c>
      <c r="G43" s="73">
        <f t="shared" si="0"/>
        <v>1981201</v>
      </c>
      <c r="H43" s="73">
        <f t="shared" si="0"/>
        <v>282145</v>
      </c>
      <c r="I43" s="73">
        <f t="shared" si="0"/>
        <v>2453712</v>
      </c>
      <c r="J43" s="73">
        <f t="shared" si="0"/>
        <v>2211464</v>
      </c>
      <c r="K43" s="73">
        <f t="shared" si="0"/>
        <v>718930</v>
      </c>
      <c r="L43" s="73">
        <f t="shared" si="0"/>
        <v>1492536</v>
      </c>
      <c r="M43" s="73">
        <f t="shared" si="0"/>
        <v>31562281</v>
      </c>
      <c r="N43" s="73">
        <f t="shared" si="0"/>
        <v>418415</v>
      </c>
      <c r="O43" s="73">
        <f t="shared" si="0"/>
        <v>410170</v>
      </c>
      <c r="P43" s="73">
        <f t="shared" si="0"/>
        <v>2226000</v>
      </c>
      <c r="Q43" s="73">
        <f t="shared" si="0"/>
        <v>30000237</v>
      </c>
    </row>
    <row r="44" spans="2:17" s="71" customFormat="1" ht="24.75" customHeight="1" x14ac:dyDescent="0.25">
      <c r="B44" s="248" t="s">
        <v>48</v>
      </c>
      <c r="C44" s="249"/>
      <c r="D44" s="249"/>
      <c r="E44" s="249"/>
      <c r="F44" s="249"/>
      <c r="G44" s="249"/>
      <c r="H44" s="249"/>
      <c r="I44" s="249"/>
      <c r="J44" s="249"/>
      <c r="K44" s="249"/>
      <c r="L44" s="249"/>
      <c r="M44" s="249"/>
      <c r="N44" s="249"/>
      <c r="O44" s="249"/>
      <c r="P44" s="249"/>
      <c r="Q44" s="250"/>
    </row>
    <row r="45" spans="2:17" ht="24.75" customHeight="1" x14ac:dyDescent="0.3">
      <c r="B45" s="25" t="s">
        <v>49</v>
      </c>
      <c r="C45" s="26">
        <v>186037</v>
      </c>
      <c r="D45" s="26">
        <v>0</v>
      </c>
      <c r="E45" s="26">
        <v>0</v>
      </c>
      <c r="F45" s="26">
        <v>186037</v>
      </c>
      <c r="G45" s="26">
        <v>0</v>
      </c>
      <c r="H45" s="26">
        <v>4593</v>
      </c>
      <c r="I45" s="26">
        <v>4593</v>
      </c>
      <c r="J45" s="26">
        <v>181445</v>
      </c>
      <c r="K45" s="26">
        <v>58931</v>
      </c>
      <c r="L45" s="26">
        <v>122514</v>
      </c>
      <c r="M45" s="26">
        <v>256273</v>
      </c>
      <c r="N45" s="26">
        <v>0</v>
      </c>
      <c r="O45" s="26">
        <v>-14992</v>
      </c>
      <c r="P45" s="26">
        <v>0</v>
      </c>
      <c r="Q45" s="27">
        <v>393778</v>
      </c>
    </row>
    <row r="46" spans="2:17" ht="24.75" customHeight="1" x14ac:dyDescent="0.3">
      <c r="B46" s="25" t="s">
        <v>67</v>
      </c>
      <c r="C46" s="26">
        <v>85515</v>
      </c>
      <c r="D46" s="26">
        <v>251249</v>
      </c>
      <c r="E46" s="26">
        <v>8401</v>
      </c>
      <c r="F46" s="26">
        <v>345166</v>
      </c>
      <c r="G46" s="26">
        <v>0</v>
      </c>
      <c r="H46" s="26">
        <v>0</v>
      </c>
      <c r="I46" s="26">
        <v>35568</v>
      </c>
      <c r="J46" s="26">
        <v>309598</v>
      </c>
      <c r="K46" s="26">
        <v>93222</v>
      </c>
      <c r="L46" s="26">
        <v>216376</v>
      </c>
      <c r="M46" s="26">
        <v>1650744</v>
      </c>
      <c r="N46" s="26">
        <v>0</v>
      </c>
      <c r="O46" s="26">
        <v>-906</v>
      </c>
      <c r="P46" s="26">
        <v>0</v>
      </c>
      <c r="Q46" s="27">
        <v>1868026</v>
      </c>
    </row>
    <row r="47" spans="2:17" ht="24.75" customHeight="1" x14ac:dyDescent="0.3">
      <c r="B47" s="25" t="s">
        <v>50</v>
      </c>
      <c r="C47" s="26">
        <v>1338147</v>
      </c>
      <c r="D47" s="26">
        <v>0</v>
      </c>
      <c r="E47" s="26">
        <v>35601</v>
      </c>
      <c r="F47" s="26">
        <v>1373748</v>
      </c>
      <c r="G47" s="26">
        <v>0</v>
      </c>
      <c r="H47" s="26">
        <v>0</v>
      </c>
      <c r="I47" s="26">
        <v>0</v>
      </c>
      <c r="J47" s="26">
        <v>1373748</v>
      </c>
      <c r="K47" s="26">
        <v>412124</v>
      </c>
      <c r="L47" s="26">
        <v>961624</v>
      </c>
      <c r="M47" s="26">
        <v>21008791</v>
      </c>
      <c r="N47" s="26">
        <v>0</v>
      </c>
      <c r="O47" s="26">
        <v>0</v>
      </c>
      <c r="P47" s="26">
        <v>0</v>
      </c>
      <c r="Q47" s="27">
        <v>21970415</v>
      </c>
    </row>
    <row r="48" spans="2:17" s="71" customFormat="1" ht="24.75" customHeight="1" x14ac:dyDescent="0.25">
      <c r="B48" s="72" t="s">
        <v>47</v>
      </c>
      <c r="C48" s="73">
        <f>SUM(C45:C47)</f>
        <v>1609699</v>
      </c>
      <c r="D48" s="73">
        <f t="shared" ref="D48:Q48" si="1">SUM(D45:D47)</f>
        <v>251249</v>
      </c>
      <c r="E48" s="73">
        <f t="shared" si="1"/>
        <v>44002</v>
      </c>
      <c r="F48" s="73">
        <f t="shared" si="1"/>
        <v>1904951</v>
      </c>
      <c r="G48" s="73">
        <f t="shared" si="1"/>
        <v>0</v>
      </c>
      <c r="H48" s="73">
        <f t="shared" si="1"/>
        <v>4593</v>
      </c>
      <c r="I48" s="73">
        <f t="shared" si="1"/>
        <v>40161</v>
      </c>
      <c r="J48" s="73">
        <f t="shared" si="1"/>
        <v>1864791</v>
      </c>
      <c r="K48" s="73">
        <f t="shared" si="1"/>
        <v>564277</v>
      </c>
      <c r="L48" s="73">
        <f t="shared" si="1"/>
        <v>1300514</v>
      </c>
      <c r="M48" s="73">
        <f t="shared" si="1"/>
        <v>22915808</v>
      </c>
      <c r="N48" s="73">
        <f t="shared" si="1"/>
        <v>0</v>
      </c>
      <c r="O48" s="73">
        <f t="shared" si="1"/>
        <v>-15898</v>
      </c>
      <c r="P48" s="73">
        <f t="shared" si="1"/>
        <v>0</v>
      </c>
      <c r="Q48" s="73">
        <f t="shared" si="1"/>
        <v>24232219</v>
      </c>
    </row>
    <row r="49" spans="1:17" s="71" customFormat="1" ht="24.75" customHeight="1" x14ac:dyDescent="0.25">
      <c r="B49" s="72" t="s">
        <v>51</v>
      </c>
      <c r="C49" s="74">
        <f>C43+C48</f>
        <v>3992767</v>
      </c>
      <c r="D49" s="74">
        <f t="shared" ref="D49:P49" si="2">D43+D48</f>
        <v>2420220</v>
      </c>
      <c r="E49" s="74">
        <f t="shared" si="2"/>
        <v>157144</v>
      </c>
      <c r="F49" s="74">
        <f t="shared" si="2"/>
        <v>6570129</v>
      </c>
      <c r="G49" s="74">
        <f t="shared" si="2"/>
        <v>1981201</v>
      </c>
      <c r="H49" s="74">
        <f t="shared" si="2"/>
        <v>286738</v>
      </c>
      <c r="I49" s="74">
        <f t="shared" si="2"/>
        <v>2493873</v>
      </c>
      <c r="J49" s="74">
        <f t="shared" si="2"/>
        <v>4076255</v>
      </c>
      <c r="K49" s="74">
        <f t="shared" si="2"/>
        <v>1283207</v>
      </c>
      <c r="L49" s="74">
        <f t="shared" si="2"/>
        <v>2793050</v>
      </c>
      <c r="M49" s="74">
        <f t="shared" si="2"/>
        <v>54478089</v>
      </c>
      <c r="N49" s="74">
        <f t="shared" si="2"/>
        <v>418415</v>
      </c>
      <c r="O49" s="74">
        <f t="shared" si="2"/>
        <v>394272</v>
      </c>
      <c r="P49" s="74">
        <f t="shared" si="2"/>
        <v>2226000</v>
      </c>
      <c r="Q49" s="74">
        <f>Q43+Q48</f>
        <v>54232456</v>
      </c>
    </row>
    <row r="50" spans="1:17" ht="19.5" customHeight="1" x14ac:dyDescent="0.25">
      <c r="A50" s="28"/>
      <c r="B50" s="251" t="s">
        <v>52</v>
      </c>
      <c r="C50" s="251"/>
      <c r="D50" s="251"/>
      <c r="E50" s="251"/>
      <c r="F50" s="251"/>
      <c r="G50" s="251"/>
      <c r="H50" s="251"/>
      <c r="I50" s="251"/>
      <c r="J50" s="251"/>
      <c r="K50" s="251"/>
      <c r="L50" s="251"/>
      <c r="M50" s="251"/>
      <c r="N50" s="251"/>
      <c r="O50" s="251"/>
      <c r="P50" s="251"/>
      <c r="Q50" s="251"/>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39"/>
  <sheetViews>
    <sheetView showGridLines="0" zoomScale="64" zoomScaleNormal="64" workbookViewId="0">
      <pane xSplit="1" ySplit="4" topLeftCell="B5" activePane="bottomRight" state="frozen"/>
      <selection pane="topRight" activeCell="B1" sqref="B1"/>
      <selection pane="bottomLeft" activeCell="A5" sqref="A5"/>
      <selection pane="bottomRight" activeCell="E12" sqref="E12"/>
    </sheetView>
  </sheetViews>
  <sheetFormatPr defaultColWidth="13.85546875" defaultRowHeight="15" x14ac:dyDescent="0.25"/>
  <cols>
    <col min="1" max="1" width="13.85546875" style="11"/>
    <col min="2" max="2" width="46.7109375" style="24" customWidth="1"/>
    <col min="3" max="3" width="24" style="11" customWidth="1"/>
    <col min="4" max="9" width="19.28515625" style="11" customWidth="1"/>
    <col min="10" max="12" width="17.5703125" style="11" customWidth="1"/>
    <col min="13" max="13" width="19.28515625" style="11" customWidth="1"/>
    <col min="14" max="14" width="17.5703125" style="11" customWidth="1"/>
    <col min="15" max="15" width="18.7109375" style="11" customWidth="1"/>
    <col min="16" max="16" width="17.5703125" style="11" customWidth="1"/>
    <col min="17" max="17" width="19.42578125" style="11" customWidth="1"/>
    <col min="18" max="16384" width="13.85546875" style="11"/>
  </cols>
  <sheetData>
    <row r="1" spans="2:17" ht="22.5" customHeight="1" x14ac:dyDescent="0.25"/>
    <row r="2" spans="2:17" ht="7.5" customHeight="1" x14ac:dyDescent="0.25"/>
    <row r="3" spans="2:17" s="75" customFormat="1" ht="23.25" customHeight="1" x14ac:dyDescent="0.2">
      <c r="B3" s="258" t="s">
        <v>284</v>
      </c>
      <c r="C3" s="258"/>
      <c r="D3" s="258"/>
      <c r="E3" s="258"/>
      <c r="F3" s="258"/>
      <c r="G3" s="258"/>
      <c r="H3" s="258"/>
      <c r="I3" s="258"/>
      <c r="J3" s="258"/>
      <c r="K3" s="258"/>
      <c r="L3" s="258"/>
      <c r="M3" s="258"/>
      <c r="N3" s="258"/>
      <c r="O3" s="258"/>
      <c r="P3" s="258"/>
      <c r="Q3" s="258"/>
    </row>
    <row r="4" spans="2:17" s="75" customFormat="1" ht="48" customHeight="1" x14ac:dyDescent="0.2">
      <c r="B4" s="76" t="s">
        <v>0</v>
      </c>
      <c r="C4" s="77" t="s">
        <v>1</v>
      </c>
      <c r="D4" s="77" t="s">
        <v>2</v>
      </c>
      <c r="E4" s="77" t="s">
        <v>3</v>
      </c>
      <c r="F4" s="77" t="s">
        <v>4</v>
      </c>
      <c r="G4" s="78" t="s">
        <v>5</v>
      </c>
      <c r="H4" s="78" t="s">
        <v>6</v>
      </c>
      <c r="I4" s="78" t="s">
        <v>7</v>
      </c>
      <c r="J4" s="78" t="s">
        <v>8</v>
      </c>
      <c r="K4" s="79" t="s">
        <v>9</v>
      </c>
      <c r="L4" s="79" t="s">
        <v>10</v>
      </c>
      <c r="M4" s="79" t="s">
        <v>11</v>
      </c>
      <c r="N4" s="79" t="s">
        <v>12</v>
      </c>
      <c r="O4" s="79" t="s">
        <v>13</v>
      </c>
      <c r="P4" s="79" t="s">
        <v>14</v>
      </c>
      <c r="Q4" s="79" t="s">
        <v>15</v>
      </c>
    </row>
    <row r="5" spans="2:17" s="75" customFormat="1" ht="21.75" customHeight="1" x14ac:dyDescent="0.2">
      <c r="B5" s="255" t="s">
        <v>16</v>
      </c>
      <c r="C5" s="256"/>
      <c r="D5" s="256"/>
      <c r="E5" s="256"/>
      <c r="F5" s="256"/>
      <c r="G5" s="256"/>
      <c r="H5" s="256"/>
      <c r="I5" s="256"/>
      <c r="J5" s="256"/>
      <c r="K5" s="256"/>
      <c r="L5" s="256"/>
      <c r="M5" s="256"/>
      <c r="N5" s="256"/>
      <c r="O5" s="256"/>
      <c r="P5" s="256"/>
      <c r="Q5" s="257"/>
    </row>
    <row r="6" spans="2:17" ht="21.75" customHeight="1" x14ac:dyDescent="0.3">
      <c r="B6" s="25" t="s">
        <v>53</v>
      </c>
      <c r="C6" s="26">
        <v>15924</v>
      </c>
      <c r="D6" s="26">
        <v>22770</v>
      </c>
      <c r="E6" s="26">
        <v>0</v>
      </c>
      <c r="F6" s="26">
        <v>38695</v>
      </c>
      <c r="G6" s="26">
        <v>0</v>
      </c>
      <c r="H6" s="26">
        <v>0</v>
      </c>
      <c r="I6" s="26">
        <v>5181</v>
      </c>
      <c r="J6" s="26">
        <v>33514</v>
      </c>
      <c r="K6" s="26">
        <v>0</v>
      </c>
      <c r="L6" s="26">
        <v>33514</v>
      </c>
      <c r="M6" s="26">
        <v>-134467</v>
      </c>
      <c r="N6" s="26">
        <v>0</v>
      </c>
      <c r="O6" s="26">
        <v>0</v>
      </c>
      <c r="P6" s="26">
        <v>0</v>
      </c>
      <c r="Q6" s="27">
        <v>-100953</v>
      </c>
    </row>
    <row r="7" spans="2:17" ht="21.75" customHeight="1" x14ac:dyDescent="0.3">
      <c r="B7" s="25" t="s">
        <v>197</v>
      </c>
      <c r="C7" s="26">
        <v>0</v>
      </c>
      <c r="D7" s="26">
        <v>65354</v>
      </c>
      <c r="E7" s="26">
        <v>3559</v>
      </c>
      <c r="F7" s="26">
        <v>68913</v>
      </c>
      <c r="G7" s="26">
        <v>0</v>
      </c>
      <c r="H7" s="26">
        <v>0</v>
      </c>
      <c r="I7" s="26">
        <v>0</v>
      </c>
      <c r="J7" s="26">
        <v>68913</v>
      </c>
      <c r="K7" s="26">
        <v>0</v>
      </c>
      <c r="L7" s="26">
        <v>68913</v>
      </c>
      <c r="M7" s="26">
        <v>0</v>
      </c>
      <c r="N7" s="26">
        <v>0</v>
      </c>
      <c r="O7" s="26">
        <v>0</v>
      </c>
      <c r="P7" s="26">
        <v>0</v>
      </c>
      <c r="Q7" s="27">
        <v>68913</v>
      </c>
    </row>
    <row r="8" spans="2:17" ht="21.75" customHeight="1" x14ac:dyDescent="0.3">
      <c r="B8" s="25" t="s">
        <v>208</v>
      </c>
      <c r="C8" s="26">
        <v>0</v>
      </c>
      <c r="D8" s="26">
        <v>210220</v>
      </c>
      <c r="E8" s="26">
        <v>0</v>
      </c>
      <c r="F8" s="26">
        <v>210220</v>
      </c>
      <c r="G8" s="26">
        <v>0</v>
      </c>
      <c r="H8" s="26">
        <v>0</v>
      </c>
      <c r="I8" s="26">
        <v>0</v>
      </c>
      <c r="J8" s="26">
        <v>210220</v>
      </c>
      <c r="K8" s="26">
        <v>0</v>
      </c>
      <c r="L8" s="26">
        <v>210220</v>
      </c>
      <c r="M8" s="26">
        <v>0</v>
      </c>
      <c r="N8" s="26">
        <v>0</v>
      </c>
      <c r="O8" s="26">
        <v>0</v>
      </c>
      <c r="P8" s="26">
        <v>0</v>
      </c>
      <c r="Q8" s="27">
        <v>210220</v>
      </c>
    </row>
    <row r="9" spans="2:17" ht="21.75" customHeight="1" x14ac:dyDescent="0.3">
      <c r="B9" s="25" t="s">
        <v>54</v>
      </c>
      <c r="C9" s="26">
        <v>0</v>
      </c>
      <c r="D9" s="26">
        <v>0</v>
      </c>
      <c r="E9" s="26">
        <v>-26862</v>
      </c>
      <c r="F9" s="26">
        <v>-26862</v>
      </c>
      <c r="G9" s="26">
        <v>0</v>
      </c>
      <c r="H9" s="26">
        <v>0</v>
      </c>
      <c r="I9" s="26">
        <v>0</v>
      </c>
      <c r="J9" s="26">
        <v>-26862</v>
      </c>
      <c r="K9" s="26">
        <v>0</v>
      </c>
      <c r="L9" s="26">
        <v>-26862</v>
      </c>
      <c r="M9" s="26">
        <v>32225</v>
      </c>
      <c r="N9" s="26">
        <v>0</v>
      </c>
      <c r="O9" s="26">
        <v>0</v>
      </c>
      <c r="P9" s="26">
        <v>0</v>
      </c>
      <c r="Q9" s="27">
        <v>5363</v>
      </c>
    </row>
    <row r="10" spans="2:17" ht="21.75" customHeight="1" x14ac:dyDescent="0.3">
      <c r="B10" s="25" t="s">
        <v>55</v>
      </c>
      <c r="C10" s="26">
        <v>57500</v>
      </c>
      <c r="D10" s="26">
        <v>0</v>
      </c>
      <c r="E10" s="26">
        <v>0</v>
      </c>
      <c r="F10" s="26">
        <v>57500</v>
      </c>
      <c r="G10" s="26">
        <v>0</v>
      </c>
      <c r="H10" s="26">
        <v>0</v>
      </c>
      <c r="I10" s="26">
        <v>0</v>
      </c>
      <c r="J10" s="26">
        <v>57500</v>
      </c>
      <c r="K10" s="26">
        <v>17500</v>
      </c>
      <c r="L10" s="26">
        <v>40000</v>
      </c>
      <c r="M10" s="26">
        <v>0</v>
      </c>
      <c r="N10" s="26">
        <v>0</v>
      </c>
      <c r="O10" s="26">
        <v>0</v>
      </c>
      <c r="P10" s="26">
        <v>0</v>
      </c>
      <c r="Q10" s="27">
        <v>40000</v>
      </c>
    </row>
    <row r="11" spans="2:17" ht="21.75" customHeight="1" x14ac:dyDescent="0.3">
      <c r="B11" s="25" t="s">
        <v>23</v>
      </c>
      <c r="C11" s="26">
        <v>0</v>
      </c>
      <c r="D11" s="26">
        <v>0</v>
      </c>
      <c r="E11" s="26">
        <v>-17908</v>
      </c>
      <c r="F11" s="26">
        <v>-17908</v>
      </c>
      <c r="G11" s="26">
        <v>0</v>
      </c>
      <c r="H11" s="26">
        <v>0</v>
      </c>
      <c r="I11" s="26">
        <v>0</v>
      </c>
      <c r="J11" s="26">
        <v>-17908</v>
      </c>
      <c r="K11" s="26">
        <v>0</v>
      </c>
      <c r="L11" s="26">
        <v>-17908</v>
      </c>
      <c r="M11" s="26">
        <v>152203</v>
      </c>
      <c r="N11" s="26">
        <v>0</v>
      </c>
      <c r="O11" s="26">
        <v>0</v>
      </c>
      <c r="P11" s="26">
        <v>0</v>
      </c>
      <c r="Q11" s="27">
        <v>134295</v>
      </c>
    </row>
    <row r="12" spans="2:17" ht="21.75" customHeight="1" x14ac:dyDescent="0.3">
      <c r="B12" s="25" t="s">
        <v>56</v>
      </c>
      <c r="C12" s="26">
        <v>0</v>
      </c>
      <c r="D12" s="26">
        <v>0</v>
      </c>
      <c r="E12" s="26">
        <v>0</v>
      </c>
      <c r="F12" s="26">
        <v>0</v>
      </c>
      <c r="G12" s="26">
        <v>0</v>
      </c>
      <c r="H12" s="26">
        <v>0</v>
      </c>
      <c r="I12" s="26">
        <v>0</v>
      </c>
      <c r="J12" s="26">
        <v>0</v>
      </c>
      <c r="K12" s="26">
        <v>3970</v>
      </c>
      <c r="L12" s="26">
        <v>-3970</v>
      </c>
      <c r="M12" s="26">
        <v>0</v>
      </c>
      <c r="N12" s="26">
        <v>-3970</v>
      </c>
      <c r="O12" s="26">
        <v>0</v>
      </c>
      <c r="P12" s="26">
        <v>0</v>
      </c>
      <c r="Q12" s="27">
        <v>0</v>
      </c>
    </row>
    <row r="13" spans="2:17" ht="21.75" customHeight="1" x14ac:dyDescent="0.3">
      <c r="B13" s="25" t="s">
        <v>57</v>
      </c>
      <c r="C13" s="26">
        <v>0</v>
      </c>
      <c r="D13" s="26">
        <v>0</v>
      </c>
      <c r="E13" s="26">
        <v>6329</v>
      </c>
      <c r="F13" s="26">
        <v>6329</v>
      </c>
      <c r="G13" s="26">
        <v>0</v>
      </c>
      <c r="H13" s="26">
        <v>0</v>
      </c>
      <c r="I13" s="26">
        <v>0</v>
      </c>
      <c r="J13" s="26">
        <v>6329</v>
      </c>
      <c r="K13" s="26">
        <v>1899</v>
      </c>
      <c r="L13" s="26">
        <v>4430</v>
      </c>
      <c r="M13" s="26">
        <v>0</v>
      </c>
      <c r="N13" s="26">
        <v>0</v>
      </c>
      <c r="O13" s="26">
        <v>0</v>
      </c>
      <c r="P13" s="26">
        <v>0</v>
      </c>
      <c r="Q13" s="27">
        <v>4430</v>
      </c>
    </row>
    <row r="14" spans="2:17" ht="21.75" customHeight="1" x14ac:dyDescent="0.3">
      <c r="B14" s="25" t="s">
        <v>58</v>
      </c>
      <c r="C14" s="26">
        <v>26696</v>
      </c>
      <c r="D14" s="26">
        <v>0</v>
      </c>
      <c r="E14" s="26">
        <v>0</v>
      </c>
      <c r="F14" s="26">
        <v>26696</v>
      </c>
      <c r="G14" s="26">
        <v>0</v>
      </c>
      <c r="H14" s="26">
        <v>0</v>
      </c>
      <c r="I14" s="26">
        <v>0</v>
      </c>
      <c r="J14" s="26">
        <v>26696</v>
      </c>
      <c r="K14" s="26">
        <v>0</v>
      </c>
      <c r="L14" s="26">
        <v>26696</v>
      </c>
      <c r="M14" s="26">
        <v>0</v>
      </c>
      <c r="N14" s="26">
        <v>0</v>
      </c>
      <c r="O14" s="26">
        <v>0</v>
      </c>
      <c r="P14" s="26">
        <v>0</v>
      </c>
      <c r="Q14" s="27">
        <v>26696</v>
      </c>
    </row>
    <row r="15" spans="2:17" ht="21.75" customHeight="1" x14ac:dyDescent="0.3">
      <c r="B15" s="25" t="s">
        <v>59</v>
      </c>
      <c r="C15" s="26">
        <v>250000</v>
      </c>
      <c r="D15" s="26">
        <v>69612</v>
      </c>
      <c r="E15" s="26">
        <v>0</v>
      </c>
      <c r="F15" s="26">
        <v>319612</v>
      </c>
      <c r="G15" s="26">
        <v>0</v>
      </c>
      <c r="H15" s="26">
        <v>19</v>
      </c>
      <c r="I15" s="26">
        <v>19</v>
      </c>
      <c r="J15" s="26">
        <v>319592</v>
      </c>
      <c r="K15" s="26">
        <v>88378</v>
      </c>
      <c r="L15" s="26">
        <v>231215</v>
      </c>
      <c r="M15" s="26">
        <v>2126552</v>
      </c>
      <c r="N15" s="26">
        <v>0</v>
      </c>
      <c r="O15" s="26">
        <v>0</v>
      </c>
      <c r="P15" s="26">
        <v>0</v>
      </c>
      <c r="Q15" s="27">
        <v>2357766</v>
      </c>
    </row>
    <row r="16" spans="2:17" ht="21.75" customHeight="1" x14ac:dyDescent="0.3">
      <c r="B16" s="25" t="s">
        <v>60</v>
      </c>
      <c r="C16" s="26">
        <v>458004</v>
      </c>
      <c r="D16" s="26">
        <v>75444</v>
      </c>
      <c r="E16" s="26">
        <v>0</v>
      </c>
      <c r="F16" s="26">
        <v>533449</v>
      </c>
      <c r="G16" s="26">
        <v>0</v>
      </c>
      <c r="H16" s="26">
        <v>0</v>
      </c>
      <c r="I16" s="26">
        <v>0</v>
      </c>
      <c r="J16" s="26">
        <v>533449</v>
      </c>
      <c r="K16" s="26">
        <v>137401</v>
      </c>
      <c r="L16" s="26">
        <v>396048</v>
      </c>
      <c r="M16" s="26">
        <v>0</v>
      </c>
      <c r="N16" s="26">
        <v>0</v>
      </c>
      <c r="O16" s="26">
        <v>0</v>
      </c>
      <c r="P16" s="26">
        <v>0</v>
      </c>
      <c r="Q16" s="27">
        <v>396048</v>
      </c>
    </row>
    <row r="17" spans="2:19" ht="21.75" customHeight="1" x14ac:dyDescent="0.3">
      <c r="B17" s="25" t="s">
        <v>61</v>
      </c>
      <c r="C17" s="26">
        <v>30000</v>
      </c>
      <c r="D17" s="26">
        <v>0</v>
      </c>
      <c r="E17" s="26">
        <v>0</v>
      </c>
      <c r="F17" s="26">
        <v>30000</v>
      </c>
      <c r="G17" s="26">
        <v>0</v>
      </c>
      <c r="H17" s="26">
        <v>0</v>
      </c>
      <c r="I17" s="26">
        <v>0</v>
      </c>
      <c r="J17" s="26">
        <v>30000</v>
      </c>
      <c r="K17" s="26">
        <v>0</v>
      </c>
      <c r="L17" s="26">
        <v>30000</v>
      </c>
      <c r="M17" s="26">
        <v>22379</v>
      </c>
      <c r="N17" s="26">
        <v>0</v>
      </c>
      <c r="O17" s="26">
        <v>0</v>
      </c>
      <c r="P17" s="26">
        <v>55737</v>
      </c>
      <c r="Q17" s="27">
        <v>-3358</v>
      </c>
    </row>
    <row r="18" spans="2:19" ht="21.75" customHeight="1" x14ac:dyDescent="0.3">
      <c r="B18" s="25" t="s">
        <v>182</v>
      </c>
      <c r="C18" s="26">
        <v>0</v>
      </c>
      <c r="D18" s="26">
        <v>-5223</v>
      </c>
      <c r="E18" s="26">
        <v>0</v>
      </c>
      <c r="F18" s="26">
        <v>-5223</v>
      </c>
      <c r="G18" s="26">
        <v>0</v>
      </c>
      <c r="H18" s="26">
        <v>2975</v>
      </c>
      <c r="I18" s="26">
        <v>4919</v>
      </c>
      <c r="J18" s="26">
        <v>-10141</v>
      </c>
      <c r="K18" s="26">
        <v>3035</v>
      </c>
      <c r="L18" s="26">
        <v>-13176</v>
      </c>
      <c r="M18" s="26">
        <v>5625</v>
      </c>
      <c r="N18" s="26">
        <v>0</v>
      </c>
      <c r="O18" s="26">
        <v>0</v>
      </c>
      <c r="P18" s="26">
        <v>0</v>
      </c>
      <c r="Q18" s="27">
        <v>-7552</v>
      </c>
    </row>
    <row r="19" spans="2:19" ht="21.75" customHeight="1" x14ac:dyDescent="0.3">
      <c r="B19" s="25" t="s">
        <v>187</v>
      </c>
      <c r="C19" s="26">
        <v>0</v>
      </c>
      <c r="D19" s="26">
        <v>0</v>
      </c>
      <c r="E19" s="26">
        <v>295962</v>
      </c>
      <c r="F19" s="26">
        <v>295962</v>
      </c>
      <c r="G19" s="26">
        <v>0</v>
      </c>
      <c r="H19" s="26">
        <v>0</v>
      </c>
      <c r="I19" s="26">
        <v>0</v>
      </c>
      <c r="J19" s="26">
        <v>295962</v>
      </c>
      <c r="K19" s="26">
        <v>22215</v>
      </c>
      <c r="L19" s="26">
        <v>273747</v>
      </c>
      <c r="M19" s="26">
        <v>-315463</v>
      </c>
      <c r="N19" s="26">
        <v>301080</v>
      </c>
      <c r="O19" s="26">
        <v>0</v>
      </c>
      <c r="P19" s="26">
        <v>0</v>
      </c>
      <c r="Q19" s="27">
        <v>-342796</v>
      </c>
    </row>
    <row r="20" spans="2:19" ht="21.75" customHeight="1" x14ac:dyDescent="0.3">
      <c r="B20" s="25" t="s">
        <v>36</v>
      </c>
      <c r="C20" s="26">
        <v>0</v>
      </c>
      <c r="D20" s="26">
        <v>0</v>
      </c>
      <c r="E20" s="26">
        <v>0</v>
      </c>
      <c r="F20" s="26">
        <v>0</v>
      </c>
      <c r="G20" s="26">
        <v>157147</v>
      </c>
      <c r="H20" s="26">
        <v>0</v>
      </c>
      <c r="I20" s="26">
        <v>157147</v>
      </c>
      <c r="J20" s="26">
        <v>-157147</v>
      </c>
      <c r="K20" s="26">
        <v>-47144</v>
      </c>
      <c r="L20" s="26">
        <v>-110003</v>
      </c>
      <c r="M20" s="26">
        <v>62000</v>
      </c>
      <c r="N20" s="26">
        <v>-110003</v>
      </c>
      <c r="O20" s="26">
        <v>0</v>
      </c>
      <c r="P20" s="26">
        <v>0</v>
      </c>
      <c r="Q20" s="27">
        <v>62000</v>
      </c>
    </row>
    <row r="21" spans="2:19" ht="21.75" customHeight="1" x14ac:dyDescent="0.3">
      <c r="B21" s="80" t="s">
        <v>258</v>
      </c>
      <c r="C21" s="26">
        <v>0</v>
      </c>
      <c r="D21" s="26">
        <v>0</v>
      </c>
      <c r="E21" s="26">
        <v>0</v>
      </c>
      <c r="F21" s="26">
        <v>0</v>
      </c>
      <c r="G21" s="26">
        <v>176100</v>
      </c>
      <c r="H21" s="26">
        <v>0</v>
      </c>
      <c r="I21" s="26">
        <v>176100</v>
      </c>
      <c r="J21" s="26">
        <v>-176100</v>
      </c>
      <c r="K21" s="26">
        <v>6769</v>
      </c>
      <c r="L21" s="26">
        <v>-182869</v>
      </c>
      <c r="M21" s="26">
        <v>-1104935</v>
      </c>
      <c r="N21" s="26">
        <v>0</v>
      </c>
      <c r="O21" s="26">
        <v>0</v>
      </c>
      <c r="P21" s="26">
        <v>0</v>
      </c>
      <c r="Q21" s="27">
        <v>-1287804</v>
      </c>
    </row>
    <row r="22" spans="2:19" ht="21.75" customHeight="1" x14ac:dyDescent="0.3">
      <c r="B22" s="25" t="s">
        <v>62</v>
      </c>
      <c r="C22" s="26">
        <v>0</v>
      </c>
      <c r="D22" s="26">
        <v>116177</v>
      </c>
      <c r="E22" s="26">
        <v>0</v>
      </c>
      <c r="F22" s="26">
        <v>116177</v>
      </c>
      <c r="G22" s="26">
        <v>227193</v>
      </c>
      <c r="H22" s="26">
        <v>4128</v>
      </c>
      <c r="I22" s="26">
        <v>231321</v>
      </c>
      <c r="J22" s="26">
        <v>-115144</v>
      </c>
      <c r="K22" s="26">
        <v>0</v>
      </c>
      <c r="L22" s="26">
        <v>-115144</v>
      </c>
      <c r="M22" s="26">
        <v>-2412947</v>
      </c>
      <c r="N22" s="26">
        <v>0</v>
      </c>
      <c r="O22" s="26">
        <v>0</v>
      </c>
      <c r="P22" s="26">
        <v>0</v>
      </c>
      <c r="Q22" s="27">
        <v>-2528091</v>
      </c>
    </row>
    <row r="23" spans="2:19" ht="21.75" customHeight="1" x14ac:dyDescent="0.3">
      <c r="B23" s="25" t="s">
        <v>63</v>
      </c>
      <c r="C23" s="26">
        <v>12405</v>
      </c>
      <c r="D23" s="26">
        <v>0</v>
      </c>
      <c r="E23" s="26">
        <v>0</v>
      </c>
      <c r="F23" s="26">
        <v>12405</v>
      </c>
      <c r="G23" s="26">
        <v>0</v>
      </c>
      <c r="H23" s="26">
        <v>0</v>
      </c>
      <c r="I23" s="26">
        <v>0</v>
      </c>
      <c r="J23" s="26">
        <v>12405</v>
      </c>
      <c r="K23" s="26">
        <v>0</v>
      </c>
      <c r="L23" s="26">
        <v>12405</v>
      </c>
      <c r="M23" s="26">
        <v>259255</v>
      </c>
      <c r="N23" s="26">
        <v>0</v>
      </c>
      <c r="O23" s="26">
        <v>0</v>
      </c>
      <c r="P23" s="26">
        <v>0</v>
      </c>
      <c r="Q23" s="27">
        <v>271659</v>
      </c>
    </row>
    <row r="24" spans="2:19" ht="21.75" customHeight="1" x14ac:dyDescent="0.3">
      <c r="B24" s="25" t="s">
        <v>185</v>
      </c>
      <c r="C24" s="26">
        <v>0</v>
      </c>
      <c r="D24" s="26">
        <v>33034</v>
      </c>
      <c r="E24" s="26">
        <v>0</v>
      </c>
      <c r="F24" s="26">
        <v>33034</v>
      </c>
      <c r="G24" s="26">
        <v>0</v>
      </c>
      <c r="H24" s="26">
        <v>161745</v>
      </c>
      <c r="I24" s="26">
        <v>171584</v>
      </c>
      <c r="J24" s="26">
        <v>-138549</v>
      </c>
      <c r="K24" s="26">
        <v>17663</v>
      </c>
      <c r="L24" s="26">
        <v>-156212</v>
      </c>
      <c r="M24" s="26">
        <v>-1525056</v>
      </c>
      <c r="N24" s="26">
        <v>0</v>
      </c>
      <c r="O24" s="26">
        <v>0</v>
      </c>
      <c r="P24" s="26">
        <v>0</v>
      </c>
      <c r="Q24" s="27">
        <v>-1681269</v>
      </c>
    </row>
    <row r="25" spans="2:19" ht="21.75" customHeight="1" x14ac:dyDescent="0.3">
      <c r="B25" s="25" t="s">
        <v>186</v>
      </c>
      <c r="C25" s="26">
        <v>0</v>
      </c>
      <c r="D25" s="26">
        <v>0</v>
      </c>
      <c r="E25" s="26">
        <v>0</v>
      </c>
      <c r="F25" s="26">
        <v>0</v>
      </c>
      <c r="G25" s="26">
        <v>0</v>
      </c>
      <c r="H25" s="26">
        <v>0</v>
      </c>
      <c r="I25" s="26">
        <v>0</v>
      </c>
      <c r="J25" s="26">
        <v>0</v>
      </c>
      <c r="K25" s="26">
        <v>0</v>
      </c>
      <c r="L25" s="26">
        <v>0</v>
      </c>
      <c r="M25" s="26">
        <v>0</v>
      </c>
      <c r="N25" s="26">
        <v>0</v>
      </c>
      <c r="O25" s="26">
        <v>-14360</v>
      </c>
      <c r="P25" s="26">
        <v>0</v>
      </c>
      <c r="Q25" s="27">
        <v>14360</v>
      </c>
    </row>
    <row r="26" spans="2:19" ht="21.75" customHeight="1" x14ac:dyDescent="0.3">
      <c r="B26" s="25" t="s">
        <v>209</v>
      </c>
      <c r="C26" s="26">
        <v>0</v>
      </c>
      <c r="D26" s="26">
        <v>0</v>
      </c>
      <c r="E26" s="26">
        <v>0</v>
      </c>
      <c r="F26" s="26">
        <v>0</v>
      </c>
      <c r="G26" s="26">
        <v>0</v>
      </c>
      <c r="H26" s="26">
        <v>0</v>
      </c>
      <c r="I26" s="26">
        <v>0</v>
      </c>
      <c r="J26" s="26">
        <v>0</v>
      </c>
      <c r="K26" s="26">
        <v>0</v>
      </c>
      <c r="L26" s="26">
        <v>0</v>
      </c>
      <c r="M26" s="26">
        <v>560253</v>
      </c>
      <c r="N26" s="26">
        <v>0</v>
      </c>
      <c r="O26" s="26">
        <v>0</v>
      </c>
      <c r="P26" s="26">
        <v>0</v>
      </c>
      <c r="Q26" s="27">
        <v>560253</v>
      </c>
    </row>
    <row r="27" spans="2:19" ht="21.75" customHeight="1" x14ac:dyDescent="0.3">
      <c r="B27" s="25" t="s">
        <v>40</v>
      </c>
      <c r="C27" s="26">
        <v>17586</v>
      </c>
      <c r="D27" s="26">
        <v>0</v>
      </c>
      <c r="E27" s="26">
        <v>9902</v>
      </c>
      <c r="F27" s="26">
        <v>27488</v>
      </c>
      <c r="G27" s="26">
        <v>0</v>
      </c>
      <c r="H27" s="26">
        <v>0</v>
      </c>
      <c r="I27" s="26">
        <v>0</v>
      </c>
      <c r="J27" s="26">
        <v>27488</v>
      </c>
      <c r="K27" s="26">
        <v>0</v>
      </c>
      <c r="L27" s="26">
        <v>27488</v>
      </c>
      <c r="M27" s="26">
        <v>41155</v>
      </c>
      <c r="N27" s="26">
        <v>0</v>
      </c>
      <c r="O27" s="26">
        <v>0</v>
      </c>
      <c r="P27" s="26">
        <v>0</v>
      </c>
      <c r="Q27" s="27">
        <v>68643</v>
      </c>
    </row>
    <row r="28" spans="2:19" ht="21.75" customHeight="1" x14ac:dyDescent="0.3">
      <c r="B28" s="25" t="s">
        <v>64</v>
      </c>
      <c r="C28" s="26">
        <v>0</v>
      </c>
      <c r="D28" s="26">
        <v>0</v>
      </c>
      <c r="E28" s="26">
        <v>0</v>
      </c>
      <c r="F28" s="26">
        <v>0</v>
      </c>
      <c r="G28" s="26">
        <v>0</v>
      </c>
      <c r="H28" s="26">
        <v>0</v>
      </c>
      <c r="I28" s="26">
        <v>0</v>
      </c>
      <c r="J28" s="26">
        <v>0</v>
      </c>
      <c r="K28" s="26">
        <v>0</v>
      </c>
      <c r="L28" s="26">
        <v>0</v>
      </c>
      <c r="M28" s="26">
        <v>40029</v>
      </c>
      <c r="N28" s="26">
        <v>0</v>
      </c>
      <c r="O28" s="26">
        <v>0</v>
      </c>
      <c r="P28" s="26">
        <v>0</v>
      </c>
      <c r="Q28" s="27">
        <v>40029</v>
      </c>
    </row>
    <row r="29" spans="2:19" ht="21.75" customHeight="1" x14ac:dyDescent="0.3">
      <c r="B29" s="25" t="s">
        <v>65</v>
      </c>
      <c r="C29" s="26">
        <v>0</v>
      </c>
      <c r="D29" s="26">
        <v>0</v>
      </c>
      <c r="E29" s="26">
        <v>0</v>
      </c>
      <c r="F29" s="26">
        <v>0</v>
      </c>
      <c r="G29" s="26">
        <v>0</v>
      </c>
      <c r="H29" s="26">
        <v>0</v>
      </c>
      <c r="I29" s="26">
        <v>0</v>
      </c>
      <c r="J29" s="26">
        <v>0</v>
      </c>
      <c r="K29" s="26">
        <v>0</v>
      </c>
      <c r="L29" s="26">
        <v>0</v>
      </c>
      <c r="M29" s="26">
        <v>151510</v>
      </c>
      <c r="N29" s="26">
        <v>0</v>
      </c>
      <c r="O29" s="26">
        <v>0</v>
      </c>
      <c r="P29" s="26">
        <v>0</v>
      </c>
      <c r="Q29" s="27">
        <v>151510</v>
      </c>
    </row>
    <row r="30" spans="2:19" ht="21.75" customHeight="1" x14ac:dyDescent="0.3">
      <c r="B30" s="25" t="s">
        <v>66</v>
      </c>
      <c r="C30" s="26">
        <v>0</v>
      </c>
      <c r="D30" s="26">
        <v>0</v>
      </c>
      <c r="E30" s="26">
        <v>247369</v>
      </c>
      <c r="F30" s="26">
        <v>247369</v>
      </c>
      <c r="G30" s="26">
        <v>0</v>
      </c>
      <c r="H30" s="26">
        <v>0</v>
      </c>
      <c r="I30" s="26">
        <v>0</v>
      </c>
      <c r="J30" s="26">
        <v>247369</v>
      </c>
      <c r="K30" s="26">
        <v>80450</v>
      </c>
      <c r="L30" s="26">
        <v>166918</v>
      </c>
      <c r="M30" s="26">
        <v>129744</v>
      </c>
      <c r="N30" s="26">
        <v>0</v>
      </c>
      <c r="O30" s="26">
        <v>0</v>
      </c>
      <c r="P30" s="26">
        <v>0</v>
      </c>
      <c r="Q30" s="27">
        <v>296663</v>
      </c>
    </row>
    <row r="31" spans="2:19" s="81" customFormat="1" ht="21.75" customHeight="1" x14ac:dyDescent="0.2">
      <c r="B31" s="82" t="s">
        <v>47</v>
      </c>
      <c r="C31" s="83">
        <f t="shared" ref="C31:Q31" si="0">SUM(C6:C30)</f>
        <v>868115</v>
      </c>
      <c r="D31" s="83">
        <f t="shared" si="0"/>
        <v>587388</v>
      </c>
      <c r="E31" s="83">
        <f t="shared" si="0"/>
        <v>518351</v>
      </c>
      <c r="F31" s="83">
        <f t="shared" si="0"/>
        <v>1973856</v>
      </c>
      <c r="G31" s="83">
        <f t="shared" si="0"/>
        <v>560440</v>
      </c>
      <c r="H31" s="83">
        <f t="shared" si="0"/>
        <v>168867</v>
      </c>
      <c r="I31" s="83">
        <f t="shared" si="0"/>
        <v>746271</v>
      </c>
      <c r="J31" s="83">
        <f t="shared" si="0"/>
        <v>1227586</v>
      </c>
      <c r="K31" s="83">
        <f t="shared" si="0"/>
        <v>332136</v>
      </c>
      <c r="L31" s="83">
        <f t="shared" si="0"/>
        <v>895450</v>
      </c>
      <c r="M31" s="83">
        <f t="shared" si="0"/>
        <v>-1909938</v>
      </c>
      <c r="N31" s="83">
        <f t="shared" si="0"/>
        <v>187107</v>
      </c>
      <c r="O31" s="83">
        <f t="shared" si="0"/>
        <v>-14360</v>
      </c>
      <c r="P31" s="83">
        <f t="shared" si="0"/>
        <v>55737</v>
      </c>
      <c r="Q31" s="83">
        <f t="shared" si="0"/>
        <v>-1242975</v>
      </c>
      <c r="S31" s="75"/>
    </row>
    <row r="32" spans="2:19" s="81" customFormat="1" ht="21.75" customHeight="1" x14ac:dyDescent="0.2">
      <c r="B32" s="255" t="s">
        <v>48</v>
      </c>
      <c r="C32" s="256"/>
      <c r="D32" s="256"/>
      <c r="E32" s="256"/>
      <c r="F32" s="256"/>
      <c r="G32" s="256"/>
      <c r="H32" s="256"/>
      <c r="I32" s="256"/>
      <c r="J32" s="256"/>
      <c r="K32" s="256"/>
      <c r="L32" s="256"/>
      <c r="M32" s="256"/>
      <c r="N32" s="256"/>
      <c r="O32" s="256"/>
      <c r="P32" s="256"/>
      <c r="Q32" s="257"/>
      <c r="S32" s="75"/>
    </row>
    <row r="33" spans="2:19" s="84" customFormat="1" ht="21.75" customHeight="1" x14ac:dyDescent="0.3">
      <c r="B33" s="85" t="s">
        <v>49</v>
      </c>
      <c r="C33" s="26">
        <v>30412</v>
      </c>
      <c r="D33" s="26">
        <v>0</v>
      </c>
      <c r="E33" s="26">
        <v>0</v>
      </c>
      <c r="F33" s="26">
        <v>30412</v>
      </c>
      <c r="G33" s="26">
        <v>0</v>
      </c>
      <c r="H33" s="26">
        <v>428</v>
      </c>
      <c r="I33" s="26">
        <v>428</v>
      </c>
      <c r="J33" s="26">
        <v>29984</v>
      </c>
      <c r="K33" s="26">
        <v>4498</v>
      </c>
      <c r="L33" s="26">
        <v>25486</v>
      </c>
      <c r="M33" s="26">
        <v>131273</v>
      </c>
      <c r="N33" s="26">
        <v>0</v>
      </c>
      <c r="O33" s="26">
        <v>14992</v>
      </c>
      <c r="P33" s="26">
        <v>0</v>
      </c>
      <c r="Q33" s="27">
        <v>141767</v>
      </c>
      <c r="S33" s="75"/>
    </row>
    <row r="34" spans="2:19" s="84" customFormat="1" ht="21.75" customHeight="1" x14ac:dyDescent="0.3">
      <c r="B34" s="85" t="s">
        <v>81</v>
      </c>
      <c r="C34" s="26">
        <v>-79989</v>
      </c>
      <c r="D34" s="26">
        <v>87101</v>
      </c>
      <c r="E34" s="26">
        <v>0</v>
      </c>
      <c r="F34" s="26">
        <v>7112</v>
      </c>
      <c r="G34" s="26">
        <v>803</v>
      </c>
      <c r="H34" s="26">
        <v>0</v>
      </c>
      <c r="I34" s="26">
        <v>1630</v>
      </c>
      <c r="J34" s="26">
        <v>5483</v>
      </c>
      <c r="K34" s="26">
        <v>9258</v>
      </c>
      <c r="L34" s="26">
        <v>-3776</v>
      </c>
      <c r="M34" s="26">
        <v>515349</v>
      </c>
      <c r="N34" s="26">
        <v>0</v>
      </c>
      <c r="O34" s="26">
        <v>0</v>
      </c>
      <c r="P34" s="26">
        <v>0</v>
      </c>
      <c r="Q34" s="27">
        <v>511573</v>
      </c>
      <c r="S34" s="75"/>
    </row>
    <row r="35" spans="2:19" s="84" customFormat="1" ht="21.75" customHeight="1" x14ac:dyDescent="0.3">
      <c r="B35" s="85" t="s">
        <v>50</v>
      </c>
      <c r="C35" s="26">
        <v>289480</v>
      </c>
      <c r="D35" s="26">
        <v>0</v>
      </c>
      <c r="E35" s="26">
        <v>0</v>
      </c>
      <c r="F35" s="26">
        <v>289480</v>
      </c>
      <c r="G35" s="26">
        <v>0</v>
      </c>
      <c r="H35" s="26">
        <v>0</v>
      </c>
      <c r="I35" s="26">
        <v>0</v>
      </c>
      <c r="J35" s="26">
        <v>289480</v>
      </c>
      <c r="K35" s="26">
        <v>86844</v>
      </c>
      <c r="L35" s="26">
        <v>202636</v>
      </c>
      <c r="M35" s="26">
        <v>3885371</v>
      </c>
      <c r="N35" s="26">
        <v>0</v>
      </c>
      <c r="O35" s="26">
        <v>0</v>
      </c>
      <c r="P35" s="26">
        <v>0</v>
      </c>
      <c r="Q35" s="27">
        <v>4088007</v>
      </c>
      <c r="S35" s="75"/>
    </row>
    <row r="36" spans="2:19" s="81" customFormat="1" ht="21.75" customHeight="1" x14ac:dyDescent="0.2">
      <c r="B36" s="82" t="s">
        <v>47</v>
      </c>
      <c r="C36" s="83">
        <f>SUM(C33:C35)</f>
        <v>239903</v>
      </c>
      <c r="D36" s="83">
        <f t="shared" ref="D36:Q36" si="1">SUM(D33:D35)</f>
        <v>87101</v>
      </c>
      <c r="E36" s="83">
        <f t="shared" si="1"/>
        <v>0</v>
      </c>
      <c r="F36" s="83">
        <f t="shared" si="1"/>
        <v>327004</v>
      </c>
      <c r="G36" s="83">
        <f t="shared" si="1"/>
        <v>803</v>
      </c>
      <c r="H36" s="83">
        <f t="shared" si="1"/>
        <v>428</v>
      </c>
      <c r="I36" s="83">
        <f t="shared" si="1"/>
        <v>2058</v>
      </c>
      <c r="J36" s="83">
        <f t="shared" si="1"/>
        <v>324947</v>
      </c>
      <c r="K36" s="83">
        <f t="shared" si="1"/>
        <v>100600</v>
      </c>
      <c r="L36" s="83">
        <f t="shared" si="1"/>
        <v>224346</v>
      </c>
      <c r="M36" s="83">
        <f t="shared" si="1"/>
        <v>4531993</v>
      </c>
      <c r="N36" s="83">
        <f t="shared" si="1"/>
        <v>0</v>
      </c>
      <c r="O36" s="83">
        <f t="shared" si="1"/>
        <v>14992</v>
      </c>
      <c r="P36" s="83">
        <f t="shared" si="1"/>
        <v>0</v>
      </c>
      <c r="Q36" s="83">
        <f t="shared" si="1"/>
        <v>4741347</v>
      </c>
      <c r="S36" s="75"/>
    </row>
    <row r="37" spans="2:19" s="84" customFormat="1" ht="21.75" customHeight="1" x14ac:dyDescent="0.2">
      <c r="B37" s="82" t="s">
        <v>51</v>
      </c>
      <c r="C37" s="86">
        <f t="shared" ref="C37:Q37" si="2">C36+C31</f>
        <v>1108018</v>
      </c>
      <c r="D37" s="86">
        <f t="shared" si="2"/>
        <v>674489</v>
      </c>
      <c r="E37" s="86">
        <f t="shared" si="2"/>
        <v>518351</v>
      </c>
      <c r="F37" s="86">
        <f t="shared" si="2"/>
        <v>2300860</v>
      </c>
      <c r="G37" s="86">
        <f t="shared" si="2"/>
        <v>561243</v>
      </c>
      <c r="H37" s="86">
        <f t="shared" si="2"/>
        <v>169295</v>
      </c>
      <c r="I37" s="86">
        <f t="shared" si="2"/>
        <v>748329</v>
      </c>
      <c r="J37" s="86">
        <f t="shared" si="2"/>
        <v>1552533</v>
      </c>
      <c r="K37" s="86">
        <f t="shared" si="2"/>
        <v>432736</v>
      </c>
      <c r="L37" s="86">
        <f t="shared" si="2"/>
        <v>1119796</v>
      </c>
      <c r="M37" s="86">
        <f t="shared" si="2"/>
        <v>2622055</v>
      </c>
      <c r="N37" s="86">
        <f t="shared" si="2"/>
        <v>187107</v>
      </c>
      <c r="O37" s="86">
        <f t="shared" si="2"/>
        <v>632</v>
      </c>
      <c r="P37" s="86">
        <f t="shared" si="2"/>
        <v>55737</v>
      </c>
      <c r="Q37" s="86">
        <f t="shared" si="2"/>
        <v>3498372</v>
      </c>
      <c r="S37" s="75"/>
    </row>
    <row r="38" spans="2:19" s="28" customFormat="1" ht="19.5" customHeight="1" x14ac:dyDescent="0.25">
      <c r="B38" s="259" t="s">
        <v>52</v>
      </c>
      <c r="C38" s="259"/>
      <c r="D38" s="259"/>
      <c r="E38" s="259"/>
      <c r="F38" s="259"/>
      <c r="G38" s="259"/>
      <c r="H38" s="259"/>
      <c r="I38" s="259"/>
      <c r="J38" s="259"/>
      <c r="K38" s="259"/>
      <c r="L38" s="259"/>
      <c r="M38" s="259"/>
      <c r="N38" s="259"/>
      <c r="O38" s="259"/>
      <c r="P38" s="259"/>
      <c r="Q38" s="259"/>
    </row>
    <row r="39" spans="2:19" x14ac:dyDescent="0.25">
      <c r="I39" s="10"/>
    </row>
  </sheetData>
  <sheetProtection password="E931"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43"/>
  <sheetViews>
    <sheetView showGridLines="0" topLeftCell="A2" zoomScale="64" zoomScaleNormal="64" workbookViewId="0">
      <pane xSplit="2" ySplit="5" topLeftCell="C7" activePane="bottomRight" state="frozen"/>
      <selection activeCell="A2" sqref="A2"/>
      <selection pane="topRight" activeCell="C2" sqref="C2"/>
      <selection pane="bottomLeft" activeCell="A7" sqref="A7"/>
      <selection pane="bottomRight" activeCell="F13" sqref="F13"/>
    </sheetView>
  </sheetViews>
  <sheetFormatPr defaultRowHeight="18" customHeight="1" x14ac:dyDescent="0.25"/>
  <cols>
    <col min="1" max="1" width="12.42578125" style="9" customWidth="1"/>
    <col min="2" max="2" width="50" style="9" customWidth="1"/>
    <col min="3" max="11" width="25.140625" style="9" customWidth="1"/>
    <col min="12" max="12" width="11.5703125" style="9" bestFit="1" customWidth="1"/>
    <col min="13" max="13" width="13.5703125" style="9" bestFit="1" customWidth="1"/>
    <col min="14" max="16384" width="9.140625" style="9"/>
  </cols>
  <sheetData>
    <row r="1" spans="2:13" ht="15" x14ac:dyDescent="0.25"/>
    <row r="2" spans="2:13" ht="15" x14ac:dyDescent="0.25"/>
    <row r="3" spans="2:13" ht="6.75" customHeight="1" x14ac:dyDescent="0.25"/>
    <row r="4" spans="2:13" ht="21" customHeight="1" x14ac:dyDescent="0.25">
      <c r="B4" s="260" t="s">
        <v>285</v>
      </c>
      <c r="C4" s="260"/>
      <c r="D4" s="260"/>
      <c r="E4" s="260"/>
      <c r="F4" s="260"/>
      <c r="G4" s="260"/>
      <c r="H4" s="260"/>
      <c r="I4" s="260"/>
      <c r="J4" s="260"/>
      <c r="K4" s="260"/>
    </row>
    <row r="5" spans="2:13" s="187" customFormat="1" ht="39" customHeight="1" x14ac:dyDescent="0.2">
      <c r="B5" s="199" t="s">
        <v>0</v>
      </c>
      <c r="C5" s="197" t="s">
        <v>82</v>
      </c>
      <c r="D5" s="197" t="s">
        <v>83</v>
      </c>
      <c r="E5" s="197" t="s">
        <v>216</v>
      </c>
      <c r="F5" s="197" t="s">
        <v>84</v>
      </c>
      <c r="G5" s="197" t="s">
        <v>85</v>
      </c>
      <c r="H5" s="197" t="s">
        <v>192</v>
      </c>
      <c r="I5" s="197" t="s">
        <v>217</v>
      </c>
      <c r="J5" s="197" t="s">
        <v>86</v>
      </c>
      <c r="K5" s="197" t="s">
        <v>87</v>
      </c>
    </row>
    <row r="6" spans="2:13" ht="29.25" customHeight="1" x14ac:dyDescent="0.25">
      <c r="B6" s="265" t="s">
        <v>16</v>
      </c>
      <c r="C6" s="266"/>
      <c r="D6" s="266"/>
      <c r="E6" s="266"/>
      <c r="F6" s="266"/>
      <c r="G6" s="266"/>
      <c r="H6" s="266"/>
      <c r="I6" s="266"/>
      <c r="J6" s="266"/>
      <c r="K6" s="267"/>
    </row>
    <row r="7" spans="2:13" ht="29.25" customHeight="1" x14ac:dyDescent="0.3">
      <c r="B7" s="30" t="s">
        <v>53</v>
      </c>
      <c r="C7" s="31">
        <f>'APPENDIX 5'!D6</f>
        <v>62400</v>
      </c>
      <c r="D7" s="31">
        <f>'APPENDIX 6'!D6</f>
        <v>4576</v>
      </c>
      <c r="E7" s="31">
        <f>'APPENDIX 11'!D6</f>
        <v>259705</v>
      </c>
      <c r="F7" s="31">
        <f>'APPENDIX 7'!D6</f>
        <v>379168</v>
      </c>
      <c r="G7" s="31">
        <f>'APPENDIX 8'!D6</f>
        <v>158008</v>
      </c>
      <c r="H7" s="31">
        <f>'APPENDIX 10'!D6</f>
        <v>0</v>
      </c>
      <c r="I7" s="31">
        <f>'APPENDIX 9'!D6</f>
        <v>133</v>
      </c>
      <c r="J7" s="43">
        <f t="shared" ref="J7:J30" si="0">SUM(C7:I7)</f>
        <v>863990</v>
      </c>
      <c r="K7" s="32">
        <f t="shared" ref="K7:K31" si="1">IFERROR(J7/$J$32,0)*100</f>
        <v>2.0872944169373917</v>
      </c>
      <c r="M7" s="209"/>
    </row>
    <row r="8" spans="2:13" ht="29.25" customHeight="1" x14ac:dyDescent="0.3">
      <c r="B8" s="30" t="s">
        <v>313</v>
      </c>
      <c r="C8" s="31">
        <f>'APPENDIX 5'!D7</f>
        <v>139224</v>
      </c>
      <c r="D8" s="31">
        <f>'APPENDIX 6'!D7</f>
        <v>0</v>
      </c>
      <c r="E8" s="31">
        <f>'APPENDIX 11'!D7</f>
        <v>0</v>
      </c>
      <c r="F8" s="31">
        <f>'APPENDIX 7'!D7</f>
        <v>421158</v>
      </c>
      <c r="G8" s="31">
        <f>'APPENDIX 8'!D7</f>
        <v>329930</v>
      </c>
      <c r="H8" s="31">
        <f>'APPENDIX 10'!D7</f>
        <v>0</v>
      </c>
      <c r="I8" s="31">
        <f>'APPENDIX 9'!D7</f>
        <v>0</v>
      </c>
      <c r="J8" s="43">
        <f t="shared" si="0"/>
        <v>890312</v>
      </c>
      <c r="K8" s="32">
        <f t="shared" si="1"/>
        <v>2.1508851571573318</v>
      </c>
      <c r="M8" s="209"/>
    </row>
    <row r="9" spans="2:13" ht="29.25" customHeight="1" x14ac:dyDescent="0.3">
      <c r="B9" s="15" t="s">
        <v>208</v>
      </c>
      <c r="C9" s="31">
        <f>'APPENDIX 5'!D8</f>
        <v>3912364</v>
      </c>
      <c r="D9" s="31">
        <f>'APPENDIX 6'!D8</f>
        <v>909035</v>
      </c>
      <c r="E9" s="31">
        <f>'APPENDIX 11'!D8</f>
        <v>3918445</v>
      </c>
      <c r="F9" s="31">
        <f>'APPENDIX 7'!D8</f>
        <v>768825</v>
      </c>
      <c r="G9" s="31">
        <f>'APPENDIX 8'!D8</f>
        <v>688200</v>
      </c>
      <c r="H9" s="31">
        <f>'APPENDIX 10'!D8</f>
        <v>0</v>
      </c>
      <c r="I9" s="31">
        <f>'APPENDIX 9'!D8</f>
        <v>269307</v>
      </c>
      <c r="J9" s="43">
        <f t="shared" si="0"/>
        <v>10466176</v>
      </c>
      <c r="K9" s="32">
        <f t="shared" si="1"/>
        <v>25.285004145284233</v>
      </c>
      <c r="M9" s="209"/>
    </row>
    <row r="10" spans="2:13" ht="29.25" customHeight="1" x14ac:dyDescent="0.3">
      <c r="B10" s="15" t="s">
        <v>54</v>
      </c>
      <c r="C10" s="31">
        <f>'APPENDIX 5'!D9</f>
        <v>171214</v>
      </c>
      <c r="D10" s="31">
        <f>'APPENDIX 6'!D9</f>
        <v>0</v>
      </c>
      <c r="E10" s="31">
        <f>'APPENDIX 11'!D9</f>
        <v>0</v>
      </c>
      <c r="F10" s="31">
        <f>'APPENDIX 7'!D9</f>
        <v>49731</v>
      </c>
      <c r="G10" s="31">
        <f>'APPENDIX 8'!D9</f>
        <v>0</v>
      </c>
      <c r="H10" s="31">
        <f>'APPENDIX 10'!D9</f>
        <v>0</v>
      </c>
      <c r="I10" s="31">
        <f>'APPENDIX 9'!D9</f>
        <v>0</v>
      </c>
      <c r="J10" s="43">
        <f t="shared" si="0"/>
        <v>220945</v>
      </c>
      <c r="K10" s="32">
        <f t="shared" si="1"/>
        <v>0.53377616054610821</v>
      </c>
      <c r="M10" s="209"/>
    </row>
    <row r="11" spans="2:13" ht="29.25" customHeight="1" x14ac:dyDescent="0.3">
      <c r="B11" s="15" t="s">
        <v>55</v>
      </c>
      <c r="C11" s="31">
        <f>'APPENDIX 5'!D10</f>
        <v>527209</v>
      </c>
      <c r="D11" s="31">
        <f>'APPENDIX 6'!D10</f>
        <v>648889</v>
      </c>
      <c r="E11" s="31">
        <f>'APPENDIX 11'!D10</f>
        <v>378363</v>
      </c>
      <c r="F11" s="31">
        <f>'APPENDIX 7'!D10</f>
        <v>348412</v>
      </c>
      <c r="G11" s="31">
        <f>'APPENDIX 8'!D10</f>
        <v>1261494</v>
      </c>
      <c r="H11" s="31">
        <f>'APPENDIX 10'!D10</f>
        <v>0</v>
      </c>
      <c r="I11" s="31">
        <f>'APPENDIX 9'!D10</f>
        <v>0</v>
      </c>
      <c r="J11" s="43">
        <f t="shared" si="0"/>
        <v>3164367</v>
      </c>
      <c r="K11" s="32">
        <f t="shared" si="1"/>
        <v>7.6447245595908795</v>
      </c>
      <c r="M11" s="209"/>
    </row>
    <row r="12" spans="2:13" ht="29.25" customHeight="1" x14ac:dyDescent="0.3">
      <c r="B12" s="15" t="s">
        <v>23</v>
      </c>
      <c r="C12" s="31">
        <f>'APPENDIX 5'!D11</f>
        <v>139416</v>
      </c>
      <c r="D12" s="31">
        <f>'APPENDIX 6'!D11</f>
        <v>0</v>
      </c>
      <c r="E12" s="31">
        <f>'APPENDIX 11'!D11</f>
        <v>0</v>
      </c>
      <c r="F12" s="31">
        <f>'APPENDIX 7'!D11</f>
        <v>528</v>
      </c>
      <c r="G12" s="31">
        <f>'APPENDIX 8'!D11</f>
        <v>0</v>
      </c>
      <c r="H12" s="31">
        <f>'APPENDIX 10'!D11</f>
        <v>0</v>
      </c>
      <c r="I12" s="31">
        <f>'APPENDIX 9'!D11</f>
        <v>0</v>
      </c>
      <c r="J12" s="43">
        <f t="shared" si="0"/>
        <v>139944</v>
      </c>
      <c r="K12" s="32">
        <f t="shared" si="1"/>
        <v>0.33808762819463928</v>
      </c>
      <c r="M12" s="209"/>
    </row>
    <row r="13" spans="2:13" ht="29.25" customHeight="1" x14ac:dyDescent="0.3">
      <c r="B13" s="15" t="s">
        <v>56</v>
      </c>
      <c r="C13" s="31">
        <f>'APPENDIX 5'!D12</f>
        <v>0</v>
      </c>
      <c r="D13" s="31">
        <f>'APPENDIX 6'!D12</f>
        <v>0</v>
      </c>
      <c r="E13" s="31">
        <f>'APPENDIX 11'!D12</f>
        <v>0</v>
      </c>
      <c r="F13" s="31">
        <f>'APPENDIX 7'!D12</f>
        <v>52997</v>
      </c>
      <c r="G13" s="31">
        <f>'APPENDIX 8'!D12</f>
        <v>8490</v>
      </c>
      <c r="H13" s="31">
        <f>'APPENDIX 10'!D12</f>
        <v>0</v>
      </c>
      <c r="I13" s="31">
        <f>'APPENDIX 9'!D12</f>
        <v>0</v>
      </c>
      <c r="J13" s="43">
        <f t="shared" si="0"/>
        <v>61487</v>
      </c>
      <c r="K13" s="32">
        <f t="shared" si="1"/>
        <v>0.1485450894272265</v>
      </c>
      <c r="M13" s="209"/>
    </row>
    <row r="14" spans="2:13" ht="29.25" customHeight="1" x14ac:dyDescent="0.3">
      <c r="B14" s="15" t="s">
        <v>57</v>
      </c>
      <c r="C14" s="31">
        <f>'APPENDIX 5'!D13</f>
        <v>0</v>
      </c>
      <c r="D14" s="31">
        <f>'APPENDIX 6'!D13</f>
        <v>0</v>
      </c>
      <c r="E14" s="31">
        <f>'APPENDIX 11'!D13</f>
        <v>801228</v>
      </c>
      <c r="F14" s="31">
        <f>'APPENDIX 7'!D13</f>
        <v>26752</v>
      </c>
      <c r="G14" s="31">
        <f>'APPENDIX 8'!D13</f>
        <v>2944</v>
      </c>
      <c r="H14" s="31">
        <f>'APPENDIX 10'!D13</f>
        <v>0</v>
      </c>
      <c r="I14" s="31">
        <f>'APPENDIX 9'!D13</f>
        <v>0</v>
      </c>
      <c r="J14" s="43">
        <f t="shared" si="0"/>
        <v>830924</v>
      </c>
      <c r="K14" s="32">
        <f t="shared" si="1"/>
        <v>2.0074109956125481</v>
      </c>
      <c r="M14" s="209"/>
    </row>
    <row r="15" spans="2:13" ht="29.25" customHeight="1" x14ac:dyDescent="0.3">
      <c r="B15" s="15" t="s">
        <v>58</v>
      </c>
      <c r="C15" s="31">
        <f>'APPENDIX 5'!D14</f>
        <v>21626</v>
      </c>
      <c r="D15" s="31">
        <f>'APPENDIX 6'!D14</f>
        <v>0</v>
      </c>
      <c r="E15" s="31">
        <f>'APPENDIX 11'!D14</f>
        <v>0</v>
      </c>
      <c r="F15" s="31">
        <f>'APPENDIX 7'!D14</f>
        <v>34129</v>
      </c>
      <c r="G15" s="31">
        <f>'APPENDIX 8'!D14</f>
        <v>0</v>
      </c>
      <c r="H15" s="31">
        <f>'APPENDIX 10'!D14</f>
        <v>0</v>
      </c>
      <c r="I15" s="31">
        <f>'APPENDIX 9'!D14</f>
        <v>0</v>
      </c>
      <c r="J15" s="43">
        <f t="shared" si="0"/>
        <v>55755</v>
      </c>
      <c r="K15" s="32">
        <f t="shared" si="1"/>
        <v>0.13469727683925078</v>
      </c>
      <c r="M15" s="209"/>
    </row>
    <row r="16" spans="2:13" ht="29.25" customHeight="1" x14ac:dyDescent="0.3">
      <c r="B16" s="15" t="s">
        <v>59</v>
      </c>
      <c r="C16" s="31">
        <f>'APPENDIX 5'!D15</f>
        <v>1218533</v>
      </c>
      <c r="D16" s="31">
        <f>'APPENDIX 6'!D15</f>
        <v>464923</v>
      </c>
      <c r="E16" s="31">
        <f>'APPENDIX 11'!D15</f>
        <v>3396482</v>
      </c>
      <c r="F16" s="31">
        <f>'APPENDIX 7'!D15</f>
        <v>202193</v>
      </c>
      <c r="G16" s="31">
        <f>'APPENDIX 8'!D15</f>
        <v>131145</v>
      </c>
      <c r="H16" s="31">
        <f>'APPENDIX 10'!D15</f>
        <v>0</v>
      </c>
      <c r="I16" s="31">
        <f>'APPENDIX 9'!D15</f>
        <v>21746</v>
      </c>
      <c r="J16" s="43">
        <f t="shared" si="0"/>
        <v>5435022</v>
      </c>
      <c r="K16" s="32">
        <f t="shared" si="1"/>
        <v>13.130349976888503</v>
      </c>
      <c r="M16" s="209"/>
    </row>
    <row r="17" spans="2:16" ht="29.25" customHeight="1" x14ac:dyDescent="0.3">
      <c r="B17" s="15" t="s">
        <v>60</v>
      </c>
      <c r="C17" s="31">
        <f>'APPENDIX 5'!D16</f>
        <v>1664282</v>
      </c>
      <c r="D17" s="31">
        <f>'APPENDIX 6'!D16</f>
        <v>471307</v>
      </c>
      <c r="E17" s="31">
        <f>'APPENDIX 11'!D16</f>
        <v>3315871</v>
      </c>
      <c r="F17" s="31">
        <f>'APPENDIX 7'!D16</f>
        <v>474726</v>
      </c>
      <c r="G17" s="31">
        <f>'APPENDIX 8'!D16</f>
        <v>40890</v>
      </c>
      <c r="H17" s="31">
        <f>'APPENDIX 10'!D16</f>
        <v>0</v>
      </c>
      <c r="I17" s="31">
        <f>'APPENDIX 9'!D16</f>
        <v>0</v>
      </c>
      <c r="J17" s="43">
        <f t="shared" si="0"/>
        <v>5967076</v>
      </c>
      <c r="K17" s="32">
        <f t="shared" si="1"/>
        <v>14.415727520273505</v>
      </c>
      <c r="M17" s="209"/>
    </row>
    <row r="18" spans="2:16" ht="29.25" customHeight="1" x14ac:dyDescent="0.3">
      <c r="B18" s="15" t="s">
        <v>61</v>
      </c>
      <c r="C18" s="31">
        <f>'APPENDIX 5'!D17</f>
        <v>794165</v>
      </c>
      <c r="D18" s="31">
        <f>'APPENDIX 6'!D17</f>
        <v>357378</v>
      </c>
      <c r="E18" s="31">
        <f>'APPENDIX 11'!D17</f>
        <v>1318078</v>
      </c>
      <c r="F18" s="31">
        <f>'APPENDIX 7'!D17</f>
        <v>42658</v>
      </c>
      <c r="G18" s="31">
        <f>'APPENDIX 8'!D17</f>
        <v>0</v>
      </c>
      <c r="H18" s="31">
        <f>'APPENDIX 10'!D17</f>
        <v>0</v>
      </c>
      <c r="I18" s="31">
        <f>'APPENDIX 9'!D17</f>
        <v>0</v>
      </c>
      <c r="J18" s="43">
        <f t="shared" si="0"/>
        <v>2512279</v>
      </c>
      <c r="K18" s="32">
        <f t="shared" si="1"/>
        <v>6.069359518616019</v>
      </c>
      <c r="M18" s="209"/>
    </row>
    <row r="19" spans="2:16" ht="29.25" customHeight="1" x14ac:dyDescent="0.3">
      <c r="B19" s="15" t="s">
        <v>182</v>
      </c>
      <c r="C19" s="31">
        <f>'APPENDIX 5'!D18</f>
        <v>20510</v>
      </c>
      <c r="D19" s="31">
        <f>'APPENDIX 6'!D18</f>
        <v>115488</v>
      </c>
      <c r="E19" s="31">
        <f>'APPENDIX 11'!D18</f>
        <v>46364</v>
      </c>
      <c r="F19" s="31">
        <f>'APPENDIX 7'!D18</f>
        <v>19770</v>
      </c>
      <c r="G19" s="31">
        <f>'APPENDIX 8'!D18</f>
        <v>103178</v>
      </c>
      <c r="H19" s="31">
        <f>'APPENDIX 10'!D18</f>
        <v>0</v>
      </c>
      <c r="I19" s="31">
        <f>'APPENDIX 9'!D18</f>
        <v>0</v>
      </c>
      <c r="J19" s="43">
        <f t="shared" si="0"/>
        <v>305310</v>
      </c>
      <c r="K19" s="32">
        <f t="shared" si="1"/>
        <v>0.73759170642617988</v>
      </c>
      <c r="M19" s="209"/>
    </row>
    <row r="20" spans="2:16" ht="29.25" customHeight="1" x14ac:dyDescent="0.3">
      <c r="B20" s="15" t="s">
        <v>187</v>
      </c>
      <c r="C20" s="31">
        <f>'APPENDIX 5'!D19</f>
        <v>594836</v>
      </c>
      <c r="D20" s="31">
        <f>'APPENDIX 6'!D19</f>
        <v>93889</v>
      </c>
      <c r="E20" s="31">
        <f>'APPENDIX 11'!D19</f>
        <v>579360</v>
      </c>
      <c r="F20" s="31">
        <f>'APPENDIX 7'!D19</f>
        <v>211450</v>
      </c>
      <c r="G20" s="31">
        <f>'APPENDIX 8'!D19</f>
        <v>230750</v>
      </c>
      <c r="H20" s="31">
        <f>'APPENDIX 10'!D19</f>
        <v>0</v>
      </c>
      <c r="I20" s="31">
        <f>'APPENDIX 9'!D19</f>
        <v>495894</v>
      </c>
      <c r="J20" s="43">
        <f t="shared" si="0"/>
        <v>2206179</v>
      </c>
      <c r="K20" s="32">
        <f t="shared" si="1"/>
        <v>5.3298592685847277</v>
      </c>
      <c r="M20" s="209"/>
    </row>
    <row r="21" spans="2:16" ht="29.25" customHeight="1" x14ac:dyDescent="0.3">
      <c r="B21" s="15" t="s">
        <v>36</v>
      </c>
      <c r="C21" s="31">
        <f>'APPENDIX 5'!D20</f>
        <v>603332</v>
      </c>
      <c r="D21" s="31">
        <f>'APPENDIX 6'!D20</f>
        <v>876075</v>
      </c>
      <c r="E21" s="31">
        <f>'APPENDIX 11'!D20</f>
        <v>170129</v>
      </c>
      <c r="F21" s="31">
        <f>'APPENDIX 7'!D20</f>
        <v>53273</v>
      </c>
      <c r="G21" s="31">
        <f>'APPENDIX 8'!D20</f>
        <v>92251</v>
      </c>
      <c r="H21" s="31">
        <f>'APPENDIX 10'!D20</f>
        <v>0</v>
      </c>
      <c r="I21" s="31">
        <f>'APPENDIX 9'!D20</f>
        <v>7125</v>
      </c>
      <c r="J21" s="43">
        <f t="shared" si="0"/>
        <v>1802185</v>
      </c>
      <c r="K21" s="32">
        <f t="shared" si="1"/>
        <v>4.3538590594663296</v>
      </c>
      <c r="M21" s="209"/>
    </row>
    <row r="22" spans="2:16" ht="29.25" customHeight="1" x14ac:dyDescent="0.3">
      <c r="B22" s="80" t="s">
        <v>258</v>
      </c>
      <c r="C22" s="31">
        <f>'APPENDIX 5'!D21</f>
        <v>43114</v>
      </c>
      <c r="D22" s="31">
        <f>'APPENDIX 6'!D21</f>
        <v>0</v>
      </c>
      <c r="E22" s="31">
        <f>'APPENDIX 11'!D21</f>
        <v>0</v>
      </c>
      <c r="F22" s="31">
        <f>'APPENDIX 7'!D21</f>
        <v>88099</v>
      </c>
      <c r="G22" s="31">
        <f>'APPENDIX 8'!D21</f>
        <v>0</v>
      </c>
      <c r="H22" s="31">
        <f>'APPENDIX 10'!D21</f>
        <v>0</v>
      </c>
      <c r="I22" s="31">
        <f>'APPENDIX 9'!D21</f>
        <v>8126</v>
      </c>
      <c r="J22" s="43">
        <f t="shared" si="0"/>
        <v>139339</v>
      </c>
      <c r="K22" s="32">
        <f t="shared" si="1"/>
        <v>0.33662602201604103</v>
      </c>
      <c r="M22" s="209"/>
    </row>
    <row r="23" spans="2:16" ht="29.25" customHeight="1" x14ac:dyDescent="0.3">
      <c r="B23" s="15" t="s">
        <v>62</v>
      </c>
      <c r="C23" s="31">
        <f>'APPENDIX 5'!D22</f>
        <v>429753</v>
      </c>
      <c r="D23" s="31">
        <f>'APPENDIX 6'!D22</f>
        <v>0</v>
      </c>
      <c r="E23" s="31">
        <f>'APPENDIX 11'!D22</f>
        <v>0</v>
      </c>
      <c r="F23" s="31">
        <f>'APPENDIX 7'!D22</f>
        <v>168719</v>
      </c>
      <c r="G23" s="31">
        <f>'APPENDIX 8'!D22</f>
        <v>0</v>
      </c>
      <c r="H23" s="31">
        <f>'APPENDIX 10'!D22</f>
        <v>0</v>
      </c>
      <c r="I23" s="31">
        <f>'APPENDIX 9'!D22</f>
        <v>415000</v>
      </c>
      <c r="J23" s="43">
        <f t="shared" si="0"/>
        <v>1013472</v>
      </c>
      <c r="K23" s="32">
        <f t="shared" si="1"/>
        <v>2.4484246893162798</v>
      </c>
      <c r="M23" s="209"/>
    </row>
    <row r="24" spans="2:16" ht="29.25" customHeight="1" x14ac:dyDescent="0.3">
      <c r="B24" s="15" t="s">
        <v>63</v>
      </c>
      <c r="C24" s="31">
        <f>'APPENDIX 5'!D23</f>
        <v>360577</v>
      </c>
      <c r="D24" s="31">
        <f>'APPENDIX 6'!D23</f>
        <v>38344</v>
      </c>
      <c r="E24" s="31">
        <f>'APPENDIX 11'!D23</f>
        <v>80345</v>
      </c>
      <c r="F24" s="31">
        <f>'APPENDIX 7'!D23</f>
        <v>622303</v>
      </c>
      <c r="G24" s="31">
        <f>'APPENDIX 8'!D23</f>
        <v>356978</v>
      </c>
      <c r="H24" s="31">
        <f>'APPENDIX 10'!D23</f>
        <v>0</v>
      </c>
      <c r="I24" s="31">
        <f>'APPENDIX 9'!D23</f>
        <v>25698</v>
      </c>
      <c r="J24" s="43">
        <f t="shared" si="0"/>
        <v>1484245</v>
      </c>
      <c r="K24" s="32">
        <f t="shared" si="1"/>
        <v>3.5857548141381721</v>
      </c>
      <c r="M24" s="209"/>
    </row>
    <row r="25" spans="2:16" ht="29.25" customHeight="1" x14ac:dyDescent="0.3">
      <c r="B25" s="15" t="s">
        <v>185</v>
      </c>
      <c r="C25" s="31">
        <f>'APPENDIX 5'!D24</f>
        <v>76130</v>
      </c>
      <c r="D25" s="31">
        <f>'APPENDIX 6'!D24</f>
        <v>0</v>
      </c>
      <c r="E25" s="31">
        <f>'APPENDIX 11'!D24</f>
        <v>0</v>
      </c>
      <c r="F25" s="31">
        <f>'APPENDIX 7'!D24</f>
        <v>23512</v>
      </c>
      <c r="G25" s="31">
        <f>'APPENDIX 8'!D24</f>
        <v>104590</v>
      </c>
      <c r="H25" s="31">
        <f>'APPENDIX 10'!D24</f>
        <v>0</v>
      </c>
      <c r="I25" s="31">
        <f>'APPENDIX 9'!D24</f>
        <v>0</v>
      </c>
      <c r="J25" s="43">
        <f t="shared" si="0"/>
        <v>204232</v>
      </c>
      <c r="K25" s="32">
        <f t="shared" si="1"/>
        <v>0.49339959184707854</v>
      </c>
      <c r="M25" s="209"/>
    </row>
    <row r="26" spans="2:16" ht="29.25" customHeight="1" x14ac:dyDescent="0.3">
      <c r="B26" s="15" t="s">
        <v>186</v>
      </c>
      <c r="C26" s="31">
        <f>'APPENDIX 5'!D25</f>
        <v>19756</v>
      </c>
      <c r="D26" s="31">
        <f>'APPENDIX 6'!D25</f>
        <v>0</v>
      </c>
      <c r="E26" s="31">
        <f>'APPENDIX 11'!D25</f>
        <v>9091</v>
      </c>
      <c r="F26" s="31">
        <f>'APPENDIX 7'!D25</f>
        <v>2331</v>
      </c>
      <c r="G26" s="31">
        <f>'APPENDIX 8'!D25</f>
        <v>508</v>
      </c>
      <c r="H26" s="31">
        <f>'APPENDIX 10'!D25</f>
        <v>0</v>
      </c>
      <c r="I26" s="31">
        <f>'APPENDIX 9'!D25</f>
        <v>0</v>
      </c>
      <c r="J26" s="43">
        <f t="shared" si="0"/>
        <v>31686</v>
      </c>
      <c r="K26" s="32">
        <f t="shared" si="1"/>
        <v>7.6549509710851046E-2</v>
      </c>
      <c r="M26" s="209"/>
    </row>
    <row r="27" spans="2:16" ht="29.25" customHeight="1" x14ac:dyDescent="0.3">
      <c r="B27" s="15" t="s">
        <v>209</v>
      </c>
      <c r="C27" s="31">
        <f>'APPENDIX 5'!D26</f>
        <v>863027</v>
      </c>
      <c r="D27" s="31">
        <f>'APPENDIX 6'!D26</f>
        <v>87140</v>
      </c>
      <c r="E27" s="31">
        <f>'APPENDIX 11'!D26</f>
        <v>123982</v>
      </c>
      <c r="F27" s="31">
        <f>'APPENDIX 7'!D26</f>
        <v>318646</v>
      </c>
      <c r="G27" s="31">
        <f>'APPENDIX 8'!D26</f>
        <v>339692</v>
      </c>
      <c r="H27" s="31">
        <f>'APPENDIX 10'!D26</f>
        <v>0</v>
      </c>
      <c r="I27" s="31">
        <f>'APPENDIX 9'!D26</f>
        <v>418670</v>
      </c>
      <c r="J27" s="43">
        <f t="shared" si="0"/>
        <v>2151157</v>
      </c>
      <c r="K27" s="32">
        <f t="shared" si="1"/>
        <v>5.1969328303056628</v>
      </c>
      <c r="M27" s="209"/>
    </row>
    <row r="28" spans="2:16" ht="29.25" customHeight="1" x14ac:dyDescent="0.3">
      <c r="B28" s="15" t="s">
        <v>40</v>
      </c>
      <c r="C28" s="31">
        <f>'APPENDIX 5'!D27</f>
        <v>0</v>
      </c>
      <c r="D28" s="31">
        <f>'APPENDIX 6'!D27</f>
        <v>0</v>
      </c>
      <c r="E28" s="31">
        <f>'APPENDIX 11'!D27</f>
        <v>0</v>
      </c>
      <c r="F28" s="31">
        <f>'APPENDIX 7'!D27</f>
        <v>7740</v>
      </c>
      <c r="G28" s="31">
        <f>'APPENDIX 8'!D27</f>
        <v>13793</v>
      </c>
      <c r="H28" s="31">
        <f>'APPENDIX 10'!D27</f>
        <v>0</v>
      </c>
      <c r="I28" s="31">
        <f>'APPENDIX 9'!D27</f>
        <v>0</v>
      </c>
      <c r="J28" s="43">
        <f t="shared" si="0"/>
        <v>21533</v>
      </c>
      <c r="K28" s="32">
        <f t="shared" si="1"/>
        <v>5.2021100568192757E-2</v>
      </c>
      <c r="M28" s="209"/>
    </row>
    <row r="29" spans="2:16" ht="29.25" customHeight="1" x14ac:dyDescent="0.3">
      <c r="B29" s="15" t="s">
        <v>64</v>
      </c>
      <c r="C29" s="31">
        <f>'APPENDIX 5'!D28</f>
        <v>9138</v>
      </c>
      <c r="D29" s="31">
        <f>'APPENDIX 6'!D28</f>
        <v>0</v>
      </c>
      <c r="E29" s="31">
        <f>'APPENDIX 11'!D28</f>
        <v>117814</v>
      </c>
      <c r="F29" s="31">
        <f>'APPENDIX 7'!D28</f>
        <v>106840</v>
      </c>
      <c r="G29" s="31">
        <f>'APPENDIX 8'!D28</f>
        <v>3205</v>
      </c>
      <c r="H29" s="31">
        <f>'APPENDIX 10'!D28</f>
        <v>0</v>
      </c>
      <c r="I29" s="31">
        <f>'APPENDIX 9'!D28</f>
        <v>1727</v>
      </c>
      <c r="J29" s="43">
        <f t="shared" si="0"/>
        <v>238724</v>
      </c>
      <c r="K29" s="32">
        <f t="shared" si="1"/>
        <v>0.57672805517304826</v>
      </c>
      <c r="M29" s="209"/>
    </row>
    <row r="30" spans="2:16" ht="29.25" customHeight="1" x14ac:dyDescent="0.3">
      <c r="B30" s="15" t="s">
        <v>65</v>
      </c>
      <c r="C30" s="31">
        <f>'APPENDIX 5'!D29</f>
        <v>10391</v>
      </c>
      <c r="D30" s="31">
        <f>'APPENDIX 6'!D29</f>
        <v>0</v>
      </c>
      <c r="E30" s="31">
        <f>'APPENDIX 11'!D29</f>
        <v>0</v>
      </c>
      <c r="F30" s="31">
        <f>'APPENDIX 7'!D29</f>
        <v>8569</v>
      </c>
      <c r="G30" s="31">
        <f>'APPENDIX 8'!D29</f>
        <v>0</v>
      </c>
      <c r="H30" s="31">
        <f>'APPENDIX 10'!D29</f>
        <v>0</v>
      </c>
      <c r="I30" s="31">
        <f>'APPENDIX 9'!D29</f>
        <v>0</v>
      </c>
      <c r="J30" s="43">
        <f t="shared" si="0"/>
        <v>18960</v>
      </c>
      <c r="K30" s="32">
        <f t="shared" si="1"/>
        <v>4.5805046522683079E-2</v>
      </c>
      <c r="M30" s="209"/>
    </row>
    <row r="31" spans="2:16" ht="29.25" customHeight="1" x14ac:dyDescent="0.3">
      <c r="B31" s="15" t="s">
        <v>66</v>
      </c>
      <c r="C31" s="31">
        <f>'APPENDIX 5'!D30</f>
        <v>310931</v>
      </c>
      <c r="D31" s="31">
        <f>'APPENDIX 6'!D30</f>
        <v>0</v>
      </c>
      <c r="E31" s="31">
        <f>'APPENDIX 11'!D30</f>
        <v>61756</v>
      </c>
      <c r="F31" s="31">
        <f>'APPENDIX 7'!D30</f>
        <v>213193</v>
      </c>
      <c r="G31" s="31">
        <f>'APPENDIX 8'!D30</f>
        <v>216339</v>
      </c>
      <c r="H31" s="31">
        <f>'APPENDIX 10'!D30</f>
        <v>0</v>
      </c>
      <c r="I31" s="31">
        <f>'APPENDIX 9'!D30</f>
        <v>365301</v>
      </c>
      <c r="J31" s="43">
        <f t="shared" ref="J31" si="2">SUM(C31:I31)</f>
        <v>1167520</v>
      </c>
      <c r="K31" s="32">
        <f t="shared" si="1"/>
        <v>2.8205858605571175</v>
      </c>
      <c r="M31" s="209"/>
    </row>
    <row r="32" spans="2:16" s="20" customFormat="1" ht="29.25" customHeight="1" x14ac:dyDescent="0.25">
      <c r="B32" s="87" t="s">
        <v>47</v>
      </c>
      <c r="C32" s="88">
        <f t="shared" ref="C32:K32" si="3">SUM(C7:C31)</f>
        <v>11991928</v>
      </c>
      <c r="D32" s="88">
        <f t="shared" si="3"/>
        <v>4067044</v>
      </c>
      <c r="E32" s="88">
        <f t="shared" si="3"/>
        <v>14577013</v>
      </c>
      <c r="F32" s="88">
        <f t="shared" si="3"/>
        <v>4645722</v>
      </c>
      <c r="G32" s="88">
        <f t="shared" si="3"/>
        <v>4082385</v>
      </c>
      <c r="H32" s="88">
        <f t="shared" si="3"/>
        <v>0</v>
      </c>
      <c r="I32" s="88">
        <f t="shared" si="3"/>
        <v>2028727</v>
      </c>
      <c r="J32" s="88">
        <f t="shared" si="3"/>
        <v>41392819</v>
      </c>
      <c r="K32" s="88">
        <f t="shared" si="3"/>
        <v>100.00000000000001</v>
      </c>
      <c r="L32" s="9"/>
      <c r="M32" s="209"/>
      <c r="N32" s="9"/>
      <c r="O32" s="9"/>
      <c r="P32" s="9"/>
    </row>
    <row r="33" spans="2:16" s="20" customFormat="1" ht="29.25" customHeight="1" x14ac:dyDescent="0.25">
      <c r="B33" s="261" t="s">
        <v>48</v>
      </c>
      <c r="C33" s="262"/>
      <c r="D33" s="262"/>
      <c r="E33" s="262"/>
      <c r="F33" s="262"/>
      <c r="G33" s="262"/>
      <c r="H33" s="262"/>
      <c r="I33" s="262"/>
      <c r="J33" s="262"/>
      <c r="K33" s="263"/>
      <c r="L33" s="9"/>
      <c r="M33" s="209"/>
      <c r="N33" s="9"/>
      <c r="O33" s="9"/>
      <c r="P33" s="9"/>
    </row>
    <row r="34" spans="2:16" s="11" customFormat="1" ht="29.25" customHeight="1" x14ac:dyDescent="0.3">
      <c r="B34" s="22" t="s">
        <v>49</v>
      </c>
      <c r="C34" s="31">
        <v>197</v>
      </c>
      <c r="D34" s="31">
        <f>'APPENDIX 6'!D33</f>
        <v>0</v>
      </c>
      <c r="E34" s="31">
        <f>'APPENDIX 11'!D33</f>
        <v>0</v>
      </c>
      <c r="F34" s="31">
        <v>25383</v>
      </c>
      <c r="G34" s="31">
        <f>'APPENDIX 8'!D33</f>
        <v>0</v>
      </c>
      <c r="H34" s="31">
        <f>'APPENDIX 10'!D33</f>
        <v>0</v>
      </c>
      <c r="I34" s="31">
        <f>'APPENDIX 9'!D33</f>
        <v>0</v>
      </c>
      <c r="J34" s="43">
        <f t="shared" ref="J34:J36" si="4">SUM(C34:I34)</f>
        <v>25580</v>
      </c>
      <c r="K34" s="32">
        <f>IFERROR(J34/$J$37,0)*100</f>
        <v>6.2506872579324844</v>
      </c>
      <c r="L34" s="9"/>
      <c r="M34" s="209"/>
      <c r="N34" s="9"/>
      <c r="O34" s="9"/>
      <c r="P34" s="9"/>
    </row>
    <row r="35" spans="2:16" s="11" customFormat="1" ht="29.25" customHeight="1" x14ac:dyDescent="0.3">
      <c r="B35" s="22" t="s">
        <v>81</v>
      </c>
      <c r="C35" s="31">
        <v>11019</v>
      </c>
      <c r="D35" s="31">
        <f>'APPENDIX 6'!D34</f>
        <v>0</v>
      </c>
      <c r="E35" s="31">
        <f>'APPENDIX 11'!D34</f>
        <v>0</v>
      </c>
      <c r="F35" s="31">
        <v>343619</v>
      </c>
      <c r="G35" s="31">
        <f>'APPENDIX 8'!D34</f>
        <v>0</v>
      </c>
      <c r="H35" s="31">
        <f>'APPENDIX 10'!D34</f>
        <v>0</v>
      </c>
      <c r="I35" s="31">
        <f>'APPENDIX 9'!D34</f>
        <v>0</v>
      </c>
      <c r="J35" s="43">
        <f t="shared" si="4"/>
        <v>354638</v>
      </c>
      <c r="K35" s="32">
        <f t="shared" ref="K35:K36" si="5">IFERROR(J35/$J$37,0)*100</f>
        <v>86.658765745842857</v>
      </c>
      <c r="L35" s="9"/>
      <c r="M35" s="209"/>
      <c r="N35" s="9"/>
      <c r="O35" s="9"/>
      <c r="P35" s="9"/>
    </row>
    <row r="36" spans="2:16" s="11" customFormat="1" ht="29.25" customHeight="1" x14ac:dyDescent="0.3">
      <c r="B36" s="22" t="s">
        <v>50</v>
      </c>
      <c r="C36" s="31">
        <v>2902</v>
      </c>
      <c r="D36" s="31">
        <f>'APPENDIX 6'!D35</f>
        <v>0</v>
      </c>
      <c r="E36" s="31">
        <f>'APPENDIX 11'!D35</f>
        <v>0</v>
      </c>
      <c r="F36" s="31">
        <v>26115</v>
      </c>
      <c r="G36" s="31">
        <f>'APPENDIX 8'!D35</f>
        <v>0</v>
      </c>
      <c r="H36" s="31">
        <f>'APPENDIX 10'!D35</f>
        <v>0</v>
      </c>
      <c r="I36" s="31">
        <f>'APPENDIX 9'!D35</f>
        <v>0</v>
      </c>
      <c r="J36" s="43">
        <f t="shared" si="4"/>
        <v>29017</v>
      </c>
      <c r="K36" s="32">
        <f t="shared" si="5"/>
        <v>7.0905469962246626</v>
      </c>
      <c r="L36" s="9"/>
      <c r="M36" s="209"/>
      <c r="N36" s="9"/>
      <c r="O36" s="9"/>
      <c r="P36" s="9"/>
    </row>
    <row r="37" spans="2:16" s="20" customFormat="1" ht="29.25" customHeight="1" x14ac:dyDescent="0.25">
      <c r="B37" s="87" t="s">
        <v>47</v>
      </c>
      <c r="C37" s="89">
        <f>SUM(C34:C36)</f>
        <v>14118</v>
      </c>
      <c r="D37" s="90">
        <f t="shared" ref="D37:J37" si="6">SUM(D34:D36)</f>
        <v>0</v>
      </c>
      <c r="E37" s="90">
        <f t="shared" si="6"/>
        <v>0</v>
      </c>
      <c r="F37" s="90">
        <f t="shared" si="6"/>
        <v>395117</v>
      </c>
      <c r="G37" s="90">
        <f t="shared" si="6"/>
        <v>0</v>
      </c>
      <c r="H37" s="90">
        <f t="shared" si="6"/>
        <v>0</v>
      </c>
      <c r="I37" s="90">
        <f t="shared" si="6"/>
        <v>0</v>
      </c>
      <c r="J37" s="90">
        <f t="shared" si="6"/>
        <v>409235</v>
      </c>
      <c r="K37" s="91">
        <f>SUM(K34:K36)</f>
        <v>100</v>
      </c>
      <c r="L37" s="9"/>
      <c r="M37" s="209"/>
      <c r="N37" s="9"/>
      <c r="O37" s="9"/>
      <c r="P37" s="9"/>
    </row>
    <row r="38" spans="2:16" s="14" customFormat="1" ht="18" customHeight="1" x14ac:dyDescent="0.25">
      <c r="B38" s="264" t="s">
        <v>52</v>
      </c>
      <c r="C38" s="264"/>
      <c r="D38" s="264"/>
      <c r="E38" s="264"/>
      <c r="F38" s="264"/>
      <c r="G38" s="264"/>
      <c r="H38" s="264"/>
      <c r="I38" s="264"/>
      <c r="J38" s="264"/>
      <c r="K38" s="264"/>
      <c r="L38" s="9"/>
      <c r="M38" s="9"/>
      <c r="N38" s="9"/>
      <c r="O38" s="9"/>
      <c r="P38" s="9"/>
    </row>
    <row r="39" spans="2:16" s="44" customFormat="1" ht="18" customHeight="1" x14ac:dyDescent="0.3">
      <c r="L39" s="9"/>
      <c r="M39" s="9"/>
      <c r="N39" s="9"/>
      <c r="O39" s="9"/>
      <c r="P39" s="9"/>
    </row>
    <row r="40" spans="2:16" ht="18" customHeight="1" x14ac:dyDescent="0.25">
      <c r="B40" s="9" t="s">
        <v>47</v>
      </c>
    </row>
    <row r="42" spans="2:16" ht="18" customHeight="1" x14ac:dyDescent="0.25">
      <c r="C42" s="209"/>
      <c r="D42" s="209"/>
      <c r="E42" s="209"/>
      <c r="F42" s="209"/>
      <c r="G42" s="209"/>
      <c r="H42" s="209"/>
      <c r="I42" s="209"/>
      <c r="J42" s="209"/>
    </row>
    <row r="43" spans="2:16" ht="18" customHeight="1" x14ac:dyDescent="0.25">
      <c r="C43" s="209"/>
      <c r="D43" s="209"/>
      <c r="E43" s="209"/>
      <c r="F43" s="209"/>
      <c r="G43" s="209"/>
      <c r="H43" s="209"/>
      <c r="I43" s="209"/>
      <c r="J43" s="209"/>
      <c r="K43" s="209"/>
    </row>
  </sheetData>
  <sheetProtection password="E931"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7"/>
  <sheetViews>
    <sheetView showGridLines="0" zoomScale="59" zoomScaleNormal="59" workbookViewId="0">
      <selection activeCell="C6" sqref="C6"/>
    </sheetView>
  </sheetViews>
  <sheetFormatPr defaultRowHeight="15" x14ac:dyDescent="0.25"/>
  <cols>
    <col min="1" max="1" width="14.140625" style="9" customWidth="1"/>
    <col min="2" max="2" width="56.5703125" style="9" customWidth="1"/>
    <col min="3" max="10" width="25.140625" style="9" customWidth="1"/>
    <col min="11" max="11" width="11.5703125" style="9" bestFit="1" customWidth="1"/>
    <col min="12" max="16384" width="9.140625" style="9"/>
  </cols>
  <sheetData>
    <row r="2" spans="2:10" ht="6.75" customHeight="1" x14ac:dyDescent="0.25"/>
    <row r="3" spans="2:10" ht="21" customHeight="1" x14ac:dyDescent="0.25">
      <c r="B3" s="268" t="s">
        <v>286</v>
      </c>
      <c r="C3" s="268"/>
      <c r="D3" s="268"/>
      <c r="E3" s="268"/>
      <c r="F3" s="268"/>
      <c r="G3" s="268"/>
      <c r="H3" s="268"/>
      <c r="I3" s="268"/>
      <c r="J3" s="268"/>
    </row>
    <row r="4" spans="2:10" s="11" customFormat="1" ht="39" customHeight="1" x14ac:dyDescent="0.25">
      <c r="B4" s="92" t="s">
        <v>0</v>
      </c>
      <c r="C4" s="93" t="s">
        <v>82</v>
      </c>
      <c r="D4" s="93" t="s">
        <v>83</v>
      </c>
      <c r="E4" s="93" t="s">
        <v>216</v>
      </c>
      <c r="F4" s="93" t="s">
        <v>84</v>
      </c>
      <c r="G4" s="93" t="s">
        <v>85</v>
      </c>
      <c r="H4" s="93" t="s">
        <v>192</v>
      </c>
      <c r="I4" s="93" t="s">
        <v>217</v>
      </c>
      <c r="J4" s="94" t="s">
        <v>86</v>
      </c>
    </row>
    <row r="5" spans="2:10" ht="27.75" customHeight="1" x14ac:dyDescent="0.25">
      <c r="B5" s="265" t="s">
        <v>16</v>
      </c>
      <c r="C5" s="266"/>
      <c r="D5" s="266"/>
      <c r="E5" s="266"/>
      <c r="F5" s="266"/>
      <c r="G5" s="266"/>
      <c r="H5" s="266"/>
      <c r="I5" s="266"/>
      <c r="J5" s="267"/>
    </row>
    <row r="6" spans="2:10" ht="27.75" customHeight="1" x14ac:dyDescent="0.3">
      <c r="B6" s="30" t="s">
        <v>208</v>
      </c>
      <c r="C6" s="45">
        <f>IFERROR(('APPENDIX 3'!C9/'APPENDIX 3'!C$32)*100,0)</f>
        <v>32.624979069253918</v>
      </c>
      <c r="D6" s="45">
        <f>IFERROR(('APPENDIX 3'!D9/'APPENDIX 3'!D$32)*100,0)</f>
        <v>22.351245769654817</v>
      </c>
      <c r="E6" s="45">
        <f>IFERROR(('APPENDIX 3'!E9/'APPENDIX 3'!E$32)*100,0)</f>
        <v>26.880987209107932</v>
      </c>
      <c r="F6" s="45">
        <f>IFERROR(('APPENDIX 3'!F9/'APPENDIX 3'!F$32)*100,0)</f>
        <v>16.549096136187227</v>
      </c>
      <c r="G6" s="45">
        <f>IFERROR(('APPENDIX 3'!G9/'APPENDIX 3'!G$32)*100,0)</f>
        <v>16.857792687362902</v>
      </c>
      <c r="H6" s="45">
        <f>IFERROR(('APPENDIX 3'!H9/'APPENDIX 3'!H$32)*100,0)</f>
        <v>0</v>
      </c>
      <c r="I6" s="45">
        <f>IFERROR(('APPENDIX 3'!I9/'APPENDIX 3'!I$32)*100,0)</f>
        <v>13.274679146085205</v>
      </c>
      <c r="J6" s="183">
        <f>IFERROR(('APPENDIX 3'!J9/'APPENDIX 3'!J$32)*100,0)</f>
        <v>25.285004145284233</v>
      </c>
    </row>
    <row r="7" spans="2:10" ht="27.75" customHeight="1" x14ac:dyDescent="0.3">
      <c r="B7" s="30" t="s">
        <v>60</v>
      </c>
      <c r="C7" s="45">
        <f>IFERROR(('APPENDIX 3'!C17/'APPENDIX 3'!C$32)*100,0)</f>
        <v>13.878352171560737</v>
      </c>
      <c r="D7" s="45">
        <f>IFERROR(('APPENDIX 3'!D17/'APPENDIX 3'!D$32)*100,0)</f>
        <v>11.588441138084564</v>
      </c>
      <c r="E7" s="45">
        <f>IFERROR(('APPENDIX 3'!E17/'APPENDIX 3'!E$32)*100,0)</f>
        <v>22.747259675216043</v>
      </c>
      <c r="F7" s="45">
        <f>IFERROR(('APPENDIX 3'!F17/'APPENDIX 3'!F$32)*100,0)</f>
        <v>10.218562367700866</v>
      </c>
      <c r="G7" s="45">
        <f>IFERROR(('APPENDIX 3'!G17/'APPENDIX 3'!G$32)*100,0)</f>
        <v>1.001620376324134</v>
      </c>
      <c r="H7" s="45">
        <f>IFERROR(('APPENDIX 3'!H17/'APPENDIX 3'!H$32)*100,0)</f>
        <v>0</v>
      </c>
      <c r="I7" s="45">
        <f>IFERROR(('APPENDIX 3'!I17/'APPENDIX 3'!I$32)*100,0)</f>
        <v>0</v>
      </c>
      <c r="J7" s="183">
        <f>IFERROR(('APPENDIX 3'!J17/'APPENDIX 3'!J$32)*100,0)</f>
        <v>14.415727520273505</v>
      </c>
    </row>
    <row r="8" spans="2:10" ht="27.75" customHeight="1" x14ac:dyDescent="0.3">
      <c r="B8" s="30" t="s">
        <v>59</v>
      </c>
      <c r="C8" s="45">
        <f>IFERROR(('APPENDIX 3'!C16/'APPENDIX 3'!C$32)*100,0)</f>
        <v>10.161276818873494</v>
      </c>
      <c r="D8" s="45">
        <f>IFERROR(('APPENDIX 3'!D16/'APPENDIX 3'!D$32)*100,0)</f>
        <v>11.431472096195664</v>
      </c>
      <c r="E8" s="45">
        <f>IFERROR(('APPENDIX 3'!E16/'APPENDIX 3'!E$32)*100,0)</f>
        <v>23.300260485464342</v>
      </c>
      <c r="F8" s="45">
        <f>IFERROR(('APPENDIX 3'!F16/'APPENDIX 3'!F$32)*100,0)</f>
        <v>4.3522406205106545</v>
      </c>
      <c r="G8" s="45">
        <f>IFERROR(('APPENDIX 3'!G16/'APPENDIX 3'!G$32)*100,0)</f>
        <v>3.2124603632435451</v>
      </c>
      <c r="H8" s="45">
        <f>IFERROR(('APPENDIX 3'!H16/'APPENDIX 3'!H$32)*100,0)</f>
        <v>0</v>
      </c>
      <c r="I8" s="45">
        <f>IFERROR(('APPENDIX 3'!I16/'APPENDIX 3'!I$32)*100,0)</f>
        <v>1.0719037110463852</v>
      </c>
      <c r="J8" s="183">
        <f>IFERROR(('APPENDIX 3'!J16/'APPENDIX 3'!J$32)*100,0)</f>
        <v>13.130349976888503</v>
      </c>
    </row>
    <row r="9" spans="2:10" ht="27.75" customHeight="1" x14ac:dyDescent="0.3">
      <c r="B9" s="30" t="s">
        <v>55</v>
      </c>
      <c r="C9" s="45">
        <f>IFERROR(('APPENDIX 3'!C11/'APPENDIX 3'!C$32)*100,0)</f>
        <v>4.3963656219416922</v>
      </c>
      <c r="D9" s="45">
        <f>IFERROR(('APPENDIX 3'!D11/'APPENDIX 3'!D$32)*100,0)</f>
        <v>15.954806488447137</v>
      </c>
      <c r="E9" s="45">
        <f>IFERROR(('APPENDIX 3'!E11/'APPENDIX 3'!E$32)*100,0)</f>
        <v>2.5956140671617707</v>
      </c>
      <c r="F9" s="45">
        <f>IFERROR(('APPENDIX 3'!F11/'APPENDIX 3'!F$32)*100,0)</f>
        <v>7.499630843171416</v>
      </c>
      <c r="G9" s="45">
        <f>IFERROR(('APPENDIX 3'!G11/'APPENDIX 3'!G$32)*100,0)</f>
        <v>30.900907190282151</v>
      </c>
      <c r="H9" s="45">
        <f>IFERROR(('APPENDIX 3'!H11/'APPENDIX 3'!H$32)*100,0)</f>
        <v>0</v>
      </c>
      <c r="I9" s="45">
        <f>IFERROR(('APPENDIX 3'!I11/'APPENDIX 3'!I$32)*100,0)</f>
        <v>0</v>
      </c>
      <c r="J9" s="183">
        <f>IFERROR(('APPENDIX 3'!J11/'APPENDIX 3'!J$32)*100,0)</f>
        <v>7.6447245595908795</v>
      </c>
    </row>
    <row r="10" spans="2:10" ht="27.75" customHeight="1" x14ac:dyDescent="0.3">
      <c r="B10" s="30" t="s">
        <v>61</v>
      </c>
      <c r="C10" s="45">
        <f>IFERROR(('APPENDIX 3'!C18/'APPENDIX 3'!C$32)*100,0)</f>
        <v>6.6224963992445582</v>
      </c>
      <c r="D10" s="45">
        <f>IFERROR(('APPENDIX 3'!D18/'APPENDIX 3'!D$32)*100,0)</f>
        <v>8.7871682725832336</v>
      </c>
      <c r="E10" s="45">
        <f>IFERROR(('APPENDIX 3'!E18/'APPENDIX 3'!E$32)*100,0)</f>
        <v>9.0421679667844153</v>
      </c>
      <c r="F10" s="45">
        <f>IFERROR(('APPENDIX 3'!F18/'APPENDIX 3'!F$32)*100,0)</f>
        <v>0.91822110750492614</v>
      </c>
      <c r="G10" s="45">
        <f>IFERROR(('APPENDIX 3'!G18/'APPENDIX 3'!G$32)*100,0)</f>
        <v>0</v>
      </c>
      <c r="H10" s="45">
        <f>IFERROR(('APPENDIX 3'!H18/'APPENDIX 3'!H$32)*100,0)</f>
        <v>0</v>
      </c>
      <c r="I10" s="45">
        <f>IFERROR(('APPENDIX 3'!I18/'APPENDIX 3'!I$32)*100,0)</f>
        <v>0</v>
      </c>
      <c r="J10" s="183">
        <f>IFERROR(('APPENDIX 3'!J18/'APPENDIX 3'!J$32)*100,0)</f>
        <v>6.069359518616019</v>
      </c>
    </row>
    <row r="11" spans="2:10" ht="27.75" customHeight="1" x14ac:dyDescent="0.3">
      <c r="B11" s="30" t="s">
        <v>187</v>
      </c>
      <c r="C11" s="45">
        <f>IFERROR(('APPENDIX 3'!C20/'APPENDIX 3'!C$32)*100,0)</f>
        <v>4.9603032973513521</v>
      </c>
      <c r="D11" s="45">
        <f>IFERROR(('APPENDIX 3'!D20/'APPENDIX 3'!D$32)*100,0)</f>
        <v>2.3085317001733938</v>
      </c>
      <c r="E11" s="45">
        <f>IFERROR(('APPENDIX 3'!E20/'APPENDIX 3'!E$32)*100,0)</f>
        <v>3.9744768012486511</v>
      </c>
      <c r="F11" s="45">
        <f>IFERROR(('APPENDIX 3'!F20/'APPENDIX 3'!F$32)*100,0)</f>
        <v>4.5514992072276383</v>
      </c>
      <c r="G11" s="45">
        <f>IFERROR(('APPENDIX 3'!G20/'APPENDIX 3'!G$32)*100,0)</f>
        <v>5.6523331336951319</v>
      </c>
      <c r="H11" s="45">
        <f>IFERROR(('APPENDIX 3'!H20/'APPENDIX 3'!H$32)*100,0)</f>
        <v>0</v>
      </c>
      <c r="I11" s="45">
        <f>IFERROR(('APPENDIX 3'!I20/'APPENDIX 3'!I$32)*100,0)</f>
        <v>24.443604289783689</v>
      </c>
      <c r="J11" s="183">
        <f>IFERROR(('APPENDIX 3'!J20/'APPENDIX 3'!J$32)*100,0)</f>
        <v>5.3298592685847277</v>
      </c>
    </row>
    <row r="12" spans="2:10" ht="27.75" customHeight="1" x14ac:dyDescent="0.3">
      <c r="B12" s="30" t="s">
        <v>209</v>
      </c>
      <c r="C12" s="45">
        <f>IFERROR(('APPENDIX 3'!C27/'APPENDIX 3'!C$32)*100,0)</f>
        <v>7.1967326688419071</v>
      </c>
      <c r="D12" s="45">
        <f>IFERROR(('APPENDIX 3'!D27/'APPENDIX 3'!D$32)*100,0)</f>
        <v>2.1425880811714846</v>
      </c>
      <c r="E12" s="45">
        <f>IFERROR(('APPENDIX 3'!E27/'APPENDIX 3'!E$32)*100,0)</f>
        <v>0.85053090094657935</v>
      </c>
      <c r="F12" s="45">
        <f>IFERROR(('APPENDIX 3'!F27/'APPENDIX 3'!F$32)*100,0)</f>
        <v>6.8589123498995415</v>
      </c>
      <c r="G12" s="45">
        <f>IFERROR(('APPENDIX 3'!G27/'APPENDIX 3'!G$32)*100,0)</f>
        <v>8.3209202463755858</v>
      </c>
      <c r="H12" s="45">
        <f>IFERROR(('APPENDIX 3'!H27/'APPENDIX 3'!H$32)*100,0)</f>
        <v>0</v>
      </c>
      <c r="I12" s="45">
        <f>IFERROR(('APPENDIX 3'!I27/'APPENDIX 3'!I$32)*100,0)</f>
        <v>20.637079311311972</v>
      </c>
      <c r="J12" s="183">
        <f>IFERROR(('APPENDIX 3'!J27/'APPENDIX 3'!J$32)*100,0)</f>
        <v>5.1969328303056628</v>
      </c>
    </row>
    <row r="13" spans="2:10" ht="27.75" customHeight="1" x14ac:dyDescent="0.3">
      <c r="B13" s="30" t="s">
        <v>36</v>
      </c>
      <c r="C13" s="45">
        <f>IFERROR(('APPENDIX 3'!C21/'APPENDIX 3'!C$32)*100,0)</f>
        <v>5.0311509542085311</v>
      </c>
      <c r="D13" s="45">
        <f>IFERROR(('APPENDIX 3'!D21/'APPENDIX 3'!D$32)*100,0)</f>
        <v>21.540829162408865</v>
      </c>
      <c r="E13" s="45">
        <f>IFERROR(('APPENDIX 3'!E21/'APPENDIX 3'!E$32)*100,0)</f>
        <v>1.167104673639243</v>
      </c>
      <c r="F13" s="45">
        <f>IFERROR(('APPENDIX 3'!F21/'APPENDIX 3'!F$32)*100,0)</f>
        <v>1.1467108879954504</v>
      </c>
      <c r="G13" s="45">
        <f>IFERROR(('APPENDIX 3'!G21/'APPENDIX 3'!G$32)*100,0)</f>
        <v>2.2597329747194346</v>
      </c>
      <c r="H13" s="45">
        <f>IFERROR(('APPENDIX 3'!H21/'APPENDIX 3'!H$32)*100,0)</f>
        <v>0</v>
      </c>
      <c r="I13" s="45">
        <f>IFERROR(('APPENDIX 3'!I21/'APPENDIX 3'!I$32)*100,0)</f>
        <v>0.35120546036997585</v>
      </c>
      <c r="J13" s="183">
        <f>IFERROR(('APPENDIX 3'!J21/'APPENDIX 3'!J$32)*100,0)</f>
        <v>4.3538590594663296</v>
      </c>
    </row>
    <row r="14" spans="2:10" ht="27.75" customHeight="1" x14ac:dyDescent="0.3">
      <c r="B14" s="30" t="s">
        <v>63</v>
      </c>
      <c r="C14" s="45">
        <f>IFERROR(('APPENDIX 3'!C24/'APPENDIX 3'!C$32)*100,0)</f>
        <v>3.0068309282710834</v>
      </c>
      <c r="D14" s="45">
        <f>IFERROR(('APPENDIX 3'!D24/'APPENDIX 3'!D$32)*100,0)</f>
        <v>0.9427977666334566</v>
      </c>
      <c r="E14" s="45">
        <f>IFERROR(('APPENDIX 3'!E24/'APPENDIX 3'!E$32)*100,0)</f>
        <v>0.55117601939437111</v>
      </c>
      <c r="F14" s="45">
        <f>IFERROR(('APPENDIX 3'!F24/'APPENDIX 3'!F$32)*100,0)</f>
        <v>13.395183784135167</v>
      </c>
      <c r="G14" s="45">
        <f>IFERROR(('APPENDIX 3'!G24/'APPENDIX 3'!G$32)*100,0)</f>
        <v>8.7443491978341079</v>
      </c>
      <c r="H14" s="45">
        <f>IFERROR(('APPENDIX 3'!H24/'APPENDIX 3'!H$32)*100,0)</f>
        <v>0</v>
      </c>
      <c r="I14" s="45">
        <f>IFERROR(('APPENDIX 3'!I24/'APPENDIX 3'!I$32)*100,0)</f>
        <v>1.2667056730649318</v>
      </c>
      <c r="J14" s="183">
        <f>IFERROR(('APPENDIX 3'!J24/'APPENDIX 3'!J$32)*100,0)</f>
        <v>3.5857548141381721</v>
      </c>
    </row>
    <row r="15" spans="2:10" ht="27.75" customHeight="1" x14ac:dyDescent="0.3">
      <c r="B15" s="30" t="s">
        <v>66</v>
      </c>
      <c r="C15" s="45">
        <f>IFERROR(('APPENDIX 3'!C31/'APPENDIX 3'!C$32)*100,0)</f>
        <v>2.5928357808685973</v>
      </c>
      <c r="D15" s="45">
        <f>IFERROR(('APPENDIX 3'!D31/'APPENDIX 3'!D$32)*100,0)</f>
        <v>0</v>
      </c>
      <c r="E15" s="45">
        <f>IFERROR(('APPENDIX 3'!E31/'APPENDIX 3'!E$32)*100,0)</f>
        <v>0.42365332321511956</v>
      </c>
      <c r="F15" s="45">
        <f>IFERROR(('APPENDIX 3'!F31/'APPENDIX 3'!F$32)*100,0)</f>
        <v>4.5890175951122343</v>
      </c>
      <c r="G15" s="45">
        <f>IFERROR(('APPENDIX 3'!G31/'APPENDIX 3'!G$32)*100,0)</f>
        <v>5.2993287012371448</v>
      </c>
      <c r="H15" s="45">
        <f>IFERROR(('APPENDIX 3'!H31/'APPENDIX 3'!H$32)*100,0)</f>
        <v>0</v>
      </c>
      <c r="I15" s="45">
        <f>IFERROR(('APPENDIX 3'!I31/'APPENDIX 3'!I$32)*100,0)</f>
        <v>18.006414860156148</v>
      </c>
      <c r="J15" s="183">
        <f>IFERROR(('APPENDIX 3'!J31/'APPENDIX 3'!J$32)*100,0)</f>
        <v>2.8205858605571175</v>
      </c>
    </row>
    <row r="16" spans="2:10" ht="27.75" customHeight="1" x14ac:dyDescent="0.3">
      <c r="B16" s="30" t="s">
        <v>62</v>
      </c>
      <c r="C16" s="45">
        <f>IFERROR(('APPENDIX 3'!C23/'APPENDIX 3'!C$32)*100,0)</f>
        <v>3.5836856258643315</v>
      </c>
      <c r="D16" s="45">
        <f>IFERROR(('APPENDIX 3'!D23/'APPENDIX 3'!D$32)*100,0)</f>
        <v>0</v>
      </c>
      <c r="E16" s="45">
        <f>IFERROR(('APPENDIX 3'!E23/'APPENDIX 3'!E$32)*100,0)</f>
        <v>0</v>
      </c>
      <c r="F16" s="45">
        <f>IFERROR(('APPENDIX 3'!F23/'APPENDIX 3'!F$32)*100,0)</f>
        <v>3.6317067616185383</v>
      </c>
      <c r="G16" s="45">
        <f>IFERROR(('APPENDIX 3'!G23/'APPENDIX 3'!G$32)*100,0)</f>
        <v>0</v>
      </c>
      <c r="H16" s="45">
        <f>IFERROR(('APPENDIX 3'!H23/'APPENDIX 3'!H$32)*100,0)</f>
        <v>0</v>
      </c>
      <c r="I16" s="45">
        <f>IFERROR(('APPENDIX 3'!I23/'APPENDIX 3'!I$32)*100,0)</f>
        <v>20.456177691724907</v>
      </c>
      <c r="J16" s="183">
        <f>IFERROR(('APPENDIX 3'!J23/'APPENDIX 3'!J$32)*100,0)</f>
        <v>2.4484246893162798</v>
      </c>
    </row>
    <row r="17" spans="2:11" ht="27.75" customHeight="1" x14ac:dyDescent="0.3">
      <c r="B17" s="30" t="s">
        <v>197</v>
      </c>
      <c r="C17" s="45">
        <f>IFERROR(('APPENDIX 3'!C8/'APPENDIX 3'!C$32)*100,0)</f>
        <v>1.1609809531878443</v>
      </c>
      <c r="D17" s="45">
        <f>IFERROR(('APPENDIX 3'!D8/'APPENDIX 3'!D$32)*100,0)</f>
        <v>0</v>
      </c>
      <c r="E17" s="45">
        <f>IFERROR(('APPENDIX 3'!E8/'APPENDIX 3'!E$32)*100,0)</f>
        <v>0</v>
      </c>
      <c r="F17" s="45">
        <f>IFERROR(('APPENDIX 3'!F8/'APPENDIX 3'!F$32)*100,0)</f>
        <v>9.0655015517501916</v>
      </c>
      <c r="G17" s="45">
        <f>IFERROR(('APPENDIX 3'!G8/'APPENDIX 3'!G$32)*100,0)</f>
        <v>8.081795323077074</v>
      </c>
      <c r="H17" s="45">
        <f>IFERROR(('APPENDIX 3'!H8/'APPENDIX 3'!H$32)*100,0)</f>
        <v>0</v>
      </c>
      <c r="I17" s="45">
        <f>IFERROR(('APPENDIX 3'!I8/'APPENDIX 3'!I$32)*100,0)</f>
        <v>0</v>
      </c>
      <c r="J17" s="183">
        <f>IFERROR(('APPENDIX 3'!J8/'APPENDIX 3'!J$32)*100,0)</f>
        <v>2.1508851571573318</v>
      </c>
    </row>
    <row r="18" spans="2:11" ht="27.75" customHeight="1" x14ac:dyDescent="0.3">
      <c r="B18" s="30" t="s">
        <v>53</v>
      </c>
      <c r="C18" s="45">
        <f>IFERROR(('APPENDIX 3'!C7/'APPENDIX 3'!C$32)*100,0)</f>
        <v>0.52035002211487602</v>
      </c>
      <c r="D18" s="45">
        <f>IFERROR(('APPENDIX 3'!D7/'APPENDIX 3'!D$32)*100,0)</f>
        <v>0.11251415032637956</v>
      </c>
      <c r="E18" s="45">
        <f>IFERROR(('APPENDIX 3'!E7/'APPENDIX 3'!E$32)*100,0)</f>
        <v>1.7816064237577343</v>
      </c>
      <c r="F18" s="45">
        <f>IFERROR(('APPENDIX 3'!F7/'APPENDIX 3'!F$32)*100,0)</f>
        <v>8.1616592641574339</v>
      </c>
      <c r="G18" s="45">
        <f>IFERROR(('APPENDIX 3'!G7/'APPENDIX 3'!G$32)*100,0)</f>
        <v>3.8704825732996766</v>
      </c>
      <c r="H18" s="45">
        <f>IFERROR(('APPENDIX 3'!H7/'APPENDIX 3'!H$32)*100,0)</f>
        <v>0</v>
      </c>
      <c r="I18" s="45">
        <f>IFERROR(('APPENDIX 3'!I7/'APPENDIX 3'!I$32)*100,0)</f>
        <v>6.5558352602395498E-3</v>
      </c>
      <c r="J18" s="183">
        <f>IFERROR(('APPENDIX 3'!J7/'APPENDIX 3'!J$32)*100,0)</f>
        <v>2.0872944169373917</v>
      </c>
    </row>
    <row r="19" spans="2:11" ht="27.75" customHeight="1" x14ac:dyDescent="0.3">
      <c r="B19" s="30" t="s">
        <v>57</v>
      </c>
      <c r="C19" s="45">
        <f>IFERROR(('APPENDIX 3'!C14/'APPENDIX 3'!C$32)*100,0)</f>
        <v>0</v>
      </c>
      <c r="D19" s="45">
        <f>IFERROR(('APPENDIX 3'!D14/'APPENDIX 3'!D$32)*100,0)</f>
        <v>0</v>
      </c>
      <c r="E19" s="45">
        <f>IFERROR(('APPENDIX 3'!E14/'APPENDIX 3'!E$32)*100,0)</f>
        <v>5.4965170162090136</v>
      </c>
      <c r="F19" s="45">
        <f>IFERROR(('APPENDIX 3'!F14/'APPENDIX 3'!F$32)*100,0)</f>
        <v>0.57584160223104175</v>
      </c>
      <c r="G19" s="45">
        <f>IFERROR(('APPENDIX 3'!G14/'APPENDIX 3'!G$32)*100,0)</f>
        <v>7.2114707456548077E-2</v>
      </c>
      <c r="H19" s="45">
        <f>IFERROR(('APPENDIX 3'!H14/'APPENDIX 3'!H$32)*100,0)</f>
        <v>0</v>
      </c>
      <c r="I19" s="45">
        <f>IFERROR(('APPENDIX 3'!I14/'APPENDIX 3'!I$32)*100,0)</f>
        <v>0</v>
      </c>
      <c r="J19" s="183">
        <f>IFERROR(('APPENDIX 3'!J14/'APPENDIX 3'!J$32)*100,0)</f>
        <v>2.0074109956125481</v>
      </c>
    </row>
    <row r="20" spans="2:11" ht="27.75" customHeight="1" x14ac:dyDescent="0.3">
      <c r="B20" s="30" t="s">
        <v>182</v>
      </c>
      <c r="C20" s="45">
        <f>IFERROR(('APPENDIX 3'!C19/'APPENDIX 3'!C$32)*100,0)</f>
        <v>0.17103171399961709</v>
      </c>
      <c r="D20" s="45">
        <f>IFERROR(('APPENDIX 3'!D19/'APPENDIX 3'!D$32)*100,0)</f>
        <v>2.8396053743210059</v>
      </c>
      <c r="E20" s="45">
        <f>IFERROR(('APPENDIX 3'!E19/'APPENDIX 3'!E$32)*100,0)</f>
        <v>0.31806241786297373</v>
      </c>
      <c r="F20" s="45">
        <f>IFERROR(('APPENDIX 3'!F19/'APPENDIX 3'!F$32)*100,0)</f>
        <v>0.42555279889756636</v>
      </c>
      <c r="G20" s="45">
        <f>IFERROR(('APPENDIX 3'!G19/'APPENDIX 3'!G$32)*100,0)</f>
        <v>2.5273951378912081</v>
      </c>
      <c r="H20" s="45">
        <f>IFERROR(('APPENDIX 3'!H19/'APPENDIX 3'!H$32)*100,0)</f>
        <v>0</v>
      </c>
      <c r="I20" s="45">
        <f>IFERROR(('APPENDIX 3'!I19/'APPENDIX 3'!I$32)*100,0)</f>
        <v>0</v>
      </c>
      <c r="J20" s="183">
        <f>IFERROR(('APPENDIX 3'!J19/'APPENDIX 3'!J$32)*100,0)</f>
        <v>0.73759170642617988</v>
      </c>
    </row>
    <row r="21" spans="2:11" ht="27.75" customHeight="1" x14ac:dyDescent="0.3">
      <c r="B21" s="30" t="s">
        <v>54</v>
      </c>
      <c r="C21" s="45">
        <f>IFERROR(('APPENDIX 3'!C10/'APPENDIX 3'!C$32)*100,0)</f>
        <v>1.4277437289483392</v>
      </c>
      <c r="D21" s="45">
        <f>IFERROR(('APPENDIX 3'!D10/'APPENDIX 3'!D$32)*100,0)</f>
        <v>0</v>
      </c>
      <c r="E21" s="45">
        <f>IFERROR(('APPENDIX 3'!E10/'APPENDIX 3'!E$32)*100,0)</f>
        <v>0</v>
      </c>
      <c r="F21" s="45">
        <f>IFERROR(('APPENDIX 3'!F10/'APPENDIX 3'!F$32)*100,0)</f>
        <v>1.0704687021737418</v>
      </c>
      <c r="G21" s="45">
        <f>IFERROR(('APPENDIX 3'!G10/'APPENDIX 3'!G$32)*100,0)</f>
        <v>0</v>
      </c>
      <c r="H21" s="45">
        <f>IFERROR(('APPENDIX 3'!H10/'APPENDIX 3'!H$32)*100,0)</f>
        <v>0</v>
      </c>
      <c r="I21" s="45">
        <f>IFERROR(('APPENDIX 3'!I10/'APPENDIX 3'!I$32)*100,0)</f>
        <v>0</v>
      </c>
      <c r="J21" s="183">
        <f>IFERROR(('APPENDIX 3'!J10/'APPENDIX 3'!J$32)*100,0)</f>
        <v>0.53377616054610821</v>
      </c>
    </row>
    <row r="22" spans="2:11" ht="27.75" customHeight="1" x14ac:dyDescent="0.3">
      <c r="B22" s="30" t="s">
        <v>185</v>
      </c>
      <c r="C22" s="45">
        <f>IFERROR(('APPENDIX 3'!C25/'APPENDIX 3'!C$32)*100,0)</f>
        <v>0.63484370486547281</v>
      </c>
      <c r="D22" s="45">
        <f>IFERROR(('APPENDIX 3'!D25/'APPENDIX 3'!D$32)*100,0)</f>
        <v>0</v>
      </c>
      <c r="E22" s="45">
        <f>IFERROR(('APPENDIX 3'!E25/'APPENDIX 3'!E$32)*100,0)</f>
        <v>0</v>
      </c>
      <c r="F22" s="45">
        <f>IFERROR(('APPENDIX 3'!F25/'APPENDIX 3'!F$32)*100,0)</f>
        <v>0.50610002062112192</v>
      </c>
      <c r="G22" s="45">
        <f>IFERROR(('APPENDIX 3'!G25/'APPENDIX 3'!G$32)*100,0)</f>
        <v>2.5619827625272968</v>
      </c>
      <c r="H22" s="45">
        <f>IFERROR(('APPENDIX 3'!H25/'APPENDIX 3'!H$32)*100,0)</f>
        <v>0</v>
      </c>
      <c r="I22" s="45">
        <f>IFERROR(('APPENDIX 3'!I25/'APPENDIX 3'!I$32)*100,0)</f>
        <v>0</v>
      </c>
      <c r="J22" s="183">
        <f>IFERROR(('APPENDIX 3'!J25/'APPENDIX 3'!J$32)*100,0)</f>
        <v>0.49339959184707854</v>
      </c>
    </row>
    <row r="23" spans="2:11" ht="27.75" customHeight="1" x14ac:dyDescent="0.3">
      <c r="B23" s="30" t="s">
        <v>23</v>
      </c>
      <c r="C23" s="45">
        <f>IFERROR(('APPENDIX 3'!C12/'APPENDIX 3'!C$32)*100,0)</f>
        <v>1.1625820301789669</v>
      </c>
      <c r="D23" s="45">
        <f>IFERROR(('APPENDIX 3'!D12/'APPENDIX 3'!D$32)*100,0)</f>
        <v>0</v>
      </c>
      <c r="E23" s="45">
        <f>IFERROR(('APPENDIX 3'!E12/'APPENDIX 3'!E$32)*100,0)</f>
        <v>0</v>
      </c>
      <c r="F23" s="45">
        <f>IFERROR(('APPENDIX 3'!F12/'APPENDIX 3'!F$32)*100,0)</f>
        <v>1.1365294780875826E-2</v>
      </c>
      <c r="G23" s="45">
        <f>IFERROR(('APPENDIX 3'!G12/'APPENDIX 3'!G$32)*100,0)</f>
        <v>0</v>
      </c>
      <c r="H23" s="45">
        <f>IFERROR(('APPENDIX 3'!H12/'APPENDIX 3'!H$32)*100,0)</f>
        <v>0</v>
      </c>
      <c r="I23" s="45">
        <f>IFERROR(('APPENDIX 3'!I12/'APPENDIX 3'!I$32)*100,0)</f>
        <v>0</v>
      </c>
      <c r="J23" s="183">
        <f>IFERROR(('APPENDIX 3'!J12/'APPENDIX 3'!J$32)*100,0)</f>
        <v>0.33808762819463928</v>
      </c>
    </row>
    <row r="24" spans="2:11" ht="27.75" customHeight="1" x14ac:dyDescent="0.3">
      <c r="B24" s="80" t="s">
        <v>258</v>
      </c>
      <c r="C24" s="45">
        <f>IFERROR(('APPENDIX 3'!C22/'APPENDIX 3'!C$32)*100,0)</f>
        <v>0.35952517393366601</v>
      </c>
      <c r="D24" s="45">
        <f>IFERROR(('APPENDIX 3'!D22/'APPENDIX 3'!D$32)*100,0)</f>
        <v>0</v>
      </c>
      <c r="E24" s="45">
        <f>IFERROR(('APPENDIX 3'!E22/'APPENDIX 3'!E$32)*100,0)</f>
        <v>0</v>
      </c>
      <c r="F24" s="45">
        <f>IFERROR(('APPENDIX 3'!F22/'APPENDIX 3'!F$32)*100,0)</f>
        <v>1.8963467895840518</v>
      </c>
      <c r="G24" s="45">
        <f>IFERROR(('APPENDIX 3'!G22/'APPENDIX 3'!G$32)*100,0)</f>
        <v>0</v>
      </c>
      <c r="H24" s="45">
        <f>IFERROR(('APPENDIX 3'!H22/'APPENDIX 3'!H$32)*100,0)</f>
        <v>0</v>
      </c>
      <c r="I24" s="45">
        <f>IFERROR(('APPENDIX 3'!I22/'APPENDIX 3'!I$32)*100,0)</f>
        <v>0.40054674680230512</v>
      </c>
      <c r="J24" s="183">
        <f>IFERROR(('APPENDIX 3'!J22/'APPENDIX 3'!J$32)*100,0)</f>
        <v>0.33662602201604103</v>
      </c>
    </row>
    <row r="25" spans="2:11" ht="27.75" customHeight="1" x14ac:dyDescent="0.3">
      <c r="B25" s="30" t="s">
        <v>56</v>
      </c>
      <c r="C25" s="45">
        <f>IFERROR(('APPENDIX 3'!C13/'APPENDIX 3'!C$32)*100,0)</f>
        <v>0</v>
      </c>
      <c r="D25" s="45">
        <f>IFERROR(('APPENDIX 3'!D13/'APPENDIX 3'!D$32)*100,0)</f>
        <v>0</v>
      </c>
      <c r="E25" s="45">
        <f>IFERROR(('APPENDIX 3'!E13/'APPENDIX 3'!E$32)*100,0)</f>
        <v>0</v>
      </c>
      <c r="F25" s="45">
        <f>IFERROR(('APPENDIX 3'!F13/'APPENDIX 3'!F$32)*100,0)</f>
        <v>1.1407699384509018</v>
      </c>
      <c r="G25" s="45">
        <f>IFERROR(('APPENDIX 3'!G13/'APPENDIX 3'!G$32)*100,0)</f>
        <v>0.20796666654418924</v>
      </c>
      <c r="H25" s="45">
        <f>IFERROR(('APPENDIX 3'!H13/'APPENDIX 3'!H$32)*100,0)</f>
        <v>0</v>
      </c>
      <c r="I25" s="45">
        <f>IFERROR(('APPENDIX 3'!I13/'APPENDIX 3'!I$32)*100,0)</f>
        <v>0</v>
      </c>
      <c r="J25" s="183">
        <f>IFERROR(('APPENDIX 3'!J13/'APPENDIX 3'!J$32)*100,0)</f>
        <v>0.1485450894272265</v>
      </c>
    </row>
    <row r="26" spans="2:11" ht="27.75" customHeight="1" x14ac:dyDescent="0.3">
      <c r="B26" s="30" t="s">
        <v>58</v>
      </c>
      <c r="C26" s="45">
        <f>IFERROR(('APPENDIX 3'!C15/'APPENDIX 3'!C$32)*100,0)</f>
        <v>0.18033797401051774</v>
      </c>
      <c r="D26" s="45">
        <f>IFERROR(('APPENDIX 3'!D15/'APPENDIX 3'!D$32)*100,0)</f>
        <v>0</v>
      </c>
      <c r="E26" s="45">
        <f>IFERROR(('APPENDIX 3'!E15/'APPENDIX 3'!E$32)*100,0)</f>
        <v>0</v>
      </c>
      <c r="F26" s="45">
        <f>IFERROR(('APPENDIX 3'!F15/'APPENDIX 3'!F$32)*100,0)</f>
        <v>0.73463285147066482</v>
      </c>
      <c r="G26" s="45">
        <f>IFERROR(('APPENDIX 3'!G15/'APPENDIX 3'!G$32)*100,0)</f>
        <v>0</v>
      </c>
      <c r="H26" s="45">
        <f>IFERROR(('APPENDIX 3'!H15/'APPENDIX 3'!H$32)*100,0)</f>
        <v>0</v>
      </c>
      <c r="I26" s="45">
        <f>IFERROR(('APPENDIX 3'!I15/'APPENDIX 3'!I$32)*100,0)</f>
        <v>0</v>
      </c>
      <c r="J26" s="183">
        <f>IFERROR(('APPENDIX 3'!J15/'APPENDIX 3'!J$32)*100,0)</f>
        <v>0.13469727683925078</v>
      </c>
    </row>
    <row r="27" spans="2:11" ht="27.75" customHeight="1" x14ac:dyDescent="0.3">
      <c r="B27" s="30" t="s">
        <v>186</v>
      </c>
      <c r="C27" s="45">
        <f>IFERROR(('APPENDIX 3'!C26/'APPENDIX 3'!C$32)*100,0)</f>
        <v>0.16474415123239566</v>
      </c>
      <c r="D27" s="45">
        <f>IFERROR(('APPENDIX 3'!D26/'APPENDIX 3'!D$32)*100,0)</f>
        <v>0</v>
      </c>
      <c r="E27" s="45">
        <f>IFERROR(('APPENDIX 3'!E26/'APPENDIX 3'!E$32)*100,0)</f>
        <v>6.2365314485210377E-2</v>
      </c>
      <c r="F27" s="45">
        <f>IFERROR(('APPENDIX 3'!F26/'APPENDIX 3'!F$32)*100,0)</f>
        <v>5.0175193436025667E-2</v>
      </c>
      <c r="G27" s="45">
        <f>IFERROR(('APPENDIX 3'!G26/'APPENDIX 3'!G$32)*100,0)</f>
        <v>1.2443706313833704E-2</v>
      </c>
      <c r="H27" s="45">
        <f>IFERROR(('APPENDIX 3'!H26/'APPENDIX 3'!H$32)*100,0)</f>
        <v>0</v>
      </c>
      <c r="I27" s="45">
        <f>IFERROR(('APPENDIX 3'!I26/'APPENDIX 3'!I$32)*100,0)</f>
        <v>0</v>
      </c>
      <c r="J27" s="183">
        <f>IFERROR(('APPENDIX 3'!J26/'APPENDIX 3'!J$32)*100,0)</f>
        <v>7.6549509710851046E-2</v>
      </c>
    </row>
    <row r="28" spans="2:11" ht="27.75" customHeight="1" x14ac:dyDescent="0.3">
      <c r="B28" s="30" t="s">
        <v>65</v>
      </c>
      <c r="C28" s="45">
        <f>IFERROR(('APPENDIX 3'!C30/'APPENDIX 3'!C$32)*100,0)</f>
        <v>8.6649953201853785E-2</v>
      </c>
      <c r="D28" s="45">
        <f>IFERROR(('APPENDIX 3'!D30/'APPENDIX 3'!D$32)*100,0)</f>
        <v>0</v>
      </c>
      <c r="E28" s="45">
        <f>IFERROR(('APPENDIX 3'!E30/'APPENDIX 3'!E$32)*100,0)</f>
        <v>0</v>
      </c>
      <c r="F28" s="45">
        <f>IFERROR(('APPENDIX 3'!F30/'APPENDIX 3'!F$32)*100,0)</f>
        <v>0.18444926321463059</v>
      </c>
      <c r="G28" s="45">
        <f>IFERROR(('APPENDIX 3'!G30/'APPENDIX 3'!G$32)*100,0)</f>
        <v>0</v>
      </c>
      <c r="H28" s="45">
        <f>IFERROR(('APPENDIX 3'!H30/'APPENDIX 3'!H$32)*100,0)</f>
        <v>0</v>
      </c>
      <c r="I28" s="45">
        <f>IFERROR(('APPENDIX 3'!I30/'APPENDIX 3'!I$32)*100,0)</f>
        <v>0</v>
      </c>
      <c r="J28" s="183">
        <f>IFERROR(('APPENDIX 3'!J30/'APPENDIX 3'!J$32)*100,0)</f>
        <v>4.5805046522683079E-2</v>
      </c>
    </row>
    <row r="29" spans="2:11" ht="27.75" customHeight="1" x14ac:dyDescent="0.3">
      <c r="B29" s="30" t="s">
        <v>64</v>
      </c>
      <c r="C29" s="45">
        <f>IFERROR(('APPENDIX 3'!C29/'APPENDIX 3'!C$32)*100,0)</f>
        <v>7.6201258046245779E-2</v>
      </c>
      <c r="D29" s="45">
        <f>IFERROR(('APPENDIX 3'!D29/'APPENDIX 3'!D$32)*100,0)</f>
        <v>0</v>
      </c>
      <c r="E29" s="45">
        <f>IFERROR(('APPENDIX 3'!E29/'APPENDIX 3'!E$32)*100,0)</f>
        <v>0.80821770550660832</v>
      </c>
      <c r="F29" s="45">
        <f>IFERROR(('APPENDIX 3'!F29/'APPENDIX 3'!F$32)*100,0)</f>
        <v>2.2997501787666157</v>
      </c>
      <c r="G29" s="45">
        <f>IFERROR(('APPENDIX 3'!G29/'APPENDIX 3'!G$32)*100,0)</f>
        <v>7.8508029007553187E-2</v>
      </c>
      <c r="H29" s="45">
        <f>IFERROR(('APPENDIX 3'!H29/'APPENDIX 3'!H$32)*100,0)</f>
        <v>0</v>
      </c>
      <c r="I29" s="45">
        <f>IFERROR(('APPENDIX 3'!I29/'APPENDIX 3'!I$32)*100,0)</f>
        <v>8.5127274394238353E-2</v>
      </c>
      <c r="J29" s="183">
        <f>IFERROR(('APPENDIX 3'!J29/'APPENDIX 3'!J$32)*100,0)</f>
        <v>0.57672805517304826</v>
      </c>
    </row>
    <row r="30" spans="2:11" ht="27.75" customHeight="1" x14ac:dyDescent="0.3">
      <c r="B30" s="30" t="s">
        <v>40</v>
      </c>
      <c r="C30" s="45">
        <f>IFERROR(('APPENDIX 3'!C28/'APPENDIX 3'!C$32)*100,0)</f>
        <v>0</v>
      </c>
      <c r="D30" s="45">
        <f>IFERROR(('APPENDIX 3'!D28/'APPENDIX 3'!D$32)*100,0)</f>
        <v>0</v>
      </c>
      <c r="E30" s="45">
        <f>IFERROR(('APPENDIX 3'!E28/'APPENDIX 3'!E$32)*100,0)</f>
        <v>0</v>
      </c>
      <c r="F30" s="45">
        <f>IFERROR(('APPENDIX 3'!F28/'APPENDIX 3'!F$32)*100,0)</f>
        <v>0.16660488940147516</v>
      </c>
      <c r="G30" s="45">
        <f>IFERROR(('APPENDIX 3'!G28/'APPENDIX 3'!G$32)*100,0)</f>
        <v>0.33786622280848083</v>
      </c>
      <c r="H30" s="45">
        <f>IFERROR(('APPENDIX 3'!H28/'APPENDIX 3'!H$32)*100,0)</f>
        <v>0</v>
      </c>
      <c r="I30" s="45">
        <f>IFERROR(('APPENDIX 3'!I28/'APPENDIX 3'!I$32)*100,0)</f>
        <v>0</v>
      </c>
      <c r="J30" s="183">
        <f>IFERROR(('APPENDIX 3'!J28/'APPENDIX 3'!J$32)*100,0)</f>
        <v>5.2021100568192757E-2</v>
      </c>
    </row>
    <row r="31" spans="2:11" s="21" customFormat="1" ht="27.75" customHeight="1" x14ac:dyDescent="0.25">
      <c r="B31" s="95" t="s">
        <v>47</v>
      </c>
      <c r="C31" s="96">
        <f t="shared" ref="C31:J31" si="0">SUM(C6:C30)</f>
        <v>99.999999999999986</v>
      </c>
      <c r="D31" s="96">
        <f t="shared" si="0"/>
        <v>100</v>
      </c>
      <c r="E31" s="96">
        <f t="shared" si="0"/>
        <v>100.00000000000003</v>
      </c>
      <c r="F31" s="96">
        <f t="shared" si="0"/>
        <v>99.999999999999986</v>
      </c>
      <c r="G31" s="96">
        <f t="shared" si="0"/>
        <v>100.00000000000001</v>
      </c>
      <c r="H31" s="210">
        <f t="shared" si="0"/>
        <v>0</v>
      </c>
      <c r="I31" s="96">
        <f t="shared" si="0"/>
        <v>100</v>
      </c>
      <c r="J31" s="96">
        <f t="shared" si="0"/>
        <v>100.00000000000003</v>
      </c>
    </row>
    <row r="32" spans="2:11" s="21" customFormat="1" ht="27.75" customHeight="1" x14ac:dyDescent="0.25">
      <c r="B32" s="265" t="s">
        <v>48</v>
      </c>
      <c r="C32" s="266"/>
      <c r="D32" s="266"/>
      <c r="E32" s="266"/>
      <c r="F32" s="266"/>
      <c r="G32" s="266"/>
      <c r="H32" s="266"/>
      <c r="I32" s="266"/>
      <c r="J32" s="267"/>
      <c r="K32" s="37"/>
    </row>
    <row r="33" spans="1:10" s="11" customFormat="1" ht="27.75" customHeight="1" x14ac:dyDescent="0.3">
      <c r="A33" s="21"/>
      <c r="B33" s="22" t="s">
        <v>81</v>
      </c>
      <c r="C33" s="45">
        <f>IFERROR(('APPENDIX 3'!C35/'APPENDIX 3'!C$37)*100,0)</f>
        <v>78.049298767530814</v>
      </c>
      <c r="D33" s="45">
        <f>IFERROR(('APPENDIX 3'!D35/'APPENDIX 3'!D$37)*100,0)</f>
        <v>0</v>
      </c>
      <c r="E33" s="45">
        <f>IFERROR(('APPENDIX 3'!E35/'APPENDIX 3'!E$37)*100,0)</f>
        <v>0</v>
      </c>
      <c r="F33" s="45">
        <f>IFERROR(('APPENDIX 3'!F35/'APPENDIX 3'!F$37)*100,0)</f>
        <v>86.966392233186625</v>
      </c>
      <c r="G33" s="45">
        <f>IFERROR(('APPENDIX 3'!G35/'APPENDIX 3'!G$37)*100,0)</f>
        <v>0</v>
      </c>
      <c r="H33" s="45">
        <f>IFERROR(('APPENDIX 3'!H35/'APPENDIX 3'!H$37)*100,0)</f>
        <v>0</v>
      </c>
      <c r="I33" s="45">
        <f>IFERROR(('APPENDIX 3'!I35/'APPENDIX 3'!I$37)*100,0)</f>
        <v>0</v>
      </c>
      <c r="J33" s="183">
        <f>IFERROR(('APPENDIX 3'!J35/'APPENDIX 3'!J$37)*100,0)</f>
        <v>86.658765745842857</v>
      </c>
    </row>
    <row r="34" spans="1:10" s="11" customFormat="1" ht="27.75" customHeight="1" x14ac:dyDescent="0.3">
      <c r="A34" s="21"/>
      <c r="B34" s="15" t="s">
        <v>50</v>
      </c>
      <c r="C34" s="45">
        <f>IFERROR(('APPENDIX 3'!C36/'APPENDIX 3'!C$37)*100,0)</f>
        <v>20.555319450347078</v>
      </c>
      <c r="D34" s="45">
        <f>IFERROR(('APPENDIX 3'!D36/'APPENDIX 3'!D$37)*100,0)</f>
        <v>0</v>
      </c>
      <c r="E34" s="45">
        <f>IFERROR(('APPENDIX 3'!E36/'APPENDIX 3'!E$37)*100,0)</f>
        <v>0</v>
      </c>
      <c r="F34" s="45">
        <f>IFERROR(('APPENDIX 3'!F36/'APPENDIX 3'!F$37)*100,0)</f>
        <v>6.6094346737801724</v>
      </c>
      <c r="G34" s="45">
        <f>IFERROR(('APPENDIX 3'!G36/'APPENDIX 3'!G$37)*100,0)</f>
        <v>0</v>
      </c>
      <c r="H34" s="45">
        <f>IFERROR(('APPENDIX 3'!H36/'APPENDIX 3'!H$37)*100,0)</f>
        <v>0</v>
      </c>
      <c r="I34" s="45">
        <f>IFERROR(('APPENDIX 3'!I36/'APPENDIX 3'!I$37)*100,0)</f>
        <v>0</v>
      </c>
      <c r="J34" s="183">
        <f>IFERROR(('APPENDIX 3'!J36/'APPENDIX 3'!J$37)*100,0)</f>
        <v>7.0905469962246626</v>
      </c>
    </row>
    <row r="35" spans="1:10" s="11" customFormat="1" ht="27.75" customHeight="1" x14ac:dyDescent="0.3">
      <c r="A35" s="21"/>
      <c r="B35" s="22" t="s">
        <v>49</v>
      </c>
      <c r="C35" s="45">
        <f>IFERROR(('APPENDIX 3'!C34/'APPENDIX 3'!C$37)*100,0)</f>
        <v>1.3953817821221137</v>
      </c>
      <c r="D35" s="45">
        <f>IFERROR(('APPENDIX 3'!D34/'APPENDIX 3'!D$37)*100,0)</f>
        <v>0</v>
      </c>
      <c r="E35" s="45">
        <f>IFERROR(('APPENDIX 3'!E34/'APPENDIX 3'!E$37)*100,0)</f>
        <v>0</v>
      </c>
      <c r="F35" s="45">
        <f>IFERROR(('APPENDIX 3'!F34/'APPENDIX 3'!F$37)*100,0)</f>
        <v>6.4241730930332031</v>
      </c>
      <c r="G35" s="45">
        <f>IFERROR(('APPENDIX 3'!G34/'APPENDIX 3'!G$37)*100,0)</f>
        <v>0</v>
      </c>
      <c r="H35" s="45">
        <f>IFERROR(('APPENDIX 3'!H34/'APPENDIX 3'!H$37)*100,0)</f>
        <v>0</v>
      </c>
      <c r="I35" s="45">
        <f>IFERROR(('APPENDIX 3'!I34/'APPENDIX 3'!I$37)*100,0)</f>
        <v>0</v>
      </c>
      <c r="J35" s="183">
        <f>IFERROR(('APPENDIX 3'!J34/'APPENDIX 3'!J$37)*100,0)</f>
        <v>6.2506872579324844</v>
      </c>
    </row>
    <row r="36" spans="1:10" s="21" customFormat="1" ht="27.75" customHeight="1" x14ac:dyDescent="0.25">
      <c r="B36" s="95" t="s">
        <v>47</v>
      </c>
      <c r="C36" s="96">
        <f>SUM(C33:C35)</f>
        <v>100</v>
      </c>
      <c r="D36" s="96">
        <f t="shared" ref="D36:J36" si="1">SUM(D33:D35)</f>
        <v>0</v>
      </c>
      <c r="E36" s="96">
        <f t="shared" si="1"/>
        <v>0</v>
      </c>
      <c r="F36" s="96">
        <f t="shared" si="1"/>
        <v>100</v>
      </c>
      <c r="G36" s="96">
        <f t="shared" si="1"/>
        <v>0</v>
      </c>
      <c r="H36" s="96">
        <f t="shared" si="1"/>
        <v>0</v>
      </c>
      <c r="I36" s="96">
        <f t="shared" si="1"/>
        <v>0</v>
      </c>
      <c r="J36" s="96">
        <f t="shared" si="1"/>
        <v>100</v>
      </c>
    </row>
    <row r="37" spans="1:10" x14ac:dyDescent="0.25">
      <c r="B37" s="269" t="s">
        <v>253</v>
      </c>
      <c r="C37" s="269"/>
      <c r="D37" s="269"/>
      <c r="E37" s="269"/>
      <c r="F37" s="269"/>
      <c r="G37" s="269"/>
      <c r="H37" s="269"/>
      <c r="I37" s="269"/>
      <c r="J37" s="269"/>
    </row>
  </sheetData>
  <sheetProtection password="E931" sheet="1" objects="1" scenarios="1"/>
  <sortState ref="B7:J31">
    <sortCondition descending="1" ref="J7:J31"/>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39"/>
  <sheetViews>
    <sheetView showGridLines="0" zoomScale="77" zoomScaleNormal="77" workbookViewId="0">
      <selection activeCell="A6" sqref="A6"/>
    </sheetView>
  </sheetViews>
  <sheetFormatPr defaultColWidth="14.28515625" defaultRowHeight="21.75" customHeight="1" x14ac:dyDescent="0.25"/>
  <cols>
    <col min="1" max="1" width="14.28515625" style="11"/>
    <col min="2" max="2" width="43.5703125" style="11" customWidth="1"/>
    <col min="3" max="16" width="17.85546875" style="11" customWidth="1"/>
    <col min="17" max="17" width="17.85546875" style="21" customWidth="1"/>
    <col min="18" max="16384" width="14.28515625" style="11"/>
  </cols>
  <sheetData>
    <row r="1" spans="2:17" ht="18.75" customHeight="1" x14ac:dyDescent="0.25"/>
    <row r="2" spans="2:17" ht="15.75" customHeight="1" x14ac:dyDescent="0.25"/>
    <row r="3" spans="2:17" ht="18.75" customHeight="1" x14ac:dyDescent="0.25">
      <c r="B3" s="273" t="s">
        <v>287</v>
      </c>
      <c r="C3" s="273"/>
      <c r="D3" s="273"/>
      <c r="E3" s="273"/>
      <c r="F3" s="273"/>
      <c r="G3" s="273"/>
      <c r="H3" s="273"/>
      <c r="I3" s="273"/>
      <c r="J3" s="273"/>
      <c r="K3" s="273"/>
      <c r="L3" s="273"/>
      <c r="M3" s="273"/>
      <c r="N3" s="273"/>
      <c r="O3" s="273"/>
      <c r="P3" s="273"/>
      <c r="Q3" s="273"/>
    </row>
    <row r="4" spans="2:17" s="33" customFormat="1" ht="36.75" customHeight="1" x14ac:dyDescent="0.25">
      <c r="B4" s="97" t="s">
        <v>0</v>
      </c>
      <c r="C4" s="93" t="s">
        <v>68</v>
      </c>
      <c r="D4" s="93" t="s">
        <v>69</v>
      </c>
      <c r="E4" s="93" t="s">
        <v>70</v>
      </c>
      <c r="F4" s="93" t="s">
        <v>71</v>
      </c>
      <c r="G4" s="93" t="s">
        <v>72</v>
      </c>
      <c r="H4" s="93" t="s">
        <v>89</v>
      </c>
      <c r="I4" s="98" t="s">
        <v>73</v>
      </c>
      <c r="J4" s="93" t="s">
        <v>74</v>
      </c>
      <c r="K4" s="94" t="s">
        <v>75</v>
      </c>
      <c r="L4" s="94" t="s">
        <v>76</v>
      </c>
      <c r="M4" s="94" t="s">
        <v>77</v>
      </c>
      <c r="N4" s="94" t="s">
        <v>2</v>
      </c>
      <c r="O4" s="94" t="s">
        <v>78</v>
      </c>
      <c r="P4" s="94" t="s">
        <v>79</v>
      </c>
      <c r="Q4" s="94" t="s">
        <v>80</v>
      </c>
    </row>
    <row r="5" spans="2:17" ht="30.75" customHeight="1" x14ac:dyDescent="0.25">
      <c r="B5" s="270" t="s">
        <v>16</v>
      </c>
      <c r="C5" s="271"/>
      <c r="D5" s="271"/>
      <c r="E5" s="271"/>
      <c r="F5" s="271"/>
      <c r="G5" s="271"/>
      <c r="H5" s="271"/>
      <c r="I5" s="271"/>
      <c r="J5" s="271"/>
      <c r="K5" s="271"/>
      <c r="L5" s="271"/>
      <c r="M5" s="271"/>
      <c r="N5" s="271"/>
      <c r="O5" s="271"/>
      <c r="P5" s="271"/>
      <c r="Q5" s="272"/>
    </row>
    <row r="6" spans="2:17" ht="30.75" customHeight="1" x14ac:dyDescent="0.3">
      <c r="B6" s="22" t="s">
        <v>53</v>
      </c>
      <c r="C6" s="38">
        <f>[1]LA!C6</f>
        <v>170057</v>
      </c>
      <c r="D6" s="38">
        <f>[1]LA!D6</f>
        <v>62400</v>
      </c>
      <c r="E6" s="38">
        <f>[1]LA!E6</f>
        <v>60585</v>
      </c>
      <c r="F6" s="38">
        <f>[1]LA!F6</f>
        <v>0</v>
      </c>
      <c r="G6" s="38">
        <f>[1]LA!G6</f>
        <v>7211</v>
      </c>
      <c r="H6" s="38">
        <f>[1]LA!H6</f>
        <v>7211</v>
      </c>
      <c r="I6" s="38">
        <f>[1]LA!I6</f>
        <v>0</v>
      </c>
      <c r="J6" s="38">
        <f>[1]LA!J6</f>
        <v>0</v>
      </c>
      <c r="K6" s="38">
        <f>[1]LA!K6</f>
        <v>0</v>
      </c>
      <c r="L6" s="38">
        <f>[1]LA!L6</f>
        <v>18707</v>
      </c>
      <c r="M6" s="38">
        <f>[1]LA!M6</f>
        <v>44794</v>
      </c>
      <c r="N6" s="38">
        <f>[1]LA!N6</f>
        <v>7874</v>
      </c>
      <c r="O6" s="38">
        <f>[1]LA!O6</f>
        <v>1267</v>
      </c>
      <c r="P6" s="38">
        <f>[1]LA!P6</f>
        <v>0</v>
      </c>
      <c r="Q6" s="39">
        <f>[1]LA!Q6</f>
        <v>166538</v>
      </c>
    </row>
    <row r="7" spans="2:17" ht="30.75" customHeight="1" x14ac:dyDescent="0.3">
      <c r="B7" s="22" t="s">
        <v>197</v>
      </c>
      <c r="C7" s="38">
        <f>[1]LA!C7</f>
        <v>-620584</v>
      </c>
      <c r="D7" s="38">
        <f>[1]LA!D7</f>
        <v>139224</v>
      </c>
      <c r="E7" s="38">
        <f>[1]LA!E7</f>
        <v>139224</v>
      </c>
      <c r="F7" s="38">
        <f>[1]LA!F7</f>
        <v>0</v>
      </c>
      <c r="G7" s="38">
        <f>[1]LA!G7</f>
        <v>4830</v>
      </c>
      <c r="H7" s="38">
        <f>[1]LA!H7</f>
        <v>121866</v>
      </c>
      <c r="I7" s="38">
        <f>[1]LA!I7</f>
        <v>0</v>
      </c>
      <c r="J7" s="38">
        <f>[1]LA!J7</f>
        <v>0</v>
      </c>
      <c r="K7" s="38">
        <f>[1]LA!K7</f>
        <v>0</v>
      </c>
      <c r="L7" s="38">
        <f>[1]LA!L7</f>
        <v>12840</v>
      </c>
      <c r="M7" s="38">
        <f>[1]LA!M7</f>
        <v>150881</v>
      </c>
      <c r="N7" s="38">
        <f>[1]LA!N7</f>
        <v>25613</v>
      </c>
      <c r="O7" s="38">
        <f>[1]LA!O7</f>
        <v>0</v>
      </c>
      <c r="P7" s="38">
        <f>[1]LA!P7</f>
        <v>0</v>
      </c>
      <c r="Q7" s="39">
        <f>[1]LA!Q7</f>
        <v>-741336</v>
      </c>
    </row>
    <row r="8" spans="2:17" ht="30.75" customHeight="1" x14ac:dyDescent="0.3">
      <c r="B8" s="22" t="s">
        <v>208</v>
      </c>
      <c r="C8" s="38">
        <f>[1]LA!C8</f>
        <v>21044731</v>
      </c>
      <c r="D8" s="38">
        <f>[1]LA!D8</f>
        <v>3912364</v>
      </c>
      <c r="E8" s="38">
        <f>[1]LA!E8</f>
        <v>3888925</v>
      </c>
      <c r="F8" s="38">
        <f>[1]LA!F8</f>
        <v>0</v>
      </c>
      <c r="G8" s="38">
        <f>[1]LA!G8</f>
        <v>1317539</v>
      </c>
      <c r="H8" s="38">
        <f>[1]LA!H8</f>
        <v>1304565</v>
      </c>
      <c r="I8" s="38">
        <f>[1]LA!I8</f>
        <v>0</v>
      </c>
      <c r="J8" s="38">
        <f>[1]LA!J8</f>
        <v>0</v>
      </c>
      <c r="K8" s="38">
        <f>[1]LA!K8</f>
        <v>0</v>
      </c>
      <c r="L8" s="38">
        <f>[1]LA!L8</f>
        <v>651433</v>
      </c>
      <c r="M8" s="38">
        <f>[1]LA!M8</f>
        <v>895614</v>
      </c>
      <c r="N8" s="38">
        <f>[1]LA!N8</f>
        <v>1591819</v>
      </c>
      <c r="O8" s="38">
        <f>[1]LA!O8</f>
        <v>64658</v>
      </c>
      <c r="P8" s="38">
        <f>[1]LA!P8</f>
        <v>0</v>
      </c>
      <c r="Q8" s="39">
        <f>[1]LA!Q8</f>
        <v>23609204</v>
      </c>
    </row>
    <row r="9" spans="2:17" ht="30.75" customHeight="1" x14ac:dyDescent="0.3">
      <c r="B9" s="22" t="s">
        <v>54</v>
      </c>
      <c r="C9" s="38">
        <f>[1]LA!C9</f>
        <v>314875</v>
      </c>
      <c r="D9" s="38">
        <f>[1]LA!D9</f>
        <v>171214</v>
      </c>
      <c r="E9" s="38">
        <f>[1]LA!E9</f>
        <v>171214</v>
      </c>
      <c r="F9" s="38">
        <f>[1]LA!F9</f>
        <v>0</v>
      </c>
      <c r="G9" s="38">
        <f>[1]LA!G9</f>
        <v>64717</v>
      </c>
      <c r="H9" s="38">
        <f>[1]LA!H9</f>
        <v>63931</v>
      </c>
      <c r="I9" s="38">
        <f>[1]LA!I9</f>
        <v>0</v>
      </c>
      <c r="J9" s="38">
        <f>[1]LA!J9</f>
        <v>0</v>
      </c>
      <c r="K9" s="38">
        <f>[1]LA!K9</f>
        <v>0</v>
      </c>
      <c r="L9" s="38">
        <f>[1]LA!L9</f>
        <v>0</v>
      </c>
      <c r="M9" s="38">
        <f>[1]LA!M9</f>
        <v>50768</v>
      </c>
      <c r="N9" s="38">
        <f>[1]LA!N9</f>
        <v>66695</v>
      </c>
      <c r="O9" s="38">
        <f>[1]LA!O9</f>
        <v>0</v>
      </c>
      <c r="P9" s="38">
        <f>[1]LA!P9</f>
        <v>0</v>
      </c>
      <c r="Q9" s="39">
        <f>[1]LA!Q9</f>
        <v>438084</v>
      </c>
    </row>
    <row r="10" spans="2:17" ht="30.75" customHeight="1" x14ac:dyDescent="0.3">
      <c r="B10" s="22" t="s">
        <v>55</v>
      </c>
      <c r="C10" s="38">
        <f>[1]LA!C10</f>
        <v>648992</v>
      </c>
      <c r="D10" s="38">
        <f>[1]LA!D10</f>
        <v>527209</v>
      </c>
      <c r="E10" s="38">
        <f>[1]LA!E10</f>
        <v>522008</v>
      </c>
      <c r="F10" s="38">
        <f>[1]LA!F10</f>
        <v>0</v>
      </c>
      <c r="G10" s="38">
        <f>[1]LA!G10</f>
        <v>199398</v>
      </c>
      <c r="H10" s="38">
        <f>[1]LA!H10</f>
        <v>285712</v>
      </c>
      <c r="I10" s="38">
        <f>[1]LA!I10</f>
        <v>0</v>
      </c>
      <c r="J10" s="38">
        <f>[1]LA!J10</f>
        <v>0</v>
      </c>
      <c r="K10" s="38">
        <f>[1]LA!K10</f>
        <v>0</v>
      </c>
      <c r="L10" s="38">
        <f>[1]LA!L10</f>
        <v>71411</v>
      </c>
      <c r="M10" s="38">
        <f>[1]LA!M10</f>
        <v>83819</v>
      </c>
      <c r="N10" s="38">
        <f>[1]LA!N10</f>
        <v>43819</v>
      </c>
      <c r="O10" s="38">
        <f>[1]LA!O10</f>
        <v>0</v>
      </c>
      <c r="P10" s="38">
        <f>[1]LA!P10</f>
        <v>0</v>
      </c>
      <c r="Q10" s="39">
        <f>[1]LA!Q10</f>
        <v>773876</v>
      </c>
    </row>
    <row r="11" spans="2:17" ht="30.75" customHeight="1" x14ac:dyDescent="0.3">
      <c r="B11" s="22" t="s">
        <v>23</v>
      </c>
      <c r="C11" s="38">
        <f>[1]LA!C11</f>
        <v>528220</v>
      </c>
      <c r="D11" s="38">
        <f>[1]LA!D11</f>
        <v>139416</v>
      </c>
      <c r="E11" s="38">
        <f>[1]LA!E11</f>
        <v>139416</v>
      </c>
      <c r="F11" s="38">
        <f>[1]LA!F11</f>
        <v>0</v>
      </c>
      <c r="G11" s="38">
        <f>[1]LA!G11</f>
        <v>114359</v>
      </c>
      <c r="H11" s="38">
        <f>[1]LA!H11</f>
        <v>114359</v>
      </c>
      <c r="I11" s="38">
        <f>[1]LA!I11</f>
        <v>0</v>
      </c>
      <c r="J11" s="38">
        <f>[1]LA!J11</f>
        <v>0</v>
      </c>
      <c r="K11" s="38">
        <f>[1]LA!K11</f>
        <v>0</v>
      </c>
      <c r="L11" s="38">
        <f>[1]LA!L11</f>
        <v>35120</v>
      </c>
      <c r="M11" s="38">
        <f>[1]LA!M11</f>
        <v>27280</v>
      </c>
      <c r="N11" s="38">
        <f>[1]LA!N11</f>
        <v>31274</v>
      </c>
      <c r="O11" s="38">
        <f>[1]LA!O11</f>
        <v>0</v>
      </c>
      <c r="P11" s="38">
        <f>[1]LA!P11</f>
        <v>0</v>
      </c>
      <c r="Q11" s="39">
        <f>[1]LA!Q11</f>
        <v>522150</v>
      </c>
    </row>
    <row r="12" spans="2:17" ht="30.75" customHeight="1" x14ac:dyDescent="0.3">
      <c r="B12" s="22" t="s">
        <v>56</v>
      </c>
      <c r="C12" s="38">
        <f>[1]LA!C12</f>
        <v>0</v>
      </c>
      <c r="D12" s="38">
        <f>[1]LA!D12</f>
        <v>0</v>
      </c>
      <c r="E12" s="38">
        <f>[1]LA!E12</f>
        <v>0</v>
      </c>
      <c r="F12" s="38">
        <f>[1]LA!F12</f>
        <v>0</v>
      </c>
      <c r="G12" s="38">
        <f>[1]LA!G12</f>
        <v>0</v>
      </c>
      <c r="H12" s="38">
        <f>[1]LA!H12</f>
        <v>0</v>
      </c>
      <c r="I12" s="38">
        <f>[1]LA!I12</f>
        <v>0</v>
      </c>
      <c r="J12" s="38">
        <f>[1]LA!J12</f>
        <v>0</v>
      </c>
      <c r="K12" s="38">
        <f>[1]LA!K12</f>
        <v>0</v>
      </c>
      <c r="L12" s="38">
        <f>[1]LA!L12</f>
        <v>0</v>
      </c>
      <c r="M12" s="38">
        <f>[1]LA!M12</f>
        <v>0</v>
      </c>
      <c r="N12" s="38">
        <f>[1]LA!N12</f>
        <v>0</v>
      </c>
      <c r="O12" s="38">
        <f>[1]LA!O12</f>
        <v>0</v>
      </c>
      <c r="P12" s="38">
        <f>[1]LA!P12</f>
        <v>0</v>
      </c>
      <c r="Q12" s="39">
        <f>[1]LA!Q12</f>
        <v>0</v>
      </c>
    </row>
    <row r="13" spans="2:17" ht="30.75" customHeight="1" x14ac:dyDescent="0.3">
      <c r="B13" s="22" t="s">
        <v>57</v>
      </c>
      <c r="C13" s="38">
        <f>[1]LA!C13</f>
        <v>0</v>
      </c>
      <c r="D13" s="38">
        <f>[1]LA!D13</f>
        <v>0</v>
      </c>
      <c r="E13" s="38">
        <f>[1]LA!E13</f>
        <v>0</v>
      </c>
      <c r="F13" s="38">
        <f>[1]LA!F13</f>
        <v>0</v>
      </c>
      <c r="G13" s="38">
        <f>[1]LA!G13</f>
        <v>0</v>
      </c>
      <c r="H13" s="38">
        <f>[1]LA!H13</f>
        <v>0</v>
      </c>
      <c r="I13" s="38">
        <f>[1]LA!I13</f>
        <v>0</v>
      </c>
      <c r="J13" s="38">
        <f>[1]LA!J13</f>
        <v>0</v>
      </c>
      <c r="K13" s="38">
        <f>[1]LA!K13</f>
        <v>0</v>
      </c>
      <c r="L13" s="38">
        <f>[1]LA!L13</f>
        <v>0</v>
      </c>
      <c r="M13" s="38">
        <f>[1]LA!M13</f>
        <v>0</v>
      </c>
      <c r="N13" s="38">
        <f>[1]LA!N13</f>
        <v>0</v>
      </c>
      <c r="O13" s="38">
        <f>[1]LA!O13</f>
        <v>0</v>
      </c>
      <c r="P13" s="38">
        <f>[1]LA!P13</f>
        <v>0</v>
      </c>
      <c r="Q13" s="39">
        <f>[1]LA!Q13</f>
        <v>0</v>
      </c>
    </row>
    <row r="14" spans="2:17" ht="30.75" customHeight="1" x14ac:dyDescent="0.3">
      <c r="B14" s="22" t="s">
        <v>58</v>
      </c>
      <c r="C14" s="38">
        <f>[1]LA!C14</f>
        <v>608820</v>
      </c>
      <c r="D14" s="38">
        <f>[1]LA!D14</f>
        <v>21626</v>
      </c>
      <c r="E14" s="38">
        <f>[1]LA!E14</f>
        <v>21075</v>
      </c>
      <c r="F14" s="38">
        <f>[1]LA!F14</f>
        <v>0</v>
      </c>
      <c r="G14" s="38">
        <f>[1]LA!G14</f>
        <v>5188</v>
      </c>
      <c r="H14" s="38">
        <f>[1]LA!H14</f>
        <v>3815</v>
      </c>
      <c r="I14" s="38">
        <f>[1]LA!I14</f>
        <v>1238</v>
      </c>
      <c r="J14" s="38">
        <f>[1]LA!J14</f>
        <v>136</v>
      </c>
      <c r="K14" s="38">
        <f>[1]LA!K14</f>
        <v>0</v>
      </c>
      <c r="L14" s="38">
        <f>[1]LA!L14</f>
        <v>3816</v>
      </c>
      <c r="M14" s="38">
        <f>[1]LA!M14</f>
        <v>5425</v>
      </c>
      <c r="N14" s="38">
        <f>[1]LA!N14</f>
        <v>13755</v>
      </c>
      <c r="O14" s="38">
        <f>[1]LA!O14</f>
        <v>0</v>
      </c>
      <c r="P14" s="38">
        <f>[1]LA!P14</f>
        <v>0</v>
      </c>
      <c r="Q14" s="39">
        <f>[1]LA!Q14</f>
        <v>629220</v>
      </c>
    </row>
    <row r="15" spans="2:17" ht="30.75" customHeight="1" x14ac:dyDescent="0.3">
      <c r="B15" s="22" t="s">
        <v>59</v>
      </c>
      <c r="C15" s="38">
        <f>[1]LA!C15</f>
        <v>7172072</v>
      </c>
      <c r="D15" s="38">
        <f>[1]LA!D15</f>
        <v>1218533</v>
      </c>
      <c r="E15" s="38">
        <f>[1]LA!E15</f>
        <v>1196741</v>
      </c>
      <c r="F15" s="38">
        <f>[1]LA!F15</f>
        <v>0</v>
      </c>
      <c r="G15" s="38">
        <f>[1]LA!G15</f>
        <v>385897</v>
      </c>
      <c r="H15" s="38">
        <f>[1]LA!H15</f>
        <v>332155</v>
      </c>
      <c r="I15" s="38">
        <f>[1]LA!I15</f>
        <v>0</v>
      </c>
      <c r="J15" s="38">
        <f>[1]LA!J15</f>
        <v>0</v>
      </c>
      <c r="K15" s="38">
        <f>[1]LA!K15</f>
        <v>0</v>
      </c>
      <c r="L15" s="38">
        <f>[1]LA!L15</f>
        <v>-3011</v>
      </c>
      <c r="M15" s="38">
        <f>[1]LA!M15</f>
        <v>522657</v>
      </c>
      <c r="N15" s="38">
        <f>[1]LA!N15</f>
        <v>506544</v>
      </c>
      <c r="O15" s="38">
        <f>[1]LA!O15</f>
        <v>0</v>
      </c>
      <c r="P15" s="38">
        <f>[1]LA!P15</f>
        <v>44965</v>
      </c>
      <c r="Q15" s="39">
        <f>[1]LA!Q15</f>
        <v>7978592</v>
      </c>
    </row>
    <row r="16" spans="2:17" ht="30.75" customHeight="1" x14ac:dyDescent="0.3">
      <c r="B16" s="22" t="s">
        <v>60</v>
      </c>
      <c r="C16" s="38">
        <f>[1]LA!C16</f>
        <v>7169377</v>
      </c>
      <c r="D16" s="38">
        <f>[1]LA!D16</f>
        <v>1664282</v>
      </c>
      <c r="E16" s="38">
        <f>[1]LA!E16</f>
        <v>1654740</v>
      </c>
      <c r="F16" s="38">
        <f>[1]LA!F16</f>
        <v>0</v>
      </c>
      <c r="G16" s="38">
        <f>[1]LA!G16</f>
        <v>640686</v>
      </c>
      <c r="H16" s="38">
        <f>[1]LA!H16</f>
        <v>472249</v>
      </c>
      <c r="I16" s="38">
        <f>[1]LA!I16</f>
        <v>173928</v>
      </c>
      <c r="J16" s="38">
        <f>[1]LA!J16</f>
        <v>0</v>
      </c>
      <c r="K16" s="38">
        <f>[1]LA!K16</f>
        <v>0</v>
      </c>
      <c r="L16" s="38">
        <f>[1]LA!L16</f>
        <v>343687</v>
      </c>
      <c r="M16" s="38">
        <f>[1]LA!M16</f>
        <v>249899</v>
      </c>
      <c r="N16" s="38">
        <f>[1]LA!N16</f>
        <v>450537</v>
      </c>
      <c r="O16" s="38">
        <f>[1]LA!O16</f>
        <v>1527</v>
      </c>
      <c r="P16" s="38">
        <f>[1]LA!P16</f>
        <v>23482</v>
      </c>
      <c r="Q16" s="39">
        <f>[1]LA!Q16</f>
        <v>8009882</v>
      </c>
    </row>
    <row r="17" spans="2:17" ht="30.75" customHeight="1" x14ac:dyDescent="0.3">
      <c r="B17" s="22" t="s">
        <v>61</v>
      </c>
      <c r="C17" s="38">
        <f>[1]LA!C17</f>
        <v>6884358</v>
      </c>
      <c r="D17" s="38">
        <f>[1]LA!D17</f>
        <v>794165</v>
      </c>
      <c r="E17" s="38">
        <f>[1]LA!E17</f>
        <v>794165</v>
      </c>
      <c r="F17" s="38">
        <f>[1]LA!F17</f>
        <v>0</v>
      </c>
      <c r="G17" s="38">
        <f>[1]LA!G17</f>
        <v>234087</v>
      </c>
      <c r="H17" s="38">
        <f>[1]LA!H17</f>
        <v>262078</v>
      </c>
      <c r="I17" s="38">
        <f>[1]LA!I17</f>
        <v>0</v>
      </c>
      <c r="J17" s="38">
        <f>[1]LA!J17</f>
        <v>0</v>
      </c>
      <c r="K17" s="38">
        <f>[1]LA!K17</f>
        <v>0</v>
      </c>
      <c r="L17" s="38">
        <f>[1]LA!L17</f>
        <v>50606</v>
      </c>
      <c r="M17" s="38">
        <f>[1]LA!M17</f>
        <v>96664</v>
      </c>
      <c r="N17" s="38">
        <f>[1]LA!N17</f>
        <v>464165</v>
      </c>
      <c r="O17" s="38">
        <f>[1]LA!O17</f>
        <v>0</v>
      </c>
      <c r="P17" s="38">
        <f>[1]LA!P17</f>
        <v>30000</v>
      </c>
      <c r="Q17" s="39">
        <f>[1]LA!Q17</f>
        <v>7703341</v>
      </c>
    </row>
    <row r="18" spans="2:17" ht="30.75" customHeight="1" x14ac:dyDescent="0.3">
      <c r="B18" s="22" t="s">
        <v>182</v>
      </c>
      <c r="C18" s="38">
        <f>[1]LA!C18</f>
        <v>18522</v>
      </c>
      <c r="D18" s="38">
        <f>[1]LA!D18</f>
        <v>20510</v>
      </c>
      <c r="E18" s="38">
        <f>[1]LA!E18</f>
        <v>20438</v>
      </c>
      <c r="F18" s="38">
        <f>[1]LA!F18</f>
        <v>0</v>
      </c>
      <c r="G18" s="38">
        <f>[1]LA!G18</f>
        <v>356</v>
      </c>
      <c r="H18" s="38">
        <f>[1]LA!H18</f>
        <v>0</v>
      </c>
      <c r="I18" s="38">
        <f>[1]LA!I18</f>
        <v>356</v>
      </c>
      <c r="J18" s="38">
        <f>[1]LA!J18</f>
        <v>0</v>
      </c>
      <c r="K18" s="38">
        <f>[1]LA!K18</f>
        <v>0</v>
      </c>
      <c r="L18" s="38">
        <f>[1]LA!L18</f>
        <v>3947</v>
      </c>
      <c r="M18" s="38">
        <f>[1]LA!M18</f>
        <v>24771</v>
      </c>
      <c r="N18" s="38">
        <f>[1]LA!N18</f>
        <v>2129</v>
      </c>
      <c r="O18" s="38">
        <f>[1]LA!O18</f>
        <v>0</v>
      </c>
      <c r="P18" s="38">
        <f>[1]LA!P18</f>
        <v>0</v>
      </c>
      <c r="Q18" s="39">
        <f>[1]LA!Q18</f>
        <v>12015</v>
      </c>
    </row>
    <row r="19" spans="2:17" ht="30.75" customHeight="1" x14ac:dyDescent="0.3">
      <c r="B19" s="22" t="s">
        <v>187</v>
      </c>
      <c r="C19" s="38">
        <f>[1]LA!C19</f>
        <v>6633783</v>
      </c>
      <c r="D19" s="38">
        <f>[1]LA!D19</f>
        <v>594836</v>
      </c>
      <c r="E19" s="38">
        <f>[1]LA!E19</f>
        <v>592147</v>
      </c>
      <c r="F19" s="38">
        <f>[1]LA!F19</f>
        <v>0</v>
      </c>
      <c r="G19" s="38">
        <f>[1]LA!G19</f>
        <v>208908</v>
      </c>
      <c r="H19" s="38">
        <f>[1]LA!H19</f>
        <v>159585</v>
      </c>
      <c r="I19" s="38">
        <f>[1]LA!I19</f>
        <v>0</v>
      </c>
      <c r="J19" s="38">
        <f>[1]LA!J19</f>
        <v>0</v>
      </c>
      <c r="K19" s="38">
        <f>[1]LA!K19</f>
        <v>0</v>
      </c>
      <c r="L19" s="38">
        <f>[1]LA!L19</f>
        <v>57540</v>
      </c>
      <c r="M19" s="38">
        <f>[1]LA!M19</f>
        <v>88343</v>
      </c>
      <c r="N19" s="38">
        <f>[1]LA!N19</f>
        <v>215825</v>
      </c>
      <c r="O19" s="38">
        <f>[1]LA!O19</f>
        <v>0</v>
      </c>
      <c r="P19" s="38">
        <f>[1]LA!P19</f>
        <v>0</v>
      </c>
      <c r="Q19" s="39">
        <f>[1]LA!Q19</f>
        <v>7136287</v>
      </c>
    </row>
    <row r="20" spans="2:17" ht="30.75" customHeight="1" x14ac:dyDescent="0.3">
      <c r="B20" s="22" t="s">
        <v>36</v>
      </c>
      <c r="C20" s="38">
        <f>[1]LA!C20</f>
        <v>3114541</v>
      </c>
      <c r="D20" s="38">
        <f>[1]LA!D20</f>
        <v>603332</v>
      </c>
      <c r="E20" s="38">
        <f>[1]LA!E20</f>
        <v>603332</v>
      </c>
      <c r="F20" s="38">
        <f>[1]LA!F20</f>
        <v>0</v>
      </c>
      <c r="G20" s="38">
        <f>[1]LA!G20</f>
        <v>196162</v>
      </c>
      <c r="H20" s="38">
        <f>[1]LA!H20</f>
        <v>0</v>
      </c>
      <c r="I20" s="38">
        <f>[1]LA!I20</f>
        <v>0</v>
      </c>
      <c r="J20" s="38">
        <f>[1]LA!J20</f>
        <v>0</v>
      </c>
      <c r="K20" s="38">
        <f>[1]LA!K20</f>
        <v>0</v>
      </c>
      <c r="L20" s="38">
        <f>[1]LA!L20</f>
        <v>92347</v>
      </c>
      <c r="M20" s="38">
        <f>[1]LA!M20</f>
        <v>235411</v>
      </c>
      <c r="N20" s="38">
        <f>[1]LA!N20</f>
        <v>62087</v>
      </c>
      <c r="O20" s="38">
        <f>[1]LA!O20</f>
        <v>0</v>
      </c>
      <c r="P20" s="38">
        <f>[1]LA!P20</f>
        <v>0</v>
      </c>
      <c r="Q20" s="39">
        <f>[1]LA!Q20</f>
        <v>3452203</v>
      </c>
    </row>
    <row r="21" spans="2:17" ht="30.75" customHeight="1" x14ac:dyDescent="0.3">
      <c r="B21" s="80" t="s">
        <v>258</v>
      </c>
      <c r="C21" s="38">
        <f>[1]LA!C21</f>
        <v>741386</v>
      </c>
      <c r="D21" s="38">
        <f>[1]LA!D21</f>
        <v>43114</v>
      </c>
      <c r="E21" s="38">
        <f>[1]LA!E21</f>
        <v>43130</v>
      </c>
      <c r="F21" s="38">
        <f>[1]LA!F21</f>
        <v>0</v>
      </c>
      <c r="G21" s="38">
        <f>[1]LA!G21</f>
        <v>14222</v>
      </c>
      <c r="H21" s="38">
        <f>[1]LA!H21</f>
        <v>14222</v>
      </c>
      <c r="I21" s="38">
        <f>[1]LA!I21</f>
        <v>41066</v>
      </c>
      <c r="J21" s="38">
        <f>[1]LA!J21</f>
        <v>0</v>
      </c>
      <c r="K21" s="38">
        <f>[1]LA!K21</f>
        <v>0</v>
      </c>
      <c r="L21" s="38">
        <f>[1]LA!L21</f>
        <v>-142</v>
      </c>
      <c r="M21" s="38">
        <f>[1]LA!M21</f>
        <v>1712</v>
      </c>
      <c r="N21" s="38">
        <f>[1]LA!N21</f>
        <v>1511</v>
      </c>
      <c r="O21" s="38">
        <f>[1]LA!O21</f>
        <v>0</v>
      </c>
      <c r="P21" s="38">
        <f>[1]LA!P21</f>
        <v>-56352</v>
      </c>
      <c r="Q21" s="39">
        <f>[1]LA!Q21</f>
        <v>785522</v>
      </c>
    </row>
    <row r="22" spans="2:17" ht="30.75" customHeight="1" x14ac:dyDescent="0.3">
      <c r="B22" s="22" t="s">
        <v>62</v>
      </c>
      <c r="C22" s="38">
        <f>[1]LA!C22</f>
        <v>5626612</v>
      </c>
      <c r="D22" s="38">
        <f>[1]LA!D22</f>
        <v>429753</v>
      </c>
      <c r="E22" s="38">
        <f>[1]LA!E22</f>
        <v>401221</v>
      </c>
      <c r="F22" s="38">
        <f>[1]LA!F22</f>
        <v>192116</v>
      </c>
      <c r="G22" s="38">
        <f>[1]LA!G22</f>
        <v>381343</v>
      </c>
      <c r="H22" s="38">
        <f>[1]LA!H22</f>
        <v>311787</v>
      </c>
      <c r="I22" s="38">
        <f>[1]LA!I22</f>
        <v>38407</v>
      </c>
      <c r="J22" s="38">
        <f>[1]LA!J22</f>
        <v>0</v>
      </c>
      <c r="K22" s="38">
        <f>[1]LA!K22</f>
        <v>0</v>
      </c>
      <c r="L22" s="38">
        <f>[1]LA!L22</f>
        <v>83051</v>
      </c>
      <c r="M22" s="38">
        <f>[1]LA!M22</f>
        <v>437534</v>
      </c>
      <c r="N22" s="38">
        <f>[1]LA!N22</f>
        <v>295503</v>
      </c>
      <c r="O22" s="38">
        <f>[1]LA!O22</f>
        <v>11148</v>
      </c>
      <c r="P22" s="38">
        <f>[1]LA!P22</f>
        <v>-227520</v>
      </c>
      <c r="Q22" s="39">
        <f>[1]LA!Q22</f>
        <v>5861043</v>
      </c>
    </row>
    <row r="23" spans="2:17" ht="30.75" customHeight="1" x14ac:dyDescent="0.3">
      <c r="B23" s="22" t="s">
        <v>63</v>
      </c>
      <c r="C23" s="38">
        <f>[1]LA!C23</f>
        <v>322400</v>
      </c>
      <c r="D23" s="38">
        <f>[1]LA!D23</f>
        <v>360577</v>
      </c>
      <c r="E23" s="38">
        <f>[1]LA!E23</f>
        <v>360577</v>
      </c>
      <c r="F23" s="38">
        <f>[1]LA!F23</f>
        <v>0</v>
      </c>
      <c r="G23" s="38">
        <f>[1]LA!G23</f>
        <v>175950</v>
      </c>
      <c r="H23" s="38">
        <f>[1]LA!H23</f>
        <v>210385</v>
      </c>
      <c r="I23" s="38">
        <f>[1]LA!I23</f>
        <v>0</v>
      </c>
      <c r="J23" s="38">
        <f>[1]LA!J23</f>
        <v>0</v>
      </c>
      <c r="K23" s="38">
        <f>[1]LA!K23</f>
        <v>0</v>
      </c>
      <c r="L23" s="38">
        <f>[1]LA!L23</f>
        <v>88680</v>
      </c>
      <c r="M23" s="38">
        <f>[1]LA!M23</f>
        <v>156888</v>
      </c>
      <c r="N23" s="38">
        <f>[1]LA!N23</f>
        <v>30485</v>
      </c>
      <c r="O23" s="38">
        <f>[1]LA!O23</f>
        <v>0</v>
      </c>
      <c r="P23" s="38">
        <f>[1]LA!P23</f>
        <v>3338</v>
      </c>
      <c r="Q23" s="39">
        <f>[1]LA!Q23</f>
        <v>254171</v>
      </c>
    </row>
    <row r="24" spans="2:17" ht="30.75" customHeight="1" x14ac:dyDescent="0.3">
      <c r="B24" s="22" t="s">
        <v>185</v>
      </c>
      <c r="C24" s="38">
        <f>[1]LA!C24</f>
        <v>452375</v>
      </c>
      <c r="D24" s="38">
        <f>[1]LA!D24</f>
        <v>76130</v>
      </c>
      <c r="E24" s="38">
        <f>[1]LA!E24</f>
        <v>76130</v>
      </c>
      <c r="F24" s="38">
        <f>[1]LA!F24</f>
        <v>3622</v>
      </c>
      <c r="G24" s="38">
        <f>[1]LA!G24</f>
        <v>73432</v>
      </c>
      <c r="H24" s="38">
        <f>[1]LA!H24</f>
        <v>56911</v>
      </c>
      <c r="I24" s="38">
        <f>[1]LA!I24</f>
        <v>0</v>
      </c>
      <c r="J24" s="38">
        <f>[1]LA!J24</f>
        <v>0</v>
      </c>
      <c r="K24" s="38">
        <f>[1]LA!K24</f>
        <v>0</v>
      </c>
      <c r="L24" s="38">
        <f>[1]LA!L24</f>
        <v>16374</v>
      </c>
      <c r="M24" s="38">
        <f>[1]LA!M24</f>
        <v>53351</v>
      </c>
      <c r="N24" s="38">
        <f>[1]LA!N24</f>
        <v>13214</v>
      </c>
      <c r="O24" s="38">
        <f>[1]LA!O24</f>
        <v>1046</v>
      </c>
      <c r="P24" s="38">
        <f>[1]LA!P24</f>
        <v>0</v>
      </c>
      <c r="Q24" s="39">
        <f>[1]LA!Q24</f>
        <v>417657</v>
      </c>
    </row>
    <row r="25" spans="2:17" ht="30.75" customHeight="1" x14ac:dyDescent="0.3">
      <c r="B25" s="22" t="s">
        <v>186</v>
      </c>
      <c r="C25" s="38">
        <f>[1]LA!C25</f>
        <v>212049</v>
      </c>
      <c r="D25" s="38">
        <f>[1]LA!D25</f>
        <v>19756</v>
      </c>
      <c r="E25" s="38">
        <f>[1]LA!E25</f>
        <v>16793</v>
      </c>
      <c r="F25" s="38">
        <f>[1]LA!F25</f>
        <v>0</v>
      </c>
      <c r="G25" s="38">
        <f>[1]LA!G25</f>
        <v>18159</v>
      </c>
      <c r="H25" s="38">
        <f>[1]LA!H25</f>
        <v>18159</v>
      </c>
      <c r="I25" s="38">
        <f>[1]LA!I25</f>
        <v>0</v>
      </c>
      <c r="J25" s="38">
        <f>[1]LA!J25</f>
        <v>0</v>
      </c>
      <c r="K25" s="38">
        <f>[1]LA!K25</f>
        <v>0</v>
      </c>
      <c r="L25" s="38">
        <f>[1]LA!L25</f>
        <v>2176</v>
      </c>
      <c r="M25" s="38">
        <f>[1]LA!M25</f>
        <v>12527</v>
      </c>
      <c r="N25" s="38">
        <f>[1]LA!N25</f>
        <v>13709</v>
      </c>
      <c r="O25" s="38">
        <f>[1]LA!O25</f>
        <v>0</v>
      </c>
      <c r="P25" s="38">
        <f>[1]LA!P25</f>
        <v>0</v>
      </c>
      <c r="Q25" s="39">
        <f>[1]LA!Q25</f>
        <v>209689</v>
      </c>
    </row>
    <row r="26" spans="2:17" ht="30.75" customHeight="1" x14ac:dyDescent="0.3">
      <c r="B26" s="22" t="s">
        <v>209</v>
      </c>
      <c r="C26" s="38">
        <f>[1]LA!C26</f>
        <v>5760824</v>
      </c>
      <c r="D26" s="38">
        <f>[1]LA!D26</f>
        <v>863027</v>
      </c>
      <c r="E26" s="38">
        <f>[1]LA!E26</f>
        <v>849192</v>
      </c>
      <c r="F26" s="38">
        <f>[1]LA!F26</f>
        <v>0</v>
      </c>
      <c r="G26" s="38">
        <f>[1]LA!G26</f>
        <v>218060</v>
      </c>
      <c r="H26" s="38">
        <f>[1]LA!H26</f>
        <v>143992</v>
      </c>
      <c r="I26" s="38">
        <f>[1]LA!I26</f>
        <v>0</v>
      </c>
      <c r="J26" s="38">
        <f>[1]LA!J26</f>
        <v>0</v>
      </c>
      <c r="K26" s="38">
        <f>[1]LA!K26</f>
        <v>0</v>
      </c>
      <c r="L26" s="38">
        <f>[1]LA!L26</f>
        <v>106074</v>
      </c>
      <c r="M26" s="38">
        <f>[1]LA!M26</f>
        <v>219545</v>
      </c>
      <c r="N26" s="38">
        <f>[1]LA!N26</f>
        <v>-226591</v>
      </c>
      <c r="O26" s="38">
        <f>[1]LA!O26</f>
        <v>0</v>
      </c>
      <c r="P26" s="38">
        <f>[1]LA!P26</f>
        <v>0</v>
      </c>
      <c r="Q26" s="39">
        <f>[1]LA!Q26</f>
        <v>5913813</v>
      </c>
    </row>
    <row r="27" spans="2:17" ht="30.75" customHeight="1" x14ac:dyDescent="0.3">
      <c r="B27" s="22" t="s">
        <v>40</v>
      </c>
      <c r="C27" s="38">
        <f>[1]LA!C27</f>
        <v>0</v>
      </c>
      <c r="D27" s="38">
        <f>[1]LA!D27</f>
        <v>0</v>
      </c>
      <c r="E27" s="38">
        <f>[1]LA!E27</f>
        <v>0</v>
      </c>
      <c r="F27" s="38">
        <f>[1]LA!F27</f>
        <v>0</v>
      </c>
      <c r="G27" s="38">
        <f>[1]LA!G27</f>
        <v>0</v>
      </c>
      <c r="H27" s="38">
        <f>[1]LA!H27</f>
        <v>0</v>
      </c>
      <c r="I27" s="38">
        <f>[1]LA!I27</f>
        <v>0</v>
      </c>
      <c r="J27" s="38">
        <f>[1]LA!J27</f>
        <v>0</v>
      </c>
      <c r="K27" s="38">
        <f>[1]LA!K27</f>
        <v>0</v>
      </c>
      <c r="L27" s="38">
        <f>[1]LA!L27</f>
        <v>0</v>
      </c>
      <c r="M27" s="38">
        <f>[1]LA!M27</f>
        <v>0</v>
      </c>
      <c r="N27" s="38">
        <f>[1]LA!N27</f>
        <v>0</v>
      </c>
      <c r="O27" s="38">
        <f>[1]LA!O27</f>
        <v>0</v>
      </c>
      <c r="P27" s="38">
        <f>[1]LA!P27</f>
        <v>0</v>
      </c>
      <c r="Q27" s="39">
        <f>[1]LA!Q27</f>
        <v>0</v>
      </c>
    </row>
    <row r="28" spans="2:17" ht="30.75" customHeight="1" x14ac:dyDescent="0.3">
      <c r="B28" s="22" t="s">
        <v>64</v>
      </c>
      <c r="C28" s="38">
        <f>[1]LA!C28</f>
        <v>46019</v>
      </c>
      <c r="D28" s="38">
        <f>[1]LA!D28</f>
        <v>9138</v>
      </c>
      <c r="E28" s="38">
        <f>[1]LA!E28</f>
        <v>9138</v>
      </c>
      <c r="F28" s="38">
        <f>[1]LA!F28</f>
        <v>0</v>
      </c>
      <c r="G28" s="38">
        <f>[1]LA!G28</f>
        <v>1898</v>
      </c>
      <c r="H28" s="38">
        <f>[1]LA!H28</f>
        <v>1859</v>
      </c>
      <c r="I28" s="38">
        <f>[1]LA!I28</f>
        <v>0</v>
      </c>
      <c r="J28" s="38">
        <f>[1]LA!J28</f>
        <v>0</v>
      </c>
      <c r="K28" s="38">
        <f>[1]LA!K28</f>
        <v>0</v>
      </c>
      <c r="L28" s="38">
        <f>[1]LA!L28</f>
        <v>1632</v>
      </c>
      <c r="M28" s="38">
        <f>[1]LA!M28</f>
        <v>1448</v>
      </c>
      <c r="N28" s="38">
        <f>[1]LA!N28</f>
        <v>2052</v>
      </c>
      <c r="O28" s="38">
        <f>[1]LA!O28</f>
        <v>0</v>
      </c>
      <c r="P28" s="38">
        <f>[1]LA!P28</f>
        <v>0</v>
      </c>
      <c r="Q28" s="39">
        <f>[1]LA!Q28</f>
        <v>52269</v>
      </c>
    </row>
    <row r="29" spans="2:17" ht="30.75" customHeight="1" x14ac:dyDescent="0.3">
      <c r="B29" s="22" t="s">
        <v>65</v>
      </c>
      <c r="C29" s="38">
        <f>[1]LA!C29</f>
        <v>18959</v>
      </c>
      <c r="D29" s="38">
        <f>[1]LA!D29</f>
        <v>10391</v>
      </c>
      <c r="E29" s="38">
        <f>[1]LA!E29</f>
        <v>10304</v>
      </c>
      <c r="F29" s="38">
        <f>[1]LA!F29</f>
        <v>0</v>
      </c>
      <c r="G29" s="38">
        <f>[1]LA!G29</f>
        <v>0</v>
      </c>
      <c r="H29" s="38">
        <f>[1]LA!H29</f>
        <v>0</v>
      </c>
      <c r="I29" s="38">
        <f>[1]LA!I29</f>
        <v>0</v>
      </c>
      <c r="J29" s="38">
        <f>[1]LA!J29</f>
        <v>0</v>
      </c>
      <c r="K29" s="38">
        <f>[1]LA!K29</f>
        <v>0</v>
      </c>
      <c r="L29" s="38">
        <f>[1]LA!L29</f>
        <v>571</v>
      </c>
      <c r="M29" s="38">
        <f>[1]LA!M29</f>
        <v>7320</v>
      </c>
      <c r="N29" s="38">
        <f>[1]LA!N29</f>
        <v>3693</v>
      </c>
      <c r="O29" s="38">
        <f>[1]LA!O29</f>
        <v>0</v>
      </c>
      <c r="P29" s="38">
        <f>[1]LA!P29</f>
        <v>0</v>
      </c>
      <c r="Q29" s="39">
        <f>[1]LA!Q29</f>
        <v>25066</v>
      </c>
    </row>
    <row r="30" spans="2:17" ht="30.75" customHeight="1" x14ac:dyDescent="0.3">
      <c r="B30" s="22" t="s">
        <v>66</v>
      </c>
      <c r="C30" s="38">
        <f>[1]LA!C30</f>
        <v>761040</v>
      </c>
      <c r="D30" s="38">
        <f>[1]LA!D30</f>
        <v>310931</v>
      </c>
      <c r="E30" s="38">
        <f>[1]LA!E30</f>
        <v>310931</v>
      </c>
      <c r="F30" s="38">
        <f>[1]LA!F30</f>
        <v>0</v>
      </c>
      <c r="G30" s="38">
        <f>[1]LA!G30</f>
        <v>52948</v>
      </c>
      <c r="H30" s="38">
        <f>[1]LA!H30</f>
        <v>21757</v>
      </c>
      <c r="I30" s="38">
        <f>[1]LA!I30</f>
        <v>32096</v>
      </c>
      <c r="J30" s="38">
        <f>[1]LA!J30</f>
        <v>8</v>
      </c>
      <c r="K30" s="38">
        <f>[1]LA!K30</f>
        <v>0</v>
      </c>
      <c r="L30" s="38">
        <f>[1]LA!L30</f>
        <v>4317</v>
      </c>
      <c r="M30" s="38">
        <f>[1]LA!M30</f>
        <v>80190</v>
      </c>
      <c r="N30" s="38">
        <f>[1]LA!N30</f>
        <v>0</v>
      </c>
      <c r="O30" s="38">
        <f>[1]LA!O30</f>
        <v>0</v>
      </c>
      <c r="P30" s="38">
        <f>[1]LA!P30</f>
        <v>0</v>
      </c>
      <c r="Q30" s="39">
        <f>[1]LA!Q30</f>
        <v>933601</v>
      </c>
    </row>
    <row r="31" spans="2:17" ht="30.75" customHeight="1" x14ac:dyDescent="0.25">
      <c r="B31" s="87" t="s">
        <v>47</v>
      </c>
      <c r="C31" s="99">
        <f t="shared" ref="C31:Q31" si="0">SUM(C6:C30)</f>
        <v>67629428</v>
      </c>
      <c r="D31" s="99">
        <f t="shared" si="0"/>
        <v>11991928</v>
      </c>
      <c r="E31" s="99">
        <f t="shared" si="0"/>
        <v>11881426</v>
      </c>
      <c r="F31" s="99">
        <f t="shared" si="0"/>
        <v>195738</v>
      </c>
      <c r="G31" s="99">
        <f t="shared" si="0"/>
        <v>4315350</v>
      </c>
      <c r="H31" s="99">
        <f t="shared" si="0"/>
        <v>3906598</v>
      </c>
      <c r="I31" s="99">
        <f t="shared" si="0"/>
        <v>287091</v>
      </c>
      <c r="J31" s="99">
        <f t="shared" si="0"/>
        <v>144</v>
      </c>
      <c r="K31" s="99">
        <f t="shared" si="0"/>
        <v>0</v>
      </c>
      <c r="L31" s="99">
        <f t="shared" si="0"/>
        <v>1641176</v>
      </c>
      <c r="M31" s="99">
        <f t="shared" si="0"/>
        <v>3446841</v>
      </c>
      <c r="N31" s="99">
        <f t="shared" si="0"/>
        <v>3615712</v>
      </c>
      <c r="O31" s="99">
        <f t="shared" si="0"/>
        <v>79646</v>
      </c>
      <c r="P31" s="99">
        <f t="shared" si="0"/>
        <v>-182087</v>
      </c>
      <c r="Q31" s="99">
        <f t="shared" si="0"/>
        <v>74142887</v>
      </c>
    </row>
    <row r="32" spans="2:17" ht="30.75" customHeight="1" x14ac:dyDescent="0.25">
      <c r="B32" s="270" t="s">
        <v>48</v>
      </c>
      <c r="C32" s="271"/>
      <c r="D32" s="271"/>
      <c r="E32" s="271"/>
      <c r="F32" s="271"/>
      <c r="G32" s="271"/>
      <c r="H32" s="271"/>
      <c r="I32" s="271"/>
      <c r="J32" s="271"/>
      <c r="K32" s="271"/>
      <c r="L32" s="271"/>
      <c r="M32" s="271"/>
      <c r="N32" s="271"/>
      <c r="O32" s="271"/>
      <c r="P32" s="271"/>
      <c r="Q32" s="272"/>
    </row>
    <row r="33" spans="2:17" ht="30.75" customHeight="1" x14ac:dyDescent="0.3">
      <c r="B33" s="22" t="s">
        <v>49</v>
      </c>
      <c r="C33" s="38">
        <f>[1]LA!C33</f>
        <v>0</v>
      </c>
      <c r="D33" s="38">
        <f>[1]LA!D33</f>
        <v>330</v>
      </c>
      <c r="E33" s="38">
        <f>[1]LA!E33</f>
        <v>280</v>
      </c>
      <c r="F33" s="38">
        <f>[1]LA!F33</f>
        <v>0</v>
      </c>
      <c r="G33" s="38">
        <f>[1]LA!G33</f>
        <v>0</v>
      </c>
      <c r="H33" s="38">
        <f>[1]LA!H33</f>
        <v>0</v>
      </c>
      <c r="I33" s="38">
        <f>[1]LA!I33</f>
        <v>0</v>
      </c>
      <c r="J33" s="38">
        <f>[1]LA!J33</f>
        <v>0</v>
      </c>
      <c r="K33" s="38">
        <f>[1]LA!K33</f>
        <v>0</v>
      </c>
      <c r="L33" s="38">
        <f>[1]LA!L33</f>
        <v>144</v>
      </c>
      <c r="M33" s="38">
        <f>[1]LA!M33</f>
        <v>53</v>
      </c>
      <c r="N33" s="38">
        <f>[1]LA!N33</f>
        <v>158</v>
      </c>
      <c r="O33" s="38">
        <f>[1]LA!O33</f>
        <v>5</v>
      </c>
      <c r="P33" s="38">
        <f>[1]LA!P33</f>
        <v>0</v>
      </c>
      <c r="Q33" s="39">
        <f>[1]LA!Q33</f>
        <v>236</v>
      </c>
    </row>
    <row r="34" spans="2:17" ht="30.75" customHeight="1" x14ac:dyDescent="0.3">
      <c r="B34" s="22" t="s">
        <v>81</v>
      </c>
      <c r="C34" s="38">
        <f>[1]LA!C34</f>
        <v>0</v>
      </c>
      <c r="D34" s="38">
        <f>[1]LA!D34</f>
        <v>19677</v>
      </c>
      <c r="E34" s="38">
        <f>[1]LA!E34</f>
        <v>14853</v>
      </c>
      <c r="F34" s="38">
        <f>[1]LA!F34</f>
        <v>-16024</v>
      </c>
      <c r="G34" s="38">
        <f>[1]LA!G34</f>
        <v>5414</v>
      </c>
      <c r="H34" s="38">
        <f>[1]LA!H34</f>
        <v>0</v>
      </c>
      <c r="I34" s="38">
        <f>[1]LA!I34</f>
        <v>0</v>
      </c>
      <c r="J34" s="38">
        <f>[1]LA!J34</f>
        <v>0</v>
      </c>
      <c r="K34" s="38">
        <f>[1]LA!K34</f>
        <v>0</v>
      </c>
      <c r="L34" s="38">
        <f>[1]LA!L34</f>
        <v>3625</v>
      </c>
      <c r="M34" s="38">
        <f>[1]LA!M34</f>
        <v>1637</v>
      </c>
      <c r="N34" s="38">
        <f>[1]LA!N34</f>
        <v>0</v>
      </c>
      <c r="O34" s="38">
        <f>[1]LA!O34</f>
        <v>0</v>
      </c>
      <c r="P34" s="38">
        <f>[1]LA!P34</f>
        <v>0</v>
      </c>
      <c r="Q34" s="39">
        <f>[1]LA!Q34</f>
        <v>-6434</v>
      </c>
    </row>
    <row r="35" spans="2:17" ht="30.75" customHeight="1" x14ac:dyDescent="0.3">
      <c r="B35" s="22" t="s">
        <v>50</v>
      </c>
      <c r="C35" s="38">
        <f>[1]LA!C35</f>
        <v>1225534</v>
      </c>
      <c r="D35" s="38">
        <f>[1]LA!D35</f>
        <v>50679</v>
      </c>
      <c r="E35" s="38">
        <f>[1]LA!E35</f>
        <v>50679</v>
      </c>
      <c r="F35" s="38">
        <f>[1]LA!F35</f>
        <v>0</v>
      </c>
      <c r="G35" s="38">
        <f>[1]LA!G35</f>
        <v>28118</v>
      </c>
      <c r="H35" s="38">
        <f>[1]LA!H35</f>
        <v>28118</v>
      </c>
      <c r="I35" s="38">
        <f>[1]LA!I35</f>
        <v>0</v>
      </c>
      <c r="J35" s="38">
        <f>[1]LA!J35</f>
        <v>0</v>
      </c>
      <c r="K35" s="38">
        <f>[1]LA!K35</f>
        <v>0</v>
      </c>
      <c r="L35" s="38">
        <f>[1]LA!L35</f>
        <v>17703</v>
      </c>
      <c r="M35" s="38">
        <f>[1]LA!M35</f>
        <v>10186</v>
      </c>
      <c r="N35" s="38">
        <f>[1]LA!N35</f>
        <v>34276</v>
      </c>
      <c r="O35" s="38">
        <f>[1]LA!O35</f>
        <v>0</v>
      </c>
      <c r="P35" s="38">
        <f>[1]LA!P35</f>
        <v>0</v>
      </c>
      <c r="Q35" s="39">
        <f>[1]LA!Q35</f>
        <v>1254482</v>
      </c>
    </row>
    <row r="36" spans="2:17" ht="30.75" customHeight="1" x14ac:dyDescent="0.25">
      <c r="B36" s="87" t="s">
        <v>47</v>
      </c>
      <c r="C36" s="99">
        <f>SUM(C33:C35)</f>
        <v>1225534</v>
      </c>
      <c r="D36" s="99">
        <f t="shared" ref="D36:Q36" si="1">SUM(D33:D35)</f>
        <v>70686</v>
      </c>
      <c r="E36" s="99">
        <f t="shared" si="1"/>
        <v>65812</v>
      </c>
      <c r="F36" s="99">
        <f t="shared" si="1"/>
        <v>-16024</v>
      </c>
      <c r="G36" s="99">
        <f t="shared" si="1"/>
        <v>33532</v>
      </c>
      <c r="H36" s="99">
        <f t="shared" si="1"/>
        <v>28118</v>
      </c>
      <c r="I36" s="99">
        <f t="shared" si="1"/>
        <v>0</v>
      </c>
      <c r="J36" s="99">
        <f t="shared" si="1"/>
        <v>0</v>
      </c>
      <c r="K36" s="99">
        <f t="shared" si="1"/>
        <v>0</v>
      </c>
      <c r="L36" s="99">
        <f t="shared" si="1"/>
        <v>21472</v>
      </c>
      <c r="M36" s="99">
        <f t="shared" si="1"/>
        <v>11876</v>
      </c>
      <c r="N36" s="99">
        <f t="shared" si="1"/>
        <v>34434</v>
      </c>
      <c r="O36" s="99">
        <f t="shared" si="1"/>
        <v>5</v>
      </c>
      <c r="P36" s="99">
        <f t="shared" si="1"/>
        <v>0</v>
      </c>
      <c r="Q36" s="99">
        <f t="shared" si="1"/>
        <v>1248284</v>
      </c>
    </row>
    <row r="37" spans="2:17" ht="21.75" customHeight="1" x14ac:dyDescent="0.25">
      <c r="B37" s="274" t="s">
        <v>52</v>
      </c>
      <c r="C37" s="274"/>
      <c r="D37" s="274"/>
      <c r="E37" s="274"/>
      <c r="F37" s="274"/>
      <c r="G37" s="274"/>
      <c r="H37" s="274"/>
      <c r="I37" s="274"/>
      <c r="J37" s="274"/>
      <c r="K37" s="274"/>
      <c r="L37" s="274"/>
      <c r="M37" s="274"/>
      <c r="N37" s="274"/>
      <c r="O37" s="274"/>
      <c r="P37" s="274"/>
      <c r="Q37" s="274"/>
    </row>
    <row r="38" spans="2:17" ht="21.75" customHeight="1" x14ac:dyDescent="0.25">
      <c r="C38" s="34"/>
      <c r="D38" s="34"/>
      <c r="E38" s="34"/>
      <c r="F38" s="34"/>
      <c r="G38" s="34"/>
      <c r="H38" s="34"/>
      <c r="I38" s="34"/>
      <c r="J38" s="34"/>
      <c r="K38" s="34"/>
      <c r="L38" s="34"/>
      <c r="M38" s="34"/>
      <c r="N38" s="34"/>
      <c r="O38" s="34"/>
      <c r="P38" s="34"/>
      <c r="Q38" s="34"/>
    </row>
    <row r="39" spans="2:17" ht="21.75" customHeight="1" x14ac:dyDescent="0.25">
      <c r="D39" s="198"/>
    </row>
  </sheetData>
  <sheetProtection password="E931"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B1:Q38"/>
  <sheetViews>
    <sheetView showGridLines="0" zoomScale="55" zoomScaleNormal="55" workbookViewId="0"/>
  </sheetViews>
  <sheetFormatPr defaultColWidth="14.28515625" defaultRowHeight="21.75" customHeight="1" x14ac:dyDescent="0.25"/>
  <cols>
    <col min="1" max="1" width="14.28515625" style="11"/>
    <col min="2" max="2" width="46" style="11" customWidth="1"/>
    <col min="3" max="16" width="17.5703125" style="11" customWidth="1"/>
    <col min="17" max="17" width="17.5703125" style="21" customWidth="1"/>
    <col min="18" max="16384" width="14.28515625" style="11"/>
  </cols>
  <sheetData>
    <row r="1" spans="2:17" ht="18.75" customHeight="1" x14ac:dyDescent="0.25"/>
    <row r="2" spans="2:17" ht="15.75" customHeight="1" x14ac:dyDescent="0.25"/>
    <row r="3" spans="2:17" ht="18.75" customHeight="1" x14ac:dyDescent="0.25">
      <c r="B3" s="273" t="s">
        <v>288</v>
      </c>
      <c r="C3" s="273"/>
      <c r="D3" s="273"/>
      <c r="E3" s="273"/>
      <c r="F3" s="273"/>
      <c r="G3" s="273"/>
      <c r="H3" s="273"/>
      <c r="I3" s="273"/>
      <c r="J3" s="273"/>
      <c r="K3" s="273"/>
      <c r="L3" s="273"/>
      <c r="M3" s="273"/>
      <c r="N3" s="273"/>
      <c r="O3" s="273"/>
      <c r="P3" s="273"/>
      <c r="Q3" s="273"/>
    </row>
    <row r="4" spans="2:17" s="33" customFormat="1" ht="36.75" customHeight="1"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1.5" customHeight="1" x14ac:dyDescent="0.25">
      <c r="B5" s="270" t="s">
        <v>16</v>
      </c>
      <c r="C5" s="271"/>
      <c r="D5" s="271"/>
      <c r="E5" s="271"/>
      <c r="F5" s="271"/>
      <c r="G5" s="271"/>
      <c r="H5" s="271"/>
      <c r="I5" s="271"/>
      <c r="J5" s="271"/>
      <c r="K5" s="271"/>
      <c r="L5" s="271"/>
      <c r="M5" s="271"/>
      <c r="N5" s="271"/>
      <c r="O5" s="271"/>
      <c r="P5" s="271"/>
      <c r="Q5" s="272"/>
    </row>
    <row r="6" spans="2:17" ht="31.5" customHeight="1" x14ac:dyDescent="0.3">
      <c r="B6" s="22" t="s">
        <v>53</v>
      </c>
      <c r="C6" s="38">
        <f>[1]ANNUITIES!C6</f>
        <v>18266</v>
      </c>
      <c r="D6" s="38">
        <f>[1]ANNUITIES!D6</f>
        <v>4576</v>
      </c>
      <c r="E6" s="38">
        <f>[1]ANNUITIES!E6</f>
        <v>4576</v>
      </c>
      <c r="F6" s="38">
        <f>[1]ANNUITIES!F6</f>
        <v>0</v>
      </c>
      <c r="G6" s="38">
        <f>[1]ANNUITIES!G6</f>
        <v>26491</v>
      </c>
      <c r="H6" s="38">
        <f>[1]ANNUITIES!H6</f>
        <v>0</v>
      </c>
      <c r="I6" s="38">
        <f>[1]ANNUITIES!I6</f>
        <v>0</v>
      </c>
      <c r="J6" s="38">
        <f>[1]ANNUITIES!J6</f>
        <v>0</v>
      </c>
      <c r="K6" s="38">
        <f>[1]ANNUITIES!K6</f>
        <v>26491</v>
      </c>
      <c r="L6" s="38">
        <f>[1]ANNUITIES!L6</f>
        <v>0</v>
      </c>
      <c r="M6" s="38">
        <f>[1]ANNUITIES!M6</f>
        <v>0</v>
      </c>
      <c r="N6" s="38">
        <f>[1]ANNUITIES!N6</f>
        <v>34630</v>
      </c>
      <c r="O6" s="38">
        <f>[1]ANNUITIES!O6</f>
        <v>1730</v>
      </c>
      <c r="P6" s="38">
        <f>[1]ANNUITIES!P6</f>
        <v>0</v>
      </c>
      <c r="Q6" s="39">
        <f>[1]ANNUITIES!Q6</f>
        <v>29251</v>
      </c>
    </row>
    <row r="7" spans="2:17" ht="31.5" customHeight="1" x14ac:dyDescent="0.3">
      <c r="B7" s="22" t="s">
        <v>197</v>
      </c>
      <c r="C7" s="38">
        <f>[1]ANNUITIES!C7</f>
        <v>0</v>
      </c>
      <c r="D7" s="38">
        <f>[1]ANNUITIES!D7</f>
        <v>0</v>
      </c>
      <c r="E7" s="38">
        <f>[1]ANNUITIES!E7</f>
        <v>0</v>
      </c>
      <c r="F7" s="38">
        <f>[1]ANNUITIES!F7</f>
        <v>0</v>
      </c>
      <c r="G7" s="38">
        <f>[1]ANNUITIES!G7</f>
        <v>0</v>
      </c>
      <c r="H7" s="38">
        <f>[1]ANNUITIES!H7</f>
        <v>0</v>
      </c>
      <c r="I7" s="38">
        <f>[1]ANNUITIES!I7</f>
        <v>0</v>
      </c>
      <c r="J7" s="38">
        <f>[1]ANNUITIES!J7</f>
        <v>0</v>
      </c>
      <c r="K7" s="38">
        <f>[1]ANNUITIES!K7</f>
        <v>0</v>
      </c>
      <c r="L7" s="38">
        <f>[1]ANNUITIES!L7</f>
        <v>0</v>
      </c>
      <c r="M7" s="38">
        <f>[1]ANNUITIES!M7</f>
        <v>0</v>
      </c>
      <c r="N7" s="38">
        <f>[1]ANNUITIES!N7</f>
        <v>0</v>
      </c>
      <c r="O7" s="38">
        <f>[1]ANNUITIES!O7</f>
        <v>0</v>
      </c>
      <c r="P7" s="38">
        <f>[1]ANNUITIES!P7</f>
        <v>0</v>
      </c>
      <c r="Q7" s="39">
        <f>[1]ANNUITIES!Q7</f>
        <v>0</v>
      </c>
    </row>
    <row r="8" spans="2:17" ht="31.5" customHeight="1" x14ac:dyDescent="0.3">
      <c r="B8" s="22" t="s">
        <v>208</v>
      </c>
      <c r="C8" s="38">
        <f>[1]ANNUITIES!C8</f>
        <v>1866255</v>
      </c>
      <c r="D8" s="38">
        <f>[1]ANNUITIES!D8</f>
        <v>909035</v>
      </c>
      <c r="E8" s="38">
        <f>[1]ANNUITIES!E8</f>
        <v>909035</v>
      </c>
      <c r="F8" s="38">
        <f>[1]ANNUITIES!F8</f>
        <v>0</v>
      </c>
      <c r="G8" s="38">
        <f>[1]ANNUITIES!G8</f>
        <v>223681</v>
      </c>
      <c r="H8" s="38">
        <f>[1]ANNUITIES!H8</f>
        <v>223681</v>
      </c>
      <c r="I8" s="38">
        <f>[1]ANNUITIES!I8</f>
        <v>0</v>
      </c>
      <c r="J8" s="38">
        <f>[1]ANNUITIES!J8</f>
        <v>0</v>
      </c>
      <c r="K8" s="38">
        <f>[1]ANNUITIES!K8</f>
        <v>0</v>
      </c>
      <c r="L8" s="38">
        <f>[1]ANNUITIES!L8</f>
        <v>0</v>
      </c>
      <c r="M8" s="38">
        <f>[1]ANNUITIES!M8</f>
        <v>20785</v>
      </c>
      <c r="N8" s="38">
        <f>[1]ANNUITIES!N8</f>
        <v>103357</v>
      </c>
      <c r="O8" s="38">
        <f>[1]ANNUITIES!O8</f>
        <v>1830</v>
      </c>
      <c r="P8" s="38">
        <f>[1]ANNUITIES!P8</f>
        <v>0</v>
      </c>
      <c r="Q8" s="39">
        <f>[1]ANNUITIES!Q8</f>
        <v>2632352</v>
      </c>
    </row>
    <row r="9" spans="2:17" ht="31.5" customHeight="1" x14ac:dyDescent="0.3">
      <c r="B9" s="22" t="s">
        <v>54</v>
      </c>
      <c r="C9" s="38">
        <f>[1]ANNUITIES!C9</f>
        <v>0</v>
      </c>
      <c r="D9" s="38">
        <f>[1]ANNUITIES!D9</f>
        <v>0</v>
      </c>
      <c r="E9" s="38">
        <f>[1]ANNUITIES!E9</f>
        <v>0</v>
      </c>
      <c r="F9" s="38">
        <f>[1]ANNUITIES!F9</f>
        <v>0</v>
      </c>
      <c r="G9" s="38">
        <f>[1]ANNUITIES!G9</f>
        <v>0</v>
      </c>
      <c r="H9" s="38">
        <f>[1]ANNUITIES!H9</f>
        <v>0</v>
      </c>
      <c r="I9" s="38">
        <f>[1]ANNUITIES!I9</f>
        <v>0</v>
      </c>
      <c r="J9" s="38">
        <f>[1]ANNUITIES!J9</f>
        <v>0</v>
      </c>
      <c r="K9" s="38">
        <f>[1]ANNUITIES!K9</f>
        <v>0</v>
      </c>
      <c r="L9" s="38">
        <f>[1]ANNUITIES!L9</f>
        <v>0</v>
      </c>
      <c r="M9" s="38">
        <f>[1]ANNUITIES!M9</f>
        <v>0</v>
      </c>
      <c r="N9" s="38">
        <f>[1]ANNUITIES!N9</f>
        <v>0</v>
      </c>
      <c r="O9" s="38">
        <f>[1]ANNUITIES!O9</f>
        <v>0</v>
      </c>
      <c r="P9" s="38">
        <f>[1]ANNUITIES!P9</f>
        <v>0</v>
      </c>
      <c r="Q9" s="39">
        <f>[1]ANNUITIES!Q9</f>
        <v>0</v>
      </c>
    </row>
    <row r="10" spans="2:17" ht="31.5" customHeight="1" x14ac:dyDescent="0.3">
      <c r="B10" s="22" t="s">
        <v>55</v>
      </c>
      <c r="C10" s="38">
        <f>[1]ANNUITIES!C10</f>
        <v>-191576</v>
      </c>
      <c r="D10" s="38">
        <f>[1]ANNUITIES!D10</f>
        <v>648889</v>
      </c>
      <c r="E10" s="38">
        <f>[1]ANNUITIES!E10</f>
        <v>648889</v>
      </c>
      <c r="F10" s="38">
        <f>[1]ANNUITIES!F10</f>
        <v>0</v>
      </c>
      <c r="G10" s="38">
        <f>[1]ANNUITIES!G10</f>
        <v>60914</v>
      </c>
      <c r="H10" s="38">
        <f>[1]ANNUITIES!H10</f>
        <v>753106</v>
      </c>
      <c r="I10" s="38">
        <f>[1]ANNUITIES!I10</f>
        <v>0</v>
      </c>
      <c r="J10" s="38">
        <f>[1]ANNUITIES!J10</f>
        <v>0</v>
      </c>
      <c r="K10" s="38">
        <f>[1]ANNUITIES!K10</f>
        <v>0</v>
      </c>
      <c r="L10" s="38">
        <f>[1]ANNUITIES!L10</f>
        <v>12173</v>
      </c>
      <c r="M10" s="38">
        <f>[1]ANNUITIES!M10</f>
        <v>15543</v>
      </c>
      <c r="N10" s="38">
        <f>[1]ANNUITIES!N10</f>
        <v>67329</v>
      </c>
      <c r="O10" s="38">
        <f>[1]ANNUITIES!O10</f>
        <v>0</v>
      </c>
      <c r="P10" s="38">
        <f>[1]ANNUITIES!P10</f>
        <v>0</v>
      </c>
      <c r="Q10" s="39">
        <f>[1]ANNUITIES!Q10</f>
        <v>-256180</v>
      </c>
    </row>
    <row r="11" spans="2:17" ht="31.5" customHeight="1" x14ac:dyDescent="0.3">
      <c r="B11" s="22" t="s">
        <v>23</v>
      </c>
      <c r="C11" s="38">
        <f>[1]ANNUITIES!C11</f>
        <v>0</v>
      </c>
      <c r="D11" s="38">
        <f>[1]ANNUITIES!D11</f>
        <v>0</v>
      </c>
      <c r="E11" s="38">
        <f>[1]ANNUITIES!E11</f>
        <v>0</v>
      </c>
      <c r="F11" s="38">
        <f>[1]ANNUITIES!F11</f>
        <v>0</v>
      </c>
      <c r="G11" s="38">
        <f>[1]ANNUITIES!G11</f>
        <v>0</v>
      </c>
      <c r="H11" s="38">
        <f>[1]ANNUITIES!H11</f>
        <v>0</v>
      </c>
      <c r="I11" s="38">
        <f>[1]ANNUITIES!I11</f>
        <v>0</v>
      </c>
      <c r="J11" s="38">
        <f>[1]ANNUITIES!J11</f>
        <v>0</v>
      </c>
      <c r="K11" s="38">
        <f>[1]ANNUITIES!K11</f>
        <v>0</v>
      </c>
      <c r="L11" s="38">
        <f>[1]ANNUITIES!L11</f>
        <v>0</v>
      </c>
      <c r="M11" s="38">
        <f>[1]ANNUITIES!M11</f>
        <v>0</v>
      </c>
      <c r="N11" s="38">
        <f>[1]ANNUITIES!N11</f>
        <v>0</v>
      </c>
      <c r="O11" s="38">
        <f>[1]ANNUITIES!O11</f>
        <v>0</v>
      </c>
      <c r="P11" s="38">
        <f>[1]ANNUITIES!P11</f>
        <v>0</v>
      </c>
      <c r="Q11" s="39">
        <f>[1]ANNUITIES!Q11</f>
        <v>0</v>
      </c>
    </row>
    <row r="12" spans="2:17" ht="31.5" customHeight="1" x14ac:dyDescent="0.3">
      <c r="B12" s="22" t="s">
        <v>56</v>
      </c>
      <c r="C12" s="38">
        <f>[1]ANNUITIES!C12</f>
        <v>0</v>
      </c>
      <c r="D12" s="38">
        <f>[1]ANNUITIES!D12</f>
        <v>0</v>
      </c>
      <c r="E12" s="38">
        <f>[1]ANNUITIES!E12</f>
        <v>0</v>
      </c>
      <c r="F12" s="38">
        <f>[1]ANNUITIES!F12</f>
        <v>0</v>
      </c>
      <c r="G12" s="38">
        <f>[1]ANNUITIES!G12</f>
        <v>0</v>
      </c>
      <c r="H12" s="38">
        <f>[1]ANNUITIES!H12</f>
        <v>0</v>
      </c>
      <c r="I12" s="38">
        <f>[1]ANNUITIES!I12</f>
        <v>0</v>
      </c>
      <c r="J12" s="38">
        <f>[1]ANNUITIES!J12</f>
        <v>0</v>
      </c>
      <c r="K12" s="38">
        <f>[1]ANNUITIES!K12</f>
        <v>0</v>
      </c>
      <c r="L12" s="38">
        <f>[1]ANNUITIES!L12</f>
        <v>0</v>
      </c>
      <c r="M12" s="38">
        <f>[1]ANNUITIES!M12</f>
        <v>0</v>
      </c>
      <c r="N12" s="38">
        <f>[1]ANNUITIES!N12</f>
        <v>0</v>
      </c>
      <c r="O12" s="38">
        <f>[1]ANNUITIES!O12</f>
        <v>0</v>
      </c>
      <c r="P12" s="38">
        <f>[1]ANNUITIES!P12</f>
        <v>0</v>
      </c>
      <c r="Q12" s="39">
        <f>[1]ANNUITIES!Q12</f>
        <v>0</v>
      </c>
    </row>
    <row r="13" spans="2:17" ht="31.5" customHeight="1" x14ac:dyDescent="0.3">
      <c r="B13" s="22" t="s">
        <v>57</v>
      </c>
      <c r="C13" s="38">
        <f>[1]ANNUITIES!C13</f>
        <v>0</v>
      </c>
      <c r="D13" s="38">
        <f>[1]ANNUITIES!D13</f>
        <v>0</v>
      </c>
      <c r="E13" s="38">
        <f>[1]ANNUITIES!E13</f>
        <v>0</v>
      </c>
      <c r="F13" s="38">
        <f>[1]ANNUITIES!F13</f>
        <v>0</v>
      </c>
      <c r="G13" s="38">
        <f>[1]ANNUITIES!G13</f>
        <v>0</v>
      </c>
      <c r="H13" s="38">
        <f>[1]ANNUITIES!H13</f>
        <v>0</v>
      </c>
      <c r="I13" s="38">
        <f>[1]ANNUITIES!I13</f>
        <v>0</v>
      </c>
      <c r="J13" s="38">
        <f>[1]ANNUITIES!J13</f>
        <v>0</v>
      </c>
      <c r="K13" s="38">
        <f>[1]ANNUITIES!K13</f>
        <v>0</v>
      </c>
      <c r="L13" s="38">
        <f>[1]ANNUITIES!L13</f>
        <v>0</v>
      </c>
      <c r="M13" s="38">
        <f>[1]ANNUITIES!M13</f>
        <v>0</v>
      </c>
      <c r="N13" s="38">
        <f>[1]ANNUITIES!N13</f>
        <v>0</v>
      </c>
      <c r="O13" s="38">
        <f>[1]ANNUITIES!O13</f>
        <v>0</v>
      </c>
      <c r="P13" s="38">
        <f>[1]ANNUITIES!P13</f>
        <v>0</v>
      </c>
      <c r="Q13" s="39">
        <f>[1]ANNUITIES!Q13</f>
        <v>0</v>
      </c>
    </row>
    <row r="14" spans="2:17" ht="31.5" customHeight="1" x14ac:dyDescent="0.3">
      <c r="B14" s="22" t="s">
        <v>58</v>
      </c>
      <c r="C14" s="38">
        <f>[1]ANNUITIES!C14</f>
        <v>0</v>
      </c>
      <c r="D14" s="38">
        <f>[1]ANNUITIES!D14</f>
        <v>0</v>
      </c>
      <c r="E14" s="38">
        <f>[1]ANNUITIES!E14</f>
        <v>0</v>
      </c>
      <c r="F14" s="38">
        <f>[1]ANNUITIES!F14</f>
        <v>0</v>
      </c>
      <c r="G14" s="38">
        <f>[1]ANNUITIES!G14</f>
        <v>0</v>
      </c>
      <c r="H14" s="38">
        <f>[1]ANNUITIES!H14</f>
        <v>0</v>
      </c>
      <c r="I14" s="38">
        <f>[1]ANNUITIES!I14</f>
        <v>0</v>
      </c>
      <c r="J14" s="38">
        <f>[1]ANNUITIES!J14</f>
        <v>0</v>
      </c>
      <c r="K14" s="38">
        <f>[1]ANNUITIES!K14</f>
        <v>0</v>
      </c>
      <c r="L14" s="38">
        <f>[1]ANNUITIES!L14</f>
        <v>0</v>
      </c>
      <c r="M14" s="38">
        <f>[1]ANNUITIES!M14</f>
        <v>0</v>
      </c>
      <c r="N14" s="38">
        <f>[1]ANNUITIES!N14</f>
        <v>0</v>
      </c>
      <c r="O14" s="38">
        <f>[1]ANNUITIES!O14</f>
        <v>0</v>
      </c>
      <c r="P14" s="38">
        <f>[1]ANNUITIES!P14</f>
        <v>0</v>
      </c>
      <c r="Q14" s="39">
        <f>[1]ANNUITIES!Q14</f>
        <v>0</v>
      </c>
    </row>
    <row r="15" spans="2:17" ht="31.5" customHeight="1" x14ac:dyDescent="0.3">
      <c r="B15" s="22" t="s">
        <v>59</v>
      </c>
      <c r="C15" s="38">
        <f>[1]ANNUITIES!C15</f>
        <v>8826278</v>
      </c>
      <c r="D15" s="38">
        <f>[1]ANNUITIES!D15</f>
        <v>464923</v>
      </c>
      <c r="E15" s="38">
        <f>[1]ANNUITIES!E15</f>
        <v>464923</v>
      </c>
      <c r="F15" s="38">
        <f>[1]ANNUITIES!F15</f>
        <v>0</v>
      </c>
      <c r="G15" s="38">
        <f>[1]ANNUITIES!G15</f>
        <v>527352</v>
      </c>
      <c r="H15" s="38">
        <f>[1]ANNUITIES!H15</f>
        <v>0</v>
      </c>
      <c r="I15" s="38">
        <f>[1]ANNUITIES!I15</f>
        <v>0</v>
      </c>
      <c r="J15" s="38">
        <f>[1]ANNUITIES!J15</f>
        <v>0</v>
      </c>
      <c r="K15" s="38">
        <f>[1]ANNUITIES!K15</f>
        <v>0</v>
      </c>
      <c r="L15" s="38">
        <f>[1]ANNUITIES!L15</f>
        <v>0</v>
      </c>
      <c r="M15" s="38">
        <f>[1]ANNUITIES!M15</f>
        <v>35793</v>
      </c>
      <c r="N15" s="38">
        <f>[1]ANNUITIES!N15</f>
        <v>565207</v>
      </c>
      <c r="O15" s="38">
        <f>[1]ANNUITIES!O15</f>
        <v>0</v>
      </c>
      <c r="P15" s="38">
        <f>[1]ANNUITIES!P15</f>
        <v>90000</v>
      </c>
      <c r="Q15" s="39">
        <f>[1]ANNUITIES!Q15</f>
        <v>9730615</v>
      </c>
    </row>
    <row r="16" spans="2:17" ht="31.5" customHeight="1" x14ac:dyDescent="0.3">
      <c r="B16" s="22" t="s">
        <v>60</v>
      </c>
      <c r="C16" s="38">
        <f>[1]ANNUITIES!C16</f>
        <v>8648099</v>
      </c>
      <c r="D16" s="38">
        <f>[1]ANNUITIES!D16</f>
        <v>471307</v>
      </c>
      <c r="E16" s="38">
        <f>[1]ANNUITIES!E16</f>
        <v>471307</v>
      </c>
      <c r="F16" s="38">
        <f>[1]ANNUITIES!F16</f>
        <v>0</v>
      </c>
      <c r="G16" s="38">
        <f>[1]ANNUITIES!G16</f>
        <v>449777</v>
      </c>
      <c r="H16" s="38">
        <f>[1]ANNUITIES!H16</f>
        <v>0</v>
      </c>
      <c r="I16" s="38">
        <f>[1]ANNUITIES!I16</f>
        <v>0</v>
      </c>
      <c r="J16" s="38">
        <f>[1]ANNUITIES!J16</f>
        <v>0</v>
      </c>
      <c r="K16" s="38">
        <f>[1]ANNUITIES!K16</f>
        <v>449777</v>
      </c>
      <c r="L16" s="38">
        <f>[1]ANNUITIES!L16</f>
        <v>8945</v>
      </c>
      <c r="M16" s="38">
        <f>[1]ANNUITIES!M16</f>
        <v>15900</v>
      </c>
      <c r="N16" s="38">
        <f>[1]ANNUITIES!N16</f>
        <v>701145</v>
      </c>
      <c r="O16" s="38">
        <f>[1]ANNUITIES!O16</f>
        <v>1889</v>
      </c>
      <c r="P16" s="38">
        <f>[1]ANNUITIES!P16</f>
        <v>78665</v>
      </c>
      <c r="Q16" s="39">
        <f>[1]ANNUITIES!Q16</f>
        <v>9265374</v>
      </c>
    </row>
    <row r="17" spans="2:17" ht="31.5" customHeight="1" x14ac:dyDescent="0.3">
      <c r="B17" s="22" t="s">
        <v>61</v>
      </c>
      <c r="C17" s="38">
        <f>[1]ANNUITIES!C17</f>
        <v>727514</v>
      </c>
      <c r="D17" s="38">
        <f>[1]ANNUITIES!D17</f>
        <v>357378</v>
      </c>
      <c r="E17" s="38">
        <f>[1]ANNUITIES!E17</f>
        <v>357378</v>
      </c>
      <c r="F17" s="38">
        <f>[1]ANNUITIES!F17</f>
        <v>0</v>
      </c>
      <c r="G17" s="38">
        <f>[1]ANNUITIES!G17</f>
        <v>37917</v>
      </c>
      <c r="H17" s="38">
        <f>[1]ANNUITIES!H17</f>
        <v>37917</v>
      </c>
      <c r="I17" s="38">
        <f>[1]ANNUITIES!I17</f>
        <v>0</v>
      </c>
      <c r="J17" s="38">
        <f>[1]ANNUITIES!J17</f>
        <v>0</v>
      </c>
      <c r="K17" s="38">
        <f>[1]ANNUITIES!K17</f>
        <v>0</v>
      </c>
      <c r="L17" s="38">
        <f>[1]ANNUITIES!L17</f>
        <v>4880</v>
      </c>
      <c r="M17" s="38">
        <f>[1]ANNUITIES!M17</f>
        <v>0</v>
      </c>
      <c r="N17" s="38">
        <f>[1]ANNUITIES!N17</f>
        <v>43966</v>
      </c>
      <c r="O17" s="38">
        <f>[1]ANNUITIES!O17</f>
        <v>0</v>
      </c>
      <c r="P17" s="38">
        <f>[1]ANNUITIES!P17</f>
        <v>0</v>
      </c>
      <c r="Q17" s="39">
        <f>[1]ANNUITIES!Q17</f>
        <v>1086062</v>
      </c>
    </row>
    <row r="18" spans="2:17" ht="31.5" customHeight="1" x14ac:dyDescent="0.3">
      <c r="B18" s="22" t="s">
        <v>182</v>
      </c>
      <c r="C18" s="38">
        <f>[1]ANNUITIES!C18</f>
        <v>101593</v>
      </c>
      <c r="D18" s="38">
        <f>[1]ANNUITIES!D18</f>
        <v>115488</v>
      </c>
      <c r="E18" s="38">
        <f>[1]ANNUITIES!E18</f>
        <v>115488</v>
      </c>
      <c r="F18" s="38">
        <f>[1]ANNUITIES!F18</f>
        <v>0</v>
      </c>
      <c r="G18" s="38">
        <f>[1]ANNUITIES!G18</f>
        <v>11835</v>
      </c>
      <c r="H18" s="38">
        <f>[1]ANNUITIES!H18</f>
        <v>0</v>
      </c>
      <c r="I18" s="38">
        <f>[1]ANNUITIES!I18</f>
        <v>0</v>
      </c>
      <c r="J18" s="38">
        <f>[1]ANNUITIES!J18</f>
        <v>0</v>
      </c>
      <c r="K18" s="38">
        <f>[1]ANNUITIES!K18</f>
        <v>11835</v>
      </c>
      <c r="L18" s="38">
        <f>[1]ANNUITIES!L18</f>
        <v>4620</v>
      </c>
      <c r="M18" s="38">
        <f>[1]ANNUITIES!M18</f>
        <v>17427</v>
      </c>
      <c r="N18" s="38">
        <f>[1]ANNUITIES!N18</f>
        <v>11990</v>
      </c>
      <c r="O18" s="38">
        <f>[1]ANNUITIES!O18</f>
        <v>0</v>
      </c>
      <c r="P18" s="38">
        <f>[1]ANNUITIES!P18</f>
        <v>0</v>
      </c>
      <c r="Q18" s="39">
        <f>[1]ANNUITIES!Q18</f>
        <v>195190</v>
      </c>
    </row>
    <row r="19" spans="2:17" ht="31.5" customHeight="1" x14ac:dyDescent="0.3">
      <c r="B19" s="22" t="s">
        <v>187</v>
      </c>
      <c r="C19" s="38">
        <f>[1]ANNUITIES!C19</f>
        <v>223990</v>
      </c>
      <c r="D19" s="38">
        <f>[1]ANNUITIES!D19</f>
        <v>93889</v>
      </c>
      <c r="E19" s="38">
        <f>[1]ANNUITIES!E19</f>
        <v>93889</v>
      </c>
      <c r="F19" s="38">
        <f>[1]ANNUITIES!F19</f>
        <v>0</v>
      </c>
      <c r="G19" s="38">
        <f>[1]ANNUITIES!G19</f>
        <v>18337</v>
      </c>
      <c r="H19" s="38">
        <f>[1]ANNUITIES!H19</f>
        <v>18337</v>
      </c>
      <c r="I19" s="38">
        <f>[1]ANNUITIES!I19</f>
        <v>0</v>
      </c>
      <c r="J19" s="38">
        <f>[1]ANNUITIES!J19</f>
        <v>0</v>
      </c>
      <c r="K19" s="38">
        <f>[1]ANNUITIES!K19</f>
        <v>0</v>
      </c>
      <c r="L19" s="38">
        <f>[1]ANNUITIES!L19</f>
        <v>0</v>
      </c>
      <c r="M19" s="38">
        <f>[1]ANNUITIES!M19</f>
        <v>614</v>
      </c>
      <c r="N19" s="38">
        <f>[1]ANNUITIES!N19</f>
        <v>13443</v>
      </c>
      <c r="O19" s="38">
        <f>[1]ANNUITIES!O19</f>
        <v>0</v>
      </c>
      <c r="P19" s="38">
        <f>[1]ANNUITIES!P19</f>
        <v>0</v>
      </c>
      <c r="Q19" s="39">
        <f>[1]ANNUITIES!Q19</f>
        <v>312370</v>
      </c>
    </row>
    <row r="20" spans="2:17" ht="31.5" customHeight="1" x14ac:dyDescent="0.3">
      <c r="B20" s="22" t="s">
        <v>36</v>
      </c>
      <c r="C20" s="38">
        <f>[1]ANNUITIES!C20</f>
        <v>3388515</v>
      </c>
      <c r="D20" s="38">
        <f>[1]ANNUITIES!D20</f>
        <v>876075</v>
      </c>
      <c r="E20" s="38">
        <f>[1]ANNUITIES!E20</f>
        <v>876075</v>
      </c>
      <c r="F20" s="38">
        <f>[1]ANNUITIES!F20</f>
        <v>0</v>
      </c>
      <c r="G20" s="38">
        <f>[1]ANNUITIES!G20</f>
        <v>271759</v>
      </c>
      <c r="H20" s="38">
        <f>[1]ANNUITIES!H20</f>
        <v>0</v>
      </c>
      <c r="I20" s="38">
        <f>[1]ANNUITIES!I20</f>
        <v>0</v>
      </c>
      <c r="J20" s="38">
        <f>[1]ANNUITIES!J20</f>
        <v>0</v>
      </c>
      <c r="K20" s="38">
        <f>[1]ANNUITIES!K20</f>
        <v>0</v>
      </c>
      <c r="L20" s="38">
        <f>[1]ANNUITIES!L20</f>
        <v>19722</v>
      </c>
      <c r="M20" s="38">
        <f>[1]ANNUITIES!M20</f>
        <v>40478</v>
      </c>
      <c r="N20" s="38">
        <f>[1]ANNUITIES!N20</f>
        <v>83688</v>
      </c>
      <c r="O20" s="38">
        <f>[1]ANNUITIES!O20</f>
        <v>0</v>
      </c>
      <c r="P20" s="38">
        <f>[1]ANNUITIES!P20</f>
        <v>0</v>
      </c>
      <c r="Q20" s="39">
        <f>[1]ANNUITIES!Q20</f>
        <v>4288079</v>
      </c>
    </row>
    <row r="21" spans="2:17" ht="31.5" customHeight="1" x14ac:dyDescent="0.3">
      <c r="B21" s="80" t="s">
        <v>258</v>
      </c>
      <c r="C21" s="38">
        <f>[1]ANNUITIES!C21</f>
        <v>0</v>
      </c>
      <c r="D21" s="38">
        <f>[1]ANNUITIES!D21</f>
        <v>0</v>
      </c>
      <c r="E21" s="38">
        <f>[1]ANNUITIES!E21</f>
        <v>0</v>
      </c>
      <c r="F21" s="38">
        <f>[1]ANNUITIES!F21</f>
        <v>0</v>
      </c>
      <c r="G21" s="38">
        <f>[1]ANNUITIES!G21</f>
        <v>0</v>
      </c>
      <c r="H21" s="38">
        <f>[1]ANNUITIES!H21</f>
        <v>0</v>
      </c>
      <c r="I21" s="38">
        <f>[1]ANNUITIES!I21</f>
        <v>0</v>
      </c>
      <c r="J21" s="38">
        <f>[1]ANNUITIES!J21</f>
        <v>0</v>
      </c>
      <c r="K21" s="38">
        <f>[1]ANNUITIES!K21</f>
        <v>0</v>
      </c>
      <c r="L21" s="38">
        <f>[1]ANNUITIES!L21</f>
        <v>0</v>
      </c>
      <c r="M21" s="38">
        <f>[1]ANNUITIES!M21</f>
        <v>0</v>
      </c>
      <c r="N21" s="38">
        <f>[1]ANNUITIES!N21</f>
        <v>0</v>
      </c>
      <c r="O21" s="38">
        <f>[1]ANNUITIES!O21</f>
        <v>0</v>
      </c>
      <c r="P21" s="38">
        <f>[1]ANNUITIES!P21</f>
        <v>0</v>
      </c>
      <c r="Q21" s="39">
        <f>[1]ANNUITIES!Q21</f>
        <v>0</v>
      </c>
    </row>
    <row r="22" spans="2:17" ht="31.5" customHeight="1" x14ac:dyDescent="0.3">
      <c r="B22" s="22" t="s">
        <v>62</v>
      </c>
      <c r="C22" s="38">
        <f>[1]ANNUITIES!C22</f>
        <v>282</v>
      </c>
      <c r="D22" s="38">
        <f>[1]ANNUITIES!D22</f>
        <v>0</v>
      </c>
      <c r="E22" s="38">
        <f>[1]ANNUITIES!E22</f>
        <v>0</v>
      </c>
      <c r="F22" s="38">
        <f>[1]ANNUITIES!F22</f>
        <v>0</v>
      </c>
      <c r="G22" s="38">
        <f>[1]ANNUITIES!G22</f>
        <v>576</v>
      </c>
      <c r="H22" s="38">
        <f>[1]ANNUITIES!H22</f>
        <v>0</v>
      </c>
      <c r="I22" s="38">
        <f>[1]ANNUITIES!I22</f>
        <v>0</v>
      </c>
      <c r="J22" s="38">
        <f>[1]ANNUITIES!J22</f>
        <v>0</v>
      </c>
      <c r="K22" s="38">
        <f>[1]ANNUITIES!K22</f>
        <v>733</v>
      </c>
      <c r="L22" s="38">
        <f>[1]ANNUITIES!L22</f>
        <v>0</v>
      </c>
      <c r="M22" s="38">
        <f>[1]ANNUITIES!M22</f>
        <v>0</v>
      </c>
      <c r="N22" s="38">
        <f>[1]ANNUITIES!N22</f>
        <v>63</v>
      </c>
      <c r="O22" s="38">
        <f>[1]ANNUITIES!O22</f>
        <v>3</v>
      </c>
      <c r="P22" s="38">
        <f>[1]ANNUITIES!P22</f>
        <v>0</v>
      </c>
      <c r="Q22" s="39">
        <f>[1]ANNUITIES!Q22</f>
        <v>-390</v>
      </c>
    </row>
    <row r="23" spans="2:17" ht="31.5" customHeight="1" x14ac:dyDescent="0.3">
      <c r="B23" s="22" t="s">
        <v>63</v>
      </c>
      <c r="C23" s="38">
        <f>[1]ANNUITIES!C23</f>
        <v>106335</v>
      </c>
      <c r="D23" s="38">
        <f>[1]ANNUITIES!D23</f>
        <v>38344</v>
      </c>
      <c r="E23" s="38">
        <f>[1]ANNUITIES!E23</f>
        <v>37788</v>
      </c>
      <c r="F23" s="38">
        <f>[1]ANNUITIES!F23</f>
        <v>0</v>
      </c>
      <c r="G23" s="38">
        <f>[1]ANNUITIES!G23</f>
        <v>0</v>
      </c>
      <c r="H23" s="38">
        <f>[1]ANNUITIES!H23</f>
        <v>0</v>
      </c>
      <c r="I23" s="38">
        <f>[1]ANNUITIES!I23</f>
        <v>0</v>
      </c>
      <c r="J23" s="38">
        <f>[1]ANNUITIES!J23</f>
        <v>0</v>
      </c>
      <c r="K23" s="38">
        <f>[1]ANNUITIES!K23</f>
        <v>0</v>
      </c>
      <c r="L23" s="38">
        <f>[1]ANNUITIES!L23</f>
        <v>0</v>
      </c>
      <c r="M23" s="38">
        <f>[1]ANNUITIES!M23</f>
        <v>0</v>
      </c>
      <c r="N23" s="38">
        <f>[1]ANNUITIES!N23</f>
        <v>0</v>
      </c>
      <c r="O23" s="38">
        <f>[1]ANNUITIES!O23</f>
        <v>0</v>
      </c>
      <c r="P23" s="38">
        <f>[1]ANNUITIES!P23</f>
        <v>0</v>
      </c>
      <c r="Q23" s="39">
        <f>[1]ANNUITIES!Q23</f>
        <v>144123</v>
      </c>
    </row>
    <row r="24" spans="2:17" ht="31.5" customHeight="1" x14ac:dyDescent="0.3">
      <c r="B24" s="22" t="s">
        <v>185</v>
      </c>
      <c r="C24" s="38">
        <f>[1]ANNUITIES!C24</f>
        <v>0</v>
      </c>
      <c r="D24" s="38">
        <f>[1]ANNUITIES!D24</f>
        <v>0</v>
      </c>
      <c r="E24" s="38">
        <f>[1]ANNUITIES!E24</f>
        <v>0</v>
      </c>
      <c r="F24" s="38">
        <f>[1]ANNUITIES!F24</f>
        <v>0</v>
      </c>
      <c r="G24" s="38">
        <f>[1]ANNUITIES!G24</f>
        <v>0</v>
      </c>
      <c r="H24" s="38">
        <f>[1]ANNUITIES!H24</f>
        <v>0</v>
      </c>
      <c r="I24" s="38">
        <f>[1]ANNUITIES!I24</f>
        <v>0</v>
      </c>
      <c r="J24" s="38">
        <f>[1]ANNUITIES!J24</f>
        <v>0</v>
      </c>
      <c r="K24" s="38">
        <f>[1]ANNUITIES!K24</f>
        <v>0</v>
      </c>
      <c r="L24" s="38">
        <f>[1]ANNUITIES!L24</f>
        <v>0</v>
      </c>
      <c r="M24" s="38">
        <f>[1]ANNUITIES!M24</f>
        <v>0</v>
      </c>
      <c r="N24" s="38">
        <f>[1]ANNUITIES!N24</f>
        <v>0</v>
      </c>
      <c r="O24" s="38">
        <f>[1]ANNUITIES!O24</f>
        <v>0</v>
      </c>
      <c r="P24" s="38">
        <f>[1]ANNUITIES!P24</f>
        <v>0</v>
      </c>
      <c r="Q24" s="39">
        <f>[1]ANNUITIES!Q24</f>
        <v>0</v>
      </c>
    </row>
    <row r="25" spans="2:17" ht="31.5" customHeight="1" x14ac:dyDescent="0.3">
      <c r="B25" s="22" t="s">
        <v>186</v>
      </c>
      <c r="C25" s="38">
        <f>[1]ANNUITIES!C25</f>
        <v>-272</v>
      </c>
      <c r="D25" s="38">
        <f>[1]ANNUITIES!D25</f>
        <v>0</v>
      </c>
      <c r="E25" s="38">
        <f>[1]ANNUITIES!E25</f>
        <v>0</v>
      </c>
      <c r="F25" s="38">
        <f>[1]ANNUITIES!F25</f>
        <v>0</v>
      </c>
      <c r="G25" s="38">
        <f>[1]ANNUITIES!G25</f>
        <v>68</v>
      </c>
      <c r="H25" s="38">
        <f>[1]ANNUITIES!H25</f>
        <v>68</v>
      </c>
      <c r="I25" s="38">
        <f>[1]ANNUITIES!I25</f>
        <v>0</v>
      </c>
      <c r="J25" s="38">
        <f>[1]ANNUITIES!J25</f>
        <v>0</v>
      </c>
      <c r="K25" s="38">
        <f>[1]ANNUITIES!K25</f>
        <v>0</v>
      </c>
      <c r="L25" s="38">
        <f>[1]ANNUITIES!L25</f>
        <v>0</v>
      </c>
      <c r="M25" s="38">
        <f>[1]ANNUITIES!M25</f>
        <v>0</v>
      </c>
      <c r="N25" s="38">
        <f>[1]ANNUITIES!N25</f>
        <v>0</v>
      </c>
      <c r="O25" s="38">
        <f>[1]ANNUITIES!O25</f>
        <v>0</v>
      </c>
      <c r="P25" s="38">
        <f>[1]ANNUITIES!P25</f>
        <v>0</v>
      </c>
      <c r="Q25" s="39">
        <f>[1]ANNUITIES!Q25</f>
        <v>-340</v>
      </c>
    </row>
    <row r="26" spans="2:17" ht="31.5" customHeight="1" x14ac:dyDescent="0.3">
      <c r="B26" s="22" t="s">
        <v>209</v>
      </c>
      <c r="C26" s="38">
        <f>[1]ANNUITIES!C26</f>
        <v>7657219</v>
      </c>
      <c r="D26" s="38">
        <f>[1]ANNUITIES!D26</f>
        <v>87140</v>
      </c>
      <c r="E26" s="38">
        <f>[1]ANNUITIES!E26</f>
        <v>87140</v>
      </c>
      <c r="F26" s="38">
        <f>[1]ANNUITIES!F26</f>
        <v>0</v>
      </c>
      <c r="G26" s="38">
        <f>[1]ANNUITIES!G26</f>
        <v>459183</v>
      </c>
      <c r="H26" s="38">
        <f>[1]ANNUITIES!H26</f>
        <v>468746</v>
      </c>
      <c r="I26" s="38">
        <f>[1]ANNUITIES!I26</f>
        <v>0</v>
      </c>
      <c r="J26" s="38">
        <f>[1]ANNUITIES!J26</f>
        <v>0</v>
      </c>
      <c r="K26" s="38">
        <f>[1]ANNUITIES!K26</f>
        <v>0</v>
      </c>
      <c r="L26" s="38">
        <f>[1]ANNUITIES!L26</f>
        <v>1743</v>
      </c>
      <c r="M26" s="38">
        <f>[1]ANNUITIES!M26</f>
        <v>6197</v>
      </c>
      <c r="N26" s="38">
        <f>[1]ANNUITIES!N26</f>
        <v>340542</v>
      </c>
      <c r="O26" s="38">
        <f>[1]ANNUITIES!O26</f>
        <v>0</v>
      </c>
      <c r="P26" s="38">
        <f>[1]ANNUITIES!P26</f>
        <v>0</v>
      </c>
      <c r="Q26" s="39">
        <f>[1]ANNUITIES!Q26</f>
        <v>7608217</v>
      </c>
    </row>
    <row r="27" spans="2:17" ht="31.5" customHeight="1" x14ac:dyDescent="0.3">
      <c r="B27" s="22" t="s">
        <v>40</v>
      </c>
      <c r="C27" s="38">
        <f>[1]ANNUITIES!C27</f>
        <v>0</v>
      </c>
      <c r="D27" s="38">
        <f>[1]ANNUITIES!D27</f>
        <v>0</v>
      </c>
      <c r="E27" s="38">
        <f>[1]ANNUITIES!E27</f>
        <v>0</v>
      </c>
      <c r="F27" s="38">
        <f>[1]ANNUITIES!F27</f>
        <v>0</v>
      </c>
      <c r="G27" s="38">
        <f>[1]ANNUITIES!G27</f>
        <v>0</v>
      </c>
      <c r="H27" s="38">
        <f>[1]ANNUITIES!H27</f>
        <v>0</v>
      </c>
      <c r="I27" s="38">
        <f>[1]ANNUITIES!I27</f>
        <v>0</v>
      </c>
      <c r="J27" s="38">
        <f>[1]ANNUITIES!J27</f>
        <v>0</v>
      </c>
      <c r="K27" s="38">
        <f>[1]ANNUITIES!K27</f>
        <v>0</v>
      </c>
      <c r="L27" s="38">
        <f>[1]ANNUITIES!L27</f>
        <v>0</v>
      </c>
      <c r="M27" s="38">
        <f>[1]ANNUITIES!M27</f>
        <v>0</v>
      </c>
      <c r="N27" s="38">
        <f>[1]ANNUITIES!N27</f>
        <v>0</v>
      </c>
      <c r="O27" s="38">
        <f>[1]ANNUITIES!O27</f>
        <v>0</v>
      </c>
      <c r="P27" s="38">
        <f>[1]ANNUITIES!P27</f>
        <v>0</v>
      </c>
      <c r="Q27" s="39">
        <f>[1]ANNUITIES!Q27</f>
        <v>0</v>
      </c>
    </row>
    <row r="28" spans="2:17" ht="31.5" customHeight="1" x14ac:dyDescent="0.3">
      <c r="B28" s="22" t="s">
        <v>64</v>
      </c>
      <c r="C28" s="38">
        <f>[1]ANNUITIES!C28</f>
        <v>1197794</v>
      </c>
      <c r="D28" s="38">
        <f>[1]ANNUITIES!D28</f>
        <v>0</v>
      </c>
      <c r="E28" s="38">
        <f>[1]ANNUITIES!E28</f>
        <v>0</v>
      </c>
      <c r="F28" s="38">
        <f>[1]ANNUITIES!F28</f>
        <v>0</v>
      </c>
      <c r="G28" s="38">
        <f>[1]ANNUITIES!G28</f>
        <v>54077</v>
      </c>
      <c r="H28" s="38">
        <f>[1]ANNUITIES!H28</f>
        <v>54077</v>
      </c>
      <c r="I28" s="38">
        <f>[1]ANNUITIES!I28</f>
        <v>0</v>
      </c>
      <c r="J28" s="38">
        <f>[1]ANNUITIES!J28</f>
        <v>0</v>
      </c>
      <c r="K28" s="38">
        <f>[1]ANNUITIES!K28</f>
        <v>0</v>
      </c>
      <c r="L28" s="38">
        <f>[1]ANNUITIES!L28</f>
        <v>0</v>
      </c>
      <c r="M28" s="38">
        <f>[1]ANNUITIES!M28</f>
        <v>0</v>
      </c>
      <c r="N28" s="38">
        <f>[1]ANNUITIES!N28</f>
        <v>0</v>
      </c>
      <c r="O28" s="38">
        <f>[1]ANNUITIES!O28</f>
        <v>0</v>
      </c>
      <c r="P28" s="38">
        <f>[1]ANNUITIES!P28</f>
        <v>0</v>
      </c>
      <c r="Q28" s="39">
        <f>[1]ANNUITIES!Q28</f>
        <v>1143717</v>
      </c>
    </row>
    <row r="29" spans="2:17" ht="31.5" customHeight="1" x14ac:dyDescent="0.3">
      <c r="B29" s="22" t="s">
        <v>65</v>
      </c>
      <c r="C29" s="38">
        <f>[1]ANNUITIES!C29</f>
        <v>0</v>
      </c>
      <c r="D29" s="38">
        <f>[1]ANNUITIES!D29</f>
        <v>0</v>
      </c>
      <c r="E29" s="38">
        <f>[1]ANNUITIES!E29</f>
        <v>0</v>
      </c>
      <c r="F29" s="38">
        <f>[1]ANNUITIES!F29</f>
        <v>0</v>
      </c>
      <c r="G29" s="38">
        <f>[1]ANNUITIES!G29</f>
        <v>0</v>
      </c>
      <c r="H29" s="38">
        <f>[1]ANNUITIES!H29</f>
        <v>0</v>
      </c>
      <c r="I29" s="38">
        <f>[1]ANNUITIES!I29</f>
        <v>0</v>
      </c>
      <c r="J29" s="38">
        <f>[1]ANNUITIES!J29</f>
        <v>0</v>
      </c>
      <c r="K29" s="38">
        <f>[1]ANNUITIES!K29</f>
        <v>0</v>
      </c>
      <c r="L29" s="38">
        <f>[1]ANNUITIES!L29</f>
        <v>0</v>
      </c>
      <c r="M29" s="38">
        <f>[1]ANNUITIES!M29</f>
        <v>0</v>
      </c>
      <c r="N29" s="38">
        <f>[1]ANNUITIES!N29</f>
        <v>0</v>
      </c>
      <c r="O29" s="38">
        <f>[1]ANNUITIES!O29</f>
        <v>0</v>
      </c>
      <c r="P29" s="38">
        <f>[1]ANNUITIES!P29</f>
        <v>0</v>
      </c>
      <c r="Q29" s="39">
        <f>[1]ANNUITIES!Q29</f>
        <v>0</v>
      </c>
    </row>
    <row r="30" spans="2:17" ht="31.5" customHeight="1" x14ac:dyDescent="0.3">
      <c r="B30" s="22" t="s">
        <v>66</v>
      </c>
      <c r="C30" s="38">
        <f>[1]ANNUITIES!C30</f>
        <v>1309928</v>
      </c>
      <c r="D30" s="38">
        <f>[1]ANNUITIES!D30</f>
        <v>0</v>
      </c>
      <c r="E30" s="38">
        <f>[1]ANNUITIES!E30</f>
        <v>0</v>
      </c>
      <c r="F30" s="38">
        <f>[1]ANNUITIES!F30</f>
        <v>0</v>
      </c>
      <c r="G30" s="38">
        <f>[1]ANNUITIES!G30</f>
        <v>74659</v>
      </c>
      <c r="H30" s="38">
        <f>[1]ANNUITIES!H30</f>
        <v>0</v>
      </c>
      <c r="I30" s="38">
        <f>[1]ANNUITIES!I30</f>
        <v>0</v>
      </c>
      <c r="J30" s="38">
        <f>[1]ANNUITIES!J30</f>
        <v>0</v>
      </c>
      <c r="K30" s="38">
        <f>[1]ANNUITIES!K30</f>
        <v>74659</v>
      </c>
      <c r="L30" s="38">
        <f>[1]ANNUITIES!L30</f>
        <v>0</v>
      </c>
      <c r="M30" s="38">
        <f>[1]ANNUITIES!M30</f>
        <v>0</v>
      </c>
      <c r="N30" s="38">
        <f>[1]ANNUITIES!N30</f>
        <v>0</v>
      </c>
      <c r="O30" s="38">
        <f>[1]ANNUITIES!O30</f>
        <v>0</v>
      </c>
      <c r="P30" s="38">
        <f>[1]ANNUITIES!P30</f>
        <v>0</v>
      </c>
      <c r="Q30" s="39">
        <f>[1]ANNUITIES!Q30</f>
        <v>1235269</v>
      </c>
    </row>
    <row r="31" spans="2:17" ht="31.5" customHeight="1" x14ac:dyDescent="0.25">
      <c r="B31" s="87" t="s">
        <v>47</v>
      </c>
      <c r="C31" s="99">
        <f t="shared" ref="C31:Q31" si="0">SUM(C6:C30)</f>
        <v>33880220</v>
      </c>
      <c r="D31" s="99">
        <f t="shared" si="0"/>
        <v>4067044</v>
      </c>
      <c r="E31" s="99">
        <f t="shared" si="0"/>
        <v>4066488</v>
      </c>
      <c r="F31" s="99">
        <f t="shared" si="0"/>
        <v>0</v>
      </c>
      <c r="G31" s="99">
        <f t="shared" si="0"/>
        <v>2216626</v>
      </c>
      <c r="H31" s="99">
        <f t="shared" si="0"/>
        <v>1555932</v>
      </c>
      <c r="I31" s="99">
        <f t="shared" si="0"/>
        <v>0</v>
      </c>
      <c r="J31" s="99">
        <f t="shared" si="0"/>
        <v>0</v>
      </c>
      <c r="K31" s="99">
        <f t="shared" si="0"/>
        <v>563495</v>
      </c>
      <c r="L31" s="99">
        <f t="shared" si="0"/>
        <v>52083</v>
      </c>
      <c r="M31" s="99">
        <f t="shared" si="0"/>
        <v>152737</v>
      </c>
      <c r="N31" s="99">
        <f t="shared" si="0"/>
        <v>1965360</v>
      </c>
      <c r="O31" s="99">
        <f t="shared" si="0"/>
        <v>5452</v>
      </c>
      <c r="P31" s="99">
        <f t="shared" si="0"/>
        <v>168665</v>
      </c>
      <c r="Q31" s="99">
        <f t="shared" si="0"/>
        <v>37413709</v>
      </c>
    </row>
    <row r="32" spans="2:17" ht="31.5" customHeight="1" x14ac:dyDescent="0.25">
      <c r="B32" s="270" t="s">
        <v>48</v>
      </c>
      <c r="C32" s="271"/>
      <c r="D32" s="271"/>
      <c r="E32" s="271"/>
      <c r="F32" s="271"/>
      <c r="G32" s="271"/>
      <c r="H32" s="271"/>
      <c r="I32" s="271"/>
      <c r="J32" s="271"/>
      <c r="K32" s="271"/>
      <c r="L32" s="271"/>
      <c r="M32" s="271"/>
      <c r="N32" s="271"/>
      <c r="O32" s="271"/>
      <c r="P32" s="271"/>
      <c r="Q32" s="272"/>
    </row>
    <row r="33" spans="2:17" ht="31.5" customHeight="1" x14ac:dyDescent="0.3">
      <c r="B33" s="22" t="s">
        <v>49</v>
      </c>
      <c r="C33" s="38">
        <f>[1]ANNUITIES!C33</f>
        <v>0</v>
      </c>
      <c r="D33" s="38">
        <f>[1]ANNUITIES!D33</f>
        <v>0</v>
      </c>
      <c r="E33" s="38">
        <f>[1]ANNUITIES!E33</f>
        <v>0</v>
      </c>
      <c r="F33" s="38">
        <f>[1]ANNUITIES!F33</f>
        <v>0</v>
      </c>
      <c r="G33" s="38">
        <f>[1]ANNUITIES!G33</f>
        <v>0</v>
      </c>
      <c r="H33" s="38">
        <f>[1]ANNUITIES!H33</f>
        <v>0</v>
      </c>
      <c r="I33" s="38">
        <f>[1]ANNUITIES!I33</f>
        <v>0</v>
      </c>
      <c r="J33" s="38">
        <f>[1]ANNUITIES!J33</f>
        <v>0</v>
      </c>
      <c r="K33" s="38">
        <f>[1]ANNUITIES!K33</f>
        <v>0</v>
      </c>
      <c r="L33" s="38">
        <f>[1]ANNUITIES!L33</f>
        <v>0</v>
      </c>
      <c r="M33" s="38">
        <f>[1]ANNUITIES!M33</f>
        <v>0</v>
      </c>
      <c r="N33" s="38">
        <f>[1]ANNUITIES!N33</f>
        <v>0</v>
      </c>
      <c r="O33" s="38">
        <f>[1]ANNUITIES!O33</f>
        <v>0</v>
      </c>
      <c r="P33" s="38">
        <f>[1]ANNUITIES!P33</f>
        <v>0</v>
      </c>
      <c r="Q33" s="39">
        <f>[1]ANNUITIES!Q33</f>
        <v>0</v>
      </c>
    </row>
    <row r="34" spans="2:17" ht="31.5" customHeight="1" x14ac:dyDescent="0.3">
      <c r="B34" s="22" t="s">
        <v>81</v>
      </c>
      <c r="C34" s="38">
        <f>[1]ANNUITIES!C34</f>
        <v>0</v>
      </c>
      <c r="D34" s="38">
        <f>[1]ANNUITIES!D34</f>
        <v>0</v>
      </c>
      <c r="E34" s="38">
        <f>[1]ANNUITIES!E34</f>
        <v>0</v>
      </c>
      <c r="F34" s="38">
        <f>[1]ANNUITIES!F34</f>
        <v>0</v>
      </c>
      <c r="G34" s="38">
        <f>[1]ANNUITIES!G34</f>
        <v>0</v>
      </c>
      <c r="H34" s="38">
        <f>[1]ANNUITIES!H34</f>
        <v>0</v>
      </c>
      <c r="I34" s="38">
        <f>[1]ANNUITIES!I34</f>
        <v>0</v>
      </c>
      <c r="J34" s="38">
        <f>[1]ANNUITIES!J34</f>
        <v>0</v>
      </c>
      <c r="K34" s="38">
        <f>[1]ANNUITIES!K34</f>
        <v>0</v>
      </c>
      <c r="L34" s="38">
        <f>[1]ANNUITIES!L34</f>
        <v>0</v>
      </c>
      <c r="M34" s="38">
        <f>[1]ANNUITIES!M34</f>
        <v>0</v>
      </c>
      <c r="N34" s="38">
        <f>[1]ANNUITIES!N34</f>
        <v>0</v>
      </c>
      <c r="O34" s="38">
        <f>[1]ANNUITIES!O34</f>
        <v>0</v>
      </c>
      <c r="P34" s="38">
        <f>[1]ANNUITIES!P34</f>
        <v>0</v>
      </c>
      <c r="Q34" s="39">
        <f>[1]ANNUITIES!Q34</f>
        <v>0</v>
      </c>
    </row>
    <row r="35" spans="2:17" ht="31.5" customHeight="1" x14ac:dyDescent="0.3">
      <c r="B35" s="22" t="s">
        <v>50</v>
      </c>
      <c r="C35" s="38">
        <f>[1]ANNUITIES!C35</f>
        <v>0</v>
      </c>
      <c r="D35" s="38">
        <f>[1]ANNUITIES!D35</f>
        <v>0</v>
      </c>
      <c r="E35" s="38">
        <f>[1]ANNUITIES!E35</f>
        <v>0</v>
      </c>
      <c r="F35" s="38">
        <f>[1]ANNUITIES!F35</f>
        <v>0</v>
      </c>
      <c r="G35" s="38">
        <f>[1]ANNUITIES!G35</f>
        <v>0</v>
      </c>
      <c r="H35" s="38">
        <f>[1]ANNUITIES!H35</f>
        <v>0</v>
      </c>
      <c r="I35" s="38">
        <f>[1]ANNUITIES!I35</f>
        <v>0</v>
      </c>
      <c r="J35" s="38">
        <f>[1]ANNUITIES!J35</f>
        <v>0</v>
      </c>
      <c r="K35" s="38">
        <f>[1]ANNUITIES!K35</f>
        <v>0</v>
      </c>
      <c r="L35" s="38">
        <f>[1]ANNUITIES!L35</f>
        <v>0</v>
      </c>
      <c r="M35" s="38">
        <f>[1]ANNUITIES!M35</f>
        <v>0</v>
      </c>
      <c r="N35" s="38">
        <f>[1]ANNUITIES!N35</f>
        <v>0</v>
      </c>
      <c r="O35" s="38">
        <f>[1]ANNUITIES!O35</f>
        <v>0</v>
      </c>
      <c r="P35" s="38">
        <f>[1]ANNUITIES!P35</f>
        <v>0</v>
      </c>
      <c r="Q35" s="39">
        <f>[1]ANNUITIES!Q35</f>
        <v>0</v>
      </c>
    </row>
    <row r="36" spans="2:17" ht="31.5" customHeight="1" x14ac:dyDescent="0.25">
      <c r="B36" s="87" t="s">
        <v>47</v>
      </c>
      <c r="C36" s="99">
        <f>SUM(C33:C35)</f>
        <v>0</v>
      </c>
      <c r="D36" s="99">
        <f t="shared" ref="D36:Q36" si="1">SUM(D33:D35)</f>
        <v>0</v>
      </c>
      <c r="E36" s="99">
        <f t="shared" si="1"/>
        <v>0</v>
      </c>
      <c r="F36" s="99">
        <f t="shared" si="1"/>
        <v>0</v>
      </c>
      <c r="G36" s="99">
        <f t="shared" si="1"/>
        <v>0</v>
      </c>
      <c r="H36" s="99">
        <f t="shared" si="1"/>
        <v>0</v>
      </c>
      <c r="I36" s="99">
        <f t="shared" si="1"/>
        <v>0</v>
      </c>
      <c r="J36" s="99">
        <f t="shared" si="1"/>
        <v>0</v>
      </c>
      <c r="K36" s="99">
        <f t="shared" si="1"/>
        <v>0</v>
      </c>
      <c r="L36" s="99">
        <f t="shared" si="1"/>
        <v>0</v>
      </c>
      <c r="M36" s="99">
        <f t="shared" si="1"/>
        <v>0</v>
      </c>
      <c r="N36" s="99">
        <f t="shared" si="1"/>
        <v>0</v>
      </c>
      <c r="O36" s="99">
        <f t="shared" si="1"/>
        <v>0</v>
      </c>
      <c r="P36" s="99">
        <f t="shared" si="1"/>
        <v>0</v>
      </c>
      <c r="Q36" s="99">
        <f t="shared" si="1"/>
        <v>0</v>
      </c>
    </row>
    <row r="37" spans="2:17" ht="21.75" customHeight="1" x14ac:dyDescent="0.25">
      <c r="B37" s="274" t="s">
        <v>52</v>
      </c>
      <c r="C37" s="274"/>
      <c r="D37" s="274"/>
      <c r="E37" s="274"/>
      <c r="F37" s="274"/>
      <c r="G37" s="274"/>
      <c r="H37" s="274"/>
      <c r="I37" s="274"/>
      <c r="J37" s="274"/>
      <c r="K37" s="274"/>
      <c r="L37" s="274"/>
      <c r="M37" s="274"/>
      <c r="N37" s="274"/>
      <c r="O37" s="274"/>
      <c r="P37" s="274"/>
      <c r="Q37" s="274"/>
    </row>
    <row r="38" spans="2:17" ht="21.75" customHeight="1" x14ac:dyDescent="0.25">
      <c r="C38" s="34"/>
      <c r="D38" s="34"/>
      <c r="E38" s="34"/>
      <c r="F38" s="34"/>
      <c r="G38" s="34"/>
      <c r="H38" s="34"/>
      <c r="I38" s="34"/>
      <c r="J38" s="34"/>
      <c r="K38" s="34"/>
      <c r="L38" s="34"/>
      <c r="M38" s="34"/>
      <c r="N38" s="34"/>
      <c r="O38" s="34"/>
      <c r="P38" s="34"/>
      <c r="Q38" s="37"/>
    </row>
  </sheetData>
  <sheetProtection password="E931"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2018-10-16T13:12:32Z</dcterms:modified>
</cp:coreProperties>
</file>