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howInkAnnotation="0" codeName="ThisWorkbook" defaultThemeVersion="124226"/>
  <mc:AlternateContent xmlns:mc="http://schemas.openxmlformats.org/markup-compatibility/2006">
    <mc:Choice Requires="x15">
      <x15ac:absPath xmlns:x15ac="http://schemas.microsoft.com/office/spreadsheetml/2010/11/ac" url="C:\Users\bmwanza\Desktop\2018 Q4 REPORT\"/>
    </mc:Choice>
  </mc:AlternateContent>
  <xr:revisionPtr revIDLastSave="0" documentId="13_ncr:1_{6B10B09A-F6EF-4205-A367-0569627D9972}" xr6:coauthVersionLast="40" xr6:coauthVersionMax="40" xr10:uidLastSave="{00000000-0000-0000-0000-000000000000}"/>
  <workbookProtection workbookAlgorithmName="SHA-512" workbookHashValue="ByDTvjXRS0l3PffMBhw7fgHcMDzgCyrD6T4hc4WzWEB3oOtrbVT4fhAngs/wcCGIRGbizyYt7eQ2xB2FUdiq8w==" workbookSaltValue="YtTB1N5r+SlY7qWhmUyg+A==" workbookSpinCount="100000" lockStructure="1"/>
  <bookViews>
    <workbookView xWindow="-120" yWindow="-120" windowWidth="29040" windowHeight="15840" tabRatio="689" firstSheet="20" activeTab="34"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47" r:id="rId16"/>
    <sheet name="APPENDIX 14" sheetId="48" r:id="rId17"/>
    <sheet name="APPENDIX 15" sheetId="49" r:id="rId18"/>
    <sheet name="APPENDIX 16" sheetId="50" r:id="rId19"/>
    <sheet name="APPENDIX 17" sheetId="51" r:id="rId20"/>
    <sheet name="APPENDIX 18" sheetId="52" r:id="rId21"/>
    <sheet name="GDP" sheetId="63" state="hidden" r:id="rId22"/>
    <sheet name="INWARD" sheetId="62" state="hidden" r:id="rId23"/>
    <sheet name="MGT" sheetId="53" state="hidden" r:id="rId24"/>
    <sheet name="NPI" sheetId="54" state="hidden" r:id="rId25"/>
    <sheet name="COM" sheetId="55" state="hidden" r:id="rId26"/>
    <sheet name="NEPI" sheetId="56" state="hidden" r:id="rId27"/>
    <sheet name="APPENDIX 19" sheetId="57" r:id="rId28"/>
    <sheet name="APPENDIX 20 i" sheetId="21" r:id="rId29"/>
    <sheet name="APPENDIX 20 ii" sheetId="19" r:id="rId30"/>
    <sheet name="APPENDIX 20 iii" sheetId="20" r:id="rId31"/>
    <sheet name="APPENDIX 21 i" sheetId="58" r:id="rId32"/>
    <sheet name="APPENDIX 21 ii" sheetId="59" r:id="rId33"/>
    <sheet name="APPENDIX 21 iii" sheetId="60" r:id="rId34"/>
    <sheet name="APPENDIX  21 iv" sheetId="61" r:id="rId35"/>
  </sheets>
  <externalReferences>
    <externalReference r:id="rId36"/>
  </externalReferences>
  <definedNames>
    <definedName name="_xlnm._FilterDatabase" localSheetId="3" hidden="1">'APPENDIX 1 '!$B$4:$Q$42</definedName>
    <definedName name="_xlnm.Print_Area" localSheetId="34">'APPENDIX  21 iv'!$A$1:$P$40</definedName>
    <definedName name="_xlnm.Print_Area" localSheetId="3">'APPENDIX 1 '!$A$1:$Q$51</definedName>
    <definedName name="_xlnm.Print_Area" localSheetId="30">'APPENDIX 20 iii'!$A$1:$Y$39</definedName>
    <definedName name="_xlnm.Print_Area" localSheetId="6">'APPENDIX 4'!$A$1:$J$37</definedName>
    <definedName name="_xlnm.Print_Area" localSheetId="0">Details!$A$1:$O$24</definedName>
    <definedName name="_xlnm.Print_Area" localSheetId="1">'Reliance &amp; Limitations'!$A$1:$P$10</definedName>
    <definedName name="_xlnm.Print_Area" localSheetId="2">'Table of Contents'!$A$1:$D$35</definedName>
  </definedNames>
  <calcPr calcId="181029"/>
</workbook>
</file>

<file path=xl/calcChain.xml><?xml version="1.0" encoding="utf-8"?>
<calcChain xmlns="http://schemas.openxmlformats.org/spreadsheetml/2006/main">
  <c r="K6" i="20" l="1"/>
  <c r="K7" i="20"/>
  <c r="K8" i="20"/>
  <c r="K9" i="20"/>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5" i="20"/>
  <c r="Q35" i="7" l="1"/>
  <c r="P35" i="7"/>
  <c r="O35" i="7"/>
  <c r="N35" i="7"/>
  <c r="M35" i="7"/>
  <c r="L35" i="7"/>
  <c r="K35" i="7"/>
  <c r="J35" i="7"/>
  <c r="I35" i="7"/>
  <c r="H35" i="7"/>
  <c r="G35" i="7"/>
  <c r="F35" i="7"/>
  <c r="E35" i="7"/>
  <c r="D35" i="7"/>
  <c r="C35" i="7"/>
  <c r="Q34" i="7"/>
  <c r="P34" i="7"/>
  <c r="O34" i="7"/>
  <c r="N34" i="7"/>
  <c r="M34" i="7"/>
  <c r="L34" i="7"/>
  <c r="K34" i="7"/>
  <c r="J34" i="7"/>
  <c r="I34" i="7"/>
  <c r="H34" i="7"/>
  <c r="G34" i="7"/>
  <c r="F34" i="7"/>
  <c r="E34" i="7"/>
  <c r="D34" i="7"/>
  <c r="C34" i="7"/>
  <c r="Q33" i="7"/>
  <c r="P33" i="7"/>
  <c r="O33" i="7"/>
  <c r="N33" i="7"/>
  <c r="M33" i="7"/>
  <c r="L33" i="7"/>
  <c r="K33" i="7"/>
  <c r="J33" i="7"/>
  <c r="I33" i="7"/>
  <c r="H33" i="7"/>
  <c r="G33" i="7"/>
  <c r="F33" i="7"/>
  <c r="E33" i="7"/>
  <c r="D33" i="7"/>
  <c r="C33" i="7"/>
  <c r="Q30" i="7"/>
  <c r="P30" i="7"/>
  <c r="O30" i="7"/>
  <c r="N30" i="7"/>
  <c r="M30" i="7"/>
  <c r="L30" i="7"/>
  <c r="K30" i="7"/>
  <c r="J30" i="7"/>
  <c r="I30" i="7"/>
  <c r="H30" i="7"/>
  <c r="G30" i="7"/>
  <c r="F30" i="7"/>
  <c r="E30" i="7"/>
  <c r="D30" i="7"/>
  <c r="C30" i="7"/>
  <c r="Q29" i="7"/>
  <c r="P29" i="7"/>
  <c r="O29" i="7"/>
  <c r="N29" i="7"/>
  <c r="M29" i="7"/>
  <c r="L29" i="7"/>
  <c r="K29" i="7"/>
  <c r="J29" i="7"/>
  <c r="I29" i="7"/>
  <c r="H29" i="7"/>
  <c r="G29" i="7"/>
  <c r="F29" i="7"/>
  <c r="E29" i="7"/>
  <c r="D29" i="7"/>
  <c r="C29" i="7"/>
  <c r="Q28" i="7"/>
  <c r="P28" i="7"/>
  <c r="O28" i="7"/>
  <c r="N28" i="7"/>
  <c r="M28" i="7"/>
  <c r="L28" i="7"/>
  <c r="K28" i="7"/>
  <c r="J28" i="7"/>
  <c r="I28" i="7"/>
  <c r="H28" i="7"/>
  <c r="G28" i="7"/>
  <c r="F28" i="7"/>
  <c r="E28" i="7"/>
  <c r="D28" i="7"/>
  <c r="C28" i="7"/>
  <c r="Q27" i="7"/>
  <c r="P27" i="7"/>
  <c r="O27" i="7"/>
  <c r="N27" i="7"/>
  <c r="M27" i="7"/>
  <c r="L27" i="7"/>
  <c r="K27" i="7"/>
  <c r="J27" i="7"/>
  <c r="I27" i="7"/>
  <c r="H27" i="7"/>
  <c r="G27" i="7"/>
  <c r="F27" i="7"/>
  <c r="E27" i="7"/>
  <c r="D27" i="7"/>
  <c r="C27" i="7"/>
  <c r="Q26" i="7"/>
  <c r="P26" i="7"/>
  <c r="O26" i="7"/>
  <c r="N26" i="7"/>
  <c r="M26" i="7"/>
  <c r="L26" i="7"/>
  <c r="K26" i="7"/>
  <c r="J26" i="7"/>
  <c r="I26" i="7"/>
  <c r="H26" i="7"/>
  <c r="G26" i="7"/>
  <c r="F26" i="7"/>
  <c r="E26" i="7"/>
  <c r="D26" i="7"/>
  <c r="C26" i="7"/>
  <c r="Q25" i="7"/>
  <c r="P25" i="7"/>
  <c r="O25" i="7"/>
  <c r="N25" i="7"/>
  <c r="M25" i="7"/>
  <c r="L25" i="7"/>
  <c r="K25" i="7"/>
  <c r="J25" i="7"/>
  <c r="I25" i="7"/>
  <c r="H25" i="7"/>
  <c r="G25" i="7"/>
  <c r="F25" i="7"/>
  <c r="E25" i="7"/>
  <c r="D25" i="7"/>
  <c r="C25" i="7"/>
  <c r="Q24" i="7"/>
  <c r="P24" i="7"/>
  <c r="O24" i="7"/>
  <c r="N24" i="7"/>
  <c r="M24" i="7"/>
  <c r="L24" i="7"/>
  <c r="K24" i="7"/>
  <c r="J24" i="7"/>
  <c r="I24" i="7"/>
  <c r="H24" i="7"/>
  <c r="G24" i="7"/>
  <c r="F24" i="7"/>
  <c r="E24" i="7"/>
  <c r="D24" i="7"/>
  <c r="C24" i="7"/>
  <c r="Q23" i="7"/>
  <c r="P23" i="7"/>
  <c r="O23" i="7"/>
  <c r="N23" i="7"/>
  <c r="M23" i="7"/>
  <c r="L23" i="7"/>
  <c r="K23" i="7"/>
  <c r="J23" i="7"/>
  <c r="I23" i="7"/>
  <c r="H23" i="7"/>
  <c r="G23" i="7"/>
  <c r="F23" i="7"/>
  <c r="E23" i="7"/>
  <c r="D23" i="7"/>
  <c r="C23" i="7"/>
  <c r="Q22" i="7"/>
  <c r="P22" i="7"/>
  <c r="O22" i="7"/>
  <c r="N22" i="7"/>
  <c r="M22" i="7"/>
  <c r="L22" i="7"/>
  <c r="K22" i="7"/>
  <c r="J22" i="7"/>
  <c r="I22" i="7"/>
  <c r="H22" i="7"/>
  <c r="G22" i="7"/>
  <c r="F22" i="7"/>
  <c r="E22" i="7"/>
  <c r="D22" i="7"/>
  <c r="C22" i="7"/>
  <c r="Q21" i="7"/>
  <c r="P21" i="7"/>
  <c r="O21" i="7"/>
  <c r="N21" i="7"/>
  <c r="M21" i="7"/>
  <c r="L21" i="7"/>
  <c r="K21" i="7"/>
  <c r="J21" i="7"/>
  <c r="I21" i="7"/>
  <c r="H21" i="7"/>
  <c r="G21" i="7"/>
  <c r="F21" i="7"/>
  <c r="E21" i="7"/>
  <c r="D21" i="7"/>
  <c r="C21" i="7"/>
  <c r="Q20" i="7"/>
  <c r="P20" i="7"/>
  <c r="O20" i="7"/>
  <c r="N20" i="7"/>
  <c r="M20" i="7"/>
  <c r="L20" i="7"/>
  <c r="K20" i="7"/>
  <c r="J20" i="7"/>
  <c r="I20" i="7"/>
  <c r="H20" i="7"/>
  <c r="G20" i="7"/>
  <c r="F20" i="7"/>
  <c r="E20" i="7"/>
  <c r="D20" i="7"/>
  <c r="C20" i="7"/>
  <c r="Q19" i="7"/>
  <c r="P19" i="7"/>
  <c r="O19" i="7"/>
  <c r="N19" i="7"/>
  <c r="M19" i="7"/>
  <c r="L19" i="7"/>
  <c r="K19" i="7"/>
  <c r="J19" i="7"/>
  <c r="I19" i="7"/>
  <c r="H19" i="7"/>
  <c r="G19" i="7"/>
  <c r="F19" i="7"/>
  <c r="E19" i="7"/>
  <c r="D19" i="7"/>
  <c r="C19" i="7"/>
  <c r="Q18" i="7"/>
  <c r="P18" i="7"/>
  <c r="O18" i="7"/>
  <c r="N18" i="7"/>
  <c r="M18" i="7"/>
  <c r="L18" i="7"/>
  <c r="K18" i="7"/>
  <c r="J18" i="7"/>
  <c r="I18" i="7"/>
  <c r="H18" i="7"/>
  <c r="G18" i="7"/>
  <c r="F18" i="7"/>
  <c r="E18" i="7"/>
  <c r="D18" i="7"/>
  <c r="C18" i="7"/>
  <c r="Q17" i="7"/>
  <c r="P17" i="7"/>
  <c r="O17" i="7"/>
  <c r="N17" i="7"/>
  <c r="M17" i="7"/>
  <c r="L17" i="7"/>
  <c r="K17" i="7"/>
  <c r="J17" i="7"/>
  <c r="I17" i="7"/>
  <c r="H17" i="7"/>
  <c r="G17" i="7"/>
  <c r="F17" i="7"/>
  <c r="E17" i="7"/>
  <c r="D17" i="7"/>
  <c r="C17" i="7"/>
  <c r="Q16" i="7"/>
  <c r="P16" i="7"/>
  <c r="O16" i="7"/>
  <c r="N16" i="7"/>
  <c r="M16" i="7"/>
  <c r="L16" i="7"/>
  <c r="K16" i="7"/>
  <c r="J16" i="7"/>
  <c r="I16" i="7"/>
  <c r="H16" i="7"/>
  <c r="G16" i="7"/>
  <c r="F16" i="7"/>
  <c r="E16" i="7"/>
  <c r="D16" i="7"/>
  <c r="C16" i="7"/>
  <c r="Q15" i="7"/>
  <c r="P15" i="7"/>
  <c r="O15" i="7"/>
  <c r="N15" i="7"/>
  <c r="M15" i="7"/>
  <c r="L15" i="7"/>
  <c r="K15" i="7"/>
  <c r="J15" i="7"/>
  <c r="I15" i="7"/>
  <c r="H15" i="7"/>
  <c r="G15" i="7"/>
  <c r="F15" i="7"/>
  <c r="E15" i="7"/>
  <c r="D15" i="7"/>
  <c r="C15" i="7"/>
  <c r="Q14" i="7"/>
  <c r="P14" i="7"/>
  <c r="O14" i="7"/>
  <c r="N14" i="7"/>
  <c r="M14" i="7"/>
  <c r="L14" i="7"/>
  <c r="K14" i="7"/>
  <c r="J14" i="7"/>
  <c r="I14" i="7"/>
  <c r="H14" i="7"/>
  <c r="G14" i="7"/>
  <c r="F14" i="7"/>
  <c r="E14" i="7"/>
  <c r="D14" i="7"/>
  <c r="C14" i="7"/>
  <c r="Q13" i="7"/>
  <c r="P13" i="7"/>
  <c r="O13" i="7"/>
  <c r="N13" i="7"/>
  <c r="M13" i="7"/>
  <c r="L13" i="7"/>
  <c r="K13" i="7"/>
  <c r="J13" i="7"/>
  <c r="I13" i="7"/>
  <c r="H13" i="7"/>
  <c r="G13" i="7"/>
  <c r="F13" i="7"/>
  <c r="E13" i="7"/>
  <c r="D13" i="7"/>
  <c r="C13" i="7"/>
  <c r="Q12" i="7"/>
  <c r="P12" i="7"/>
  <c r="O12" i="7"/>
  <c r="N12" i="7"/>
  <c r="M12" i="7"/>
  <c r="L12" i="7"/>
  <c r="K12" i="7"/>
  <c r="J12" i="7"/>
  <c r="I12" i="7"/>
  <c r="H12" i="7"/>
  <c r="G12" i="7"/>
  <c r="F12" i="7"/>
  <c r="E12" i="7"/>
  <c r="D12" i="7"/>
  <c r="C12" i="7"/>
  <c r="Q11" i="7"/>
  <c r="P11" i="7"/>
  <c r="O11" i="7"/>
  <c r="N11" i="7"/>
  <c r="M11" i="7"/>
  <c r="L11" i="7"/>
  <c r="K11" i="7"/>
  <c r="J11" i="7"/>
  <c r="I11" i="7"/>
  <c r="H11" i="7"/>
  <c r="G11" i="7"/>
  <c r="F11" i="7"/>
  <c r="E11" i="7"/>
  <c r="D11" i="7"/>
  <c r="C11" i="7"/>
  <c r="Q10" i="7"/>
  <c r="P10" i="7"/>
  <c r="O10" i="7"/>
  <c r="N10" i="7"/>
  <c r="M10" i="7"/>
  <c r="L10" i="7"/>
  <c r="K10" i="7"/>
  <c r="J10" i="7"/>
  <c r="I10" i="7"/>
  <c r="H10" i="7"/>
  <c r="G10" i="7"/>
  <c r="F10" i="7"/>
  <c r="E10" i="7"/>
  <c r="D10" i="7"/>
  <c r="C10" i="7"/>
  <c r="Q9" i="7"/>
  <c r="P9" i="7"/>
  <c r="O9" i="7"/>
  <c r="N9" i="7"/>
  <c r="M9" i="7"/>
  <c r="L9" i="7"/>
  <c r="K9" i="7"/>
  <c r="J9" i="7"/>
  <c r="I9" i="7"/>
  <c r="H9" i="7"/>
  <c r="G9" i="7"/>
  <c r="F9" i="7"/>
  <c r="E9" i="7"/>
  <c r="D9" i="7"/>
  <c r="C9" i="7"/>
  <c r="Q8" i="7"/>
  <c r="P8" i="7"/>
  <c r="O8" i="7"/>
  <c r="N8" i="7"/>
  <c r="M8" i="7"/>
  <c r="L8" i="7"/>
  <c r="K8" i="7"/>
  <c r="J8" i="7"/>
  <c r="I8" i="7"/>
  <c r="H8" i="7"/>
  <c r="G8" i="7"/>
  <c r="F8" i="7"/>
  <c r="E8" i="7"/>
  <c r="D8" i="7"/>
  <c r="C8" i="7"/>
  <c r="Q7" i="7"/>
  <c r="P7" i="7"/>
  <c r="O7" i="7"/>
  <c r="N7" i="7"/>
  <c r="M7" i="7"/>
  <c r="L7" i="7"/>
  <c r="K7" i="7"/>
  <c r="J7" i="7"/>
  <c r="I7" i="7"/>
  <c r="H7" i="7"/>
  <c r="G7" i="7"/>
  <c r="F7" i="7"/>
  <c r="E7" i="7"/>
  <c r="D7" i="7"/>
  <c r="C7" i="7"/>
  <c r="Q6" i="7"/>
  <c r="P6" i="7"/>
  <c r="O6" i="7"/>
  <c r="N6" i="7"/>
  <c r="M6" i="7"/>
  <c r="L6" i="7"/>
  <c r="K6" i="7"/>
  <c r="J6" i="7"/>
  <c r="I6" i="7"/>
  <c r="H6" i="7"/>
  <c r="G6" i="7"/>
  <c r="F6" i="7"/>
  <c r="E6" i="7"/>
  <c r="D6" i="7"/>
  <c r="C6" i="7"/>
  <c r="Q35" i="46"/>
  <c r="P35" i="46"/>
  <c r="O35" i="46"/>
  <c r="N35" i="46"/>
  <c r="M35" i="46"/>
  <c r="L35" i="46"/>
  <c r="K35" i="46"/>
  <c r="J35" i="46"/>
  <c r="I35" i="46"/>
  <c r="H35" i="46"/>
  <c r="G35" i="46"/>
  <c r="F35" i="46"/>
  <c r="E35" i="46"/>
  <c r="D35" i="46"/>
  <c r="C35" i="46"/>
  <c r="Q34" i="46"/>
  <c r="P34" i="46"/>
  <c r="O34" i="46"/>
  <c r="N34" i="46"/>
  <c r="M34" i="46"/>
  <c r="L34" i="46"/>
  <c r="K34" i="46"/>
  <c r="J34" i="46"/>
  <c r="I34" i="46"/>
  <c r="H34" i="46"/>
  <c r="G34" i="46"/>
  <c r="F34" i="46"/>
  <c r="E34" i="46"/>
  <c r="D34" i="46"/>
  <c r="C34" i="46"/>
  <c r="Q33" i="46"/>
  <c r="P33" i="46"/>
  <c r="O33" i="46"/>
  <c r="N33" i="46"/>
  <c r="M33" i="46"/>
  <c r="L33" i="46"/>
  <c r="K33" i="46"/>
  <c r="J33" i="46"/>
  <c r="I33" i="46"/>
  <c r="H33" i="46"/>
  <c r="G33" i="46"/>
  <c r="F33" i="46"/>
  <c r="E33" i="46"/>
  <c r="D33" i="46"/>
  <c r="C33" i="46"/>
  <c r="Q30" i="46"/>
  <c r="P30" i="46"/>
  <c r="O30" i="46"/>
  <c r="N30" i="46"/>
  <c r="M30" i="46"/>
  <c r="L30" i="46"/>
  <c r="K30" i="46"/>
  <c r="J30" i="46"/>
  <c r="I30" i="46"/>
  <c r="H30" i="46"/>
  <c r="G30" i="46"/>
  <c r="F30" i="46"/>
  <c r="E30" i="46"/>
  <c r="D30" i="46"/>
  <c r="C30" i="46"/>
  <c r="Q29" i="46"/>
  <c r="P29" i="46"/>
  <c r="O29" i="46"/>
  <c r="N29" i="46"/>
  <c r="M29" i="46"/>
  <c r="L29" i="46"/>
  <c r="K29" i="46"/>
  <c r="J29" i="46"/>
  <c r="I29" i="46"/>
  <c r="H29" i="46"/>
  <c r="G29" i="46"/>
  <c r="F29" i="46"/>
  <c r="E29" i="46"/>
  <c r="D29" i="46"/>
  <c r="C29" i="46"/>
  <c r="Q28" i="46"/>
  <c r="P28" i="46"/>
  <c r="O28" i="46"/>
  <c r="N28" i="46"/>
  <c r="M28" i="46"/>
  <c r="L28" i="46"/>
  <c r="K28" i="46"/>
  <c r="J28" i="46"/>
  <c r="I28" i="46"/>
  <c r="H28" i="46"/>
  <c r="G28" i="46"/>
  <c r="F28" i="46"/>
  <c r="E28" i="46"/>
  <c r="D28" i="46"/>
  <c r="C28" i="46"/>
  <c r="Q27" i="46"/>
  <c r="P27" i="46"/>
  <c r="O27" i="46"/>
  <c r="N27" i="46"/>
  <c r="M27" i="46"/>
  <c r="L27" i="46"/>
  <c r="K27" i="46"/>
  <c r="J27" i="46"/>
  <c r="I27" i="46"/>
  <c r="H27" i="46"/>
  <c r="G27" i="46"/>
  <c r="F27" i="46"/>
  <c r="E27" i="46"/>
  <c r="D27" i="46"/>
  <c r="C27" i="46"/>
  <c r="Q26" i="46"/>
  <c r="P26" i="46"/>
  <c r="O26" i="46"/>
  <c r="N26" i="46"/>
  <c r="M26" i="46"/>
  <c r="L26" i="46"/>
  <c r="K26" i="46"/>
  <c r="J26" i="46"/>
  <c r="I26" i="46"/>
  <c r="H26" i="46"/>
  <c r="G26" i="46"/>
  <c r="F26" i="46"/>
  <c r="E26" i="46"/>
  <c r="D26" i="46"/>
  <c r="C26" i="46"/>
  <c r="Q25" i="46"/>
  <c r="P25" i="46"/>
  <c r="O25" i="46"/>
  <c r="N25" i="46"/>
  <c r="M25" i="46"/>
  <c r="L25" i="46"/>
  <c r="K25" i="46"/>
  <c r="J25" i="46"/>
  <c r="I25" i="46"/>
  <c r="H25" i="46"/>
  <c r="G25" i="46"/>
  <c r="F25" i="46"/>
  <c r="E25" i="46"/>
  <c r="D25" i="46"/>
  <c r="C25" i="46"/>
  <c r="Q24" i="46"/>
  <c r="P24" i="46"/>
  <c r="O24" i="46"/>
  <c r="N24" i="46"/>
  <c r="M24" i="46"/>
  <c r="L24" i="46"/>
  <c r="K24" i="46"/>
  <c r="J24" i="46"/>
  <c r="I24" i="46"/>
  <c r="H24" i="46"/>
  <c r="G24" i="46"/>
  <c r="F24" i="46"/>
  <c r="E24" i="46"/>
  <c r="D24" i="46"/>
  <c r="C24" i="46"/>
  <c r="Q23" i="46"/>
  <c r="P23" i="46"/>
  <c r="O23" i="46"/>
  <c r="N23" i="46"/>
  <c r="M23" i="46"/>
  <c r="L23" i="46"/>
  <c r="K23" i="46"/>
  <c r="J23" i="46"/>
  <c r="I23" i="46"/>
  <c r="H23" i="46"/>
  <c r="G23" i="46"/>
  <c r="F23" i="46"/>
  <c r="E23" i="46"/>
  <c r="D23" i="46"/>
  <c r="C23" i="46"/>
  <c r="Q22" i="46"/>
  <c r="P22" i="46"/>
  <c r="O22" i="46"/>
  <c r="N22" i="46"/>
  <c r="M22" i="46"/>
  <c r="L22" i="46"/>
  <c r="K22" i="46"/>
  <c r="J22" i="46"/>
  <c r="I22" i="46"/>
  <c r="H22" i="46"/>
  <c r="G22" i="46"/>
  <c r="F22" i="46"/>
  <c r="E22" i="46"/>
  <c r="D22" i="46"/>
  <c r="C22" i="46"/>
  <c r="Q21" i="46"/>
  <c r="P21" i="46"/>
  <c r="O21" i="46"/>
  <c r="N21" i="46"/>
  <c r="M21" i="46"/>
  <c r="L21" i="46"/>
  <c r="K21" i="46"/>
  <c r="J21" i="46"/>
  <c r="I21" i="46"/>
  <c r="H21" i="46"/>
  <c r="G21" i="46"/>
  <c r="F21" i="46"/>
  <c r="E21" i="46"/>
  <c r="D21" i="46"/>
  <c r="C21" i="46"/>
  <c r="Q20" i="46"/>
  <c r="P20" i="46"/>
  <c r="O20" i="46"/>
  <c r="N20" i="46"/>
  <c r="M20" i="46"/>
  <c r="L20" i="46"/>
  <c r="K20" i="46"/>
  <c r="J20" i="46"/>
  <c r="I20" i="46"/>
  <c r="H20" i="46"/>
  <c r="G20" i="46"/>
  <c r="F20" i="46"/>
  <c r="E20" i="46"/>
  <c r="D20" i="46"/>
  <c r="C20" i="46"/>
  <c r="Q19" i="46"/>
  <c r="P19" i="46"/>
  <c r="O19" i="46"/>
  <c r="N19" i="46"/>
  <c r="M19" i="46"/>
  <c r="L19" i="46"/>
  <c r="K19" i="46"/>
  <c r="J19" i="46"/>
  <c r="I19" i="46"/>
  <c r="H19" i="46"/>
  <c r="G19" i="46"/>
  <c r="F19" i="46"/>
  <c r="E19" i="46"/>
  <c r="D19" i="46"/>
  <c r="C19" i="46"/>
  <c r="Q18" i="46"/>
  <c r="P18" i="46"/>
  <c r="O18" i="46"/>
  <c r="N18" i="46"/>
  <c r="M18" i="46"/>
  <c r="L18" i="46"/>
  <c r="K18" i="46"/>
  <c r="J18" i="46"/>
  <c r="I18" i="46"/>
  <c r="H18" i="46"/>
  <c r="G18" i="46"/>
  <c r="F18" i="46"/>
  <c r="E18" i="46"/>
  <c r="D18" i="46"/>
  <c r="C18" i="46"/>
  <c r="Q17" i="46"/>
  <c r="P17" i="46"/>
  <c r="O17" i="46"/>
  <c r="N17" i="46"/>
  <c r="M17" i="46"/>
  <c r="L17" i="46"/>
  <c r="K17" i="46"/>
  <c r="J17" i="46"/>
  <c r="I17" i="46"/>
  <c r="H17" i="46"/>
  <c r="G17" i="46"/>
  <c r="F17" i="46"/>
  <c r="E17" i="46"/>
  <c r="D17" i="46"/>
  <c r="C17" i="46"/>
  <c r="Q16" i="46"/>
  <c r="P16" i="46"/>
  <c r="O16" i="46"/>
  <c r="N16" i="46"/>
  <c r="M16" i="46"/>
  <c r="L16" i="46"/>
  <c r="K16" i="46"/>
  <c r="J16" i="46"/>
  <c r="I16" i="46"/>
  <c r="H16" i="46"/>
  <c r="G16" i="46"/>
  <c r="F16" i="46"/>
  <c r="E16" i="46"/>
  <c r="D16" i="46"/>
  <c r="C16" i="46"/>
  <c r="Q15" i="46"/>
  <c r="P15" i="46"/>
  <c r="O15" i="46"/>
  <c r="N15" i="46"/>
  <c r="M15" i="46"/>
  <c r="L15" i="46"/>
  <c r="K15" i="46"/>
  <c r="J15" i="46"/>
  <c r="I15" i="46"/>
  <c r="H15" i="46"/>
  <c r="G15" i="46"/>
  <c r="F15" i="46"/>
  <c r="E15" i="46"/>
  <c r="D15" i="46"/>
  <c r="C15" i="46"/>
  <c r="Q14" i="46"/>
  <c r="P14" i="46"/>
  <c r="O14" i="46"/>
  <c r="N14" i="46"/>
  <c r="M14" i="46"/>
  <c r="L14" i="46"/>
  <c r="K14" i="46"/>
  <c r="J14" i="46"/>
  <c r="I14" i="46"/>
  <c r="H14" i="46"/>
  <c r="G14" i="46"/>
  <c r="F14" i="46"/>
  <c r="E14" i="46"/>
  <c r="D14" i="46"/>
  <c r="C14" i="46"/>
  <c r="Q13" i="46"/>
  <c r="P13" i="46"/>
  <c r="O13" i="46"/>
  <c r="N13" i="46"/>
  <c r="M13" i="46"/>
  <c r="L13" i="46"/>
  <c r="K13" i="46"/>
  <c r="J13" i="46"/>
  <c r="I13" i="46"/>
  <c r="H13" i="46"/>
  <c r="G13" i="46"/>
  <c r="F13" i="46"/>
  <c r="E13" i="46"/>
  <c r="D13" i="46"/>
  <c r="C13" i="46"/>
  <c r="Q12" i="46"/>
  <c r="P12" i="46"/>
  <c r="O12" i="46"/>
  <c r="N12" i="46"/>
  <c r="M12" i="46"/>
  <c r="L12" i="46"/>
  <c r="K12" i="46"/>
  <c r="J12" i="46"/>
  <c r="I12" i="46"/>
  <c r="H12" i="46"/>
  <c r="G12" i="46"/>
  <c r="F12" i="46"/>
  <c r="E12" i="46"/>
  <c r="D12" i="46"/>
  <c r="C12" i="46"/>
  <c r="Q11" i="46"/>
  <c r="P11" i="46"/>
  <c r="O11" i="46"/>
  <c r="N11" i="46"/>
  <c r="M11" i="46"/>
  <c r="L11" i="46"/>
  <c r="K11" i="46"/>
  <c r="J11" i="46"/>
  <c r="I11" i="46"/>
  <c r="H11" i="46"/>
  <c r="G11" i="46"/>
  <c r="F11" i="46"/>
  <c r="E11" i="46"/>
  <c r="D11" i="46"/>
  <c r="C11" i="46"/>
  <c r="Q10" i="46"/>
  <c r="P10" i="46"/>
  <c r="O10" i="46"/>
  <c r="N10" i="46"/>
  <c r="M10" i="46"/>
  <c r="L10" i="46"/>
  <c r="K10" i="46"/>
  <c r="J10" i="46"/>
  <c r="I10" i="46"/>
  <c r="H10" i="46"/>
  <c r="G10" i="46"/>
  <c r="F10" i="46"/>
  <c r="E10" i="46"/>
  <c r="D10" i="46"/>
  <c r="C10" i="46"/>
  <c r="Q9" i="46"/>
  <c r="P9" i="46"/>
  <c r="O9" i="46"/>
  <c r="N9" i="46"/>
  <c r="M9" i="46"/>
  <c r="L9" i="46"/>
  <c r="K9" i="46"/>
  <c r="J9" i="46"/>
  <c r="I9" i="46"/>
  <c r="H9" i="46"/>
  <c r="G9" i="46"/>
  <c r="F9" i="46"/>
  <c r="E9" i="46"/>
  <c r="D9" i="46"/>
  <c r="C9" i="46"/>
  <c r="Q8" i="46"/>
  <c r="P8" i="46"/>
  <c r="O8" i="46"/>
  <c r="N8" i="46"/>
  <c r="M8" i="46"/>
  <c r="L8" i="46"/>
  <c r="K8" i="46"/>
  <c r="J8" i="46"/>
  <c r="I8" i="46"/>
  <c r="H8" i="46"/>
  <c r="G8" i="46"/>
  <c r="F8" i="46"/>
  <c r="E8" i="46"/>
  <c r="D8" i="46"/>
  <c r="C8" i="46"/>
  <c r="Q7" i="46"/>
  <c r="P7" i="46"/>
  <c r="O7" i="46"/>
  <c r="N7" i="46"/>
  <c r="M7" i="46"/>
  <c r="L7" i="46"/>
  <c r="K7" i="46"/>
  <c r="J7" i="46"/>
  <c r="I7" i="46"/>
  <c r="H7" i="46"/>
  <c r="G7" i="46"/>
  <c r="F7" i="46"/>
  <c r="E7" i="46"/>
  <c r="D7" i="46"/>
  <c r="C7" i="46"/>
  <c r="Q6" i="46"/>
  <c r="P6" i="46"/>
  <c r="O6" i="46"/>
  <c r="N6" i="46"/>
  <c r="M6" i="46"/>
  <c r="L6" i="46"/>
  <c r="K6" i="46"/>
  <c r="J6" i="46"/>
  <c r="I6" i="46"/>
  <c r="H6" i="46"/>
  <c r="G6" i="46"/>
  <c r="F6" i="46"/>
  <c r="E6" i="46"/>
  <c r="D6" i="46"/>
  <c r="C6" i="46"/>
  <c r="Q35" i="45"/>
  <c r="P35" i="45"/>
  <c r="O35" i="45"/>
  <c r="N35" i="45"/>
  <c r="M35" i="45"/>
  <c r="L35" i="45"/>
  <c r="K35" i="45"/>
  <c r="J35" i="45"/>
  <c r="I35" i="45"/>
  <c r="H35" i="45"/>
  <c r="G35" i="45"/>
  <c r="F35" i="45"/>
  <c r="E35" i="45"/>
  <c r="D35" i="45"/>
  <c r="C35" i="45"/>
  <c r="Q34" i="45"/>
  <c r="P34" i="45"/>
  <c r="O34" i="45"/>
  <c r="N34" i="45"/>
  <c r="M34" i="45"/>
  <c r="L34" i="45"/>
  <c r="K34" i="45"/>
  <c r="J34" i="45"/>
  <c r="I34" i="45"/>
  <c r="H34" i="45"/>
  <c r="G34" i="45"/>
  <c r="F34" i="45"/>
  <c r="E34" i="45"/>
  <c r="D34" i="45"/>
  <c r="C34" i="45"/>
  <c r="Q33" i="45"/>
  <c r="P33" i="45"/>
  <c r="O33" i="45"/>
  <c r="N33" i="45"/>
  <c r="M33" i="45"/>
  <c r="L33" i="45"/>
  <c r="K33" i="45"/>
  <c r="J33" i="45"/>
  <c r="I33" i="45"/>
  <c r="H33" i="45"/>
  <c r="G33" i="45"/>
  <c r="F33" i="45"/>
  <c r="E33" i="45"/>
  <c r="D33" i="45"/>
  <c r="C33" i="45"/>
  <c r="Q30" i="45"/>
  <c r="P30" i="45"/>
  <c r="O30" i="45"/>
  <c r="N30" i="45"/>
  <c r="M30" i="45"/>
  <c r="L30" i="45"/>
  <c r="K30" i="45"/>
  <c r="J30" i="45"/>
  <c r="I30" i="45"/>
  <c r="H30" i="45"/>
  <c r="G30" i="45"/>
  <c r="F30" i="45"/>
  <c r="E30" i="45"/>
  <c r="D30" i="45"/>
  <c r="C30" i="45"/>
  <c r="Q29" i="45"/>
  <c r="P29" i="45"/>
  <c r="O29" i="45"/>
  <c r="N29" i="45"/>
  <c r="M29" i="45"/>
  <c r="L29" i="45"/>
  <c r="K29" i="45"/>
  <c r="J29" i="45"/>
  <c r="I29" i="45"/>
  <c r="H29" i="45"/>
  <c r="G29" i="45"/>
  <c r="F29" i="45"/>
  <c r="E29" i="45"/>
  <c r="D29" i="45"/>
  <c r="C29" i="45"/>
  <c r="Q28" i="45"/>
  <c r="P28" i="45"/>
  <c r="O28" i="45"/>
  <c r="N28" i="45"/>
  <c r="M28" i="45"/>
  <c r="L28" i="45"/>
  <c r="K28" i="45"/>
  <c r="J28" i="45"/>
  <c r="I28" i="45"/>
  <c r="H28" i="45"/>
  <c r="G28" i="45"/>
  <c r="F28" i="45"/>
  <c r="E28" i="45"/>
  <c r="D28" i="45"/>
  <c r="C28" i="45"/>
  <c r="Q27" i="45"/>
  <c r="P27" i="45"/>
  <c r="O27" i="45"/>
  <c r="N27" i="45"/>
  <c r="M27" i="45"/>
  <c r="L27" i="45"/>
  <c r="K27" i="45"/>
  <c r="J27" i="45"/>
  <c r="I27" i="45"/>
  <c r="H27" i="45"/>
  <c r="G27" i="45"/>
  <c r="F27" i="45"/>
  <c r="E27" i="45"/>
  <c r="D27" i="45"/>
  <c r="C27" i="45"/>
  <c r="Q26" i="45"/>
  <c r="P26" i="45"/>
  <c r="O26" i="45"/>
  <c r="N26" i="45"/>
  <c r="M26" i="45"/>
  <c r="L26" i="45"/>
  <c r="K26" i="45"/>
  <c r="J26" i="45"/>
  <c r="I26" i="45"/>
  <c r="H26" i="45"/>
  <c r="G26" i="45"/>
  <c r="F26" i="45"/>
  <c r="E26" i="45"/>
  <c r="D26" i="45"/>
  <c r="C26" i="45"/>
  <c r="Q25" i="45"/>
  <c r="P25" i="45"/>
  <c r="O25" i="45"/>
  <c r="N25" i="45"/>
  <c r="M25" i="45"/>
  <c r="L25" i="45"/>
  <c r="K25" i="45"/>
  <c r="J25" i="45"/>
  <c r="I25" i="45"/>
  <c r="H25" i="45"/>
  <c r="G25" i="45"/>
  <c r="F25" i="45"/>
  <c r="E25" i="45"/>
  <c r="D25" i="45"/>
  <c r="C25" i="45"/>
  <c r="Q24" i="45"/>
  <c r="P24" i="45"/>
  <c r="O24" i="45"/>
  <c r="N24" i="45"/>
  <c r="M24" i="45"/>
  <c r="L24" i="45"/>
  <c r="K24" i="45"/>
  <c r="J24" i="45"/>
  <c r="I24" i="45"/>
  <c r="H24" i="45"/>
  <c r="G24" i="45"/>
  <c r="F24" i="45"/>
  <c r="E24" i="45"/>
  <c r="D24" i="45"/>
  <c r="C24" i="45"/>
  <c r="Q23" i="45"/>
  <c r="P23" i="45"/>
  <c r="O23" i="45"/>
  <c r="N23" i="45"/>
  <c r="M23" i="45"/>
  <c r="L23" i="45"/>
  <c r="K23" i="45"/>
  <c r="J23" i="45"/>
  <c r="I23" i="45"/>
  <c r="H23" i="45"/>
  <c r="G23" i="45"/>
  <c r="F23" i="45"/>
  <c r="E23" i="45"/>
  <c r="D23" i="45"/>
  <c r="C23" i="45"/>
  <c r="Q22" i="45"/>
  <c r="P22" i="45"/>
  <c r="O22" i="45"/>
  <c r="N22" i="45"/>
  <c r="M22" i="45"/>
  <c r="L22" i="45"/>
  <c r="K22" i="45"/>
  <c r="J22" i="45"/>
  <c r="I22" i="45"/>
  <c r="H22" i="45"/>
  <c r="G22" i="45"/>
  <c r="F22" i="45"/>
  <c r="E22" i="45"/>
  <c r="D22" i="45"/>
  <c r="C22" i="45"/>
  <c r="Q21" i="45"/>
  <c r="P21" i="45"/>
  <c r="O21" i="45"/>
  <c r="N21" i="45"/>
  <c r="M21" i="45"/>
  <c r="L21" i="45"/>
  <c r="K21" i="45"/>
  <c r="J21" i="45"/>
  <c r="I21" i="45"/>
  <c r="H21" i="45"/>
  <c r="G21" i="45"/>
  <c r="F21" i="45"/>
  <c r="E21" i="45"/>
  <c r="D21" i="45"/>
  <c r="C21" i="45"/>
  <c r="Q20" i="45"/>
  <c r="P20" i="45"/>
  <c r="O20" i="45"/>
  <c r="N20" i="45"/>
  <c r="M20" i="45"/>
  <c r="L20" i="45"/>
  <c r="K20" i="45"/>
  <c r="J20" i="45"/>
  <c r="I20" i="45"/>
  <c r="H20" i="45"/>
  <c r="G20" i="45"/>
  <c r="F20" i="45"/>
  <c r="E20" i="45"/>
  <c r="D20" i="45"/>
  <c r="C20" i="45"/>
  <c r="Q19" i="45"/>
  <c r="P19" i="45"/>
  <c r="O19" i="45"/>
  <c r="N19" i="45"/>
  <c r="M19" i="45"/>
  <c r="L19" i="45"/>
  <c r="K19" i="45"/>
  <c r="J19" i="45"/>
  <c r="I19" i="45"/>
  <c r="H19" i="45"/>
  <c r="G19" i="45"/>
  <c r="F19" i="45"/>
  <c r="E19" i="45"/>
  <c r="D19" i="45"/>
  <c r="C19" i="45"/>
  <c r="Q18" i="45"/>
  <c r="P18" i="45"/>
  <c r="O18" i="45"/>
  <c r="N18" i="45"/>
  <c r="M18" i="45"/>
  <c r="L18" i="45"/>
  <c r="K18" i="45"/>
  <c r="J18" i="45"/>
  <c r="I18" i="45"/>
  <c r="H18" i="45"/>
  <c r="G18" i="45"/>
  <c r="F18" i="45"/>
  <c r="E18" i="45"/>
  <c r="D18" i="45"/>
  <c r="C18" i="45"/>
  <c r="Q17" i="45"/>
  <c r="P17" i="45"/>
  <c r="O17" i="45"/>
  <c r="N17" i="45"/>
  <c r="M17" i="45"/>
  <c r="L17" i="45"/>
  <c r="K17" i="45"/>
  <c r="J17" i="45"/>
  <c r="I17" i="45"/>
  <c r="H17" i="45"/>
  <c r="G17" i="45"/>
  <c r="F17" i="45"/>
  <c r="E17" i="45"/>
  <c r="D17" i="45"/>
  <c r="C17" i="45"/>
  <c r="Q16" i="45"/>
  <c r="P16" i="45"/>
  <c r="O16" i="45"/>
  <c r="N16" i="45"/>
  <c r="M16" i="45"/>
  <c r="L16" i="45"/>
  <c r="K16" i="45"/>
  <c r="J16" i="45"/>
  <c r="I16" i="45"/>
  <c r="H16" i="45"/>
  <c r="G16" i="45"/>
  <c r="F16" i="45"/>
  <c r="E16" i="45"/>
  <c r="D16" i="45"/>
  <c r="C16" i="45"/>
  <c r="Q15" i="45"/>
  <c r="P15" i="45"/>
  <c r="O15" i="45"/>
  <c r="N15" i="45"/>
  <c r="M15" i="45"/>
  <c r="L15" i="45"/>
  <c r="K15" i="45"/>
  <c r="J15" i="45"/>
  <c r="I15" i="45"/>
  <c r="H15" i="45"/>
  <c r="G15" i="45"/>
  <c r="F15" i="45"/>
  <c r="E15" i="45"/>
  <c r="D15" i="45"/>
  <c r="C15" i="45"/>
  <c r="Q14" i="45"/>
  <c r="P14" i="45"/>
  <c r="O14" i="45"/>
  <c r="N14" i="45"/>
  <c r="M14" i="45"/>
  <c r="L14" i="45"/>
  <c r="K14" i="45"/>
  <c r="J14" i="45"/>
  <c r="I14" i="45"/>
  <c r="H14" i="45"/>
  <c r="G14" i="45"/>
  <c r="F14" i="45"/>
  <c r="E14" i="45"/>
  <c r="D14" i="45"/>
  <c r="C14" i="45"/>
  <c r="Q13" i="45"/>
  <c r="P13" i="45"/>
  <c r="O13" i="45"/>
  <c r="N13" i="45"/>
  <c r="M13" i="45"/>
  <c r="L13" i="45"/>
  <c r="K13" i="45"/>
  <c r="J13" i="45"/>
  <c r="I13" i="45"/>
  <c r="H13" i="45"/>
  <c r="G13" i="45"/>
  <c r="F13" i="45"/>
  <c r="E13" i="45"/>
  <c r="D13" i="45"/>
  <c r="C13" i="45"/>
  <c r="Q12" i="45"/>
  <c r="P12" i="45"/>
  <c r="O12" i="45"/>
  <c r="N12" i="45"/>
  <c r="M12" i="45"/>
  <c r="L12" i="45"/>
  <c r="K12" i="45"/>
  <c r="J12" i="45"/>
  <c r="I12" i="45"/>
  <c r="H12" i="45"/>
  <c r="G12" i="45"/>
  <c r="F12" i="45"/>
  <c r="E12" i="45"/>
  <c r="D12" i="45"/>
  <c r="C12" i="45"/>
  <c r="Q11" i="45"/>
  <c r="P11" i="45"/>
  <c r="O11" i="45"/>
  <c r="N11" i="45"/>
  <c r="M11" i="45"/>
  <c r="L11" i="45"/>
  <c r="K11" i="45"/>
  <c r="J11" i="45"/>
  <c r="I11" i="45"/>
  <c r="H11" i="45"/>
  <c r="G11" i="45"/>
  <c r="F11" i="45"/>
  <c r="E11" i="45"/>
  <c r="D11" i="45"/>
  <c r="C11" i="45"/>
  <c r="Q10" i="45"/>
  <c r="P10" i="45"/>
  <c r="O10" i="45"/>
  <c r="N10" i="45"/>
  <c r="M10" i="45"/>
  <c r="L10" i="45"/>
  <c r="K10" i="45"/>
  <c r="J10" i="45"/>
  <c r="I10" i="45"/>
  <c r="H10" i="45"/>
  <c r="G10" i="45"/>
  <c r="F10" i="45"/>
  <c r="E10" i="45"/>
  <c r="D10" i="45"/>
  <c r="C10" i="45"/>
  <c r="Q9" i="45"/>
  <c r="P9" i="45"/>
  <c r="O9" i="45"/>
  <c r="N9" i="45"/>
  <c r="M9" i="45"/>
  <c r="L9" i="45"/>
  <c r="K9" i="45"/>
  <c r="J9" i="45"/>
  <c r="I9" i="45"/>
  <c r="H9" i="45"/>
  <c r="G9" i="45"/>
  <c r="F9" i="45"/>
  <c r="E9" i="45"/>
  <c r="D9" i="45"/>
  <c r="C9" i="45"/>
  <c r="Q8" i="45"/>
  <c r="P8" i="45"/>
  <c r="O8" i="45"/>
  <c r="N8" i="45"/>
  <c r="M8" i="45"/>
  <c r="L8" i="45"/>
  <c r="K8" i="45"/>
  <c r="J8" i="45"/>
  <c r="I8" i="45"/>
  <c r="H8" i="45"/>
  <c r="G8" i="45"/>
  <c r="F8" i="45"/>
  <c r="E8" i="45"/>
  <c r="D8" i="45"/>
  <c r="C8" i="45"/>
  <c r="Q7" i="45"/>
  <c r="P7" i="45"/>
  <c r="O7" i="45"/>
  <c r="N7" i="45"/>
  <c r="M7" i="45"/>
  <c r="L7" i="45"/>
  <c r="K7" i="45"/>
  <c r="J7" i="45"/>
  <c r="I7" i="45"/>
  <c r="H7" i="45"/>
  <c r="G7" i="45"/>
  <c r="F7" i="45"/>
  <c r="E7" i="45"/>
  <c r="D7" i="45"/>
  <c r="C7" i="45"/>
  <c r="Q6" i="45"/>
  <c r="P6" i="45"/>
  <c r="O6" i="45"/>
  <c r="N6" i="45"/>
  <c r="M6" i="45"/>
  <c r="L6" i="45"/>
  <c r="K6" i="45"/>
  <c r="J6" i="45"/>
  <c r="I6" i="45"/>
  <c r="H6" i="45"/>
  <c r="G6" i="45"/>
  <c r="F6" i="45"/>
  <c r="E6" i="45"/>
  <c r="D6" i="45"/>
  <c r="C6" i="45"/>
  <c r="Q35" i="43"/>
  <c r="P35" i="43"/>
  <c r="O35" i="43"/>
  <c r="N35" i="43"/>
  <c r="M35" i="43"/>
  <c r="L35" i="43"/>
  <c r="K35" i="43"/>
  <c r="J35" i="43"/>
  <c r="I35" i="43"/>
  <c r="H35" i="43"/>
  <c r="G35" i="43"/>
  <c r="F35" i="43"/>
  <c r="E35" i="43"/>
  <c r="D35" i="43"/>
  <c r="C35" i="43"/>
  <c r="Q34" i="43"/>
  <c r="P34" i="43"/>
  <c r="O34" i="43"/>
  <c r="N34" i="43"/>
  <c r="M34" i="43"/>
  <c r="L34" i="43"/>
  <c r="K34" i="43"/>
  <c r="J34" i="43"/>
  <c r="I34" i="43"/>
  <c r="H34" i="43"/>
  <c r="G34" i="43"/>
  <c r="F34" i="43"/>
  <c r="E34" i="43"/>
  <c r="D34" i="43"/>
  <c r="C34" i="43"/>
  <c r="Q33" i="43"/>
  <c r="P33" i="43"/>
  <c r="O33" i="43"/>
  <c r="N33" i="43"/>
  <c r="M33" i="43"/>
  <c r="L33" i="43"/>
  <c r="K33" i="43"/>
  <c r="J33" i="43"/>
  <c r="I33" i="43"/>
  <c r="H33" i="43"/>
  <c r="G33" i="43"/>
  <c r="F33" i="43"/>
  <c r="E33" i="43"/>
  <c r="D33" i="43"/>
  <c r="C33" i="43"/>
  <c r="Q30" i="43"/>
  <c r="P30" i="43"/>
  <c r="O30" i="43"/>
  <c r="N30" i="43"/>
  <c r="M30" i="43"/>
  <c r="L30" i="43"/>
  <c r="K30" i="43"/>
  <c r="J30" i="43"/>
  <c r="I30" i="43"/>
  <c r="H30" i="43"/>
  <c r="G30" i="43"/>
  <c r="F30" i="43"/>
  <c r="E30" i="43"/>
  <c r="D30" i="43"/>
  <c r="C30" i="43"/>
  <c r="Q29" i="43"/>
  <c r="P29" i="43"/>
  <c r="O29" i="43"/>
  <c r="N29" i="43"/>
  <c r="M29" i="43"/>
  <c r="L29" i="43"/>
  <c r="K29" i="43"/>
  <c r="J29" i="43"/>
  <c r="I29" i="43"/>
  <c r="H29" i="43"/>
  <c r="G29" i="43"/>
  <c r="F29" i="43"/>
  <c r="E29" i="43"/>
  <c r="D29" i="43"/>
  <c r="C29" i="43"/>
  <c r="Q28" i="43"/>
  <c r="P28" i="43"/>
  <c r="O28" i="43"/>
  <c r="N28" i="43"/>
  <c r="M28" i="43"/>
  <c r="L28" i="43"/>
  <c r="K28" i="43"/>
  <c r="J28" i="43"/>
  <c r="I28" i="43"/>
  <c r="H28" i="43"/>
  <c r="G28" i="43"/>
  <c r="F28" i="43"/>
  <c r="E28" i="43"/>
  <c r="D28" i="43"/>
  <c r="C28" i="43"/>
  <c r="Q27" i="43"/>
  <c r="P27" i="43"/>
  <c r="O27" i="43"/>
  <c r="N27" i="43"/>
  <c r="M27" i="43"/>
  <c r="L27" i="43"/>
  <c r="K27" i="43"/>
  <c r="J27" i="43"/>
  <c r="I27" i="43"/>
  <c r="H27" i="43"/>
  <c r="G27" i="43"/>
  <c r="F27" i="43"/>
  <c r="E27" i="43"/>
  <c r="D27" i="43"/>
  <c r="C27" i="43"/>
  <c r="Q26" i="43"/>
  <c r="P26" i="43"/>
  <c r="O26" i="43"/>
  <c r="N26" i="43"/>
  <c r="M26" i="43"/>
  <c r="L26" i="43"/>
  <c r="K26" i="43"/>
  <c r="J26" i="43"/>
  <c r="I26" i="43"/>
  <c r="H26" i="43"/>
  <c r="G26" i="43"/>
  <c r="F26" i="43"/>
  <c r="E26" i="43"/>
  <c r="D26" i="43"/>
  <c r="C26" i="43"/>
  <c r="Q25" i="43"/>
  <c r="P25" i="43"/>
  <c r="O25" i="43"/>
  <c r="N25" i="43"/>
  <c r="M25" i="43"/>
  <c r="L25" i="43"/>
  <c r="K25" i="43"/>
  <c r="J25" i="43"/>
  <c r="I25" i="43"/>
  <c r="H25" i="43"/>
  <c r="G25" i="43"/>
  <c r="F25" i="43"/>
  <c r="E25" i="43"/>
  <c r="D25" i="43"/>
  <c r="C25" i="43"/>
  <c r="Q24" i="43"/>
  <c r="P24" i="43"/>
  <c r="O24" i="43"/>
  <c r="N24" i="43"/>
  <c r="M24" i="43"/>
  <c r="L24" i="43"/>
  <c r="K24" i="43"/>
  <c r="J24" i="43"/>
  <c r="I24" i="43"/>
  <c r="H24" i="43"/>
  <c r="G24" i="43"/>
  <c r="F24" i="43"/>
  <c r="E24" i="43"/>
  <c r="D24" i="43"/>
  <c r="C24" i="43"/>
  <c r="Q23" i="43"/>
  <c r="P23" i="43"/>
  <c r="O23" i="43"/>
  <c r="N23" i="43"/>
  <c r="M23" i="43"/>
  <c r="L23" i="43"/>
  <c r="K23" i="43"/>
  <c r="J23" i="43"/>
  <c r="I23" i="43"/>
  <c r="H23" i="43"/>
  <c r="G23" i="43"/>
  <c r="F23" i="43"/>
  <c r="E23" i="43"/>
  <c r="D23" i="43"/>
  <c r="C23" i="43"/>
  <c r="Q22" i="43"/>
  <c r="P22" i="43"/>
  <c r="O22" i="43"/>
  <c r="N22" i="43"/>
  <c r="M22" i="43"/>
  <c r="L22" i="43"/>
  <c r="K22" i="43"/>
  <c r="J22" i="43"/>
  <c r="I22" i="43"/>
  <c r="H22" i="43"/>
  <c r="G22" i="43"/>
  <c r="F22" i="43"/>
  <c r="E22" i="43"/>
  <c r="D22" i="43"/>
  <c r="C22" i="43"/>
  <c r="Q21" i="43"/>
  <c r="P21" i="43"/>
  <c r="O21" i="43"/>
  <c r="N21" i="43"/>
  <c r="M21" i="43"/>
  <c r="L21" i="43"/>
  <c r="K21" i="43"/>
  <c r="J21" i="43"/>
  <c r="I21" i="43"/>
  <c r="H21" i="43"/>
  <c r="G21" i="43"/>
  <c r="F21" i="43"/>
  <c r="E21" i="43"/>
  <c r="D21" i="43"/>
  <c r="C21" i="43"/>
  <c r="Q20" i="43"/>
  <c r="P20" i="43"/>
  <c r="O20" i="43"/>
  <c r="N20" i="43"/>
  <c r="M20" i="43"/>
  <c r="L20" i="43"/>
  <c r="K20" i="43"/>
  <c r="J20" i="43"/>
  <c r="I20" i="43"/>
  <c r="H20" i="43"/>
  <c r="G20" i="43"/>
  <c r="F20" i="43"/>
  <c r="E20" i="43"/>
  <c r="D20" i="43"/>
  <c r="C20" i="43"/>
  <c r="Q19" i="43"/>
  <c r="P19" i="43"/>
  <c r="O19" i="43"/>
  <c r="N19" i="43"/>
  <c r="M19" i="43"/>
  <c r="L19" i="43"/>
  <c r="K19" i="43"/>
  <c r="J19" i="43"/>
  <c r="I19" i="43"/>
  <c r="H19" i="43"/>
  <c r="G19" i="43"/>
  <c r="F19" i="43"/>
  <c r="E19" i="43"/>
  <c r="D19" i="43"/>
  <c r="C19" i="43"/>
  <c r="Q18" i="43"/>
  <c r="P18" i="43"/>
  <c r="O18" i="43"/>
  <c r="N18" i="43"/>
  <c r="M18" i="43"/>
  <c r="L18" i="43"/>
  <c r="K18" i="43"/>
  <c r="J18" i="43"/>
  <c r="I18" i="43"/>
  <c r="H18" i="43"/>
  <c r="G18" i="43"/>
  <c r="F18" i="43"/>
  <c r="E18" i="43"/>
  <c r="D18" i="43"/>
  <c r="C18" i="43"/>
  <c r="Q17" i="43"/>
  <c r="P17" i="43"/>
  <c r="O17" i="43"/>
  <c r="N17" i="43"/>
  <c r="M17" i="43"/>
  <c r="L17" i="43"/>
  <c r="K17" i="43"/>
  <c r="J17" i="43"/>
  <c r="I17" i="43"/>
  <c r="H17" i="43"/>
  <c r="G17" i="43"/>
  <c r="F17" i="43"/>
  <c r="E17" i="43"/>
  <c r="D17" i="43"/>
  <c r="C17" i="43"/>
  <c r="Q16" i="43"/>
  <c r="P16" i="43"/>
  <c r="O16" i="43"/>
  <c r="N16" i="43"/>
  <c r="M16" i="43"/>
  <c r="L16" i="43"/>
  <c r="K16" i="43"/>
  <c r="J16" i="43"/>
  <c r="I16" i="43"/>
  <c r="H16" i="43"/>
  <c r="G16" i="43"/>
  <c r="F16" i="43"/>
  <c r="E16" i="43"/>
  <c r="D16" i="43"/>
  <c r="C16" i="43"/>
  <c r="Q15" i="43"/>
  <c r="P15" i="43"/>
  <c r="O15" i="43"/>
  <c r="N15" i="43"/>
  <c r="M15" i="43"/>
  <c r="L15" i="43"/>
  <c r="K15" i="43"/>
  <c r="J15" i="43"/>
  <c r="I15" i="43"/>
  <c r="H15" i="43"/>
  <c r="G15" i="43"/>
  <c r="F15" i="43"/>
  <c r="E15" i="43"/>
  <c r="D15" i="43"/>
  <c r="C15" i="43"/>
  <c r="Q14" i="43"/>
  <c r="P14" i="43"/>
  <c r="O14" i="43"/>
  <c r="N14" i="43"/>
  <c r="M14" i="43"/>
  <c r="L14" i="43"/>
  <c r="K14" i="43"/>
  <c r="J14" i="43"/>
  <c r="I14" i="43"/>
  <c r="H14" i="43"/>
  <c r="G14" i="43"/>
  <c r="F14" i="43"/>
  <c r="E14" i="43"/>
  <c r="D14" i="43"/>
  <c r="C14" i="43"/>
  <c r="Q13" i="43"/>
  <c r="P13" i="43"/>
  <c r="O13" i="43"/>
  <c r="N13" i="43"/>
  <c r="M13" i="43"/>
  <c r="L13" i="43"/>
  <c r="K13" i="43"/>
  <c r="J13" i="43"/>
  <c r="I13" i="43"/>
  <c r="H13" i="43"/>
  <c r="G13" i="43"/>
  <c r="F13" i="43"/>
  <c r="E13" i="43"/>
  <c r="D13" i="43"/>
  <c r="C13" i="43"/>
  <c r="Q12" i="43"/>
  <c r="P12" i="43"/>
  <c r="O12" i="43"/>
  <c r="N12" i="43"/>
  <c r="M12" i="43"/>
  <c r="L12" i="43"/>
  <c r="K12" i="43"/>
  <c r="J12" i="43"/>
  <c r="I12" i="43"/>
  <c r="H12" i="43"/>
  <c r="G12" i="43"/>
  <c r="F12" i="43"/>
  <c r="E12" i="43"/>
  <c r="D12" i="43"/>
  <c r="C12" i="43"/>
  <c r="Q11" i="43"/>
  <c r="P11" i="43"/>
  <c r="O11" i="43"/>
  <c r="N11" i="43"/>
  <c r="M11" i="43"/>
  <c r="L11" i="43"/>
  <c r="K11" i="43"/>
  <c r="J11" i="43"/>
  <c r="I11" i="43"/>
  <c r="H11" i="43"/>
  <c r="G11" i="43"/>
  <c r="F11" i="43"/>
  <c r="E11" i="43"/>
  <c r="D11" i="43"/>
  <c r="C11" i="43"/>
  <c r="Q10" i="43"/>
  <c r="P10" i="43"/>
  <c r="O10" i="43"/>
  <c r="N10" i="43"/>
  <c r="M10" i="43"/>
  <c r="L10" i="43"/>
  <c r="K10" i="43"/>
  <c r="J10" i="43"/>
  <c r="I10" i="43"/>
  <c r="H10" i="43"/>
  <c r="G10" i="43"/>
  <c r="F10" i="43"/>
  <c r="E10" i="43"/>
  <c r="D10" i="43"/>
  <c r="C10" i="43"/>
  <c r="Q9" i="43"/>
  <c r="P9" i="43"/>
  <c r="O9" i="43"/>
  <c r="N9" i="43"/>
  <c r="M9" i="43"/>
  <c r="L9" i="43"/>
  <c r="K9" i="43"/>
  <c r="J9" i="43"/>
  <c r="I9" i="43"/>
  <c r="H9" i="43"/>
  <c r="G9" i="43"/>
  <c r="F9" i="43"/>
  <c r="E9" i="43"/>
  <c r="D9" i="43"/>
  <c r="C9" i="43"/>
  <c r="Q8" i="43"/>
  <c r="P8" i="43"/>
  <c r="O8" i="43"/>
  <c r="N8" i="43"/>
  <c r="M8" i="43"/>
  <c r="L8" i="43"/>
  <c r="K8" i="43"/>
  <c r="J8" i="43"/>
  <c r="I8" i="43"/>
  <c r="H8" i="43"/>
  <c r="G8" i="43"/>
  <c r="F8" i="43"/>
  <c r="E8" i="43"/>
  <c r="D8" i="43"/>
  <c r="C8" i="43"/>
  <c r="Q7" i="43"/>
  <c r="P7" i="43"/>
  <c r="O7" i="43"/>
  <c r="N7" i="43"/>
  <c r="M7" i="43"/>
  <c r="L7" i="43"/>
  <c r="K7" i="43"/>
  <c r="J7" i="43"/>
  <c r="I7" i="43"/>
  <c r="H7" i="43"/>
  <c r="G7" i="43"/>
  <c r="F7" i="43"/>
  <c r="E7" i="43"/>
  <c r="D7" i="43"/>
  <c r="C7" i="43"/>
  <c r="Q6" i="43"/>
  <c r="P6" i="43"/>
  <c r="O6" i="43"/>
  <c r="N6" i="43"/>
  <c r="M6" i="43"/>
  <c r="L6" i="43"/>
  <c r="K6" i="43"/>
  <c r="J6" i="43"/>
  <c r="I6" i="43"/>
  <c r="H6" i="43"/>
  <c r="G6" i="43"/>
  <c r="F6" i="43"/>
  <c r="E6" i="43"/>
  <c r="D6" i="43"/>
  <c r="C6" i="43"/>
  <c r="Q35" i="6"/>
  <c r="P35" i="6"/>
  <c r="O35" i="6"/>
  <c r="N35" i="6"/>
  <c r="M35" i="6"/>
  <c r="L35" i="6"/>
  <c r="K35" i="6"/>
  <c r="J35" i="6"/>
  <c r="I35" i="6"/>
  <c r="H35" i="6"/>
  <c r="G35" i="6"/>
  <c r="F35" i="6"/>
  <c r="E35" i="6"/>
  <c r="D35" i="6"/>
  <c r="C35" i="6"/>
  <c r="Q34" i="6"/>
  <c r="P34" i="6"/>
  <c r="O34" i="6"/>
  <c r="N34" i="6"/>
  <c r="M34" i="6"/>
  <c r="L34" i="6"/>
  <c r="K34" i="6"/>
  <c r="J34" i="6"/>
  <c r="I34" i="6"/>
  <c r="H34" i="6"/>
  <c r="G34" i="6"/>
  <c r="F34" i="6"/>
  <c r="E34" i="6"/>
  <c r="D34" i="6"/>
  <c r="C34" i="6"/>
  <c r="Q33" i="6"/>
  <c r="P33" i="6"/>
  <c r="O33" i="6"/>
  <c r="N33" i="6"/>
  <c r="M33" i="6"/>
  <c r="L33" i="6"/>
  <c r="K33" i="6"/>
  <c r="J33" i="6"/>
  <c r="I33" i="6"/>
  <c r="H33" i="6"/>
  <c r="G33" i="6"/>
  <c r="F33" i="6"/>
  <c r="E33" i="6"/>
  <c r="D33" i="6"/>
  <c r="C33" i="6"/>
  <c r="Q30" i="6"/>
  <c r="P30" i="6"/>
  <c r="O30" i="6"/>
  <c r="N30" i="6"/>
  <c r="M30" i="6"/>
  <c r="L30" i="6"/>
  <c r="K30" i="6"/>
  <c r="J30" i="6"/>
  <c r="I30" i="6"/>
  <c r="H30" i="6"/>
  <c r="G30" i="6"/>
  <c r="F30" i="6"/>
  <c r="E30" i="6"/>
  <c r="D30" i="6"/>
  <c r="C30" i="6"/>
  <c r="Q29" i="6"/>
  <c r="P29" i="6"/>
  <c r="O29" i="6"/>
  <c r="N29" i="6"/>
  <c r="M29" i="6"/>
  <c r="L29" i="6"/>
  <c r="K29" i="6"/>
  <c r="J29" i="6"/>
  <c r="I29" i="6"/>
  <c r="H29" i="6"/>
  <c r="G29" i="6"/>
  <c r="F29" i="6"/>
  <c r="E29" i="6"/>
  <c r="D29" i="6"/>
  <c r="C29" i="6"/>
  <c r="Q28" i="6"/>
  <c r="P28" i="6"/>
  <c r="O28" i="6"/>
  <c r="N28" i="6"/>
  <c r="M28" i="6"/>
  <c r="L28" i="6"/>
  <c r="K28" i="6"/>
  <c r="J28" i="6"/>
  <c r="I28" i="6"/>
  <c r="H28" i="6"/>
  <c r="G28" i="6"/>
  <c r="F28" i="6"/>
  <c r="E28" i="6"/>
  <c r="D28" i="6"/>
  <c r="C28" i="6"/>
  <c r="Q27" i="6"/>
  <c r="P27" i="6"/>
  <c r="O27" i="6"/>
  <c r="N27" i="6"/>
  <c r="M27" i="6"/>
  <c r="L27" i="6"/>
  <c r="K27" i="6"/>
  <c r="J27" i="6"/>
  <c r="I27" i="6"/>
  <c r="H27" i="6"/>
  <c r="G27" i="6"/>
  <c r="F27" i="6"/>
  <c r="E27" i="6"/>
  <c r="D27" i="6"/>
  <c r="C27" i="6"/>
  <c r="Q26" i="6"/>
  <c r="P26" i="6"/>
  <c r="O26" i="6"/>
  <c r="N26" i="6"/>
  <c r="M26" i="6"/>
  <c r="L26" i="6"/>
  <c r="K26" i="6"/>
  <c r="J26" i="6"/>
  <c r="I26" i="6"/>
  <c r="H26" i="6"/>
  <c r="G26" i="6"/>
  <c r="F26" i="6"/>
  <c r="E26" i="6"/>
  <c r="D26" i="6"/>
  <c r="C26" i="6"/>
  <c r="Q25" i="6"/>
  <c r="P25" i="6"/>
  <c r="O25" i="6"/>
  <c r="N25" i="6"/>
  <c r="M25" i="6"/>
  <c r="L25" i="6"/>
  <c r="K25" i="6"/>
  <c r="J25" i="6"/>
  <c r="I25" i="6"/>
  <c r="H25" i="6"/>
  <c r="G25" i="6"/>
  <c r="F25" i="6"/>
  <c r="E25" i="6"/>
  <c r="D25" i="6"/>
  <c r="C25" i="6"/>
  <c r="Q24" i="6"/>
  <c r="P24" i="6"/>
  <c r="O24" i="6"/>
  <c r="N24" i="6"/>
  <c r="M24" i="6"/>
  <c r="L24" i="6"/>
  <c r="K24" i="6"/>
  <c r="J24" i="6"/>
  <c r="I24" i="6"/>
  <c r="H24" i="6"/>
  <c r="G24" i="6"/>
  <c r="F24" i="6"/>
  <c r="E24" i="6"/>
  <c r="D24" i="6"/>
  <c r="C24" i="6"/>
  <c r="Q23" i="6"/>
  <c r="P23" i="6"/>
  <c r="O23" i="6"/>
  <c r="N23" i="6"/>
  <c r="M23" i="6"/>
  <c r="L23" i="6"/>
  <c r="K23" i="6"/>
  <c r="J23" i="6"/>
  <c r="I23" i="6"/>
  <c r="H23" i="6"/>
  <c r="G23" i="6"/>
  <c r="F23" i="6"/>
  <c r="E23" i="6"/>
  <c r="D23" i="6"/>
  <c r="C23" i="6"/>
  <c r="Q22" i="6"/>
  <c r="P22" i="6"/>
  <c r="O22" i="6"/>
  <c r="N22" i="6"/>
  <c r="M22" i="6"/>
  <c r="L22" i="6"/>
  <c r="K22" i="6"/>
  <c r="J22" i="6"/>
  <c r="I22" i="6"/>
  <c r="H22" i="6"/>
  <c r="G22" i="6"/>
  <c r="F22" i="6"/>
  <c r="E22" i="6"/>
  <c r="D22" i="6"/>
  <c r="C22" i="6"/>
  <c r="Q21" i="6"/>
  <c r="P21" i="6"/>
  <c r="O21" i="6"/>
  <c r="N21" i="6"/>
  <c r="M21" i="6"/>
  <c r="L21" i="6"/>
  <c r="K21" i="6"/>
  <c r="J21" i="6"/>
  <c r="I21" i="6"/>
  <c r="H21" i="6"/>
  <c r="G21" i="6"/>
  <c r="F21" i="6"/>
  <c r="E21" i="6"/>
  <c r="D21" i="6"/>
  <c r="C21" i="6"/>
  <c r="Q20" i="6"/>
  <c r="P20" i="6"/>
  <c r="O20" i="6"/>
  <c r="N20" i="6"/>
  <c r="M20" i="6"/>
  <c r="L20" i="6"/>
  <c r="K20" i="6"/>
  <c r="J20" i="6"/>
  <c r="I20" i="6"/>
  <c r="H20" i="6"/>
  <c r="G20" i="6"/>
  <c r="F20" i="6"/>
  <c r="E20" i="6"/>
  <c r="D20" i="6"/>
  <c r="C20" i="6"/>
  <c r="Q19" i="6"/>
  <c r="P19" i="6"/>
  <c r="O19" i="6"/>
  <c r="N19" i="6"/>
  <c r="M19" i="6"/>
  <c r="L19" i="6"/>
  <c r="K19" i="6"/>
  <c r="J19" i="6"/>
  <c r="I19" i="6"/>
  <c r="H19" i="6"/>
  <c r="G19" i="6"/>
  <c r="F19" i="6"/>
  <c r="E19" i="6"/>
  <c r="D19" i="6"/>
  <c r="C19" i="6"/>
  <c r="Q18" i="6"/>
  <c r="P18" i="6"/>
  <c r="O18" i="6"/>
  <c r="N18" i="6"/>
  <c r="M18" i="6"/>
  <c r="L18" i="6"/>
  <c r="K18" i="6"/>
  <c r="J18" i="6"/>
  <c r="I18" i="6"/>
  <c r="H18" i="6"/>
  <c r="G18" i="6"/>
  <c r="F18" i="6"/>
  <c r="E18" i="6"/>
  <c r="D18" i="6"/>
  <c r="C18" i="6"/>
  <c r="Q17" i="6"/>
  <c r="P17" i="6"/>
  <c r="O17" i="6"/>
  <c r="N17" i="6"/>
  <c r="M17" i="6"/>
  <c r="L17" i="6"/>
  <c r="K17" i="6"/>
  <c r="J17" i="6"/>
  <c r="I17" i="6"/>
  <c r="H17" i="6"/>
  <c r="G17" i="6"/>
  <c r="F17" i="6"/>
  <c r="E17" i="6"/>
  <c r="D17" i="6"/>
  <c r="C17" i="6"/>
  <c r="Q16" i="6"/>
  <c r="P16" i="6"/>
  <c r="O16" i="6"/>
  <c r="N16" i="6"/>
  <c r="M16" i="6"/>
  <c r="L16" i="6"/>
  <c r="K16" i="6"/>
  <c r="J16" i="6"/>
  <c r="I16" i="6"/>
  <c r="H16" i="6"/>
  <c r="G16" i="6"/>
  <c r="F16" i="6"/>
  <c r="E16" i="6"/>
  <c r="D16" i="6"/>
  <c r="C16" i="6"/>
  <c r="Q15" i="6"/>
  <c r="P15" i="6"/>
  <c r="O15" i="6"/>
  <c r="N15" i="6"/>
  <c r="M15" i="6"/>
  <c r="L15" i="6"/>
  <c r="K15" i="6"/>
  <c r="J15" i="6"/>
  <c r="I15" i="6"/>
  <c r="H15" i="6"/>
  <c r="G15" i="6"/>
  <c r="F15" i="6"/>
  <c r="E15" i="6"/>
  <c r="D15" i="6"/>
  <c r="C15" i="6"/>
  <c r="Q14" i="6"/>
  <c r="P14" i="6"/>
  <c r="O14" i="6"/>
  <c r="N14" i="6"/>
  <c r="M14" i="6"/>
  <c r="L14" i="6"/>
  <c r="K14" i="6"/>
  <c r="J14" i="6"/>
  <c r="I14" i="6"/>
  <c r="H14" i="6"/>
  <c r="G14" i="6"/>
  <c r="F14" i="6"/>
  <c r="E14" i="6"/>
  <c r="D14" i="6"/>
  <c r="C14" i="6"/>
  <c r="Q13" i="6"/>
  <c r="P13" i="6"/>
  <c r="O13" i="6"/>
  <c r="N13" i="6"/>
  <c r="M13" i="6"/>
  <c r="L13" i="6"/>
  <c r="K13" i="6"/>
  <c r="J13" i="6"/>
  <c r="I13" i="6"/>
  <c r="H13" i="6"/>
  <c r="G13" i="6"/>
  <c r="F13" i="6"/>
  <c r="E13" i="6"/>
  <c r="D13" i="6"/>
  <c r="C13" i="6"/>
  <c r="Q12" i="6"/>
  <c r="P12" i="6"/>
  <c r="O12" i="6"/>
  <c r="N12" i="6"/>
  <c r="M12" i="6"/>
  <c r="L12" i="6"/>
  <c r="K12" i="6"/>
  <c r="J12" i="6"/>
  <c r="I12" i="6"/>
  <c r="H12" i="6"/>
  <c r="G12" i="6"/>
  <c r="F12" i="6"/>
  <c r="E12" i="6"/>
  <c r="D12" i="6"/>
  <c r="C12" i="6"/>
  <c r="Q11" i="6"/>
  <c r="P11" i="6"/>
  <c r="O11" i="6"/>
  <c r="N11" i="6"/>
  <c r="M11" i="6"/>
  <c r="L11" i="6"/>
  <c r="K11" i="6"/>
  <c r="J11" i="6"/>
  <c r="I11" i="6"/>
  <c r="H11" i="6"/>
  <c r="G11" i="6"/>
  <c r="F11" i="6"/>
  <c r="E11" i="6"/>
  <c r="D11" i="6"/>
  <c r="C11" i="6"/>
  <c r="Q10" i="6"/>
  <c r="P10" i="6"/>
  <c r="O10" i="6"/>
  <c r="N10" i="6"/>
  <c r="M10" i="6"/>
  <c r="L10" i="6"/>
  <c r="K10" i="6"/>
  <c r="J10" i="6"/>
  <c r="I10" i="6"/>
  <c r="H10" i="6"/>
  <c r="G10" i="6"/>
  <c r="F10" i="6"/>
  <c r="E10" i="6"/>
  <c r="D10" i="6"/>
  <c r="C10" i="6"/>
  <c r="Q9" i="6"/>
  <c r="P9" i="6"/>
  <c r="O9" i="6"/>
  <c r="N9" i="6"/>
  <c r="M9" i="6"/>
  <c r="L9" i="6"/>
  <c r="K9" i="6"/>
  <c r="J9" i="6"/>
  <c r="I9" i="6"/>
  <c r="H9" i="6"/>
  <c r="G9" i="6"/>
  <c r="F9" i="6"/>
  <c r="E9" i="6"/>
  <c r="D9" i="6"/>
  <c r="C9" i="6"/>
  <c r="Q8" i="6"/>
  <c r="P8" i="6"/>
  <c r="O8" i="6"/>
  <c r="N8" i="6"/>
  <c r="M8" i="6"/>
  <c r="L8" i="6"/>
  <c r="K8" i="6"/>
  <c r="J8" i="6"/>
  <c r="I8" i="6"/>
  <c r="H8" i="6"/>
  <c r="G8" i="6"/>
  <c r="F8" i="6"/>
  <c r="E8" i="6"/>
  <c r="D8" i="6"/>
  <c r="C8" i="6"/>
  <c r="Q7" i="6"/>
  <c r="P7" i="6"/>
  <c r="O7" i="6"/>
  <c r="N7" i="6"/>
  <c r="M7" i="6"/>
  <c r="L7" i="6"/>
  <c r="K7" i="6"/>
  <c r="J7" i="6"/>
  <c r="I7" i="6"/>
  <c r="H7" i="6"/>
  <c r="G7" i="6"/>
  <c r="F7" i="6"/>
  <c r="E7" i="6"/>
  <c r="D7" i="6"/>
  <c r="C7" i="6"/>
  <c r="Q6" i="6"/>
  <c r="P6" i="6"/>
  <c r="O6" i="6"/>
  <c r="N6" i="6"/>
  <c r="M6" i="6"/>
  <c r="L6" i="6"/>
  <c r="K6" i="6"/>
  <c r="J6" i="6"/>
  <c r="I6" i="6"/>
  <c r="H6" i="6"/>
  <c r="G6" i="6"/>
  <c r="F6" i="6"/>
  <c r="E6" i="6"/>
  <c r="D6" i="6"/>
  <c r="C6" i="6"/>
  <c r="Q35" i="41"/>
  <c r="P35" i="41"/>
  <c r="O35" i="41"/>
  <c r="N35" i="41"/>
  <c r="M35" i="41"/>
  <c r="L35" i="41"/>
  <c r="K35" i="41"/>
  <c r="J35" i="41"/>
  <c r="I35" i="41"/>
  <c r="H35" i="41"/>
  <c r="G35" i="41"/>
  <c r="F35" i="41"/>
  <c r="E35" i="41"/>
  <c r="D35" i="41"/>
  <c r="C35" i="41"/>
  <c r="Q34" i="41"/>
  <c r="P34" i="41"/>
  <c r="O34" i="41"/>
  <c r="N34" i="41"/>
  <c r="M34" i="41"/>
  <c r="L34" i="41"/>
  <c r="K34" i="41"/>
  <c r="J34" i="41"/>
  <c r="I34" i="41"/>
  <c r="H34" i="41"/>
  <c r="G34" i="41"/>
  <c r="F34" i="41"/>
  <c r="E34" i="41"/>
  <c r="D34" i="41"/>
  <c r="C34" i="41"/>
  <c r="Q33" i="41"/>
  <c r="P33" i="41"/>
  <c r="O33" i="41"/>
  <c r="N33" i="41"/>
  <c r="M33" i="41"/>
  <c r="L33" i="41"/>
  <c r="K33" i="41"/>
  <c r="J33" i="41"/>
  <c r="I33" i="41"/>
  <c r="H33" i="41"/>
  <c r="G33" i="41"/>
  <c r="F33" i="41"/>
  <c r="E33" i="41"/>
  <c r="D33" i="41"/>
  <c r="C33" i="41"/>
  <c r="Q30" i="41"/>
  <c r="P30" i="41"/>
  <c r="O30" i="41"/>
  <c r="N30" i="41"/>
  <c r="M30" i="41"/>
  <c r="L30" i="41"/>
  <c r="K30" i="41"/>
  <c r="J30" i="41"/>
  <c r="I30" i="41"/>
  <c r="H30" i="41"/>
  <c r="G30" i="41"/>
  <c r="F30" i="41"/>
  <c r="E30" i="41"/>
  <c r="D30" i="41"/>
  <c r="C30" i="41"/>
  <c r="Q29" i="41"/>
  <c r="P29" i="41"/>
  <c r="O29" i="41"/>
  <c r="N29" i="41"/>
  <c r="M29" i="41"/>
  <c r="L29" i="41"/>
  <c r="K29" i="41"/>
  <c r="J29" i="41"/>
  <c r="I29" i="41"/>
  <c r="H29" i="41"/>
  <c r="G29" i="41"/>
  <c r="F29" i="41"/>
  <c r="E29" i="41"/>
  <c r="D29" i="41"/>
  <c r="C29" i="41"/>
  <c r="Q28" i="41"/>
  <c r="P28" i="41"/>
  <c r="O28" i="41"/>
  <c r="N28" i="41"/>
  <c r="M28" i="41"/>
  <c r="L28" i="41"/>
  <c r="K28" i="41"/>
  <c r="J28" i="41"/>
  <c r="I28" i="41"/>
  <c r="H28" i="41"/>
  <c r="G28" i="41"/>
  <c r="F28" i="41"/>
  <c r="E28" i="41"/>
  <c r="D28" i="41"/>
  <c r="C28" i="41"/>
  <c r="Q27" i="41"/>
  <c r="P27" i="41"/>
  <c r="O27" i="41"/>
  <c r="N27" i="41"/>
  <c r="M27" i="41"/>
  <c r="L27" i="41"/>
  <c r="K27" i="41"/>
  <c r="J27" i="41"/>
  <c r="I27" i="41"/>
  <c r="H27" i="41"/>
  <c r="G27" i="41"/>
  <c r="F27" i="41"/>
  <c r="E27" i="41"/>
  <c r="D27" i="41"/>
  <c r="C27" i="41"/>
  <c r="Q26" i="41"/>
  <c r="P26" i="41"/>
  <c r="O26" i="41"/>
  <c r="N26" i="41"/>
  <c r="M26" i="41"/>
  <c r="L26" i="41"/>
  <c r="K26" i="41"/>
  <c r="J26" i="41"/>
  <c r="I26" i="41"/>
  <c r="H26" i="41"/>
  <c r="G26" i="41"/>
  <c r="F26" i="41"/>
  <c r="E26" i="41"/>
  <c r="D26" i="41"/>
  <c r="C26" i="41"/>
  <c r="Q25" i="41"/>
  <c r="P25" i="41"/>
  <c r="O25" i="41"/>
  <c r="N25" i="41"/>
  <c r="M25" i="41"/>
  <c r="L25" i="41"/>
  <c r="K25" i="41"/>
  <c r="J25" i="41"/>
  <c r="I25" i="41"/>
  <c r="H25" i="41"/>
  <c r="G25" i="41"/>
  <c r="F25" i="41"/>
  <c r="E25" i="41"/>
  <c r="D25" i="41"/>
  <c r="C25" i="41"/>
  <c r="Q24" i="41"/>
  <c r="P24" i="41"/>
  <c r="O24" i="41"/>
  <c r="N24" i="41"/>
  <c r="M24" i="41"/>
  <c r="L24" i="41"/>
  <c r="K24" i="41"/>
  <c r="J24" i="41"/>
  <c r="I24" i="41"/>
  <c r="H24" i="41"/>
  <c r="G24" i="41"/>
  <c r="F24" i="41"/>
  <c r="E24" i="41"/>
  <c r="D24" i="41"/>
  <c r="C24" i="41"/>
  <c r="Q23" i="41"/>
  <c r="P23" i="41"/>
  <c r="O23" i="41"/>
  <c r="N23" i="41"/>
  <c r="M23" i="41"/>
  <c r="L23" i="41"/>
  <c r="K23" i="41"/>
  <c r="J23" i="41"/>
  <c r="I23" i="41"/>
  <c r="H23" i="41"/>
  <c r="G23" i="41"/>
  <c r="F23" i="41"/>
  <c r="E23" i="41"/>
  <c r="D23" i="41"/>
  <c r="C23" i="41"/>
  <c r="Q22" i="41"/>
  <c r="P22" i="41"/>
  <c r="O22" i="41"/>
  <c r="N22" i="41"/>
  <c r="M22" i="41"/>
  <c r="L22" i="41"/>
  <c r="K22" i="41"/>
  <c r="J22" i="41"/>
  <c r="I22" i="41"/>
  <c r="H22" i="41"/>
  <c r="G22" i="41"/>
  <c r="F22" i="41"/>
  <c r="E22" i="41"/>
  <c r="D22" i="41"/>
  <c r="C22" i="41"/>
  <c r="Q21" i="41"/>
  <c r="P21" i="41"/>
  <c r="O21" i="41"/>
  <c r="N21" i="41"/>
  <c r="M21" i="41"/>
  <c r="L21" i="41"/>
  <c r="K21" i="41"/>
  <c r="J21" i="41"/>
  <c r="I21" i="41"/>
  <c r="H21" i="41"/>
  <c r="G21" i="41"/>
  <c r="F21" i="41"/>
  <c r="E21" i="41"/>
  <c r="D21" i="41"/>
  <c r="C21" i="41"/>
  <c r="Q20" i="41"/>
  <c r="P20" i="41"/>
  <c r="O20" i="41"/>
  <c r="N20" i="41"/>
  <c r="M20" i="41"/>
  <c r="L20" i="41"/>
  <c r="K20" i="41"/>
  <c r="J20" i="41"/>
  <c r="I20" i="41"/>
  <c r="H20" i="41"/>
  <c r="G20" i="41"/>
  <c r="F20" i="41"/>
  <c r="E20" i="41"/>
  <c r="D20" i="41"/>
  <c r="C20" i="41"/>
  <c r="Q19" i="41"/>
  <c r="P19" i="41"/>
  <c r="O19" i="41"/>
  <c r="N19" i="41"/>
  <c r="M19" i="41"/>
  <c r="L19" i="41"/>
  <c r="K19" i="41"/>
  <c r="J19" i="41"/>
  <c r="I19" i="41"/>
  <c r="H19" i="41"/>
  <c r="G19" i="41"/>
  <c r="F19" i="41"/>
  <c r="E19" i="41"/>
  <c r="D19" i="41"/>
  <c r="C19" i="41"/>
  <c r="Q18" i="41"/>
  <c r="P18" i="41"/>
  <c r="O18" i="41"/>
  <c r="N18" i="41"/>
  <c r="M18" i="41"/>
  <c r="L18" i="41"/>
  <c r="K18" i="41"/>
  <c r="J18" i="41"/>
  <c r="I18" i="41"/>
  <c r="H18" i="41"/>
  <c r="G18" i="41"/>
  <c r="F18" i="41"/>
  <c r="E18" i="41"/>
  <c r="D18" i="41"/>
  <c r="C18" i="41"/>
  <c r="Q17" i="41"/>
  <c r="P17" i="41"/>
  <c r="O17" i="41"/>
  <c r="N17" i="41"/>
  <c r="M17" i="41"/>
  <c r="L17" i="41"/>
  <c r="K17" i="41"/>
  <c r="J17" i="41"/>
  <c r="I17" i="41"/>
  <c r="H17" i="41"/>
  <c r="G17" i="41"/>
  <c r="F17" i="41"/>
  <c r="E17" i="41"/>
  <c r="D17" i="41"/>
  <c r="C17" i="41"/>
  <c r="Q16" i="41"/>
  <c r="P16" i="41"/>
  <c r="O16" i="41"/>
  <c r="N16" i="41"/>
  <c r="M16" i="41"/>
  <c r="L16" i="41"/>
  <c r="K16" i="41"/>
  <c r="J16" i="41"/>
  <c r="I16" i="41"/>
  <c r="H16" i="41"/>
  <c r="G16" i="41"/>
  <c r="F16" i="41"/>
  <c r="E16" i="41"/>
  <c r="D16" i="41"/>
  <c r="C16" i="41"/>
  <c r="Q15" i="41"/>
  <c r="P15" i="41"/>
  <c r="O15" i="41"/>
  <c r="N15" i="41"/>
  <c r="M15" i="41"/>
  <c r="L15" i="41"/>
  <c r="K15" i="41"/>
  <c r="J15" i="41"/>
  <c r="I15" i="41"/>
  <c r="H15" i="41"/>
  <c r="G15" i="41"/>
  <c r="F15" i="41"/>
  <c r="E15" i="41"/>
  <c r="D15" i="41"/>
  <c r="C15" i="41"/>
  <c r="Q14" i="41"/>
  <c r="P14" i="41"/>
  <c r="O14" i="41"/>
  <c r="N14" i="41"/>
  <c r="M14" i="41"/>
  <c r="L14" i="41"/>
  <c r="K14" i="41"/>
  <c r="J14" i="41"/>
  <c r="I14" i="41"/>
  <c r="H14" i="41"/>
  <c r="G14" i="41"/>
  <c r="F14" i="41"/>
  <c r="E14" i="41"/>
  <c r="D14" i="41"/>
  <c r="C14" i="41"/>
  <c r="Q13" i="41"/>
  <c r="P13" i="41"/>
  <c r="O13" i="41"/>
  <c r="N13" i="41"/>
  <c r="M13" i="41"/>
  <c r="L13" i="41"/>
  <c r="K13" i="41"/>
  <c r="J13" i="41"/>
  <c r="I13" i="41"/>
  <c r="H13" i="41"/>
  <c r="G13" i="41"/>
  <c r="F13" i="41"/>
  <c r="E13" i="41"/>
  <c r="D13" i="41"/>
  <c r="C13" i="41"/>
  <c r="Q12" i="41"/>
  <c r="P12" i="41"/>
  <c r="O12" i="41"/>
  <c r="N12" i="41"/>
  <c r="M12" i="41"/>
  <c r="L12" i="41"/>
  <c r="K12" i="41"/>
  <c r="J12" i="41"/>
  <c r="I12" i="41"/>
  <c r="H12" i="41"/>
  <c r="G12" i="41"/>
  <c r="F12" i="41"/>
  <c r="E12" i="41"/>
  <c r="D12" i="41"/>
  <c r="C12" i="41"/>
  <c r="Q11" i="41"/>
  <c r="P11" i="41"/>
  <c r="O11" i="41"/>
  <c r="N11" i="41"/>
  <c r="M11" i="41"/>
  <c r="L11" i="41"/>
  <c r="K11" i="41"/>
  <c r="J11" i="41"/>
  <c r="I11" i="41"/>
  <c r="H11" i="41"/>
  <c r="G11" i="41"/>
  <c r="F11" i="41"/>
  <c r="E11" i="41"/>
  <c r="D11" i="41"/>
  <c r="C11" i="41"/>
  <c r="Q10" i="41"/>
  <c r="P10" i="41"/>
  <c r="O10" i="41"/>
  <c r="N10" i="41"/>
  <c r="M10" i="41"/>
  <c r="L10" i="41"/>
  <c r="K10" i="41"/>
  <c r="J10" i="41"/>
  <c r="I10" i="41"/>
  <c r="H10" i="41"/>
  <c r="G10" i="41"/>
  <c r="F10" i="41"/>
  <c r="E10" i="41"/>
  <c r="D10" i="41"/>
  <c r="C10" i="41"/>
  <c r="Q9" i="41"/>
  <c r="P9" i="41"/>
  <c r="O9" i="41"/>
  <c r="N9" i="41"/>
  <c r="M9" i="41"/>
  <c r="L9" i="41"/>
  <c r="K9" i="41"/>
  <c r="J9" i="41"/>
  <c r="I9" i="41"/>
  <c r="H9" i="41"/>
  <c r="G9" i="41"/>
  <c r="F9" i="41"/>
  <c r="E9" i="41"/>
  <c r="D9" i="41"/>
  <c r="C9" i="41"/>
  <c r="Q8" i="41"/>
  <c r="P8" i="41"/>
  <c r="O8" i="41"/>
  <c r="N8" i="41"/>
  <c r="M8" i="41"/>
  <c r="L8" i="41"/>
  <c r="K8" i="41"/>
  <c r="J8" i="41"/>
  <c r="I8" i="41"/>
  <c r="H8" i="41"/>
  <c r="G8" i="41"/>
  <c r="F8" i="41"/>
  <c r="E8" i="41"/>
  <c r="D8" i="41"/>
  <c r="C8" i="41"/>
  <c r="Q7" i="41"/>
  <c r="P7" i="41"/>
  <c r="O7" i="41"/>
  <c r="N7" i="41"/>
  <c r="M7" i="41"/>
  <c r="L7" i="41"/>
  <c r="K7" i="41"/>
  <c r="J7" i="41"/>
  <c r="I7" i="41"/>
  <c r="H7" i="41"/>
  <c r="G7" i="41"/>
  <c r="F7" i="41"/>
  <c r="E7" i="41"/>
  <c r="D7" i="41"/>
  <c r="C7" i="41"/>
  <c r="Q6" i="41"/>
  <c r="P6" i="41"/>
  <c r="O6" i="41"/>
  <c r="N6" i="41"/>
  <c r="M6" i="41"/>
  <c r="L6" i="41"/>
  <c r="K6" i="41"/>
  <c r="J6" i="41"/>
  <c r="I6" i="41"/>
  <c r="H6" i="41"/>
  <c r="G6" i="41"/>
  <c r="F6" i="41"/>
  <c r="E6" i="41"/>
  <c r="D6" i="41"/>
  <c r="C6" i="41"/>
  <c r="Q35" i="5"/>
  <c r="P35" i="5"/>
  <c r="O35" i="5"/>
  <c r="N35" i="5"/>
  <c r="M35" i="5"/>
  <c r="L35" i="5"/>
  <c r="K35" i="5"/>
  <c r="J35" i="5"/>
  <c r="I35" i="5"/>
  <c r="H35" i="5"/>
  <c r="G35" i="5"/>
  <c r="F35" i="5"/>
  <c r="E35" i="5"/>
  <c r="D35" i="5"/>
  <c r="C35" i="5"/>
  <c r="Q34" i="5"/>
  <c r="P34" i="5"/>
  <c r="O34" i="5"/>
  <c r="N34" i="5"/>
  <c r="M34" i="5"/>
  <c r="L34" i="5"/>
  <c r="K34" i="5"/>
  <c r="J34" i="5"/>
  <c r="I34" i="5"/>
  <c r="H34" i="5"/>
  <c r="G34" i="5"/>
  <c r="F34" i="5"/>
  <c r="E34" i="5"/>
  <c r="D34" i="5"/>
  <c r="C34" i="5"/>
  <c r="Q33" i="5"/>
  <c r="P33" i="5"/>
  <c r="O33" i="5"/>
  <c r="N33" i="5"/>
  <c r="M33" i="5"/>
  <c r="L33" i="5"/>
  <c r="K33" i="5"/>
  <c r="J33" i="5"/>
  <c r="I33" i="5"/>
  <c r="H33" i="5"/>
  <c r="G33" i="5"/>
  <c r="F33" i="5"/>
  <c r="E33" i="5"/>
  <c r="D33" i="5"/>
  <c r="C33" i="5"/>
  <c r="Q30" i="5"/>
  <c r="P30" i="5"/>
  <c r="O30" i="5"/>
  <c r="N30" i="5"/>
  <c r="M30" i="5"/>
  <c r="L30" i="5"/>
  <c r="K30" i="5"/>
  <c r="J30" i="5"/>
  <c r="I30" i="5"/>
  <c r="H30" i="5"/>
  <c r="G30" i="5"/>
  <c r="F30" i="5"/>
  <c r="E30" i="5"/>
  <c r="D30" i="5"/>
  <c r="C30" i="5"/>
  <c r="Q29" i="5"/>
  <c r="P29" i="5"/>
  <c r="O29" i="5"/>
  <c r="N29" i="5"/>
  <c r="M29" i="5"/>
  <c r="L29" i="5"/>
  <c r="K29" i="5"/>
  <c r="J29" i="5"/>
  <c r="I29" i="5"/>
  <c r="H29" i="5"/>
  <c r="G29" i="5"/>
  <c r="F29" i="5"/>
  <c r="E29" i="5"/>
  <c r="D29" i="5"/>
  <c r="C29" i="5"/>
  <c r="Q28" i="5"/>
  <c r="P28" i="5"/>
  <c r="O28" i="5"/>
  <c r="N28" i="5"/>
  <c r="M28" i="5"/>
  <c r="L28" i="5"/>
  <c r="K28" i="5"/>
  <c r="J28" i="5"/>
  <c r="I28" i="5"/>
  <c r="H28" i="5"/>
  <c r="G28" i="5"/>
  <c r="F28" i="5"/>
  <c r="E28" i="5"/>
  <c r="D28" i="5"/>
  <c r="C28" i="5"/>
  <c r="Q27" i="5"/>
  <c r="P27" i="5"/>
  <c r="O27" i="5"/>
  <c r="N27" i="5"/>
  <c r="M27" i="5"/>
  <c r="L27" i="5"/>
  <c r="K27" i="5"/>
  <c r="J27" i="5"/>
  <c r="I27" i="5"/>
  <c r="H27" i="5"/>
  <c r="G27" i="5"/>
  <c r="F27" i="5"/>
  <c r="E27" i="5"/>
  <c r="D27" i="5"/>
  <c r="C27" i="5"/>
  <c r="Q26" i="5"/>
  <c r="P26" i="5"/>
  <c r="O26" i="5"/>
  <c r="N26" i="5"/>
  <c r="M26" i="5"/>
  <c r="L26" i="5"/>
  <c r="K26" i="5"/>
  <c r="J26" i="5"/>
  <c r="I26" i="5"/>
  <c r="H26" i="5"/>
  <c r="G26" i="5"/>
  <c r="F26" i="5"/>
  <c r="E26" i="5"/>
  <c r="D26" i="5"/>
  <c r="C26" i="5"/>
  <c r="Q25" i="5"/>
  <c r="P25" i="5"/>
  <c r="O25" i="5"/>
  <c r="N25" i="5"/>
  <c r="M25" i="5"/>
  <c r="L25" i="5"/>
  <c r="K25" i="5"/>
  <c r="J25" i="5"/>
  <c r="I25" i="5"/>
  <c r="H25" i="5"/>
  <c r="G25" i="5"/>
  <c r="F25" i="5"/>
  <c r="E25" i="5"/>
  <c r="D25" i="5"/>
  <c r="C25" i="5"/>
  <c r="Q24" i="5"/>
  <c r="P24" i="5"/>
  <c r="O24" i="5"/>
  <c r="N24" i="5"/>
  <c r="M24" i="5"/>
  <c r="L24" i="5"/>
  <c r="K24" i="5"/>
  <c r="J24" i="5"/>
  <c r="I24" i="5"/>
  <c r="H24" i="5"/>
  <c r="G24" i="5"/>
  <c r="F24" i="5"/>
  <c r="E24" i="5"/>
  <c r="D24" i="5"/>
  <c r="C24" i="5"/>
  <c r="Q23" i="5"/>
  <c r="P23" i="5"/>
  <c r="O23" i="5"/>
  <c r="N23" i="5"/>
  <c r="M23" i="5"/>
  <c r="L23" i="5"/>
  <c r="K23" i="5"/>
  <c r="J23" i="5"/>
  <c r="I23" i="5"/>
  <c r="H23" i="5"/>
  <c r="G23" i="5"/>
  <c r="F23" i="5"/>
  <c r="E23" i="5"/>
  <c r="D23" i="5"/>
  <c r="C23" i="5"/>
  <c r="Q22" i="5"/>
  <c r="P22" i="5"/>
  <c r="O22" i="5"/>
  <c r="N22" i="5"/>
  <c r="M22" i="5"/>
  <c r="L22" i="5"/>
  <c r="K22" i="5"/>
  <c r="J22" i="5"/>
  <c r="I22" i="5"/>
  <c r="H22" i="5"/>
  <c r="G22" i="5"/>
  <c r="F22" i="5"/>
  <c r="E22" i="5"/>
  <c r="D22" i="5"/>
  <c r="C22" i="5"/>
  <c r="Q21" i="5"/>
  <c r="P21" i="5"/>
  <c r="O21" i="5"/>
  <c r="N21" i="5"/>
  <c r="M21" i="5"/>
  <c r="L21" i="5"/>
  <c r="K21" i="5"/>
  <c r="J21" i="5"/>
  <c r="I21" i="5"/>
  <c r="H21" i="5"/>
  <c r="G21" i="5"/>
  <c r="F21" i="5"/>
  <c r="E21" i="5"/>
  <c r="D21" i="5"/>
  <c r="C21" i="5"/>
  <c r="Q20" i="5"/>
  <c r="P20" i="5"/>
  <c r="O20" i="5"/>
  <c r="N20" i="5"/>
  <c r="M20" i="5"/>
  <c r="L20" i="5"/>
  <c r="K20" i="5"/>
  <c r="J20" i="5"/>
  <c r="I20" i="5"/>
  <c r="H20" i="5"/>
  <c r="G20" i="5"/>
  <c r="F20" i="5"/>
  <c r="E20" i="5"/>
  <c r="D20" i="5"/>
  <c r="C20" i="5"/>
  <c r="Q19" i="5"/>
  <c r="P19" i="5"/>
  <c r="O19" i="5"/>
  <c r="N19" i="5"/>
  <c r="M19" i="5"/>
  <c r="L19" i="5"/>
  <c r="K19" i="5"/>
  <c r="J19" i="5"/>
  <c r="I19" i="5"/>
  <c r="H19" i="5"/>
  <c r="G19" i="5"/>
  <c r="F19" i="5"/>
  <c r="E19" i="5"/>
  <c r="D19" i="5"/>
  <c r="C19" i="5"/>
  <c r="Q18" i="5"/>
  <c r="P18" i="5"/>
  <c r="O18" i="5"/>
  <c r="N18" i="5"/>
  <c r="M18" i="5"/>
  <c r="L18" i="5"/>
  <c r="K18" i="5"/>
  <c r="J18" i="5"/>
  <c r="I18" i="5"/>
  <c r="H18" i="5"/>
  <c r="G18" i="5"/>
  <c r="F18" i="5"/>
  <c r="E18" i="5"/>
  <c r="D18" i="5"/>
  <c r="C18" i="5"/>
  <c r="Q17" i="5"/>
  <c r="P17" i="5"/>
  <c r="O17" i="5"/>
  <c r="N17" i="5"/>
  <c r="M17" i="5"/>
  <c r="L17" i="5"/>
  <c r="K17" i="5"/>
  <c r="J17" i="5"/>
  <c r="I17" i="5"/>
  <c r="H17" i="5"/>
  <c r="G17" i="5"/>
  <c r="F17" i="5"/>
  <c r="E17" i="5"/>
  <c r="D17" i="5"/>
  <c r="C17" i="5"/>
  <c r="Q16" i="5"/>
  <c r="P16" i="5"/>
  <c r="O16" i="5"/>
  <c r="N16" i="5"/>
  <c r="M16" i="5"/>
  <c r="L16" i="5"/>
  <c r="K16" i="5"/>
  <c r="J16" i="5"/>
  <c r="I16" i="5"/>
  <c r="H16" i="5"/>
  <c r="G16" i="5"/>
  <c r="F16" i="5"/>
  <c r="E16" i="5"/>
  <c r="D16" i="5"/>
  <c r="C16" i="5"/>
  <c r="Q15" i="5"/>
  <c r="P15" i="5"/>
  <c r="O15" i="5"/>
  <c r="N15" i="5"/>
  <c r="M15" i="5"/>
  <c r="L15" i="5"/>
  <c r="K15" i="5"/>
  <c r="J15" i="5"/>
  <c r="I15" i="5"/>
  <c r="H15" i="5"/>
  <c r="G15" i="5"/>
  <c r="F15" i="5"/>
  <c r="E15" i="5"/>
  <c r="D15" i="5"/>
  <c r="C15" i="5"/>
  <c r="Q14" i="5"/>
  <c r="P14" i="5"/>
  <c r="O14" i="5"/>
  <c r="N14" i="5"/>
  <c r="M14" i="5"/>
  <c r="L14" i="5"/>
  <c r="K14" i="5"/>
  <c r="J14" i="5"/>
  <c r="I14" i="5"/>
  <c r="H14" i="5"/>
  <c r="G14" i="5"/>
  <c r="F14" i="5"/>
  <c r="E14" i="5"/>
  <c r="D14" i="5"/>
  <c r="C14" i="5"/>
  <c r="Q13" i="5"/>
  <c r="P13" i="5"/>
  <c r="O13" i="5"/>
  <c r="N13" i="5"/>
  <c r="M13" i="5"/>
  <c r="L13" i="5"/>
  <c r="K13" i="5"/>
  <c r="J13" i="5"/>
  <c r="I13" i="5"/>
  <c r="H13" i="5"/>
  <c r="G13" i="5"/>
  <c r="F13" i="5"/>
  <c r="E13" i="5"/>
  <c r="D13" i="5"/>
  <c r="C13" i="5"/>
  <c r="Q12" i="5"/>
  <c r="P12" i="5"/>
  <c r="O12" i="5"/>
  <c r="N12" i="5"/>
  <c r="M12" i="5"/>
  <c r="L12" i="5"/>
  <c r="K12" i="5"/>
  <c r="J12" i="5"/>
  <c r="I12" i="5"/>
  <c r="H12" i="5"/>
  <c r="G12" i="5"/>
  <c r="F12" i="5"/>
  <c r="E12" i="5"/>
  <c r="D12" i="5"/>
  <c r="C12" i="5"/>
  <c r="Q11" i="5"/>
  <c r="P11" i="5"/>
  <c r="O11" i="5"/>
  <c r="N11" i="5"/>
  <c r="M11" i="5"/>
  <c r="L11" i="5"/>
  <c r="K11" i="5"/>
  <c r="J11" i="5"/>
  <c r="I11" i="5"/>
  <c r="H11" i="5"/>
  <c r="G11" i="5"/>
  <c r="F11" i="5"/>
  <c r="E11" i="5"/>
  <c r="D11" i="5"/>
  <c r="C11" i="5"/>
  <c r="Q10" i="5"/>
  <c r="P10" i="5"/>
  <c r="O10" i="5"/>
  <c r="N10" i="5"/>
  <c r="M10" i="5"/>
  <c r="L10" i="5"/>
  <c r="K10" i="5"/>
  <c r="J10" i="5"/>
  <c r="I10" i="5"/>
  <c r="H10" i="5"/>
  <c r="G10" i="5"/>
  <c r="F10" i="5"/>
  <c r="E10" i="5"/>
  <c r="D10" i="5"/>
  <c r="C10" i="5"/>
  <c r="Q9" i="5"/>
  <c r="P9" i="5"/>
  <c r="O9" i="5"/>
  <c r="N9" i="5"/>
  <c r="M9" i="5"/>
  <c r="L9" i="5"/>
  <c r="K9" i="5"/>
  <c r="J9" i="5"/>
  <c r="I9" i="5"/>
  <c r="H9" i="5"/>
  <c r="G9" i="5"/>
  <c r="F9" i="5"/>
  <c r="E9" i="5"/>
  <c r="D9" i="5"/>
  <c r="C9" i="5"/>
  <c r="Q8" i="5"/>
  <c r="P8" i="5"/>
  <c r="O8" i="5"/>
  <c r="N8" i="5"/>
  <c r="M8" i="5"/>
  <c r="L8" i="5"/>
  <c r="K8" i="5"/>
  <c r="J8" i="5"/>
  <c r="I8" i="5"/>
  <c r="H8" i="5"/>
  <c r="G8" i="5"/>
  <c r="F8" i="5"/>
  <c r="E8" i="5"/>
  <c r="D8" i="5"/>
  <c r="C8" i="5"/>
  <c r="Q7" i="5"/>
  <c r="P7" i="5"/>
  <c r="O7" i="5"/>
  <c r="N7" i="5"/>
  <c r="M7" i="5"/>
  <c r="L7" i="5"/>
  <c r="K7" i="5"/>
  <c r="J7" i="5"/>
  <c r="I7" i="5"/>
  <c r="H7" i="5"/>
  <c r="G7" i="5"/>
  <c r="F7" i="5"/>
  <c r="E7" i="5"/>
  <c r="D7" i="5"/>
  <c r="C7" i="5"/>
  <c r="Q6" i="5"/>
  <c r="P6" i="5"/>
  <c r="O6" i="5"/>
  <c r="N6" i="5"/>
  <c r="M6" i="5"/>
  <c r="L6" i="5"/>
  <c r="K6" i="5"/>
  <c r="J6" i="5"/>
  <c r="I6" i="5"/>
  <c r="H6" i="5"/>
  <c r="G6" i="5"/>
  <c r="F6" i="5"/>
  <c r="E6" i="5"/>
  <c r="D6" i="5"/>
  <c r="C6" i="5"/>
  <c r="Q37" i="4" l="1"/>
  <c r="C50" i="3"/>
  <c r="C49" i="3"/>
  <c r="Q50" i="63"/>
  <c r="C48" i="47"/>
  <c r="D48" i="47"/>
  <c r="E48" i="47"/>
  <c r="F48" i="47"/>
  <c r="G48" i="47"/>
  <c r="H48" i="47"/>
  <c r="I48" i="47"/>
  <c r="J48" i="47"/>
  <c r="K48" i="47"/>
  <c r="L48" i="47"/>
  <c r="M48" i="47"/>
  <c r="N48" i="47"/>
  <c r="O48" i="47"/>
  <c r="P48" i="47"/>
  <c r="D48" i="51"/>
  <c r="E48" i="51"/>
  <c r="F48" i="51"/>
  <c r="G48" i="51"/>
  <c r="H48" i="51"/>
  <c r="I48" i="51"/>
  <c r="J48" i="51"/>
  <c r="K48" i="51"/>
  <c r="L48" i="51"/>
  <c r="M48" i="51"/>
  <c r="N48" i="51"/>
  <c r="O48" i="51"/>
  <c r="P48" i="51"/>
  <c r="Q48" i="51"/>
  <c r="C48" i="51"/>
  <c r="C50" i="52"/>
  <c r="D49" i="57"/>
  <c r="E49" i="57"/>
  <c r="F49" i="57"/>
  <c r="G49" i="57"/>
  <c r="H49" i="57"/>
  <c r="I49" i="57"/>
  <c r="J49" i="57"/>
  <c r="K49" i="57"/>
  <c r="L49" i="57"/>
  <c r="M49" i="57"/>
  <c r="N49" i="57"/>
  <c r="O49" i="57"/>
  <c r="P49" i="57"/>
  <c r="Q49" i="57"/>
  <c r="C49" i="57"/>
  <c r="L7" i="61"/>
  <c r="L8" i="61"/>
  <c r="L9" i="61"/>
  <c r="L10" i="61"/>
  <c r="L11" i="61"/>
  <c r="L12" i="61"/>
  <c r="L13" i="61"/>
  <c r="L14" i="61"/>
  <c r="L15" i="61"/>
  <c r="L16" i="61"/>
  <c r="L17" i="61"/>
  <c r="L18" i="61"/>
  <c r="L19" i="61"/>
  <c r="L20" i="61"/>
  <c r="L21" i="61"/>
  <c r="L22" i="61"/>
  <c r="L23" i="61"/>
  <c r="L24" i="61"/>
  <c r="L25" i="61"/>
  <c r="L26" i="61"/>
  <c r="L27" i="61"/>
  <c r="L28" i="61"/>
  <c r="L29" i="61"/>
  <c r="L30" i="61"/>
  <c r="L31" i="61"/>
  <c r="L32" i="61"/>
  <c r="L33" i="61"/>
  <c r="L34" i="61"/>
  <c r="L35" i="61"/>
  <c r="L36" i="61"/>
  <c r="L37" i="61"/>
  <c r="L38" i="61"/>
  <c r="L39" i="61"/>
  <c r="L6" i="61"/>
  <c r="Q48" i="47" l="1"/>
  <c r="Q50" i="55"/>
  <c r="C44" i="55"/>
  <c r="D44" i="55"/>
  <c r="E44" i="55"/>
  <c r="F44" i="55"/>
  <c r="G44" i="55"/>
  <c r="H44" i="55"/>
  <c r="I44" i="55"/>
  <c r="J44" i="55"/>
  <c r="K44" i="55"/>
  <c r="L44" i="55"/>
  <c r="M44" i="55"/>
  <c r="N44" i="55"/>
  <c r="O44" i="55"/>
  <c r="P44" i="55"/>
  <c r="Q44" i="55"/>
  <c r="Q36" i="4" l="1"/>
  <c r="Q43" i="3"/>
  <c r="P49" i="47" l="1"/>
  <c r="O49" i="47"/>
  <c r="N49" i="47"/>
  <c r="M49" i="47"/>
  <c r="L49" i="47"/>
  <c r="K49" i="47"/>
  <c r="J49" i="47"/>
  <c r="I49" i="47"/>
  <c r="H49" i="47"/>
  <c r="G49" i="47"/>
  <c r="F49" i="47"/>
  <c r="E49" i="47"/>
  <c r="D49" i="47"/>
  <c r="C49" i="47"/>
  <c r="P47" i="47"/>
  <c r="O47" i="47"/>
  <c r="N47" i="47"/>
  <c r="M47" i="47"/>
  <c r="L47" i="47"/>
  <c r="K47" i="47"/>
  <c r="J47" i="47"/>
  <c r="I47" i="47"/>
  <c r="H47" i="47"/>
  <c r="G47" i="47"/>
  <c r="F47" i="47"/>
  <c r="E47" i="47"/>
  <c r="D47" i="47"/>
  <c r="C47" i="47"/>
  <c r="P46" i="47"/>
  <c r="O46" i="47"/>
  <c r="N46" i="47"/>
  <c r="M46" i="47"/>
  <c r="L46" i="47"/>
  <c r="K46" i="47"/>
  <c r="J46" i="47"/>
  <c r="I46" i="47"/>
  <c r="H46" i="47"/>
  <c r="G46" i="47"/>
  <c r="F46" i="47"/>
  <c r="E46" i="47"/>
  <c r="D46" i="47"/>
  <c r="C46" i="47"/>
  <c r="P43" i="47"/>
  <c r="O43" i="47"/>
  <c r="N43" i="47"/>
  <c r="M43" i="47"/>
  <c r="L43" i="47"/>
  <c r="K43" i="47"/>
  <c r="J43" i="47"/>
  <c r="I43" i="47"/>
  <c r="H43" i="47"/>
  <c r="G43" i="47"/>
  <c r="F43" i="47"/>
  <c r="E43" i="47"/>
  <c r="D43" i="47"/>
  <c r="C43" i="47"/>
  <c r="P42" i="47"/>
  <c r="O42" i="47"/>
  <c r="N42" i="47"/>
  <c r="M42" i="47"/>
  <c r="L42" i="47"/>
  <c r="K42" i="47"/>
  <c r="J42" i="47"/>
  <c r="I42" i="47"/>
  <c r="H42" i="47"/>
  <c r="G42" i="47"/>
  <c r="F42" i="47"/>
  <c r="E42" i="47"/>
  <c r="D42" i="47"/>
  <c r="C42" i="47"/>
  <c r="P41" i="47"/>
  <c r="O41" i="47"/>
  <c r="N41" i="47"/>
  <c r="M41" i="47"/>
  <c r="L41" i="47"/>
  <c r="K41" i="47"/>
  <c r="J41" i="47"/>
  <c r="I41" i="47"/>
  <c r="H41" i="47"/>
  <c r="G41" i="47"/>
  <c r="F41" i="47"/>
  <c r="E41" i="47"/>
  <c r="D41" i="47"/>
  <c r="C41" i="47"/>
  <c r="P40" i="47"/>
  <c r="O40" i="47"/>
  <c r="N40" i="47"/>
  <c r="M40" i="47"/>
  <c r="L40" i="47"/>
  <c r="K40" i="47"/>
  <c r="J40" i="47"/>
  <c r="I40" i="47"/>
  <c r="H40" i="47"/>
  <c r="G40" i="47"/>
  <c r="F40" i="47"/>
  <c r="E40" i="47"/>
  <c r="D40" i="47"/>
  <c r="C40" i="47"/>
  <c r="P39" i="47"/>
  <c r="O39" i="47"/>
  <c r="N39" i="47"/>
  <c r="M39" i="47"/>
  <c r="L39" i="47"/>
  <c r="K39" i="47"/>
  <c r="J39" i="47"/>
  <c r="I39" i="47"/>
  <c r="H39" i="47"/>
  <c r="G39" i="47"/>
  <c r="F39" i="47"/>
  <c r="E39" i="47"/>
  <c r="D39" i="47"/>
  <c r="C39" i="47"/>
  <c r="P38" i="47"/>
  <c r="O38" i="47"/>
  <c r="N38" i="47"/>
  <c r="M38" i="47"/>
  <c r="L38" i="47"/>
  <c r="K38" i="47"/>
  <c r="J38" i="47"/>
  <c r="I38" i="47"/>
  <c r="H38" i="47"/>
  <c r="G38" i="47"/>
  <c r="F38" i="47"/>
  <c r="E38" i="47"/>
  <c r="D38" i="47"/>
  <c r="C38" i="47"/>
  <c r="P37" i="47"/>
  <c r="O37" i="47"/>
  <c r="N37" i="47"/>
  <c r="M37" i="47"/>
  <c r="L37" i="47"/>
  <c r="K37" i="47"/>
  <c r="J37" i="47"/>
  <c r="I37" i="47"/>
  <c r="H37" i="47"/>
  <c r="G37" i="47"/>
  <c r="F37" i="47"/>
  <c r="E37" i="47"/>
  <c r="D37" i="47"/>
  <c r="C37" i="47"/>
  <c r="P36" i="47"/>
  <c r="O36" i="47"/>
  <c r="N36" i="47"/>
  <c r="M36" i="47"/>
  <c r="L36" i="47"/>
  <c r="K36" i="47"/>
  <c r="J36" i="47"/>
  <c r="I36" i="47"/>
  <c r="H36" i="47"/>
  <c r="G36" i="47"/>
  <c r="F36" i="47"/>
  <c r="E36" i="47"/>
  <c r="D36" i="47"/>
  <c r="C36" i="47"/>
  <c r="P35" i="47"/>
  <c r="O35" i="47"/>
  <c r="N35" i="47"/>
  <c r="M35" i="47"/>
  <c r="L35" i="47"/>
  <c r="K35" i="47"/>
  <c r="J35" i="47"/>
  <c r="I35" i="47"/>
  <c r="H35" i="47"/>
  <c r="G35" i="47"/>
  <c r="F35" i="47"/>
  <c r="E35" i="47"/>
  <c r="D35" i="47"/>
  <c r="C35" i="47"/>
  <c r="P34" i="47"/>
  <c r="O34" i="47"/>
  <c r="N34" i="47"/>
  <c r="M34" i="47"/>
  <c r="L34" i="47"/>
  <c r="K34" i="47"/>
  <c r="J34" i="47"/>
  <c r="I34" i="47"/>
  <c r="H34" i="47"/>
  <c r="G34" i="47"/>
  <c r="F34" i="47"/>
  <c r="E34" i="47"/>
  <c r="D34" i="47"/>
  <c r="C34" i="47"/>
  <c r="P33" i="47"/>
  <c r="O33" i="47"/>
  <c r="N33" i="47"/>
  <c r="M33" i="47"/>
  <c r="L33" i="47"/>
  <c r="K33" i="47"/>
  <c r="J33" i="47"/>
  <c r="I33" i="47"/>
  <c r="H33" i="47"/>
  <c r="G33" i="47"/>
  <c r="F33" i="47"/>
  <c r="E33" i="47"/>
  <c r="D33" i="47"/>
  <c r="C33" i="47"/>
  <c r="P32" i="47"/>
  <c r="O32" i="47"/>
  <c r="N32" i="47"/>
  <c r="M32" i="47"/>
  <c r="L32" i="47"/>
  <c r="K32" i="47"/>
  <c r="J32" i="47"/>
  <c r="I32" i="47"/>
  <c r="H32" i="47"/>
  <c r="G32" i="47"/>
  <c r="F32" i="47"/>
  <c r="E32" i="47"/>
  <c r="D32" i="47"/>
  <c r="C32" i="47"/>
  <c r="P31" i="47"/>
  <c r="O31" i="47"/>
  <c r="N31" i="47"/>
  <c r="M31" i="47"/>
  <c r="L31" i="47"/>
  <c r="K31" i="47"/>
  <c r="J31" i="47"/>
  <c r="I31" i="47"/>
  <c r="H31" i="47"/>
  <c r="G31" i="47"/>
  <c r="F31" i="47"/>
  <c r="E31" i="47"/>
  <c r="D31" i="47"/>
  <c r="C31" i="47"/>
  <c r="P30" i="47"/>
  <c r="O30" i="47"/>
  <c r="N30" i="47"/>
  <c r="M30" i="47"/>
  <c r="L30" i="47"/>
  <c r="K30" i="47"/>
  <c r="J30" i="47"/>
  <c r="I30" i="47"/>
  <c r="H30" i="47"/>
  <c r="G30" i="47"/>
  <c r="F30" i="47"/>
  <c r="E30" i="47"/>
  <c r="D30" i="47"/>
  <c r="C30" i="47"/>
  <c r="P29" i="47"/>
  <c r="O29" i="47"/>
  <c r="N29" i="47"/>
  <c r="M29" i="47"/>
  <c r="L29" i="47"/>
  <c r="K29" i="47"/>
  <c r="J29" i="47"/>
  <c r="I29" i="47"/>
  <c r="H29" i="47"/>
  <c r="G29" i="47"/>
  <c r="F29" i="47"/>
  <c r="E29" i="47"/>
  <c r="D29" i="47"/>
  <c r="C29" i="47"/>
  <c r="P28" i="47"/>
  <c r="O28" i="47"/>
  <c r="N28" i="47"/>
  <c r="M28" i="47"/>
  <c r="L28" i="47"/>
  <c r="K28" i="47"/>
  <c r="J28" i="47"/>
  <c r="I28" i="47"/>
  <c r="H28" i="47"/>
  <c r="G28" i="47"/>
  <c r="F28" i="47"/>
  <c r="E28" i="47"/>
  <c r="D28" i="47"/>
  <c r="C28" i="47"/>
  <c r="P27" i="47"/>
  <c r="O27" i="47"/>
  <c r="N27" i="47"/>
  <c r="M27" i="47"/>
  <c r="L27" i="47"/>
  <c r="K27" i="47"/>
  <c r="J27" i="47"/>
  <c r="I27" i="47"/>
  <c r="H27" i="47"/>
  <c r="G27" i="47"/>
  <c r="F27" i="47"/>
  <c r="E27" i="47"/>
  <c r="D27" i="47"/>
  <c r="C27" i="47"/>
  <c r="P26" i="47"/>
  <c r="O26" i="47"/>
  <c r="N26" i="47"/>
  <c r="M26" i="47"/>
  <c r="L26" i="47"/>
  <c r="K26" i="47"/>
  <c r="J26" i="47"/>
  <c r="I26" i="47"/>
  <c r="H26" i="47"/>
  <c r="G26" i="47"/>
  <c r="F26" i="47"/>
  <c r="E26" i="47"/>
  <c r="D26" i="47"/>
  <c r="C26" i="47"/>
  <c r="P25" i="47"/>
  <c r="O25" i="47"/>
  <c r="N25" i="47"/>
  <c r="M25" i="47"/>
  <c r="L25" i="47"/>
  <c r="K25" i="47"/>
  <c r="J25" i="47"/>
  <c r="I25" i="47"/>
  <c r="H25" i="47"/>
  <c r="G25" i="47"/>
  <c r="F25" i="47"/>
  <c r="E25" i="47"/>
  <c r="D25" i="47"/>
  <c r="C25" i="47"/>
  <c r="P24" i="47"/>
  <c r="O24" i="47"/>
  <c r="N24" i="47"/>
  <c r="M24" i="47"/>
  <c r="L24" i="47"/>
  <c r="K24" i="47"/>
  <c r="J24" i="47"/>
  <c r="I24" i="47"/>
  <c r="H24" i="47"/>
  <c r="G24" i="47"/>
  <c r="F24" i="47"/>
  <c r="E24" i="47"/>
  <c r="D24" i="47"/>
  <c r="C24" i="47"/>
  <c r="P23" i="47"/>
  <c r="O23" i="47"/>
  <c r="N23" i="47"/>
  <c r="M23" i="47"/>
  <c r="L23" i="47"/>
  <c r="K23" i="47"/>
  <c r="J23" i="47"/>
  <c r="I23" i="47"/>
  <c r="H23" i="47"/>
  <c r="G23" i="47"/>
  <c r="F23" i="47"/>
  <c r="E23" i="47"/>
  <c r="D23" i="47"/>
  <c r="C23" i="47"/>
  <c r="P22" i="47"/>
  <c r="O22" i="47"/>
  <c r="N22" i="47"/>
  <c r="M22" i="47"/>
  <c r="L22" i="47"/>
  <c r="K22" i="47"/>
  <c r="J22" i="47"/>
  <c r="I22" i="47"/>
  <c r="H22" i="47"/>
  <c r="G22" i="47"/>
  <c r="F22" i="47"/>
  <c r="E22" i="47"/>
  <c r="D22" i="47"/>
  <c r="C22" i="47"/>
  <c r="P21" i="47"/>
  <c r="O21" i="47"/>
  <c r="N21" i="47"/>
  <c r="M21" i="47"/>
  <c r="L21" i="47"/>
  <c r="K21" i="47"/>
  <c r="J21" i="47"/>
  <c r="I21" i="47"/>
  <c r="H21" i="47"/>
  <c r="G21" i="47"/>
  <c r="F21" i="47"/>
  <c r="E21" i="47"/>
  <c r="D21" i="47"/>
  <c r="C21" i="47"/>
  <c r="P20" i="47"/>
  <c r="O20" i="47"/>
  <c r="N20" i="47"/>
  <c r="M20" i="47"/>
  <c r="L20" i="47"/>
  <c r="K20" i="47"/>
  <c r="J20" i="47"/>
  <c r="I20" i="47"/>
  <c r="H20" i="47"/>
  <c r="G20" i="47"/>
  <c r="F20" i="47"/>
  <c r="E20" i="47"/>
  <c r="D20" i="47"/>
  <c r="C20" i="47"/>
  <c r="P19" i="47"/>
  <c r="O19" i="47"/>
  <c r="N19" i="47"/>
  <c r="M19" i="47"/>
  <c r="L19" i="47"/>
  <c r="K19" i="47"/>
  <c r="J19" i="47"/>
  <c r="I19" i="47"/>
  <c r="H19" i="47"/>
  <c r="G19" i="47"/>
  <c r="F19" i="47"/>
  <c r="E19" i="47"/>
  <c r="D19" i="47"/>
  <c r="C19" i="47"/>
  <c r="P18" i="47"/>
  <c r="O18" i="47"/>
  <c r="N18" i="47"/>
  <c r="M18" i="47"/>
  <c r="L18" i="47"/>
  <c r="K18" i="47"/>
  <c r="J18" i="47"/>
  <c r="I18" i="47"/>
  <c r="H18" i="47"/>
  <c r="G18" i="47"/>
  <c r="F18" i="47"/>
  <c r="E18" i="47"/>
  <c r="D18" i="47"/>
  <c r="C18" i="47"/>
  <c r="P17" i="47"/>
  <c r="O17" i="47"/>
  <c r="N17" i="47"/>
  <c r="M17" i="47"/>
  <c r="L17" i="47"/>
  <c r="K17" i="47"/>
  <c r="J17" i="47"/>
  <c r="I17" i="47"/>
  <c r="H17" i="47"/>
  <c r="G17" i="47"/>
  <c r="F17" i="47"/>
  <c r="E17" i="47"/>
  <c r="D17" i="47"/>
  <c r="C17" i="47"/>
  <c r="P16" i="47"/>
  <c r="O16" i="47"/>
  <c r="N16" i="47"/>
  <c r="M16" i="47"/>
  <c r="L16" i="47"/>
  <c r="K16" i="47"/>
  <c r="J16" i="47"/>
  <c r="I16" i="47"/>
  <c r="H16" i="47"/>
  <c r="G16" i="47"/>
  <c r="F16" i="47"/>
  <c r="E16" i="47"/>
  <c r="D16" i="47"/>
  <c r="C16" i="47"/>
  <c r="P15" i="47"/>
  <c r="O15" i="47"/>
  <c r="N15" i="47"/>
  <c r="M15" i="47"/>
  <c r="L15" i="47"/>
  <c r="K15" i="47"/>
  <c r="J15" i="47"/>
  <c r="I15" i="47"/>
  <c r="H15" i="47"/>
  <c r="G15" i="47"/>
  <c r="F15" i="47"/>
  <c r="E15" i="47"/>
  <c r="D15" i="47"/>
  <c r="C15" i="47"/>
  <c r="P14" i="47"/>
  <c r="O14" i="47"/>
  <c r="N14" i="47"/>
  <c r="M14" i="47"/>
  <c r="L14" i="47"/>
  <c r="K14" i="47"/>
  <c r="J14" i="47"/>
  <c r="I14" i="47"/>
  <c r="H14" i="47"/>
  <c r="G14" i="47"/>
  <c r="F14" i="47"/>
  <c r="E14" i="47"/>
  <c r="D14" i="47"/>
  <c r="C14" i="47"/>
  <c r="P13" i="47"/>
  <c r="O13" i="47"/>
  <c r="N13" i="47"/>
  <c r="M13" i="47"/>
  <c r="L13" i="47"/>
  <c r="K13" i="47"/>
  <c r="J13" i="47"/>
  <c r="I13" i="47"/>
  <c r="H13" i="47"/>
  <c r="G13" i="47"/>
  <c r="F13" i="47"/>
  <c r="E13" i="47"/>
  <c r="D13" i="47"/>
  <c r="C13" i="47"/>
  <c r="P12" i="47"/>
  <c r="O12" i="47"/>
  <c r="N12" i="47"/>
  <c r="M12" i="47"/>
  <c r="L12" i="47"/>
  <c r="K12" i="47"/>
  <c r="J12" i="47"/>
  <c r="I12" i="47"/>
  <c r="H12" i="47"/>
  <c r="G12" i="47"/>
  <c r="F12" i="47"/>
  <c r="E12" i="47"/>
  <c r="D12" i="47"/>
  <c r="C12" i="47"/>
  <c r="P11" i="47"/>
  <c r="O11" i="47"/>
  <c r="N11" i="47"/>
  <c r="M11" i="47"/>
  <c r="L11" i="47"/>
  <c r="K11" i="47"/>
  <c r="J11" i="47"/>
  <c r="I11" i="47"/>
  <c r="H11" i="47"/>
  <c r="G11" i="47"/>
  <c r="F11" i="47"/>
  <c r="E11" i="47"/>
  <c r="D11" i="47"/>
  <c r="C11" i="47"/>
  <c r="P10" i="47"/>
  <c r="O10" i="47"/>
  <c r="N10" i="47"/>
  <c r="M10" i="47"/>
  <c r="L10" i="47"/>
  <c r="K10" i="47"/>
  <c r="J10" i="47"/>
  <c r="I10" i="47"/>
  <c r="H10" i="47"/>
  <c r="G10" i="47"/>
  <c r="F10" i="47"/>
  <c r="E10" i="47"/>
  <c r="D10" i="47"/>
  <c r="C10" i="47"/>
  <c r="P9" i="47"/>
  <c r="O9" i="47"/>
  <c r="N9" i="47"/>
  <c r="M9" i="47"/>
  <c r="L9" i="47"/>
  <c r="K9" i="47"/>
  <c r="J9" i="47"/>
  <c r="I9" i="47"/>
  <c r="H9" i="47"/>
  <c r="G9" i="47"/>
  <c r="F9" i="47"/>
  <c r="E9" i="47"/>
  <c r="D9" i="47"/>
  <c r="C9" i="47"/>
  <c r="P8" i="47"/>
  <c r="O8" i="47"/>
  <c r="N8" i="47"/>
  <c r="M8" i="47"/>
  <c r="L8" i="47"/>
  <c r="K8" i="47"/>
  <c r="J8" i="47"/>
  <c r="I8" i="47"/>
  <c r="H8" i="47"/>
  <c r="G8" i="47"/>
  <c r="F8" i="47"/>
  <c r="E8" i="47"/>
  <c r="D8" i="47"/>
  <c r="C8" i="47"/>
  <c r="P7" i="47"/>
  <c r="O7" i="47"/>
  <c r="N7" i="47"/>
  <c r="M7" i="47"/>
  <c r="L7" i="47"/>
  <c r="K7" i="47"/>
  <c r="J7" i="47"/>
  <c r="I7" i="47"/>
  <c r="H7" i="47"/>
  <c r="G7" i="47"/>
  <c r="F7" i="47"/>
  <c r="E7" i="47"/>
  <c r="D7" i="47"/>
  <c r="O50" i="47" l="1"/>
  <c r="O48" i="48" s="1"/>
  <c r="Q9" i="47"/>
  <c r="Q10" i="47"/>
  <c r="Q11" i="47"/>
  <c r="Q13" i="47"/>
  <c r="Q14" i="47"/>
  <c r="Q15" i="47"/>
  <c r="Q17" i="47"/>
  <c r="Q18" i="47"/>
  <c r="Q19" i="47"/>
  <c r="Q21" i="47"/>
  <c r="Q22" i="47"/>
  <c r="Q23" i="47"/>
  <c r="Q25" i="47"/>
  <c r="Q26" i="47"/>
  <c r="Q27" i="47"/>
  <c r="Q29" i="47"/>
  <c r="Q30" i="47"/>
  <c r="Q31" i="47"/>
  <c r="Q33" i="47"/>
  <c r="Q34" i="47"/>
  <c r="Q37" i="47"/>
  <c r="Q38" i="47"/>
  <c r="Q39" i="47"/>
  <c r="Q41" i="47"/>
  <c r="Q42" i="47"/>
  <c r="Q43" i="47"/>
  <c r="Q47" i="47"/>
  <c r="Q46" i="47"/>
  <c r="Q49" i="47"/>
  <c r="Q8" i="47"/>
  <c r="Q20" i="47"/>
  <c r="Q24" i="47"/>
  <c r="Q28" i="47"/>
  <c r="Q32" i="47"/>
  <c r="Q36" i="47"/>
  <c r="Q40" i="47"/>
  <c r="Q35" i="47"/>
  <c r="Q12" i="47"/>
  <c r="Q16" i="47"/>
  <c r="P50" i="47"/>
  <c r="P48" i="48" s="1"/>
  <c r="C7" i="47"/>
  <c r="Q7" i="47" s="1"/>
  <c r="Q50" i="62"/>
  <c r="P50" i="62"/>
  <c r="O50" i="62"/>
  <c r="N50" i="62"/>
  <c r="M50" i="62"/>
  <c r="L50" i="62"/>
  <c r="K50" i="62"/>
  <c r="J50" i="62"/>
  <c r="I50" i="62"/>
  <c r="H50" i="62"/>
  <c r="G50" i="62"/>
  <c r="F50" i="62"/>
  <c r="E50" i="62"/>
  <c r="D50" i="62"/>
  <c r="C50" i="62"/>
  <c r="Q44" i="62"/>
  <c r="P44" i="62"/>
  <c r="O44" i="62"/>
  <c r="N44" i="62"/>
  <c r="M44" i="62"/>
  <c r="L44" i="62"/>
  <c r="K44" i="62"/>
  <c r="J44" i="62"/>
  <c r="I44" i="62"/>
  <c r="H44" i="62"/>
  <c r="G44" i="62"/>
  <c r="F44" i="62"/>
  <c r="E44" i="62"/>
  <c r="D44" i="62"/>
  <c r="C44" i="62"/>
  <c r="P50" i="63"/>
  <c r="O50" i="63"/>
  <c r="N50" i="63"/>
  <c r="M50" i="63"/>
  <c r="L50" i="63"/>
  <c r="K50" i="63"/>
  <c r="J50" i="63"/>
  <c r="I50" i="63"/>
  <c r="H50" i="63"/>
  <c r="G50" i="63"/>
  <c r="F50" i="63"/>
  <c r="E50" i="63"/>
  <c r="D50" i="63"/>
  <c r="C50" i="63"/>
  <c r="Q44" i="63"/>
  <c r="P44" i="63"/>
  <c r="O44" i="63"/>
  <c r="N44" i="63"/>
  <c r="M44" i="63"/>
  <c r="L44" i="63"/>
  <c r="K44" i="63"/>
  <c r="J44" i="63"/>
  <c r="I44" i="63"/>
  <c r="H44" i="63"/>
  <c r="G44" i="63"/>
  <c r="F44" i="63"/>
  <c r="E44" i="63"/>
  <c r="D44" i="63"/>
  <c r="C44" i="63"/>
  <c r="Q44" i="47" l="1"/>
  <c r="Q50" i="47"/>
  <c r="R48" i="47" l="1"/>
  <c r="Q48" i="48"/>
  <c r="N7" i="61"/>
  <c r="N8" i="61"/>
  <c r="N9" i="61"/>
  <c r="N10" i="61"/>
  <c r="N11" i="61"/>
  <c r="N12" i="61"/>
  <c r="N13" i="61"/>
  <c r="N14" i="61"/>
  <c r="N15" i="61"/>
  <c r="N16" i="61"/>
  <c r="N17" i="61"/>
  <c r="N18" i="61"/>
  <c r="N19" i="61"/>
  <c r="N20" i="61"/>
  <c r="N21" i="61"/>
  <c r="N22" i="61"/>
  <c r="N23" i="61"/>
  <c r="N24" i="61"/>
  <c r="N25" i="61"/>
  <c r="N26" i="61"/>
  <c r="N27" i="61"/>
  <c r="N28" i="61"/>
  <c r="N29" i="61"/>
  <c r="N30" i="61"/>
  <c r="N31" i="61"/>
  <c r="N32" i="61"/>
  <c r="N33" i="61"/>
  <c r="N34" i="61"/>
  <c r="N35" i="61"/>
  <c r="N36" i="61"/>
  <c r="N37" i="61"/>
  <c r="N38" i="61"/>
  <c r="N39" i="61"/>
  <c r="N6" i="61"/>
  <c r="C43" i="3" l="1"/>
  <c r="D43" i="3"/>
  <c r="E43" i="3"/>
  <c r="F43" i="3"/>
  <c r="G43" i="3"/>
  <c r="H43" i="3"/>
  <c r="I43" i="3"/>
  <c r="J43" i="3"/>
  <c r="K43" i="3"/>
  <c r="L43" i="3"/>
  <c r="M43" i="3"/>
  <c r="N43" i="3"/>
  <c r="O43" i="3"/>
  <c r="P43" i="3"/>
  <c r="D49" i="3"/>
  <c r="E49" i="3"/>
  <c r="F49" i="3"/>
  <c r="G49" i="3"/>
  <c r="H49" i="3"/>
  <c r="I49" i="3"/>
  <c r="J49" i="3"/>
  <c r="K49" i="3"/>
  <c r="L49" i="3"/>
  <c r="M49" i="3"/>
  <c r="N49" i="3"/>
  <c r="O49" i="3"/>
  <c r="P49" i="3"/>
  <c r="Q49" i="3"/>
  <c r="Q50" i="3" l="1"/>
  <c r="M50" i="3"/>
  <c r="I50" i="3"/>
  <c r="E50" i="3"/>
  <c r="P50" i="3"/>
  <c r="L50" i="3"/>
  <c r="H50" i="3"/>
  <c r="D50" i="3"/>
  <c r="N50" i="3"/>
  <c r="J50" i="3"/>
  <c r="F50" i="3"/>
  <c r="O50" i="3"/>
  <c r="K50" i="3"/>
  <c r="G50" i="3"/>
  <c r="P38" i="20"/>
  <c r="P37" i="20"/>
  <c r="O38" i="61"/>
  <c r="O37" i="20" s="1"/>
  <c r="P36" i="20"/>
  <c r="P35" i="20"/>
  <c r="P34" i="20"/>
  <c r="P33" i="20"/>
  <c r="O34" i="61"/>
  <c r="O33" i="20" s="1"/>
  <c r="P32" i="20"/>
  <c r="P31" i="20"/>
  <c r="O32" i="61"/>
  <c r="O31" i="20" s="1"/>
  <c r="P30" i="20"/>
  <c r="P29" i="20"/>
  <c r="O30" i="61"/>
  <c r="O29" i="20" s="1"/>
  <c r="P28" i="20"/>
  <c r="P27" i="20"/>
  <c r="O28" i="61"/>
  <c r="O27" i="20" s="1"/>
  <c r="P26" i="20"/>
  <c r="P25" i="20"/>
  <c r="O26" i="61"/>
  <c r="O25" i="20" s="1"/>
  <c r="P24" i="20"/>
  <c r="P23" i="20"/>
  <c r="O24" i="61"/>
  <c r="O23" i="20" s="1"/>
  <c r="P22" i="20"/>
  <c r="P21" i="20"/>
  <c r="O22" i="61"/>
  <c r="O21" i="20" s="1"/>
  <c r="P20" i="20"/>
  <c r="P19" i="20"/>
  <c r="O20" i="61"/>
  <c r="O19" i="20" s="1"/>
  <c r="P18" i="20"/>
  <c r="P17" i="20"/>
  <c r="O18" i="61"/>
  <c r="O17" i="20" s="1"/>
  <c r="P16" i="20"/>
  <c r="P15" i="20"/>
  <c r="P14" i="20"/>
  <c r="P13" i="20"/>
  <c r="P12" i="20"/>
  <c r="P11" i="20"/>
  <c r="P10" i="20"/>
  <c r="P9" i="20"/>
  <c r="P8" i="20"/>
  <c r="P7" i="20"/>
  <c r="P6" i="20"/>
  <c r="P5" i="20"/>
  <c r="Q43" i="57"/>
  <c r="P43" i="57"/>
  <c r="O43" i="57"/>
  <c r="N43" i="57"/>
  <c r="M43" i="57"/>
  <c r="L43" i="57"/>
  <c r="K43" i="57"/>
  <c r="J43" i="57"/>
  <c r="I43" i="57"/>
  <c r="H43" i="57"/>
  <c r="G43" i="57"/>
  <c r="F43" i="57"/>
  <c r="E43" i="57"/>
  <c r="D43" i="57"/>
  <c r="C43" i="57"/>
  <c r="Q50" i="56"/>
  <c r="P50" i="56"/>
  <c r="O50" i="56"/>
  <c r="N50" i="56"/>
  <c r="M50" i="56"/>
  <c r="L50" i="56"/>
  <c r="K50" i="56"/>
  <c r="J50" i="56"/>
  <c r="I50" i="56"/>
  <c r="H50" i="56"/>
  <c r="G50" i="56"/>
  <c r="F50" i="56"/>
  <c r="E50" i="56"/>
  <c r="D50" i="56"/>
  <c r="C50" i="56"/>
  <c r="Q44" i="56"/>
  <c r="P44" i="56"/>
  <c r="O44" i="56"/>
  <c r="N44" i="56"/>
  <c r="M44" i="56"/>
  <c r="L44" i="56"/>
  <c r="K44" i="56"/>
  <c r="J44" i="56"/>
  <c r="I44" i="56"/>
  <c r="H44" i="56"/>
  <c r="G44" i="56"/>
  <c r="F44" i="56"/>
  <c r="E44" i="56"/>
  <c r="D44" i="56"/>
  <c r="C44" i="56"/>
  <c r="P50" i="55"/>
  <c r="O50" i="55"/>
  <c r="N50" i="55"/>
  <c r="M50" i="55"/>
  <c r="L50" i="55"/>
  <c r="K50" i="55"/>
  <c r="J50" i="55"/>
  <c r="I50" i="55"/>
  <c r="H50" i="55"/>
  <c r="G50" i="55"/>
  <c r="F50" i="55"/>
  <c r="E50" i="55"/>
  <c r="D50" i="55"/>
  <c r="C50" i="55"/>
  <c r="Q50" i="54"/>
  <c r="P50" i="54"/>
  <c r="O50" i="54"/>
  <c r="N50" i="54"/>
  <c r="M50" i="54"/>
  <c r="L50" i="54"/>
  <c r="K50" i="54"/>
  <c r="J50" i="54"/>
  <c r="I50" i="54"/>
  <c r="H50" i="54"/>
  <c r="G50" i="54"/>
  <c r="F50" i="54"/>
  <c r="E50" i="54"/>
  <c r="D50" i="54"/>
  <c r="C50" i="54"/>
  <c r="Q44" i="54"/>
  <c r="P44" i="54"/>
  <c r="O44" i="54"/>
  <c r="N44" i="54"/>
  <c r="M44" i="54"/>
  <c r="L44" i="54"/>
  <c r="K44" i="54"/>
  <c r="J44" i="54"/>
  <c r="I44" i="54"/>
  <c r="H44" i="54"/>
  <c r="G44" i="54"/>
  <c r="F44" i="54"/>
  <c r="E44" i="54"/>
  <c r="D44" i="54"/>
  <c r="C44" i="54"/>
  <c r="Q50" i="53"/>
  <c r="P50" i="53"/>
  <c r="O50" i="53"/>
  <c r="N50" i="53"/>
  <c r="M50" i="53"/>
  <c r="L50" i="53"/>
  <c r="K50" i="53"/>
  <c r="J50" i="53"/>
  <c r="I50" i="53"/>
  <c r="H50" i="53"/>
  <c r="G50" i="53"/>
  <c r="F50" i="53"/>
  <c r="E50" i="53"/>
  <c r="D50" i="53"/>
  <c r="C50" i="53"/>
  <c r="Q44" i="53"/>
  <c r="P44" i="53"/>
  <c r="O44" i="53"/>
  <c r="N44" i="53"/>
  <c r="M44" i="53"/>
  <c r="L44" i="53"/>
  <c r="K44" i="53"/>
  <c r="J44" i="53"/>
  <c r="I44" i="53"/>
  <c r="H44" i="53"/>
  <c r="G44" i="53"/>
  <c r="F44" i="53"/>
  <c r="E44" i="53"/>
  <c r="D44" i="53"/>
  <c r="C44" i="53"/>
  <c r="Q50" i="52"/>
  <c r="P50" i="52"/>
  <c r="O50" i="52"/>
  <c r="N50" i="52"/>
  <c r="M50" i="52"/>
  <c r="L50" i="52"/>
  <c r="K50" i="52"/>
  <c r="J50" i="52"/>
  <c r="I50" i="52"/>
  <c r="H50" i="52"/>
  <c r="G50" i="52"/>
  <c r="F50" i="52"/>
  <c r="E50" i="52"/>
  <c r="D50" i="52"/>
  <c r="Q44" i="52"/>
  <c r="P44" i="52"/>
  <c r="O44" i="52"/>
  <c r="N44" i="52"/>
  <c r="M44" i="52"/>
  <c r="L44" i="52"/>
  <c r="K44" i="52"/>
  <c r="J44" i="52"/>
  <c r="I44" i="52"/>
  <c r="H44" i="52"/>
  <c r="G44" i="52"/>
  <c r="F44" i="52"/>
  <c r="E44" i="52"/>
  <c r="D44" i="52"/>
  <c r="C44" i="52"/>
  <c r="Q49" i="51"/>
  <c r="P49" i="51"/>
  <c r="O49" i="51"/>
  <c r="N49" i="51"/>
  <c r="M49" i="51"/>
  <c r="L49" i="51"/>
  <c r="K49" i="51"/>
  <c r="J49" i="51"/>
  <c r="I49" i="51"/>
  <c r="H49" i="51"/>
  <c r="G49" i="51"/>
  <c r="F49" i="51"/>
  <c r="E49" i="51"/>
  <c r="D49" i="51"/>
  <c r="C49" i="51"/>
  <c r="Q47" i="51"/>
  <c r="P47" i="51"/>
  <c r="O47" i="51"/>
  <c r="N47" i="51"/>
  <c r="M47" i="51"/>
  <c r="L47" i="51"/>
  <c r="K47" i="51"/>
  <c r="J47" i="51"/>
  <c r="I47" i="51"/>
  <c r="H47" i="51"/>
  <c r="G47" i="51"/>
  <c r="F47" i="51"/>
  <c r="E47" i="51"/>
  <c r="D47" i="51"/>
  <c r="C47" i="51"/>
  <c r="Q46" i="51"/>
  <c r="P46" i="51"/>
  <c r="O46" i="51"/>
  <c r="N46" i="51"/>
  <c r="M46" i="51"/>
  <c r="L46" i="51"/>
  <c r="K46" i="51"/>
  <c r="J46" i="51"/>
  <c r="I46" i="51"/>
  <c r="H46" i="51"/>
  <c r="G46" i="51"/>
  <c r="F46" i="51"/>
  <c r="E46" i="51"/>
  <c r="D46" i="51"/>
  <c r="C46"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4" i="51"/>
  <c r="P24" i="51"/>
  <c r="O24" i="51"/>
  <c r="N24" i="51"/>
  <c r="M24" i="51"/>
  <c r="L24" i="51"/>
  <c r="K24" i="51"/>
  <c r="J24" i="51"/>
  <c r="I24" i="51"/>
  <c r="H24" i="51"/>
  <c r="G24" i="51"/>
  <c r="F24" i="51"/>
  <c r="E24" i="51"/>
  <c r="D24" i="51"/>
  <c r="C24"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C7" i="51"/>
  <c r="P50" i="50"/>
  <c r="P50" i="51" s="1"/>
  <c r="O50" i="50"/>
  <c r="N50" i="50"/>
  <c r="M50" i="50"/>
  <c r="L50" i="50"/>
  <c r="K50" i="50"/>
  <c r="K50" i="51" s="1"/>
  <c r="J50" i="50"/>
  <c r="I50" i="50"/>
  <c r="H50" i="50"/>
  <c r="H50" i="51" s="1"/>
  <c r="G50" i="50"/>
  <c r="F50" i="50"/>
  <c r="E50" i="50"/>
  <c r="D50" i="50"/>
  <c r="C50" i="50"/>
  <c r="C50" i="51" s="1"/>
  <c r="P44" i="50"/>
  <c r="P44" i="51" s="1"/>
  <c r="O44" i="50"/>
  <c r="O44" i="51" s="1"/>
  <c r="N44" i="50"/>
  <c r="M44" i="50"/>
  <c r="M44" i="51" s="1"/>
  <c r="L44" i="50"/>
  <c r="K44" i="50"/>
  <c r="K44" i="51" s="1"/>
  <c r="J44" i="50"/>
  <c r="I44" i="50"/>
  <c r="H44" i="50"/>
  <c r="H44" i="51" s="1"/>
  <c r="G44" i="50"/>
  <c r="G44" i="51" s="1"/>
  <c r="F44" i="50"/>
  <c r="E44" i="50"/>
  <c r="E44" i="51" s="1"/>
  <c r="D44" i="50"/>
  <c r="C44" i="50"/>
  <c r="C44" i="51" s="1"/>
  <c r="Q49" i="49"/>
  <c r="P49" i="49"/>
  <c r="O49" i="49"/>
  <c r="N49" i="49"/>
  <c r="M49" i="49"/>
  <c r="L49" i="49"/>
  <c r="K49" i="49"/>
  <c r="J49" i="49"/>
  <c r="I49" i="49"/>
  <c r="H49" i="49"/>
  <c r="G49" i="49"/>
  <c r="F49" i="49"/>
  <c r="E49" i="49"/>
  <c r="D49" i="49"/>
  <c r="C49" i="49"/>
  <c r="Q43" i="49"/>
  <c r="P43" i="49"/>
  <c r="O43" i="49"/>
  <c r="N43" i="49"/>
  <c r="M43" i="49"/>
  <c r="L43" i="49"/>
  <c r="K43" i="49"/>
  <c r="J43" i="49"/>
  <c r="I43" i="49"/>
  <c r="H43" i="49"/>
  <c r="G43" i="49"/>
  <c r="F43" i="49"/>
  <c r="E43" i="49"/>
  <c r="D43" i="49"/>
  <c r="C43" i="49"/>
  <c r="R49" i="47"/>
  <c r="O47" i="48"/>
  <c r="N50" i="47"/>
  <c r="N48" i="48" s="1"/>
  <c r="M50" i="47"/>
  <c r="M48" i="48" s="1"/>
  <c r="L50" i="47"/>
  <c r="L48" i="48" s="1"/>
  <c r="K50" i="47"/>
  <c r="K48" i="48" s="1"/>
  <c r="J50" i="47"/>
  <c r="J48" i="48" s="1"/>
  <c r="I50" i="47"/>
  <c r="I48" i="48" s="1"/>
  <c r="H50" i="47"/>
  <c r="H48" i="48" s="1"/>
  <c r="G50" i="47"/>
  <c r="F50" i="47"/>
  <c r="F48" i="48" s="1"/>
  <c r="E50" i="47"/>
  <c r="D50" i="47"/>
  <c r="D48" i="48" s="1"/>
  <c r="C50" i="47"/>
  <c r="R29" i="47"/>
  <c r="P44" i="47"/>
  <c r="O44" i="47"/>
  <c r="N44" i="47"/>
  <c r="M44" i="47"/>
  <c r="M7" i="48" s="1"/>
  <c r="L44" i="47"/>
  <c r="K44" i="47"/>
  <c r="J44" i="47"/>
  <c r="I44" i="47"/>
  <c r="I18" i="48" s="1"/>
  <c r="H44" i="47"/>
  <c r="G44" i="47"/>
  <c r="F44" i="47"/>
  <c r="E44" i="47"/>
  <c r="D44" i="47"/>
  <c r="C44" i="47"/>
  <c r="R36" i="47"/>
  <c r="R34" i="47"/>
  <c r="R24" i="47"/>
  <c r="R18" i="47"/>
  <c r="R8" i="47"/>
  <c r="L50" i="51" l="1"/>
  <c r="D50" i="51"/>
  <c r="G50" i="51"/>
  <c r="O50" i="51"/>
  <c r="C48" i="48"/>
  <c r="C47" i="48"/>
  <c r="E47" i="48"/>
  <c r="E48" i="48"/>
  <c r="G47" i="48"/>
  <c r="G48" i="48"/>
  <c r="L44" i="51"/>
  <c r="I44" i="51"/>
  <c r="R46" i="47"/>
  <c r="R47" i="47"/>
  <c r="I8" i="48"/>
  <c r="R13" i="47"/>
  <c r="R25" i="47"/>
  <c r="R40" i="47"/>
  <c r="M12" i="48"/>
  <c r="R14" i="47"/>
  <c r="F50" i="51"/>
  <c r="J50" i="51"/>
  <c r="N50" i="51"/>
  <c r="C29" i="48"/>
  <c r="K42" i="48"/>
  <c r="C17" i="48"/>
  <c r="I40" i="48"/>
  <c r="Q16" i="48"/>
  <c r="R9" i="47"/>
  <c r="R20" i="47"/>
  <c r="R30" i="47"/>
  <c r="R41" i="47"/>
  <c r="F37" i="48"/>
  <c r="J41" i="48"/>
  <c r="N24" i="48"/>
  <c r="E10" i="48"/>
  <c r="E15" i="48"/>
  <c r="Q21" i="48"/>
  <c r="I30" i="48"/>
  <c r="G38" i="48"/>
  <c r="O17" i="48"/>
  <c r="C12" i="48"/>
  <c r="C24" i="48"/>
  <c r="H22" i="48"/>
  <c r="P30" i="48"/>
  <c r="O25" i="48"/>
  <c r="M34" i="48"/>
  <c r="O9" i="48"/>
  <c r="K14" i="48"/>
  <c r="K21" i="48"/>
  <c r="G27" i="48"/>
  <c r="O6" i="61"/>
  <c r="O5" i="20" s="1"/>
  <c r="O8" i="61"/>
  <c r="O7" i="20" s="1"/>
  <c r="O10" i="61"/>
  <c r="O9" i="20" s="1"/>
  <c r="O12" i="61"/>
  <c r="O11" i="20" s="1"/>
  <c r="O14" i="61"/>
  <c r="O13" i="20" s="1"/>
  <c r="O16" i="61"/>
  <c r="O15" i="20" s="1"/>
  <c r="O7" i="61"/>
  <c r="O6" i="20" s="1"/>
  <c r="O9" i="61"/>
  <c r="O8" i="20" s="1"/>
  <c r="O11" i="61"/>
  <c r="O10" i="20" s="1"/>
  <c r="O13" i="61"/>
  <c r="O12" i="20" s="1"/>
  <c r="O15" i="61"/>
  <c r="O14" i="20" s="1"/>
  <c r="O17" i="61"/>
  <c r="O16" i="20" s="1"/>
  <c r="O19" i="61"/>
  <c r="O18" i="20" s="1"/>
  <c r="O21" i="61"/>
  <c r="O20" i="20" s="1"/>
  <c r="O23" i="61"/>
  <c r="O22" i="20" s="1"/>
  <c r="F9" i="48"/>
  <c r="J13" i="48"/>
  <c r="N18" i="48"/>
  <c r="J20" i="48"/>
  <c r="N22" i="48"/>
  <c r="J29" i="48"/>
  <c r="N35" i="48"/>
  <c r="F43" i="48"/>
  <c r="J8" i="48"/>
  <c r="J9" i="48"/>
  <c r="F12" i="48"/>
  <c r="N13" i="48"/>
  <c r="N15" i="48"/>
  <c r="C18" i="48"/>
  <c r="N19" i="48"/>
  <c r="K20" i="48"/>
  <c r="F24" i="48"/>
  <c r="O29" i="48"/>
  <c r="G33" i="48"/>
  <c r="F39" i="48"/>
  <c r="K9" i="48"/>
  <c r="G17" i="48"/>
  <c r="O20" i="48"/>
  <c r="N39" i="48"/>
  <c r="F44" i="51"/>
  <c r="J44" i="51"/>
  <c r="N44" i="51"/>
  <c r="F11" i="48"/>
  <c r="J15" i="48"/>
  <c r="J16" i="48"/>
  <c r="N17" i="48"/>
  <c r="J19" i="48"/>
  <c r="F31" i="48"/>
  <c r="N32" i="48"/>
  <c r="N37" i="48"/>
  <c r="N7" i="48"/>
  <c r="J11" i="48"/>
  <c r="N12" i="48"/>
  <c r="O14" i="48"/>
  <c r="K16" i="48"/>
  <c r="F17" i="48"/>
  <c r="C19" i="48"/>
  <c r="G23" i="48"/>
  <c r="F26" i="48"/>
  <c r="N27" i="48"/>
  <c r="J31" i="48"/>
  <c r="G36" i="48"/>
  <c r="J43" i="48"/>
  <c r="F7" i="48"/>
  <c r="C8" i="48"/>
  <c r="N8" i="48"/>
  <c r="G10" i="48"/>
  <c r="N11" i="48"/>
  <c r="G12" i="48"/>
  <c r="C13" i="48"/>
  <c r="O13" i="48"/>
  <c r="F16" i="48"/>
  <c r="N16" i="48"/>
  <c r="F19" i="48"/>
  <c r="O19" i="48"/>
  <c r="F22" i="48"/>
  <c r="J23" i="48"/>
  <c r="J24" i="48"/>
  <c r="J26" i="48"/>
  <c r="J28" i="48"/>
  <c r="F32" i="48"/>
  <c r="N33" i="48"/>
  <c r="O36" i="48"/>
  <c r="J7" i="48"/>
  <c r="F8" i="48"/>
  <c r="O8" i="48"/>
  <c r="N9" i="48"/>
  <c r="K10" i="48"/>
  <c r="Q11" i="48"/>
  <c r="J12" i="48"/>
  <c r="F13" i="48"/>
  <c r="I14" i="48"/>
  <c r="F15" i="48"/>
  <c r="G16" i="48"/>
  <c r="J17" i="48"/>
  <c r="J18" i="48"/>
  <c r="I19" i="48"/>
  <c r="F20" i="48"/>
  <c r="G21" i="48"/>
  <c r="M22" i="48"/>
  <c r="N23" i="48"/>
  <c r="F27" i="48"/>
  <c r="O28" i="48"/>
  <c r="O30" i="48"/>
  <c r="G32" i="48"/>
  <c r="J35" i="48"/>
  <c r="E50" i="51"/>
  <c r="M50" i="51"/>
  <c r="O25" i="61"/>
  <c r="O24" i="20" s="1"/>
  <c r="O27" i="61"/>
  <c r="O26" i="20" s="1"/>
  <c r="O29" i="61"/>
  <c r="O28" i="20" s="1"/>
  <c r="O31" i="61"/>
  <c r="O30" i="20" s="1"/>
  <c r="O33" i="61"/>
  <c r="O32" i="20" s="1"/>
  <c r="O35" i="61"/>
  <c r="O34" i="20" s="1"/>
  <c r="O37" i="61"/>
  <c r="O36" i="20" s="1"/>
  <c r="O39" i="61"/>
  <c r="O38" i="20" s="1"/>
  <c r="O36" i="61"/>
  <c r="O35" i="20" s="1"/>
  <c r="D42" i="48"/>
  <c r="D38" i="48"/>
  <c r="D40" i="48"/>
  <c r="D36" i="48"/>
  <c r="D32" i="48"/>
  <c r="D28" i="48"/>
  <c r="D39" i="48"/>
  <c r="D31" i="48"/>
  <c r="D27" i="48"/>
  <c r="D23" i="48"/>
  <c r="D19" i="48"/>
  <c r="D43" i="48"/>
  <c r="D26" i="48"/>
  <c r="D21" i="48"/>
  <c r="D16" i="48"/>
  <c r="D12" i="48"/>
  <c r="D8" i="48"/>
  <c r="D35" i="48"/>
  <c r="D30" i="48"/>
  <c r="D29" i="48"/>
  <c r="D22" i="48"/>
  <c r="L42" i="48"/>
  <c r="L38" i="48"/>
  <c r="L34" i="48"/>
  <c r="L40" i="48"/>
  <c r="L36" i="48"/>
  <c r="L32" i="48"/>
  <c r="L28" i="48"/>
  <c r="L39" i="48"/>
  <c r="L29" i="48"/>
  <c r="L27" i="48"/>
  <c r="L23" i="48"/>
  <c r="L19" i="48"/>
  <c r="L41" i="48"/>
  <c r="L31" i="48"/>
  <c r="L30" i="48"/>
  <c r="L24" i="48"/>
  <c r="L18" i="48"/>
  <c r="L16" i="48"/>
  <c r="L12" i="48"/>
  <c r="L8" i="48"/>
  <c r="L43" i="48"/>
  <c r="L25" i="48"/>
  <c r="L20" i="48"/>
  <c r="J47" i="48"/>
  <c r="J46" i="48"/>
  <c r="D9" i="48"/>
  <c r="P10" i="48"/>
  <c r="L11" i="48"/>
  <c r="L17" i="48"/>
  <c r="H24" i="48"/>
  <c r="H31" i="48"/>
  <c r="D34" i="48"/>
  <c r="E43" i="48"/>
  <c r="E39" i="48"/>
  <c r="E35" i="48"/>
  <c r="E41" i="48"/>
  <c r="E37" i="48"/>
  <c r="E33" i="48"/>
  <c r="E29" i="48"/>
  <c r="E40" i="48"/>
  <c r="E32" i="48"/>
  <c r="E24" i="48"/>
  <c r="E20" i="48"/>
  <c r="E38" i="48"/>
  <c r="E31" i="48"/>
  <c r="E30" i="48"/>
  <c r="E27" i="48"/>
  <c r="E22" i="48"/>
  <c r="E17" i="48"/>
  <c r="E13" i="48"/>
  <c r="E9" i="48"/>
  <c r="E42" i="48"/>
  <c r="E28" i="48"/>
  <c r="E23" i="48"/>
  <c r="Q43" i="48"/>
  <c r="Q39" i="48"/>
  <c r="Q35" i="48"/>
  <c r="Q41" i="48"/>
  <c r="Q37" i="48"/>
  <c r="Q33" i="48"/>
  <c r="Q29" i="48"/>
  <c r="Q36" i="48"/>
  <c r="Q28" i="48"/>
  <c r="Q24" i="48"/>
  <c r="Q20" i="48"/>
  <c r="Q40" i="48"/>
  <c r="Q23" i="48"/>
  <c r="Q18" i="48"/>
  <c r="Q17" i="48"/>
  <c r="Q13" i="48"/>
  <c r="Q9" i="48"/>
  <c r="R43" i="47"/>
  <c r="R39" i="47"/>
  <c r="R35" i="47"/>
  <c r="R31" i="47"/>
  <c r="R27" i="47"/>
  <c r="R23" i="47"/>
  <c r="R19" i="47"/>
  <c r="R15" i="47"/>
  <c r="R11" i="47"/>
  <c r="R7" i="47"/>
  <c r="Q42" i="48"/>
  <c r="Q32" i="48"/>
  <c r="Q31" i="48"/>
  <c r="Q30" i="48"/>
  <c r="Q25" i="48"/>
  <c r="Q19" i="48"/>
  <c r="P9" i="48"/>
  <c r="L10" i="48"/>
  <c r="H11" i="48"/>
  <c r="M11" i="48"/>
  <c r="M16" i="48"/>
  <c r="D18" i="48"/>
  <c r="D20" i="48"/>
  <c r="I23" i="48"/>
  <c r="P25" i="48"/>
  <c r="L26" i="48"/>
  <c r="L35" i="48"/>
  <c r="R10" i="47"/>
  <c r="R16" i="47"/>
  <c r="R21" i="47"/>
  <c r="R26" i="47"/>
  <c r="R32" i="47"/>
  <c r="R37" i="47"/>
  <c r="R42" i="47"/>
  <c r="D47" i="48"/>
  <c r="D49" i="48"/>
  <c r="D46" i="48"/>
  <c r="H47" i="48"/>
  <c r="H49" i="48"/>
  <c r="L47" i="48"/>
  <c r="L49" i="48"/>
  <c r="L46" i="48"/>
  <c r="P47" i="48"/>
  <c r="P46" i="48"/>
  <c r="P49"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0" i="48"/>
  <c r="L21" i="48"/>
  <c r="Q22" i="48"/>
  <c r="D24" i="48"/>
  <c r="I25" i="48"/>
  <c r="E26" i="48"/>
  <c r="P26" i="48"/>
  <c r="K27" i="48"/>
  <c r="C28" i="48"/>
  <c r="P29" i="48"/>
  <c r="M31" i="48"/>
  <c r="M32" i="48"/>
  <c r="L33" i="48"/>
  <c r="D37" i="48"/>
  <c r="H42" i="48"/>
  <c r="H38" i="48"/>
  <c r="H34" i="48"/>
  <c r="H40" i="48"/>
  <c r="H36" i="48"/>
  <c r="H32" i="48"/>
  <c r="H28" i="48"/>
  <c r="H43" i="48"/>
  <c r="H35" i="48"/>
  <c r="H30" i="48"/>
  <c r="H27" i="48"/>
  <c r="H23" i="48"/>
  <c r="H19" i="48"/>
  <c r="H41" i="48"/>
  <c r="H37" i="48"/>
  <c r="H25" i="48"/>
  <c r="H20" i="48"/>
  <c r="H16" i="48"/>
  <c r="H12" i="48"/>
  <c r="H8" i="48"/>
  <c r="H39" i="48"/>
  <c r="H33" i="48"/>
  <c r="H26" i="48"/>
  <c r="H21" i="48"/>
  <c r="P42" i="48"/>
  <c r="P38" i="48"/>
  <c r="P34" i="48"/>
  <c r="P40" i="48"/>
  <c r="P36" i="48"/>
  <c r="P32" i="48"/>
  <c r="P28" i="48"/>
  <c r="P43" i="48"/>
  <c r="P35" i="48"/>
  <c r="P33" i="48"/>
  <c r="P27" i="48"/>
  <c r="P23" i="48"/>
  <c r="P19" i="48"/>
  <c r="P39" i="48"/>
  <c r="P22" i="48"/>
  <c r="P16" i="48"/>
  <c r="P12" i="48"/>
  <c r="P8" i="48"/>
  <c r="P37" i="48"/>
  <c r="P24" i="48"/>
  <c r="F47" i="48"/>
  <c r="F46" i="48"/>
  <c r="F49" i="48"/>
  <c r="N47" i="48"/>
  <c r="N49" i="48"/>
  <c r="N46" i="48"/>
  <c r="H7" i="48"/>
  <c r="H13" i="48"/>
  <c r="D14" i="48"/>
  <c r="P15" i="48"/>
  <c r="P18" i="48"/>
  <c r="D25" i="48"/>
  <c r="D33" i="48"/>
  <c r="L37" i="48"/>
  <c r="I43" i="48"/>
  <c r="I39" i="48"/>
  <c r="I35" i="48"/>
  <c r="I41" i="48"/>
  <c r="I37" i="48"/>
  <c r="I33" i="48"/>
  <c r="I29" i="48"/>
  <c r="I36" i="48"/>
  <c r="I31" i="48"/>
  <c r="I24" i="48"/>
  <c r="I20" i="48"/>
  <c r="I38" i="48"/>
  <c r="I42" i="48"/>
  <c r="I26" i="48"/>
  <c r="I21" i="48"/>
  <c r="I17" i="48"/>
  <c r="I13" i="48"/>
  <c r="I9" i="48"/>
  <c r="I34" i="48"/>
  <c r="I32" i="48"/>
  <c r="I27" i="48"/>
  <c r="I22" i="48"/>
  <c r="M43" i="48"/>
  <c r="M39" i="48"/>
  <c r="M35" i="48"/>
  <c r="M41" i="48"/>
  <c r="M37" i="48"/>
  <c r="M33" i="48"/>
  <c r="M29" i="48"/>
  <c r="M40" i="48"/>
  <c r="M30" i="48"/>
  <c r="M24" i="48"/>
  <c r="M20" i="48"/>
  <c r="M42" i="48"/>
  <c r="M36" i="48"/>
  <c r="M25" i="48"/>
  <c r="M19" i="48"/>
  <c r="M17" i="48"/>
  <c r="M13" i="48"/>
  <c r="M9" i="48"/>
  <c r="M38" i="48"/>
  <c r="M28" i="48"/>
  <c r="M26" i="48"/>
  <c r="M21" i="48"/>
  <c r="D7" i="48"/>
  <c r="I7" i="48"/>
  <c r="E8" i="48"/>
  <c r="Q10" i="48"/>
  <c r="I12" i="48"/>
  <c r="D13" i="48"/>
  <c r="E14" i="48"/>
  <c r="P14" i="48"/>
  <c r="L15" i="48"/>
  <c r="Q15" i="48"/>
  <c r="H17" i="48"/>
  <c r="E25" i="48"/>
  <c r="Q27" i="48"/>
  <c r="E34" i="48"/>
  <c r="P41" i="48"/>
  <c r="D44" i="51"/>
  <c r="Q44" i="50"/>
  <c r="Q44" i="51" s="1"/>
  <c r="R12" i="47"/>
  <c r="R17" i="47"/>
  <c r="R22" i="47"/>
  <c r="R28" i="47"/>
  <c r="R33" i="47"/>
  <c r="R38" i="47"/>
  <c r="C41" i="48"/>
  <c r="C37" i="48"/>
  <c r="C43" i="48"/>
  <c r="C39" i="48"/>
  <c r="C35" i="48"/>
  <c r="C31" i="48"/>
  <c r="C38" i="48"/>
  <c r="C30" i="48"/>
  <c r="C26" i="48"/>
  <c r="C22" i="48"/>
  <c r="C42" i="48"/>
  <c r="C36" i="48"/>
  <c r="C34" i="48"/>
  <c r="C33" i="48"/>
  <c r="C32" i="48"/>
  <c r="C25" i="48"/>
  <c r="C20" i="48"/>
  <c r="C15" i="48"/>
  <c r="C11" i="48"/>
  <c r="C7" i="48"/>
  <c r="C40" i="48"/>
  <c r="C27" i="48"/>
  <c r="C21" i="48"/>
  <c r="G41" i="48"/>
  <c r="G37" i="48"/>
  <c r="G43" i="48"/>
  <c r="G39" i="48"/>
  <c r="G35" i="48"/>
  <c r="G31" i="48"/>
  <c r="G42" i="48"/>
  <c r="G34" i="48"/>
  <c r="G29" i="48"/>
  <c r="G26" i="48"/>
  <c r="G22" i="48"/>
  <c r="G18" i="48"/>
  <c r="G40" i="48"/>
  <c r="G28" i="48"/>
  <c r="G24" i="48"/>
  <c r="G19" i="48"/>
  <c r="G15" i="48"/>
  <c r="G11" i="48"/>
  <c r="G7" i="48"/>
  <c r="G25" i="48"/>
  <c r="G20" i="48"/>
  <c r="K41" i="48"/>
  <c r="K37" i="48"/>
  <c r="K43" i="48"/>
  <c r="K39" i="48"/>
  <c r="K35" i="48"/>
  <c r="K31" i="48"/>
  <c r="K38" i="48"/>
  <c r="K33" i="48"/>
  <c r="K28" i="48"/>
  <c r="K26" i="48"/>
  <c r="K22" i="48"/>
  <c r="K18" i="48"/>
  <c r="K40" i="48"/>
  <c r="K34" i="48"/>
  <c r="K32" i="48"/>
  <c r="K23" i="48"/>
  <c r="K15" i="48"/>
  <c r="K11" i="48"/>
  <c r="K7" i="48"/>
  <c r="K36" i="48"/>
  <c r="K30" i="48"/>
  <c r="K29" i="48"/>
  <c r="K24" i="48"/>
  <c r="O41" i="48"/>
  <c r="O37" i="48"/>
  <c r="O43" i="48"/>
  <c r="O39" i="48"/>
  <c r="O35" i="48"/>
  <c r="O31" i="48"/>
  <c r="O42" i="48"/>
  <c r="O34" i="48"/>
  <c r="O32" i="48"/>
  <c r="O26" i="48"/>
  <c r="O22" i="48"/>
  <c r="O18" i="48"/>
  <c r="O38" i="48"/>
  <c r="O27" i="48"/>
  <c r="O21" i="48"/>
  <c r="O15" i="48"/>
  <c r="O11" i="48"/>
  <c r="O7" i="48"/>
  <c r="O40" i="48"/>
  <c r="O33" i="48"/>
  <c r="O23" i="48"/>
  <c r="E49" i="48"/>
  <c r="E46" i="48"/>
  <c r="I49" i="48"/>
  <c r="I46" i="48"/>
  <c r="I47" i="48"/>
  <c r="M49" i="48"/>
  <c r="M46" i="48"/>
  <c r="M47" i="48"/>
  <c r="Q49" i="48"/>
  <c r="Q46" i="48"/>
  <c r="Q47" i="48"/>
  <c r="L7" i="48"/>
  <c r="Q7" i="48"/>
  <c r="G8" i="48"/>
  <c r="M8" i="48"/>
  <c r="C9" i="48"/>
  <c r="H9" i="48"/>
  <c r="D10" i="48"/>
  <c r="I10" i="48"/>
  <c r="O10" i="48"/>
  <c r="E11" i="48"/>
  <c r="P11" i="48"/>
  <c r="K12" i="48"/>
  <c r="Q12" i="48"/>
  <c r="G13" i="48"/>
  <c r="L13" i="48"/>
  <c r="C14" i="48"/>
  <c r="H14" i="48"/>
  <c r="M14" i="48"/>
  <c r="D15" i="48"/>
  <c r="I15" i="48"/>
  <c r="E16" i="48"/>
  <c r="O16" i="48"/>
  <c r="K17" i="48"/>
  <c r="P17" i="48"/>
  <c r="H18" i="48"/>
  <c r="E21" i="48"/>
  <c r="P21" i="48"/>
  <c r="L22" i="48"/>
  <c r="C23" i="48"/>
  <c r="M23" i="48"/>
  <c r="O24" i="48"/>
  <c r="K25" i="48"/>
  <c r="Q26" i="48"/>
  <c r="M27" i="48"/>
  <c r="I28" i="48"/>
  <c r="H29" i="48"/>
  <c r="G30" i="48"/>
  <c r="P31" i="48"/>
  <c r="Q34" i="48"/>
  <c r="E36" i="48"/>
  <c r="Q38" i="48"/>
  <c r="D41" i="48"/>
  <c r="H46" i="48"/>
  <c r="J49" i="48"/>
  <c r="F40" i="48"/>
  <c r="F36" i="48"/>
  <c r="F42" i="48"/>
  <c r="F38" i="48"/>
  <c r="F34" i="48"/>
  <c r="F30" i="48"/>
  <c r="F41" i="48"/>
  <c r="F33" i="48"/>
  <c r="F28" i="48"/>
  <c r="F25" i="48"/>
  <c r="F21" i="48"/>
  <c r="J40" i="48"/>
  <c r="J36" i="48"/>
  <c r="J42" i="48"/>
  <c r="J38" i="48"/>
  <c r="J34" i="48"/>
  <c r="J30" i="48"/>
  <c r="J37" i="48"/>
  <c r="J32" i="48"/>
  <c r="J25" i="48"/>
  <c r="J21" i="48"/>
  <c r="N40" i="48"/>
  <c r="N36" i="48"/>
  <c r="N42" i="48"/>
  <c r="N38" i="48"/>
  <c r="N34" i="48"/>
  <c r="N30" i="48"/>
  <c r="N41" i="48"/>
  <c r="N31" i="48"/>
  <c r="N25" i="48"/>
  <c r="N21" i="48"/>
  <c r="C46" i="48"/>
  <c r="C49" i="48"/>
  <c r="G46" i="48"/>
  <c r="G49" i="48"/>
  <c r="K46" i="48"/>
  <c r="K49" i="48"/>
  <c r="K47" i="48"/>
  <c r="O46" i="48"/>
  <c r="O49" i="48"/>
  <c r="F10" i="48"/>
  <c r="J10" i="48"/>
  <c r="N10" i="48"/>
  <c r="F14" i="48"/>
  <c r="J14" i="48"/>
  <c r="N14" i="48"/>
  <c r="F18" i="48"/>
  <c r="N20" i="48"/>
  <c r="J22" i="48"/>
  <c r="F23" i="48"/>
  <c r="N26" i="48"/>
  <c r="J27" i="48"/>
  <c r="N28" i="48"/>
  <c r="F29" i="48"/>
  <c r="N29" i="48"/>
  <c r="J33" i="48"/>
  <c r="F35" i="48"/>
  <c r="J39" i="48"/>
  <c r="N43" i="48"/>
  <c r="I50" i="51"/>
  <c r="Q50" i="50"/>
  <c r="Q50" i="51" s="1"/>
  <c r="G50" i="48" l="1"/>
  <c r="H50" i="48"/>
  <c r="R50" i="47"/>
  <c r="M44" i="48"/>
  <c r="N44" i="48"/>
  <c r="M50" i="48"/>
  <c r="J50" i="48"/>
  <c r="J44" i="48"/>
  <c r="F44" i="48"/>
  <c r="F50" i="48"/>
  <c r="K50" i="48"/>
  <c r="K44" i="48"/>
  <c r="I44" i="48"/>
  <c r="Q44" i="48"/>
  <c r="Q50" i="48"/>
  <c r="E50" i="48"/>
  <c r="G44" i="48"/>
  <c r="D44" i="48"/>
  <c r="H44" i="48"/>
  <c r="E44" i="48"/>
  <c r="L50" i="48"/>
  <c r="L44" i="48"/>
  <c r="O44" i="48"/>
  <c r="N50" i="48"/>
  <c r="D50" i="48"/>
  <c r="R44" i="47"/>
  <c r="O50" i="48"/>
  <c r="C50" i="48"/>
  <c r="I50" i="48"/>
  <c r="C44" i="48"/>
  <c r="P44" i="48"/>
  <c r="P50" i="48"/>
  <c r="C36" i="9"/>
  <c r="C35" i="9"/>
  <c r="C34" i="9"/>
  <c r="C31" i="9"/>
  <c r="C30" i="9"/>
  <c r="C29" i="9"/>
  <c r="C28" i="9"/>
  <c r="C27" i="9"/>
  <c r="C26" i="9"/>
  <c r="C25" i="9"/>
  <c r="C24" i="9"/>
  <c r="C23" i="9"/>
  <c r="C22" i="9"/>
  <c r="C21" i="9"/>
  <c r="C20" i="9"/>
  <c r="C19" i="9"/>
  <c r="C18" i="9"/>
  <c r="C17" i="9"/>
  <c r="C16" i="9"/>
  <c r="C15" i="9"/>
  <c r="C14" i="9"/>
  <c r="C13" i="9"/>
  <c r="C12" i="9"/>
  <c r="C11" i="9"/>
  <c r="C10" i="9"/>
  <c r="C9" i="9"/>
  <c r="C8" i="9"/>
  <c r="C7" i="9"/>
  <c r="D36" i="9"/>
  <c r="D35" i="9"/>
  <c r="D34" i="9"/>
  <c r="F36" i="9"/>
  <c r="F35" i="9"/>
  <c r="F34" i="9"/>
  <c r="G36" i="9"/>
  <c r="G35" i="9"/>
  <c r="G34" i="9"/>
  <c r="I36" i="9"/>
  <c r="I35" i="9"/>
  <c r="I34" i="9"/>
  <c r="H36" i="9"/>
  <c r="H35" i="9"/>
  <c r="H34" i="9"/>
  <c r="E36" i="9"/>
  <c r="E35" i="9"/>
  <c r="E34" i="9"/>
  <c r="J35" i="9" l="1"/>
  <c r="J34" i="9"/>
  <c r="J36" i="9"/>
  <c r="C32" i="9"/>
  <c r="G7" i="9" l="1"/>
  <c r="H7" i="9"/>
  <c r="G8" i="9"/>
  <c r="H8" i="9"/>
  <c r="G9" i="9"/>
  <c r="H9" i="9"/>
  <c r="G10" i="9"/>
  <c r="H10" i="9"/>
  <c r="G11" i="9"/>
  <c r="H11" i="9"/>
  <c r="G12" i="9"/>
  <c r="H12" i="9"/>
  <c r="G13" i="9"/>
  <c r="H13" i="9"/>
  <c r="G14" i="9"/>
  <c r="H14" i="9"/>
  <c r="G15" i="9"/>
  <c r="H15" i="9"/>
  <c r="G16" i="9"/>
  <c r="H16" i="9"/>
  <c r="G17" i="9"/>
  <c r="H17" i="9"/>
  <c r="G18" i="9"/>
  <c r="H18" i="9"/>
  <c r="G19" i="9"/>
  <c r="H19" i="9"/>
  <c r="G20" i="9"/>
  <c r="H20" i="9"/>
  <c r="G21" i="9"/>
  <c r="H21" i="9"/>
  <c r="G22" i="9"/>
  <c r="H22" i="9"/>
  <c r="G23" i="9"/>
  <c r="H23" i="9"/>
  <c r="G24" i="9"/>
  <c r="H24" i="9"/>
  <c r="G25" i="9"/>
  <c r="H25" i="9"/>
  <c r="G26" i="9"/>
  <c r="H26" i="9"/>
  <c r="G27" i="9"/>
  <c r="H27" i="9"/>
  <c r="G28" i="9"/>
  <c r="H28" i="9"/>
  <c r="G29" i="9"/>
  <c r="H29" i="9"/>
  <c r="G30" i="9"/>
  <c r="H30" i="9"/>
  <c r="G31" i="9"/>
  <c r="H31" i="9"/>
  <c r="H32" i="9" l="1"/>
  <c r="G32" i="9"/>
  <c r="C31" i="5" l="1"/>
  <c r="Q31" i="5"/>
  <c r="W6" i="20" l="1"/>
  <c r="X6" i="20" s="1"/>
  <c r="W7" i="20"/>
  <c r="X7" i="20" s="1"/>
  <c r="W8" i="20"/>
  <c r="X8" i="20" s="1"/>
  <c r="W9" i="20"/>
  <c r="X9" i="20" s="1"/>
  <c r="W10" i="20"/>
  <c r="X10" i="20" s="1"/>
  <c r="W11" i="20"/>
  <c r="X11" i="20" s="1"/>
  <c r="W12" i="20"/>
  <c r="X12" i="20" s="1"/>
  <c r="W13" i="20"/>
  <c r="X13" i="20" s="1"/>
  <c r="W14" i="20"/>
  <c r="X14" i="20" s="1"/>
  <c r="W15" i="20"/>
  <c r="X15" i="20" s="1"/>
  <c r="W16" i="20"/>
  <c r="X16" i="20" s="1"/>
  <c r="W17" i="20"/>
  <c r="X17" i="20" s="1"/>
  <c r="W18" i="20"/>
  <c r="X18" i="20" s="1"/>
  <c r="W19" i="20"/>
  <c r="X19" i="20" s="1"/>
  <c r="W20" i="20"/>
  <c r="X20" i="20" s="1"/>
  <c r="W21" i="20"/>
  <c r="X21" i="20" s="1"/>
  <c r="W22" i="20"/>
  <c r="X22" i="20" s="1"/>
  <c r="W23" i="20"/>
  <c r="X23" i="20" s="1"/>
  <c r="W24" i="20"/>
  <c r="X24" i="20" s="1"/>
  <c r="W25" i="20"/>
  <c r="X25" i="20" s="1"/>
  <c r="W26" i="20"/>
  <c r="X26" i="20" s="1"/>
  <c r="W27" i="20"/>
  <c r="X27" i="20" s="1"/>
  <c r="W28" i="20"/>
  <c r="X28" i="20" s="1"/>
  <c r="W29" i="20"/>
  <c r="X29" i="20" s="1"/>
  <c r="W30" i="20"/>
  <c r="X30" i="20" s="1"/>
  <c r="W31" i="20"/>
  <c r="X31" i="20" s="1"/>
  <c r="W32" i="20"/>
  <c r="X32" i="20" s="1"/>
  <c r="W33" i="20"/>
  <c r="X33" i="20" s="1"/>
  <c r="W34" i="20"/>
  <c r="X34" i="20" s="1"/>
  <c r="W35" i="20"/>
  <c r="X35" i="20" s="1"/>
  <c r="W36" i="20"/>
  <c r="X36" i="20" s="1"/>
  <c r="W37" i="20"/>
  <c r="X37" i="20" s="1"/>
  <c r="W38" i="20"/>
  <c r="X38" i="20" s="1"/>
  <c r="W5" i="20"/>
  <c r="C15" i="36" l="1"/>
  <c r="C28" i="36"/>
  <c r="C22" i="36"/>
  <c r="C30" i="36"/>
  <c r="C12" i="36"/>
  <c r="C29" i="36"/>
  <c r="C23" i="36"/>
  <c r="C11" i="36"/>
  <c r="C16" i="36"/>
  <c r="C26" i="36"/>
  <c r="C14" i="36"/>
  <c r="C13" i="36"/>
  <c r="C20" i="36"/>
  <c r="C10" i="36"/>
  <c r="C7" i="36"/>
  <c r="C8" i="36"/>
  <c r="C21" i="36"/>
  <c r="C18" i="36"/>
  <c r="C27" i="36"/>
  <c r="C25" i="36"/>
  <c r="C9" i="36"/>
  <c r="C24" i="36"/>
  <c r="C6" i="36"/>
  <c r="C17" i="36"/>
  <c r="C19" i="36"/>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5" i="20"/>
  <c r="C31" i="36" l="1"/>
  <c r="R38" i="20"/>
  <c r="R34" i="20"/>
  <c r="R30" i="20"/>
  <c r="R26" i="20"/>
  <c r="R22" i="20"/>
  <c r="R18" i="20"/>
  <c r="R14" i="20"/>
  <c r="R10" i="20"/>
  <c r="R6" i="20"/>
  <c r="R33" i="20"/>
  <c r="R21" i="20"/>
  <c r="R9" i="20"/>
  <c r="R37" i="20"/>
  <c r="R29" i="20"/>
  <c r="R25" i="20"/>
  <c r="R17" i="20"/>
  <c r="R13" i="20"/>
  <c r="R32" i="20"/>
  <c r="R24" i="20"/>
  <c r="R16" i="20"/>
  <c r="R5" i="20"/>
  <c r="R35" i="20"/>
  <c r="R27" i="20"/>
  <c r="R19" i="20"/>
  <c r="R11" i="20"/>
  <c r="R8" i="20"/>
  <c r="R36" i="20"/>
  <c r="R28" i="20"/>
  <c r="R20" i="20"/>
  <c r="R12" i="20"/>
  <c r="R31" i="20"/>
  <c r="R23" i="20"/>
  <c r="R15" i="20"/>
  <c r="R7" i="20"/>
  <c r="Q35" i="8" l="1"/>
  <c r="P35" i="8"/>
  <c r="O35" i="8"/>
  <c r="N35" i="8"/>
  <c r="M35" i="8"/>
  <c r="L35" i="8"/>
  <c r="K35" i="8"/>
  <c r="J35" i="8"/>
  <c r="I35" i="8"/>
  <c r="H35" i="8"/>
  <c r="F35" i="8"/>
  <c r="E35" i="8"/>
  <c r="D35" i="8"/>
  <c r="C35" i="8"/>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M6" i="20" l="1"/>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Q38" i="20" l="1"/>
  <c r="S38" i="20" s="1"/>
  <c r="Q34" i="20"/>
  <c r="S34" i="20" s="1"/>
  <c r="Q30" i="20"/>
  <c r="S30" i="20" s="1"/>
  <c r="Q26" i="20"/>
  <c r="S26" i="20" s="1"/>
  <c r="Q22" i="20"/>
  <c r="S22" i="20" s="1"/>
  <c r="Q18" i="20"/>
  <c r="S18" i="20" s="1"/>
  <c r="Q14" i="20"/>
  <c r="S14" i="20" s="1"/>
  <c r="Q10" i="20"/>
  <c r="S10" i="20" s="1"/>
  <c r="Q6" i="20"/>
  <c r="S6" i="20" s="1"/>
  <c r="Q35" i="20"/>
  <c r="S35" i="20" s="1"/>
  <c r="Q31" i="20"/>
  <c r="S31" i="20" s="1"/>
  <c r="Q27" i="20"/>
  <c r="S27" i="20" s="1"/>
  <c r="Q23" i="20"/>
  <c r="S23" i="20" s="1"/>
  <c r="Q19" i="20"/>
  <c r="S19" i="20" s="1"/>
  <c r="Q15" i="20"/>
  <c r="S15" i="20" s="1"/>
  <c r="Q11" i="20"/>
  <c r="S11" i="20" s="1"/>
  <c r="Q7" i="20"/>
  <c r="S7" i="20" s="1"/>
  <c r="Q37" i="20"/>
  <c r="S37" i="20" s="1"/>
  <c r="Q33" i="20"/>
  <c r="S33" i="20" s="1"/>
  <c r="Q29" i="20"/>
  <c r="S29" i="20" s="1"/>
  <c r="Q25" i="20"/>
  <c r="S25" i="20" s="1"/>
  <c r="Q21" i="20"/>
  <c r="S21" i="20" s="1"/>
  <c r="Q17" i="20"/>
  <c r="S17" i="20" s="1"/>
  <c r="Q13" i="20"/>
  <c r="S13" i="20" s="1"/>
  <c r="Q9" i="20"/>
  <c r="S9" i="20" s="1"/>
  <c r="Q36" i="20"/>
  <c r="S36" i="20" s="1"/>
  <c r="Q32" i="20"/>
  <c r="S32" i="20" s="1"/>
  <c r="Q28" i="20"/>
  <c r="S28" i="20" s="1"/>
  <c r="Q24" i="20"/>
  <c r="S24" i="20" s="1"/>
  <c r="Q20" i="20"/>
  <c r="S20" i="20" s="1"/>
  <c r="Q16" i="20"/>
  <c r="S16" i="20" s="1"/>
  <c r="Q12" i="20"/>
  <c r="S12" i="20" s="1"/>
  <c r="Q8" i="20"/>
  <c r="S8" i="20" s="1"/>
  <c r="G35" i="8" l="1"/>
  <c r="G34" i="8"/>
  <c r="G33" i="8"/>
  <c r="G36" i="45" l="1"/>
  <c r="Q36" i="46"/>
  <c r="P36" i="46"/>
  <c r="O36" i="46"/>
  <c r="N36" i="46"/>
  <c r="M36" i="46"/>
  <c r="L36" i="46"/>
  <c r="K36" i="46"/>
  <c r="J36" i="46"/>
  <c r="I36" i="46"/>
  <c r="H36" i="46"/>
  <c r="G36" i="46"/>
  <c r="F36" i="46"/>
  <c r="E36" i="46"/>
  <c r="D36" i="46"/>
  <c r="C36" i="46"/>
  <c r="Q31" i="46"/>
  <c r="P31" i="46"/>
  <c r="O31" i="46"/>
  <c r="N31" i="46"/>
  <c r="M31" i="46"/>
  <c r="L31" i="46"/>
  <c r="K31" i="46"/>
  <c r="J31" i="46"/>
  <c r="I31" i="46"/>
  <c r="H31" i="46"/>
  <c r="G31" i="46"/>
  <c r="F31" i="46"/>
  <c r="E31" i="46"/>
  <c r="D31" i="46"/>
  <c r="C31" i="46"/>
  <c r="Q36" i="45"/>
  <c r="P36" i="45"/>
  <c r="O36" i="45"/>
  <c r="N36" i="45"/>
  <c r="M36" i="45"/>
  <c r="L36" i="45"/>
  <c r="K36" i="45"/>
  <c r="J36" i="45"/>
  <c r="I36" i="45"/>
  <c r="H36" i="45"/>
  <c r="F36" i="45"/>
  <c r="E36" i="45"/>
  <c r="D36" i="45"/>
  <c r="C36" i="45"/>
  <c r="Q36" i="43"/>
  <c r="P36" i="43"/>
  <c r="O36" i="43"/>
  <c r="N36" i="43"/>
  <c r="M36" i="43"/>
  <c r="L36" i="43"/>
  <c r="K36" i="43"/>
  <c r="J36" i="43"/>
  <c r="I36" i="43"/>
  <c r="H36" i="43"/>
  <c r="G36" i="43"/>
  <c r="F36" i="43"/>
  <c r="E36" i="43"/>
  <c r="D36" i="43"/>
  <c r="C36" i="43"/>
  <c r="Q31" i="43"/>
  <c r="P31" i="43"/>
  <c r="O31" i="43"/>
  <c r="N31" i="43"/>
  <c r="M31" i="43"/>
  <c r="L31" i="43"/>
  <c r="K31" i="43"/>
  <c r="J31" i="43"/>
  <c r="I31" i="43"/>
  <c r="H31" i="43"/>
  <c r="G31" i="43"/>
  <c r="F31" i="43"/>
  <c r="E31" i="43"/>
  <c r="D31" i="43"/>
  <c r="C31" i="43"/>
  <c r="Q36" i="41"/>
  <c r="P36" i="41"/>
  <c r="O36" i="41"/>
  <c r="N36" i="41"/>
  <c r="M36" i="41"/>
  <c r="L36" i="41"/>
  <c r="K36" i="41"/>
  <c r="J36" i="41"/>
  <c r="I36" i="41"/>
  <c r="H36" i="41"/>
  <c r="G36" i="41"/>
  <c r="F36" i="41"/>
  <c r="E36" i="41"/>
  <c r="D36" i="41"/>
  <c r="C36" i="41"/>
  <c r="H15" i="36" l="1"/>
  <c r="H12" i="36"/>
  <c r="H16" i="36"/>
  <c r="H20" i="36"/>
  <c r="H21" i="36"/>
  <c r="H9" i="36"/>
  <c r="H6" i="36"/>
  <c r="H19" i="36"/>
  <c r="H28" i="36"/>
  <c r="H30" i="36"/>
  <c r="H29" i="36"/>
  <c r="H11" i="36"/>
  <c r="H26" i="36"/>
  <c r="H13" i="36"/>
  <c r="H10" i="36"/>
  <c r="H8" i="36"/>
  <c r="H18" i="36"/>
  <c r="H25" i="36"/>
  <c r="H24" i="36"/>
  <c r="H22" i="36"/>
  <c r="H23" i="36"/>
  <c r="H14" i="36"/>
  <c r="H7" i="36"/>
  <c r="H27" i="36"/>
  <c r="H17" i="36"/>
  <c r="G15" i="36"/>
  <c r="G28" i="36"/>
  <c r="G22" i="36"/>
  <c r="G30" i="36"/>
  <c r="G12" i="36"/>
  <c r="G29" i="36"/>
  <c r="G23" i="36"/>
  <c r="G11" i="36"/>
  <c r="G16" i="36"/>
  <c r="G26" i="36"/>
  <c r="G14" i="36"/>
  <c r="G13" i="36"/>
  <c r="G20" i="36"/>
  <c r="G10" i="36"/>
  <c r="G7" i="36"/>
  <c r="G8" i="36"/>
  <c r="G21" i="36"/>
  <c r="G18" i="36"/>
  <c r="G27" i="36"/>
  <c r="G25" i="36"/>
  <c r="G9" i="36"/>
  <c r="G24" i="36"/>
  <c r="G6" i="36"/>
  <c r="G17" i="36"/>
  <c r="G19" i="36"/>
  <c r="H31" i="36" l="1"/>
  <c r="G31" i="36"/>
  <c r="F36" i="5"/>
  <c r="J36" i="5"/>
  <c r="N36" i="5"/>
  <c r="E36" i="6"/>
  <c r="I36" i="6"/>
  <c r="M36" i="6"/>
  <c r="Q36" i="6"/>
  <c r="D36" i="7"/>
  <c r="H36" i="7"/>
  <c r="L36" i="7"/>
  <c r="P36" i="7"/>
  <c r="F31" i="5"/>
  <c r="O31" i="5"/>
  <c r="L31" i="5"/>
  <c r="G36" i="5"/>
  <c r="O36" i="5"/>
  <c r="J36" i="6"/>
  <c r="I36" i="7"/>
  <c r="M36" i="7"/>
  <c r="I31" i="5"/>
  <c r="M31" i="5"/>
  <c r="K31" i="5"/>
  <c r="H31" i="5"/>
  <c r="P31" i="5"/>
  <c r="C36" i="5"/>
  <c r="K36" i="5"/>
  <c r="F36" i="6"/>
  <c r="N36" i="6"/>
  <c r="E36" i="7"/>
  <c r="Q36" i="7"/>
  <c r="E31" i="5"/>
  <c r="J31" i="5"/>
  <c r="N31" i="5"/>
  <c r="D36" i="5"/>
  <c r="H36" i="5"/>
  <c r="L36" i="5"/>
  <c r="P36" i="5"/>
  <c r="C36" i="6"/>
  <c r="G36" i="6"/>
  <c r="K36" i="6"/>
  <c r="O36" i="6"/>
  <c r="F36" i="7"/>
  <c r="J36" i="7"/>
  <c r="N36" i="7"/>
  <c r="E36" i="5"/>
  <c r="I36" i="5"/>
  <c r="M36" i="5"/>
  <c r="Q36" i="5"/>
  <c r="D36" i="6"/>
  <c r="H36" i="6"/>
  <c r="L36" i="6"/>
  <c r="P36" i="6"/>
  <c r="C36" i="7"/>
  <c r="G36" i="7"/>
  <c r="K36" i="7"/>
  <c r="O36" i="7"/>
  <c r="D31" i="5"/>
  <c r="G31" i="5" l="1"/>
  <c r="L36" i="8" l="1"/>
  <c r="N36" i="8"/>
  <c r="P36" i="8"/>
  <c r="Q36" i="8"/>
  <c r="E36" i="8"/>
  <c r="I36" i="8"/>
  <c r="D36" i="8"/>
  <c r="K36" i="8"/>
  <c r="F36" i="8"/>
  <c r="M36" i="8"/>
  <c r="H36" i="8"/>
  <c r="O36" i="8"/>
  <c r="J36" i="8"/>
  <c r="G36" i="8" l="1"/>
  <c r="C36" i="8" l="1"/>
  <c r="D36" i="4" l="1"/>
  <c r="E36" i="4"/>
  <c r="F36" i="4"/>
  <c r="G36" i="4"/>
  <c r="H36" i="4"/>
  <c r="I36" i="4"/>
  <c r="J36" i="4"/>
  <c r="K36" i="4"/>
  <c r="L36" i="4"/>
  <c r="M36" i="4"/>
  <c r="N36" i="4"/>
  <c r="O36" i="4"/>
  <c r="P36" i="4"/>
  <c r="C36" i="4"/>
  <c r="C31" i="4"/>
  <c r="D31" i="4"/>
  <c r="E31" i="4"/>
  <c r="F31" i="4"/>
  <c r="G31" i="4"/>
  <c r="H31" i="4"/>
  <c r="I31" i="4"/>
  <c r="J31" i="4"/>
  <c r="K31" i="4"/>
  <c r="L31" i="4"/>
  <c r="M31" i="4"/>
  <c r="N31" i="4"/>
  <c r="O31" i="4"/>
  <c r="P31" i="4"/>
  <c r="Q31" i="4"/>
  <c r="J37" i="9"/>
  <c r="I37" i="9"/>
  <c r="H37" i="9"/>
  <c r="G37" i="9"/>
  <c r="F37" i="9"/>
  <c r="E37" i="9"/>
  <c r="D37" i="9"/>
  <c r="C37" i="9"/>
  <c r="C37" i="4" l="1"/>
  <c r="K35" i="9"/>
  <c r="K36" i="9"/>
  <c r="K34" i="9"/>
  <c r="G33" i="36"/>
  <c r="G34" i="36"/>
  <c r="G35" i="36"/>
  <c r="D34" i="36"/>
  <c r="D33" i="36"/>
  <c r="D35" i="36"/>
  <c r="H33" i="36"/>
  <c r="H35" i="36"/>
  <c r="H34" i="36"/>
  <c r="E33" i="36"/>
  <c r="E35" i="36"/>
  <c r="E34" i="36"/>
  <c r="F33" i="36"/>
  <c r="F34" i="36"/>
  <c r="F35" i="36"/>
  <c r="J35" i="36"/>
  <c r="J33" i="36"/>
  <c r="J34" i="36"/>
  <c r="C33" i="36"/>
  <c r="C34" i="36"/>
  <c r="C35" i="36"/>
  <c r="I33" i="36"/>
  <c r="I34" i="36"/>
  <c r="I35" i="36"/>
  <c r="K37" i="4"/>
  <c r="G37" i="4"/>
  <c r="D37" i="4"/>
  <c r="O37" i="4"/>
  <c r="J37" i="4"/>
  <c r="P37" i="4"/>
  <c r="I37" i="4"/>
  <c r="N37" i="4"/>
  <c r="H37" i="4"/>
  <c r="F37" i="4"/>
  <c r="L37" i="4"/>
  <c r="M37" i="4"/>
  <c r="E37" i="4"/>
  <c r="I36" i="36" l="1"/>
  <c r="J36" i="36"/>
  <c r="H36" i="36"/>
  <c r="F36" i="36"/>
  <c r="G36" i="36"/>
  <c r="D36" i="36"/>
  <c r="E36" i="36"/>
  <c r="C36" i="36"/>
  <c r="K37" i="9"/>
  <c r="F31" i="9"/>
  <c r="F30" i="9"/>
  <c r="F29" i="9"/>
  <c r="F28" i="9"/>
  <c r="F27" i="9"/>
  <c r="F26" i="9"/>
  <c r="F25" i="9"/>
  <c r="F24" i="9"/>
  <c r="F23" i="9"/>
  <c r="F22" i="9"/>
  <c r="F21" i="9"/>
  <c r="F20" i="9"/>
  <c r="F19" i="9"/>
  <c r="F18" i="9"/>
  <c r="F17" i="9"/>
  <c r="F16" i="9"/>
  <c r="F15" i="9"/>
  <c r="F14" i="9"/>
  <c r="F13" i="9"/>
  <c r="F12" i="9"/>
  <c r="F11" i="9"/>
  <c r="F10" i="9"/>
  <c r="F9" i="9"/>
  <c r="F8" i="9"/>
  <c r="I31" i="9"/>
  <c r="I30" i="9"/>
  <c r="I29" i="9"/>
  <c r="I28" i="9"/>
  <c r="I27" i="9"/>
  <c r="I26" i="9"/>
  <c r="I25" i="9"/>
  <c r="I24" i="9"/>
  <c r="I23" i="9"/>
  <c r="I22" i="9"/>
  <c r="I21" i="9"/>
  <c r="I20" i="9"/>
  <c r="I19" i="9"/>
  <c r="I18" i="9"/>
  <c r="I17" i="9"/>
  <c r="I16" i="9"/>
  <c r="I15" i="9"/>
  <c r="I14" i="9"/>
  <c r="I13" i="9"/>
  <c r="I12" i="9"/>
  <c r="I11" i="9"/>
  <c r="I10" i="9"/>
  <c r="I9" i="9"/>
  <c r="I8" i="9"/>
  <c r="E31" i="9"/>
  <c r="E30" i="9"/>
  <c r="E29" i="9"/>
  <c r="E28" i="9"/>
  <c r="E27" i="9"/>
  <c r="E26" i="9"/>
  <c r="E25" i="9"/>
  <c r="E24" i="9"/>
  <c r="E23" i="9"/>
  <c r="E22" i="9"/>
  <c r="E21" i="9"/>
  <c r="E20" i="9"/>
  <c r="E19" i="9"/>
  <c r="E18" i="9"/>
  <c r="E17" i="9"/>
  <c r="E16" i="9"/>
  <c r="E15" i="9"/>
  <c r="E14" i="9"/>
  <c r="E13" i="9"/>
  <c r="E12" i="9"/>
  <c r="E11" i="9"/>
  <c r="E10" i="9"/>
  <c r="E9" i="9"/>
  <c r="E8" i="9"/>
  <c r="H31" i="6" l="1"/>
  <c r="H8" i="8"/>
  <c r="L8" i="8"/>
  <c r="P8" i="8"/>
  <c r="E9" i="8"/>
  <c r="I9" i="8"/>
  <c r="M9" i="8"/>
  <c r="Q9" i="8"/>
  <c r="F10" i="8"/>
  <c r="J10" i="8"/>
  <c r="N10" i="8"/>
  <c r="C11" i="8"/>
  <c r="G11" i="8"/>
  <c r="K11" i="8"/>
  <c r="O11" i="8"/>
  <c r="H12" i="8"/>
  <c r="L12" i="8"/>
  <c r="P12" i="8"/>
  <c r="E13" i="8"/>
  <c r="I13" i="8"/>
  <c r="M13" i="8"/>
  <c r="Q13" i="8"/>
  <c r="F14" i="8"/>
  <c r="J14" i="8"/>
  <c r="N14" i="8"/>
  <c r="C15" i="8"/>
  <c r="G15" i="8"/>
  <c r="K15" i="8"/>
  <c r="O15" i="8"/>
  <c r="H16" i="8"/>
  <c r="L16" i="8"/>
  <c r="P16" i="8"/>
  <c r="E17" i="8"/>
  <c r="I17" i="8"/>
  <c r="M17" i="8"/>
  <c r="Q17" i="8"/>
  <c r="F18" i="8"/>
  <c r="J18" i="8"/>
  <c r="N18" i="8"/>
  <c r="C19" i="8"/>
  <c r="G19" i="8"/>
  <c r="K19" i="8"/>
  <c r="O19" i="8"/>
  <c r="H20" i="8"/>
  <c r="L20" i="8"/>
  <c r="P20" i="8"/>
  <c r="E21" i="8"/>
  <c r="I21" i="8"/>
  <c r="M21" i="8"/>
  <c r="Q21" i="8"/>
  <c r="F22" i="8"/>
  <c r="J22" i="8"/>
  <c r="N22" i="8"/>
  <c r="C23" i="8"/>
  <c r="G23" i="8"/>
  <c r="K23" i="8"/>
  <c r="O23" i="8"/>
  <c r="H24" i="8"/>
  <c r="L24" i="8"/>
  <c r="P24" i="8"/>
  <c r="E25" i="8"/>
  <c r="I25" i="8"/>
  <c r="M25" i="8"/>
  <c r="Q25" i="8"/>
  <c r="F26" i="8"/>
  <c r="J26" i="8"/>
  <c r="N26" i="8"/>
  <c r="C27" i="8"/>
  <c r="G27" i="8"/>
  <c r="K27" i="8"/>
  <c r="O27" i="8"/>
  <c r="H28" i="8"/>
  <c r="L28" i="8"/>
  <c r="P28" i="8"/>
  <c r="E29" i="8"/>
  <c r="I29" i="8"/>
  <c r="M29" i="8"/>
  <c r="Q29" i="8"/>
  <c r="F30" i="8"/>
  <c r="J30" i="8"/>
  <c r="N30" i="8"/>
  <c r="E31" i="45"/>
  <c r="Q31" i="45"/>
  <c r="E31" i="6"/>
  <c r="G29" i="8"/>
  <c r="N31" i="6"/>
  <c r="I31" i="45"/>
  <c r="M31" i="45"/>
  <c r="K31" i="6"/>
  <c r="P7" i="8"/>
  <c r="E8" i="8"/>
  <c r="I8" i="8"/>
  <c r="M8" i="8"/>
  <c r="Q8" i="8"/>
  <c r="F9" i="8"/>
  <c r="J9" i="8"/>
  <c r="N9" i="8"/>
  <c r="C10" i="8"/>
  <c r="G10" i="8"/>
  <c r="K10" i="8"/>
  <c r="O10" i="8"/>
  <c r="H11" i="8"/>
  <c r="L11" i="8"/>
  <c r="P11" i="8"/>
  <c r="E12" i="8"/>
  <c r="I12" i="8"/>
  <c r="M12" i="8"/>
  <c r="Q12" i="8"/>
  <c r="F13" i="8"/>
  <c r="J13" i="8"/>
  <c r="N13" i="8"/>
  <c r="C14" i="8"/>
  <c r="G14" i="8"/>
  <c r="K14" i="8"/>
  <c r="O14" i="8"/>
  <c r="H15" i="8"/>
  <c r="L15" i="8"/>
  <c r="P15" i="8"/>
  <c r="E16" i="8"/>
  <c r="I16" i="8"/>
  <c r="M16" i="8"/>
  <c r="Q16" i="8"/>
  <c r="F17" i="8"/>
  <c r="J17" i="8"/>
  <c r="N17" i="8"/>
  <c r="C18" i="8"/>
  <c r="G18" i="8"/>
  <c r="K18" i="8"/>
  <c r="O18" i="8"/>
  <c r="H19" i="8"/>
  <c r="L19" i="8"/>
  <c r="P19" i="8"/>
  <c r="E20" i="8"/>
  <c r="I20" i="8"/>
  <c r="M20" i="8"/>
  <c r="Q20" i="8"/>
  <c r="F21" i="8"/>
  <c r="J21" i="8"/>
  <c r="N21" i="8"/>
  <c r="C22" i="8"/>
  <c r="G22" i="8"/>
  <c r="K22" i="8"/>
  <c r="O22" i="8"/>
  <c r="H23" i="8"/>
  <c r="L23" i="8"/>
  <c r="P23" i="8"/>
  <c r="E24" i="8"/>
  <c r="I24" i="8"/>
  <c r="M24" i="8"/>
  <c r="Q24" i="8"/>
  <c r="F25" i="8"/>
  <c r="J25" i="8"/>
  <c r="N25" i="8"/>
  <c r="C26" i="8"/>
  <c r="G26" i="8"/>
  <c r="K26" i="8"/>
  <c r="O26" i="8"/>
  <c r="H27" i="8"/>
  <c r="L27" i="8"/>
  <c r="P27" i="8"/>
  <c r="E28" i="8"/>
  <c r="I28" i="8"/>
  <c r="M28" i="8"/>
  <c r="Q28" i="8"/>
  <c r="F29" i="8"/>
  <c r="J29" i="8"/>
  <c r="N29" i="8"/>
  <c r="C30" i="8"/>
  <c r="G30" i="8"/>
  <c r="K30" i="8"/>
  <c r="O30" i="8"/>
  <c r="L31" i="7"/>
  <c r="P31" i="7"/>
  <c r="E7" i="8"/>
  <c r="I7" i="8"/>
  <c r="M7" i="8"/>
  <c r="Q7" i="8"/>
  <c r="F8" i="8"/>
  <c r="J8" i="8"/>
  <c r="N8" i="8"/>
  <c r="C9" i="8"/>
  <c r="G9" i="8"/>
  <c r="K9" i="8"/>
  <c r="O9" i="8"/>
  <c r="H10" i="8"/>
  <c r="L10" i="8"/>
  <c r="P10" i="8"/>
  <c r="E11" i="8"/>
  <c r="I11" i="8"/>
  <c r="M11" i="8"/>
  <c r="Q11" i="8"/>
  <c r="F12" i="8"/>
  <c r="J12" i="8"/>
  <c r="N12" i="8"/>
  <c r="C13" i="8"/>
  <c r="G13" i="8"/>
  <c r="K13" i="8"/>
  <c r="O13" i="8"/>
  <c r="H14" i="8"/>
  <c r="L14" i="8"/>
  <c r="P14" i="8"/>
  <c r="E15" i="8"/>
  <c r="I15" i="8"/>
  <c r="M15" i="8"/>
  <c r="Q15" i="8"/>
  <c r="F16" i="8"/>
  <c r="J16" i="8"/>
  <c r="N16" i="8"/>
  <c r="C17" i="8"/>
  <c r="G17" i="8"/>
  <c r="K17" i="8"/>
  <c r="O17" i="8"/>
  <c r="H18" i="8"/>
  <c r="L18" i="8"/>
  <c r="P18" i="8"/>
  <c r="E19" i="8"/>
  <c r="I19" i="8"/>
  <c r="M19" i="8"/>
  <c r="Q19" i="8"/>
  <c r="F20" i="8"/>
  <c r="J20" i="8"/>
  <c r="N20" i="8"/>
  <c r="C21" i="8"/>
  <c r="G21" i="8"/>
  <c r="K21" i="8"/>
  <c r="O21" i="8"/>
  <c r="H22" i="8"/>
  <c r="L22" i="8"/>
  <c r="P22" i="8"/>
  <c r="E23" i="8"/>
  <c r="I23" i="8"/>
  <c r="M23" i="8"/>
  <c r="Q23" i="8"/>
  <c r="F24" i="8"/>
  <c r="J24" i="8"/>
  <c r="N24" i="8"/>
  <c r="C25" i="8"/>
  <c r="G25" i="8"/>
  <c r="K25" i="8"/>
  <c r="O25" i="8"/>
  <c r="H26" i="8"/>
  <c r="L26" i="8"/>
  <c r="P26" i="8"/>
  <c r="E27" i="8"/>
  <c r="I27" i="8"/>
  <c r="M27" i="8"/>
  <c r="Q27" i="8"/>
  <c r="F28" i="8"/>
  <c r="J28" i="8"/>
  <c r="N28" i="8"/>
  <c r="C29" i="8"/>
  <c r="K29" i="8"/>
  <c r="O29" i="8"/>
  <c r="H30" i="8"/>
  <c r="L30" i="8"/>
  <c r="P30" i="8"/>
  <c r="E31" i="7"/>
  <c r="I31" i="7"/>
  <c r="K8" i="8"/>
  <c r="O8" i="8"/>
  <c r="H9" i="8"/>
  <c r="L9" i="8"/>
  <c r="P9" i="8"/>
  <c r="E10" i="8"/>
  <c r="I10" i="8"/>
  <c r="M10" i="8"/>
  <c r="Q10" i="8"/>
  <c r="F11" i="8"/>
  <c r="J11" i="8"/>
  <c r="N11" i="8"/>
  <c r="C12" i="8"/>
  <c r="G12" i="8"/>
  <c r="K12" i="8"/>
  <c r="O12" i="8"/>
  <c r="H13" i="8"/>
  <c r="L13" i="8"/>
  <c r="P13" i="8"/>
  <c r="E14" i="8"/>
  <c r="I14" i="8"/>
  <c r="M14" i="8"/>
  <c r="Q14" i="8"/>
  <c r="F15" i="8"/>
  <c r="J15" i="8"/>
  <c r="N15" i="8"/>
  <c r="C16" i="8"/>
  <c r="G16" i="8"/>
  <c r="K16" i="8"/>
  <c r="O16" i="8"/>
  <c r="H17" i="8"/>
  <c r="L17" i="8"/>
  <c r="P17" i="8"/>
  <c r="E18" i="8"/>
  <c r="I18" i="8"/>
  <c r="M18" i="8"/>
  <c r="Q18" i="8"/>
  <c r="F19" i="8"/>
  <c r="J19" i="8"/>
  <c r="N19" i="8"/>
  <c r="C20" i="8"/>
  <c r="G20" i="8"/>
  <c r="K20" i="8"/>
  <c r="O20" i="8"/>
  <c r="H21" i="8"/>
  <c r="L21" i="8"/>
  <c r="P21" i="8"/>
  <c r="E22" i="8"/>
  <c r="I22" i="8"/>
  <c r="M22" i="8"/>
  <c r="Q22" i="8"/>
  <c r="F23" i="8"/>
  <c r="J23" i="8"/>
  <c r="N23" i="8"/>
  <c r="C24" i="8"/>
  <c r="G24" i="8"/>
  <c r="K24" i="8"/>
  <c r="O24" i="8"/>
  <c r="H25" i="8"/>
  <c r="L25" i="8"/>
  <c r="P25" i="8"/>
  <c r="E26" i="8"/>
  <c r="I26" i="8"/>
  <c r="M26" i="8"/>
  <c r="Q26" i="8"/>
  <c r="F27" i="8"/>
  <c r="J27" i="8"/>
  <c r="N27" i="8"/>
  <c r="C28" i="8"/>
  <c r="G28" i="8"/>
  <c r="K28" i="8"/>
  <c r="O28" i="8"/>
  <c r="H29" i="8"/>
  <c r="L29" i="8"/>
  <c r="P29" i="8"/>
  <c r="E30" i="8"/>
  <c r="I30" i="8"/>
  <c r="M30" i="8"/>
  <c r="Q30" i="8"/>
  <c r="D7" i="9"/>
  <c r="D31" i="41"/>
  <c r="D6" i="8"/>
  <c r="H6" i="8"/>
  <c r="H31" i="41"/>
  <c r="L6" i="8"/>
  <c r="L31" i="41"/>
  <c r="P6" i="8"/>
  <c r="P31" i="41"/>
  <c r="D11" i="9"/>
  <c r="J11" i="9" s="1"/>
  <c r="D10" i="8"/>
  <c r="D19" i="9"/>
  <c r="J19" i="9" s="1"/>
  <c r="D18" i="8"/>
  <c r="D27" i="9"/>
  <c r="J27" i="9" s="1"/>
  <c r="D26" i="8"/>
  <c r="E6" i="8"/>
  <c r="E31" i="41"/>
  <c r="M6" i="8"/>
  <c r="M31" i="41"/>
  <c r="Q6" i="8"/>
  <c r="Q31" i="41"/>
  <c r="J7" i="8"/>
  <c r="N7" i="8"/>
  <c r="G8" i="8"/>
  <c r="D18" i="9"/>
  <c r="J18" i="9" s="1"/>
  <c r="D17" i="8"/>
  <c r="D22" i="9"/>
  <c r="J22" i="9" s="1"/>
  <c r="D21" i="8"/>
  <c r="D30" i="9"/>
  <c r="J30" i="9" s="1"/>
  <c r="D29" i="8"/>
  <c r="J31" i="7"/>
  <c r="Q31" i="7"/>
  <c r="F31" i="45"/>
  <c r="J31" i="45"/>
  <c r="L31" i="6"/>
  <c r="F6" i="8"/>
  <c r="F31" i="41"/>
  <c r="C7" i="8"/>
  <c r="C6" i="8"/>
  <c r="C31" i="41"/>
  <c r="G6" i="8"/>
  <c r="G31" i="41"/>
  <c r="K6" i="8"/>
  <c r="K31" i="41"/>
  <c r="O6" i="8"/>
  <c r="O31" i="41"/>
  <c r="D8" i="9"/>
  <c r="J8" i="9" s="1"/>
  <c r="D7" i="8"/>
  <c r="H7" i="8"/>
  <c r="L7" i="8"/>
  <c r="D12" i="9"/>
  <c r="J12" i="9" s="1"/>
  <c r="D11" i="8"/>
  <c r="D16" i="9"/>
  <c r="J16" i="9" s="1"/>
  <c r="D15" i="8"/>
  <c r="D20" i="9"/>
  <c r="J20" i="9" s="1"/>
  <c r="D19" i="8"/>
  <c r="D24" i="9"/>
  <c r="J24" i="9" s="1"/>
  <c r="D23" i="8"/>
  <c r="D28" i="9"/>
  <c r="J28" i="9" s="1"/>
  <c r="D27" i="8"/>
  <c r="E7" i="9"/>
  <c r="D31" i="7"/>
  <c r="H31" i="7"/>
  <c r="O31" i="7"/>
  <c r="I7" i="9"/>
  <c r="D31" i="45"/>
  <c r="H31" i="45"/>
  <c r="L31" i="45"/>
  <c r="P31" i="45"/>
  <c r="F7" i="9"/>
  <c r="D31" i="6"/>
  <c r="G31" i="6"/>
  <c r="J31" i="6"/>
  <c r="Q31" i="6"/>
  <c r="D15" i="9"/>
  <c r="J15" i="9" s="1"/>
  <c r="D14" i="8"/>
  <c r="D23" i="9"/>
  <c r="J23" i="9" s="1"/>
  <c r="D22" i="8"/>
  <c r="D31" i="9"/>
  <c r="J31" i="9" s="1"/>
  <c r="D30" i="8"/>
  <c r="I6" i="8"/>
  <c r="I31" i="41"/>
  <c r="F7" i="8"/>
  <c r="C8" i="8"/>
  <c r="D10" i="9"/>
  <c r="J10" i="9" s="1"/>
  <c r="D9" i="8"/>
  <c r="D14" i="9"/>
  <c r="J14" i="9" s="1"/>
  <c r="D13" i="8"/>
  <c r="D26" i="9"/>
  <c r="J26" i="9" s="1"/>
  <c r="D25" i="8"/>
  <c r="F31" i="7"/>
  <c r="M31" i="7"/>
  <c r="N31" i="45"/>
  <c r="I31" i="6"/>
  <c r="O31" i="6"/>
  <c r="J6" i="8"/>
  <c r="J31" i="41"/>
  <c r="N6" i="8"/>
  <c r="N31" i="41"/>
  <c r="G7" i="8"/>
  <c r="K7" i="8"/>
  <c r="O7" i="8"/>
  <c r="D9" i="9"/>
  <c r="J9" i="9" s="1"/>
  <c r="D8" i="8"/>
  <c r="D13" i="9"/>
  <c r="J13" i="9" s="1"/>
  <c r="D12" i="8"/>
  <c r="D17" i="9"/>
  <c r="J17" i="9" s="1"/>
  <c r="D16" i="8"/>
  <c r="D21" i="9"/>
  <c r="J21" i="9" s="1"/>
  <c r="D20" i="8"/>
  <c r="D25" i="9"/>
  <c r="J25" i="9" s="1"/>
  <c r="D24" i="8"/>
  <c r="D29" i="9"/>
  <c r="J29" i="9" s="1"/>
  <c r="D28" i="8"/>
  <c r="C31" i="7"/>
  <c r="K31" i="7"/>
  <c r="N31" i="7"/>
  <c r="C31" i="45"/>
  <c r="G31" i="45"/>
  <c r="K31" i="45"/>
  <c r="O31" i="45"/>
  <c r="C31" i="6"/>
  <c r="F31" i="6"/>
  <c r="M31" i="6"/>
  <c r="P31" i="6"/>
  <c r="J7" i="9" l="1"/>
  <c r="P31" i="8"/>
  <c r="M31" i="8"/>
  <c r="N31" i="8"/>
  <c r="I31" i="8"/>
  <c r="G31" i="7"/>
  <c r="C31" i="8"/>
  <c r="Q31" i="8"/>
  <c r="E31" i="8"/>
  <c r="F31" i="8"/>
  <c r="D31" i="8"/>
  <c r="F32" i="9"/>
  <c r="I32" i="9"/>
  <c r="I19" i="36" s="1"/>
  <c r="H31" i="8"/>
  <c r="K31" i="8"/>
  <c r="J31" i="8"/>
  <c r="L31" i="8"/>
  <c r="E32" i="9"/>
  <c r="E19" i="36" s="1"/>
  <c r="O31" i="8"/>
  <c r="G31" i="8"/>
  <c r="D32" i="9"/>
  <c r="D19" i="36" s="1"/>
  <c r="F20" i="36" l="1"/>
  <c r="F17" i="36"/>
  <c r="F10" i="36"/>
  <c r="F8" i="36"/>
  <c r="F27" i="36"/>
  <c r="F13" i="36"/>
  <c r="F29" i="36"/>
  <c r="F28" i="36"/>
  <c r="F14" i="36"/>
  <c r="F21" i="36"/>
  <c r="F18" i="36"/>
  <c r="F25" i="36"/>
  <c r="F30" i="36"/>
  <c r="F16" i="36"/>
  <c r="F23" i="36"/>
  <c r="F22" i="36"/>
  <c r="F12" i="36"/>
  <c r="F6" i="36"/>
  <c r="F26" i="36"/>
  <c r="F7" i="36"/>
  <c r="F15" i="36"/>
  <c r="F24" i="36"/>
  <c r="F11" i="36"/>
  <c r="F9" i="36"/>
  <c r="D11" i="36"/>
  <c r="D21" i="36"/>
  <c r="D24" i="36"/>
  <c r="D7" i="36"/>
  <c r="D20" i="36"/>
  <c r="D23" i="36"/>
  <c r="D25" i="36"/>
  <c r="D30" i="36"/>
  <c r="D14" i="36"/>
  <c r="D22" i="36"/>
  <c r="J32" i="9"/>
  <c r="K10" i="9" s="1"/>
  <c r="D8" i="36"/>
  <c r="D15" i="36"/>
  <c r="D29" i="36"/>
  <c r="D26" i="36"/>
  <c r="D6" i="36"/>
  <c r="D9" i="36"/>
  <c r="D10" i="36"/>
  <c r="F19" i="36"/>
  <c r="D17" i="36"/>
  <c r="D13" i="36"/>
  <c r="D16" i="36"/>
  <c r="D27" i="36"/>
  <c r="E16" i="36"/>
  <c r="E26" i="36"/>
  <c r="E13" i="36"/>
  <c r="E12" i="36"/>
  <c r="E27" i="36"/>
  <c r="E7" i="36"/>
  <c r="E14" i="36"/>
  <c r="E9" i="36"/>
  <c r="E10" i="36"/>
  <c r="E8" i="36"/>
  <c r="E20" i="36"/>
  <c r="E6" i="36"/>
  <c r="E23" i="36"/>
  <c r="E29" i="36"/>
  <c r="E22" i="36"/>
  <c r="E24" i="36"/>
  <c r="E17" i="36"/>
  <c r="E11" i="36"/>
  <c r="E15" i="36"/>
  <c r="E28" i="36"/>
  <c r="E18" i="36"/>
  <c r="E25" i="36"/>
  <c r="E30" i="36"/>
  <c r="E21" i="36"/>
  <c r="D12" i="36"/>
  <c r="D28" i="36"/>
  <c r="D18" i="36"/>
  <c r="I29" i="36"/>
  <c r="I25" i="36"/>
  <c r="I30" i="36"/>
  <c r="I12" i="36"/>
  <c r="I18" i="36"/>
  <c r="I28" i="36"/>
  <c r="I17" i="36"/>
  <c r="I22" i="36"/>
  <c r="I6" i="36"/>
  <c r="I11" i="36"/>
  <c r="I20" i="36"/>
  <c r="I24" i="36"/>
  <c r="I7" i="36"/>
  <c r="I14" i="36"/>
  <c r="I9" i="36"/>
  <c r="I8" i="36"/>
  <c r="I15" i="36"/>
  <c r="I10" i="36"/>
  <c r="I23" i="36"/>
  <c r="I16" i="36"/>
  <c r="I13" i="36"/>
  <c r="I21" i="36"/>
  <c r="I26" i="36"/>
  <c r="I27" i="36"/>
  <c r="J28" i="36" l="1"/>
  <c r="K20" i="9"/>
  <c r="J14" i="36"/>
  <c r="K21" i="9"/>
  <c r="K30" i="9"/>
  <c r="J10" i="36"/>
  <c r="J20" i="36"/>
  <c r="K8" i="9"/>
  <c r="J30" i="36"/>
  <c r="J21" i="36"/>
  <c r="K22" i="9"/>
  <c r="K9" i="9"/>
  <c r="K28" i="9"/>
  <c r="K15" i="9"/>
  <c r="J27" i="36"/>
  <c r="K7" i="9"/>
  <c r="K17" i="9"/>
  <c r="K31" i="9"/>
  <c r="D31" i="36"/>
  <c r="E31" i="36"/>
  <c r="J24" i="36"/>
  <c r="J16" i="36"/>
  <c r="J9" i="36"/>
  <c r="J8" i="36"/>
  <c r="J18" i="36"/>
  <c r="J12" i="36"/>
  <c r="K13" i="9"/>
  <c r="K18" i="9"/>
  <c r="K14" i="9"/>
  <c r="K12" i="9"/>
  <c r="K27" i="9"/>
  <c r="I31" i="36"/>
  <c r="J13" i="36"/>
  <c r="J26" i="36"/>
  <c r="K29" i="9"/>
  <c r="J19" i="36"/>
  <c r="K25" i="9"/>
  <c r="J7" i="36"/>
  <c r="K24" i="9"/>
  <c r="J17" i="36"/>
  <c r="F31" i="36"/>
  <c r="J6" i="36"/>
  <c r="J15" i="36"/>
  <c r="K19" i="9"/>
  <c r="J29" i="36"/>
  <c r="J25" i="36"/>
  <c r="J22" i="36"/>
  <c r="J23" i="36"/>
  <c r="J11" i="36"/>
  <c r="K23" i="9"/>
  <c r="K11" i="9"/>
  <c r="K26" i="9"/>
  <c r="K16" i="9"/>
  <c r="K32" i="9" l="1"/>
  <c r="J31" i="36"/>
  <c r="X5" i="20"/>
  <c r="M5" i="20"/>
  <c r="Q5" i="20"/>
  <c r="S5" i="20" s="1"/>
</calcChain>
</file>

<file path=xl/sharedStrings.xml><?xml version="1.0" encoding="utf-8"?>
<sst xmlns="http://schemas.openxmlformats.org/spreadsheetml/2006/main" count="1865" uniqueCount="316">
  <si>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</si>
  <si>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</si>
  <si>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</si>
  <si>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</si>
  <si>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</si>
  <si>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</si>
  <si>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</si>
  <si>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</si>
  <si>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</si>
  <si>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</si>
  <si>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</si>
  <si>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</si>
  <si>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</si>
  <si>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</si>
  <si>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</si>
  <si>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</si>
  <si>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</si>
  <si>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</si>
  <si>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</si>
  <si>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</si>
  <si>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</si>
  <si>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</si>
  <si>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</si>
  <si>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</si>
  <si>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</si>
  <si>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</si>
  <si>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</si>
  <si>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</si>
  <si>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</si>
  <si>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</si>
  <si>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</si>
  <si>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</si>
  <si>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</si>
  <si>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</si>
  <si>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</si>
  <si>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</si>
  <si>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</si>
  <si>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</si>
  <si>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</si>
  <si>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</si>
  <si>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</si>
  <si>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</si>
  <si>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</si>
  <si>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</si>
  <si>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</si>
  <si>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</si>
  <si>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</si>
  <si>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</si>
  <si>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</si>
  <si>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</si>
  <si>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</si>
  <si>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</si>
  <si>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</si>
  <si>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</si>
  <si>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</si>
  <si>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</si>
  <si>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</si>
  <si>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</si>
  <si>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</si>
  <si>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</si>
  <si>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</si>
  <si>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</si>
  <si>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</si>
  <si>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</si>
  <si>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</si>
  <si>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</si>
  <si>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</si>
  <si>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</si>
  <si>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</si>
  <si>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</si>
  <si>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</si>
  <si>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</si>
  <si>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</si>
  <si>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</si>
  <si>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</si>
  <si>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</si>
  <si>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</si>
  <si>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</si>
  <si>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</si>
  <si>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</si>
  <si>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</si>
  <si>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</si>
  <si>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</si>
  <si>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</si>
  <si>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</si>
  <si>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</si>
  <si>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</si>
  <si>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</si>
  <si>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</si>
  <si>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</si>
  <si>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</si>
  <si>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</si>
  <si>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</si>
  <si>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</si>
  <si>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</si>
  <si>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</si>
  <si>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</si>
  <si>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</si>
  <si>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</si>
  <si>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</si>
  <si>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</si>
  <si>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</si>
  <si>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</si>
  <si>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</si>
  <si>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</si>
  <si>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</si>
  <si>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</si>
  <si>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</si>
  <si>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</si>
  <si>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</si>
  <si>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</si>
  <si>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</si>
  <si>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</si>
  <si>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</si>
  <si>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</si>
  <si>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</si>
  <si>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</si>
  <si>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</si>
  <si>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</si>
  <si>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</si>
  <si>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</si>
  <si>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</si>
  <si>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</si>
  <si>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</si>
  <si>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</si>
  <si>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</si>
  <si>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</si>
  <si>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</si>
  <si>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</si>
  <si>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</si>
  <si>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</si>
  <si>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</si>
  <si>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</si>
  <si>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</si>
  <si>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</si>
  <si>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</si>
  <si>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</si>
  <si>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</si>
  <si>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</si>
  <si>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</si>
  <si>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</si>
  <si>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</si>
  <si>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</si>
  <si>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</si>
  <si>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BARCLAYS LIFE</t>
  </si>
  <si>
    <t>ALLIANZ INSURANCE COMPANY</t>
  </si>
  <si>
    <t>TABLE OF CONTENTS</t>
  </si>
  <si>
    <t>Link</t>
  </si>
  <si>
    <t>Description</t>
  </si>
  <si>
    <t>INSURANCE REGULATORY AUTHORITY</t>
  </si>
  <si>
    <t>Quarterly</t>
  </si>
  <si>
    <t>Annual</t>
  </si>
  <si>
    <t>Quarterly (Unaudited)</t>
  </si>
  <si>
    <t>QUARTER</t>
  </si>
  <si>
    <t>BRITAM LIFE ASSURANCE</t>
  </si>
  <si>
    <t>SANLAM LIFE ASSURANCE</t>
  </si>
  <si>
    <t xml:space="preserve"> YEAR</t>
  </si>
  <si>
    <t>PIONEER INSURANCE COMPANY</t>
  </si>
  <si>
    <t>SANLAM INSURANE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</si>
  <si>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</si>
  <si>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</si>
  <si>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</si>
  <si>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</si>
  <si>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</si>
  <si>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</si>
  <si>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</si>
  <si>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</si>
  <si>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</si>
  <si>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</si>
  <si>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</si>
  <si>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</si>
  <si>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</si>
  <si>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</si>
  <si>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</si>
  <si>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</si>
  <si>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</si>
  <si>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</si>
  <si>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</si>
  <si>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</si>
  <si>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</si>
  <si>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</si>
  <si>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</si>
  <si>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</si>
  <si>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</si>
  <si>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</si>
  <si>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</si>
  <si>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</si>
  <si>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</si>
  <si>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</si>
  <si>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</si>
  <si>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</si>
  <si>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</si>
  <si>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</si>
  <si>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</si>
  <si>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</si>
  <si>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</si>
  <si>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</si>
  <si>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</si>
  <si>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</si>
  <si>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</si>
  <si>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</si>
  <si>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</si>
  <si>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</si>
  <si>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</si>
  <si>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</si>
  <si>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</si>
  <si>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</si>
  <si>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</si>
  <si>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</si>
  <si>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</si>
  <si>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</si>
  <si>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</si>
  <si>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</si>
  <si>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</si>
  <si>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</si>
  <si>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</si>
  <si>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</si>
  <si>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</si>
  <si>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</si>
  <si>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</si>
  <si>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</si>
  <si>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</si>
  <si>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</si>
  <si>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</si>
  <si>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</si>
  <si>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</si>
  <si>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</si>
  <si>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</si>
  <si>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</si>
  <si>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</si>
  <si>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</si>
  <si>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</si>
  <si>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</si>
  <si>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</si>
  <si>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</si>
  <si>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</si>
  <si>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</si>
  <si>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</si>
  <si>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</si>
  <si>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</si>
  <si>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</si>
  <si>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</si>
  <si>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</si>
  <si>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</si>
  <si>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</si>
  <si>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</si>
  <si>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</si>
  <si>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</si>
  <si>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</si>
  <si>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</si>
  <si>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</si>
  <si>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</si>
  <si>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</si>
  <si>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</si>
  <si>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</si>
  <si>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</si>
  <si>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</si>
  <si>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METROPOLITAN CANNON GENERAL</t>
  </si>
  <si>
    <t>APPENDIX 1: SUMMARY OF GENERAL INSURANCE BUSINESS PROFIT &amp; LOSS ACCOUNTS FOR THE PERIOD ENDED 31.12.2018</t>
  </si>
  <si>
    <t>APPENDIX 2: SUMMARY OF LONG TERM INSURANCE BUSINESS PROFIT &amp; LOSS ACCOUNTS  FOR THE PERIOD ENDED 31.12.2018</t>
  </si>
  <si>
    <t>APPENDIX 5: SUMMARY OF LIFE ASSURANCE BUSINESS REVENUE ACCOUNTS FOR THE PERIOD ENDED 31.12.2018</t>
  </si>
  <si>
    <t>APPENDIX 6: SUMMARY OF ANNUITIES BUSINESS REVENUE ACCOUNTS FOR THE PERIOD ENDED 31.12.2018</t>
  </si>
  <si>
    <t>APPENDIX 7: SUMMARY OF GROUP LIFE BUSINESS REVENUE ACCOUNTS FOR THE PERIOD ENDED 31.12.2018</t>
  </si>
  <si>
    <t>APPENDIX 8: SUMMARY OF GROUP CREDIT BUSINESS REVENUE ACCOUNTS FOR THE PERIOD ENDED 31.12.2018</t>
  </si>
  <si>
    <t>APPENDIX 9: SUMMARY OF INVESTMENTS BUSINESS REVENUE ACCOUNTS FOR THE PERIOD ENDED 31.12.2018</t>
  </si>
  <si>
    <t>APPENDIX 10: SUMMARY OF PERMANENT HEALTH BUSINESS REVENUE ACCOUNTS FOR THE PERIOD ENDED 31.12.2018</t>
  </si>
  <si>
    <t>APPENDIX 11: SUMMARY OF PENSIONS BUSINESS REVENUE ACCOUNTS FOR THE PERIOD ENDED 31.12.2018</t>
  </si>
  <si>
    <t>APPENDIX 3: SUMMARY OF LONG TERM INSURANCE BUSINESS GROSS PREMIUM INCOME FOR THE PERIOD ENDED 31.12.2018</t>
  </si>
  <si>
    <t>APPENDIX 4: SUMMARY OF LONG TERM INSURANCE BUSINESS MARKET SHARE (GROSS PREMIUM INCOME) PER CLASS FOR THE PERIOD ENDED 31.12.2018</t>
  </si>
  <si>
    <t>APPENDIX 12: SUMMARY OF COMBINED LONG TERM BUSINESS REVENUE ACCOUNTS FOR THE PERIOD ENDED 31.12.2018</t>
  </si>
  <si>
    <t>APPENDIX 13: SUMMARY OF GROSS  PREMIUM INCOME UNDER GENERAL INSURANCE BUSINESS FOR THE PERIOD ENDED 31.12.2018</t>
  </si>
  <si>
    <t>APPENDIX 14: SUMMARY OF GENERAL INSURANCE BUSINESS MARKET SHARE (GROSS PREMIUM INCOME) PER CLASS FOR THE PERIOD ENDED 31.12.2018</t>
  </si>
  <si>
    <t>APPENDIX 15: SUMMARY OF CLAIMS PAID UNDER GENERAL INSURANCE BUSINESS FOR THE PERIOD ENDED 31.12.2018</t>
  </si>
  <si>
    <t>APPENDIX 16: SUMMARY OF CLAIMS INCURRED UNDER GENERAL INSURANCE BUSINESS FOR THE PERIOD ENDED 31.12.2018</t>
  </si>
  <si>
    <t>APPENDIX 17: SUMMARY OF INCURRED CLAIMS RATIOS UNDER GENERAL INSURANCE BUSINESS FOR THE PERIOD ENDED 31.12.2018</t>
  </si>
  <si>
    <t>APPENDIX 18: SUMMARY OF UNDERWRITING PROFITS UNDER GENERAL INSURANCE BUSINESS FOR THE PERIOD ENDED 31.12.2018</t>
  </si>
  <si>
    <t>APPENDIX 19: SUMMARY OF GENERAL INSURANCE BUSINESS REVENUE ACCOUNTS FOR THE PERIOD ENDED 31.12.2018</t>
  </si>
  <si>
    <t>APPENDIX 20 i: SUMMARY OF LONG TERM INSURANCE BUSINESS BALANCE SHEETS AS AT 31.12.2018</t>
  </si>
  <si>
    <t>APPENDIX 20 ii: SUMMARY OF LONG TERM INSURANCE BUSINESS BALANCE SHEETS AS AT 31.12.2018</t>
  </si>
  <si>
    <t>APPENDIX 20 iii: SUMMARY OF LONG TERM INSURANCE BUSINESS BALANCE SHEETS AS AT 31.12.2018</t>
  </si>
  <si>
    <t>APPENDIX 21 i: SUMMARY OF GENERAL INSURANCE BUSINESS BALANCE SHEETS AS AT 31.12.2018</t>
  </si>
  <si>
    <t>APPENDIX 21 ii: SUMMARY OF GENERAL INSURANCE BUSINESS BALANCE SHEETS AS AT 31.12.2018</t>
  </si>
  <si>
    <t>APPENDIX 21 iii: SUMMARY OF GENERAL INSURANCE BUSINESS BALANCE SHEETS AS AT 31.12.2018</t>
  </si>
  <si>
    <t>APPENDIX 21 iv: SUMMARY OF GENERAL INSURANCE BUSINESS BALANCE SHEETS AS AT 31.12.2018</t>
  </si>
  <si>
    <t>APPENDIX 18: SUMMARY OF GROSS DIRECT UNDER GENERAL INSURANCE BUSINESS FOR THE PERIOD ENDED 31.12.2018</t>
  </si>
  <si>
    <t>APPENDIX 18: SUMMARY OF MANAGEMENT EXPENSES UNDER GENERAL INSURANCE BUSINESS FOR THE PERIOD ENDED 31.12.2018</t>
  </si>
  <si>
    <t>APPENDIX 18: SUMMARY OF NET PREMIUM INCOME UNDER GENERAL INSURANCE BUSINESS FOR THE PERIOD ENDED 31.12.2018</t>
  </si>
  <si>
    <t>APPENDIX 18: SUMMARY OF COMMISSIONS UNDER GENERAL INSURANCE BUSINESS FOR THE PERIOD ENDED 31.12.2018</t>
  </si>
  <si>
    <t>APPENDIX 18: SUMMARY OF NET EARNED PREMIUM INCOME UNDER GENERAL INSURANCE BUSINESS FOR THE PERIOD ENDED 31.12.2018</t>
  </si>
  <si>
    <t>APPENDIX 18: SUMMARY OF INWARD REINSURANCE PREMIUM UNDER GENERAL INSURANCE BUSINESS FOR THE PERIOD ENDED 31.12.2018</t>
  </si>
  <si>
    <t>31st December 2018</t>
  </si>
  <si>
    <t>SUMMARY OF GENERAL INSURANCE BUSINESS PROFIT &amp; LOSS ACCOUNTS FOR THE PERIOD ENDED 31.12.2018</t>
  </si>
  <si>
    <t>SUMMARY OF LONG TERM INSURANCE BUSINESS PROFIT &amp; LOSS ACCOUNTS  FOR THE PERIOD ENDED 31.12.2018</t>
  </si>
  <si>
    <t>SUMMARY OF LONG TERM INSURANCE BUSINESS GROSS PREMIUM INCOME FOR THE PERIOD ENDED 31.12.2018</t>
  </si>
  <si>
    <t>SUMMARY OF LONG TERM INSURANCE BUSINESS MARKET SHARE PER CLASS FOR THE PERIOD ENDED 31.12.2018</t>
  </si>
  <si>
    <t>SUMMARY OF LIFE ASSURANCE BUSINESS REVENUE ACCOUNTS FOR THE PERIOD ENDED 31.12.2018</t>
  </si>
  <si>
    <t>SUMMARY OF ANNUITIES BUSINESS REVENUE ACCOUNTS FOR THE PERIOD ENDED 31.12.2018</t>
  </si>
  <si>
    <t>SUMMARY OF GROUP LIFE BUSINESS REVENUE ACCOUNTS FOR THE PERIOD ENDED 31.12.2018</t>
  </si>
  <si>
    <t>SUMMARY OF GROUP CREDIT BUSINESS REVENUE ACCOUNTS FOR THE PERIOD ENDED 31.12.2018</t>
  </si>
  <si>
    <t>SUMMARY OF INVESTMENTS BUSINESS REVENUE ACCOUNTS FOR THE PERIOD ENDED 31.12.2018</t>
  </si>
  <si>
    <t>SUMMARY OF PERMANENT HEALTH BUSINESS REVENUE ACCOUNTS FOR THE PERIOD ENDED 31.12.2018</t>
  </si>
  <si>
    <t>SUMMARY OF PENSIONS BUSINESS REVENUE ACCOUNTS FOR THE PERIOD ENDED 31.12.2018</t>
  </si>
  <si>
    <t>SUMMARY OF COMBINED LONG TERM BUSINESS REVENUE ACCOUNTS FOR THE PERIOD ENDED 31.12.2018</t>
  </si>
  <si>
    <t>SUMMARY OF GROSS  PREMIUM INCOME UNDER GENERAL INSURANCE BUSINESS FOR THE PERIOD ENDED 31.12.2018</t>
  </si>
  <si>
    <t>SUMMARY OF GENERAL INSURANCE BUSINESS MARKET SHARE PER CLASS FOR THE PERIOD ENDED 31.12.2018</t>
  </si>
  <si>
    <t>SUMMARY OF CLAIMS PAID UNDER GENERAL INSURANCE BUSINESS FOR THE PERIOD ENDED 31.12.2018</t>
  </si>
  <si>
    <t>SUMMARY OF CLAIMS INCURRED UNDER GENERAL INSURANCE BUSINESS FOR THE PERIOD ENDED 31.12.2018</t>
  </si>
  <si>
    <t>SUMMARY OF INCURRED CLAIMS RATIOS UNDER GENERAL INSURANCE BUSINESS FOR THE PERIOD ENDED 31.12.2018</t>
  </si>
  <si>
    <t>SUMMARY OF UNDERWRITING PROFITS UNDER GENERAL INSURANCE BUSINESS FOR THE PERIOD ENDED 31.12.2018</t>
  </si>
  <si>
    <t>SUMMARY OF GENERAL INSURANCE BUSINESS REVENUE ACCOUNTS FOR THE PERIOD ENDED 31.12.2018</t>
  </si>
  <si>
    <t>SUMMARY OF LONG TERM INSURANCE BUSINESS BALANCE SHEETS AS AT 31.12.2018</t>
  </si>
  <si>
    <t>SUMMARY OF GENERAL INSURANCE BUSINESS BALANCE SHEETS AS AT 31.12.2018</t>
  </si>
  <si>
    <t>2018 QUARTER FOUR STATISTICS</t>
  </si>
  <si>
    <t>GHANA RE-INSURANCE COMPANY LIMITED</t>
  </si>
  <si>
    <t>GHANA REINSURANCE COMPANY</t>
  </si>
  <si>
    <t>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</si>
</sst>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 #,##0\ \);_(* &quot;-&quot;??_);_(\ @_ \)"/>
    <numFmt numFmtId="165" formatCode="_-* #,##0_-;\-* #,##0_-;_-* &quot;-&quot;??_-;_-@_-"/>
    <numFmt numFmtId="166" formatCode="_(* #,##0_);_(* \(#,##0\);_(* &quot;-&quot;??_);_(@_)"/>
    <numFmt numFmtId="167" formatCode="_(* #,##0.00_);_(* \(\ #,##0.00\ \);_(* &quot;-&quot;??_);_(\ @_ \)"/>
    <numFmt numFmtId="168" formatCode="0.0"/>
  </numFmts>
  <fonts count="45"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s>
  <fills count="10">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right/>
      <top style="double">
        <color indexed="64"/>
      </top>
      <bottom/>
      <diagonal/>
    </border>
  </borders>
  <cellStyleXfs count="5">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cellStyleXfs>
  <cellXfs count="273">
    <xf numFmtId="0" fontId="0" fillId="0" borderId="0" xfId="0"/>
    <xf numFmtId="0" fontId="3" fillId="0" borderId="0" xfId="0" applyFont="1"/>
    <xf numFmtId="0" fontId="0" fillId="0" borderId="0" xfId="0" applyAlignment="1">
      <alignment wrapText="1"/>
    </xf>
    <xf numFmtId="165" fontId="2" fillId="0" borderId="0" xfId="1" applyNumberFormat="1"/>
    <xf numFmtId="164" fontId="7" fillId="2" borderId="1" xfId="1" applyNumberFormat="1" applyFont="1" applyFill="1" applyBorder="1" applyAlignment="1">
      <alignment horizontal="right" wrapText="1"/>
    </xf>
    <xf numFmtId="164" fontId="8" fillId="2" borderId="1" xfId="1" applyNumberFormat="1" applyFont="1" applyFill="1" applyBorder="1" applyAlignment="1">
      <alignment horizontal="right" wrapText="1"/>
    </xf>
    <xf numFmtId="0" fontId="10" fillId="0" borderId="0" xfId="0" applyFont="1"/>
    <xf numFmtId="164"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4" fontId="7" fillId="0" borderId="1" xfId="1" applyNumberFormat="1" applyFont="1" applyBorder="1" applyAlignment="1">
      <alignment horizontal="right" wrapText="1"/>
    </xf>
    <xf numFmtId="164"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165" fontId="7" fillId="2" borderId="2" xfId="1" applyNumberFormat="1" applyFont="1" applyFill="1" applyBorder="1" applyAlignment="1">
      <alignment horizontal="right" wrapText="1"/>
    </xf>
    <xf numFmtId="43" fontId="10" fillId="0" borderId="1" xfId="0" applyNumberFormat="1" applyFont="1" applyBorder="1"/>
    <xf numFmtId="0" fontId="10" fillId="0" borderId="0" xfId="0" applyFont="1" applyAlignment="1">
      <alignment wrapText="1"/>
    </xf>
    <xf numFmtId="165" fontId="10" fillId="0" borderId="0" xfId="0" applyNumberFormat="1" applyFont="1"/>
    <xf numFmtId="165" fontId="10" fillId="0" borderId="0" xfId="1" applyNumberFormat="1" applyFont="1"/>
    <xf numFmtId="165" fontId="11" fillId="0" borderId="0" xfId="0" applyNumberFormat="1" applyFont="1"/>
    <xf numFmtId="166" fontId="7" fillId="2" borderId="1" xfId="1" applyNumberFormat="1" applyFont="1" applyFill="1" applyBorder="1" applyAlignment="1">
      <alignment horizontal="right" wrapText="1"/>
    </xf>
    <xf numFmtId="166" fontId="8" fillId="2" borderId="1" xfId="1" applyNumberFormat="1" applyFont="1" applyFill="1" applyBorder="1" applyAlignment="1">
      <alignment horizontal="right" wrapText="1"/>
    </xf>
    <xf numFmtId="164" fontId="10" fillId="0" borderId="1" xfId="1" applyNumberFormat="1" applyFont="1" applyBorder="1" applyAlignment="1">
      <alignment horizontal="right" wrapText="1"/>
    </xf>
    <xf numFmtId="164" fontId="11" fillId="0" borderId="1" xfId="1" applyNumberFormat="1" applyFont="1" applyBorder="1" applyAlignment="1">
      <alignment horizontal="right" wrapText="1"/>
    </xf>
    <xf numFmtId="165" fontId="8" fillId="3" borderId="2" xfId="1" applyNumberFormat="1" applyFont="1" applyFill="1" applyBorder="1" applyAlignment="1">
      <alignment horizontal="right" wrapText="1"/>
    </xf>
    <xf numFmtId="165" fontId="13" fillId="0" borderId="0" xfId="1" applyNumberFormat="1" applyFont="1"/>
    <xf numFmtId="43" fontId="7" fillId="2" borderId="2" xfId="1" applyFont="1" applyFill="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4" fontId="22" fillId="8" borderId="1" xfId="1" applyNumberFormat="1" applyFont="1" applyFill="1" applyBorder="1" applyAlignment="1">
      <alignment horizontal="right" wrapText="1"/>
    </xf>
    <xf numFmtId="164"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4" fontId="27" fillId="8" borderId="1" xfId="1" applyNumberFormat="1" applyFont="1" applyFill="1" applyBorder="1" applyAlignment="1">
      <alignment horizontal="right" wrapText="1"/>
    </xf>
    <xf numFmtId="0" fontId="28" fillId="2" borderId="1" xfId="0" applyFont="1" applyFill="1" applyBorder="1" applyAlignment="1">
      <alignment wrapText="1"/>
    </xf>
    <xf numFmtId="164" fontId="25" fillId="6" borderId="1" xfId="1" applyNumberFormat="1" applyFont="1" applyFill="1" applyBorder="1" applyAlignment="1">
      <alignment horizontal="right" wrapText="1"/>
    </xf>
    <xf numFmtId="0" fontId="11" fillId="6" borderId="1" xfId="0" applyFont="1" applyFill="1" applyBorder="1"/>
    <xf numFmtId="165" fontId="8" fillId="8" borderId="1" xfId="1" applyNumberFormat="1" applyFont="1" applyFill="1" applyBorder="1" applyAlignment="1">
      <alignment horizontal="center" wrapText="1"/>
    </xf>
    <xf numFmtId="165" fontId="5" fillId="6" borderId="1" xfId="1" applyNumberFormat="1" applyFont="1" applyFill="1" applyBorder="1" applyAlignment="1">
      <alignment horizontal="left" wrapText="1"/>
    </xf>
    <xf numFmtId="165" fontId="5" fillId="6" borderId="1" xfId="1" applyNumberFormat="1" applyFont="1" applyFill="1" applyBorder="1" applyAlignment="1">
      <alignment horizontal="right" wrapText="1"/>
    </xf>
    <xf numFmtId="43" fontId="5" fillId="6" borderId="1" xfId="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43" fontId="8" fillId="6" borderId="1" xfId="1" applyFont="1" applyFill="1" applyBorder="1" applyAlignment="1">
      <alignment horizontal="center" wrapText="1"/>
    </xf>
    <xf numFmtId="0" fontId="4" fillId="0" borderId="1" xfId="0" applyFont="1" applyBorder="1" applyAlignment="1">
      <alignment wrapText="1"/>
    </xf>
    <xf numFmtId="0" fontId="6" fillId="0" borderId="1" xfId="0" applyFont="1" applyBorder="1" applyAlignment="1">
      <alignment horizontal="center"/>
    </xf>
    <xf numFmtId="166" fontId="8" fillId="8" borderId="1" xfId="1" applyNumberFormat="1" applyFont="1" applyFill="1" applyBorder="1" applyAlignment="1">
      <alignment horizontal="right" wrapText="1"/>
    </xf>
    <xf numFmtId="0" fontId="4" fillId="0" borderId="1" xfId="0" applyFont="1" applyBorder="1" applyAlignment="1">
      <alignment horizontal="center" wrapText="1"/>
    </xf>
    <xf numFmtId="164" fontId="8" fillId="6" borderId="1" xfId="1" applyNumberFormat="1" applyFont="1" applyFill="1" applyBorder="1" applyAlignment="1">
      <alignment horizontal="right" wrapText="1"/>
    </xf>
    <xf numFmtId="164" fontId="8" fillId="8" borderId="1" xfId="1" applyNumberFormat="1" applyFont="1" applyFill="1" applyBorder="1" applyAlignment="1">
      <alignment horizontal="right" wrapText="1"/>
    </xf>
    <xf numFmtId="164" fontId="29" fillId="0" borderId="2" xfId="1" applyNumberFormat="1" applyFont="1" applyBorder="1" applyAlignment="1">
      <alignment horizontal="right" wrapText="1"/>
    </xf>
    <xf numFmtId="164" fontId="29" fillId="0" borderId="1" xfId="1" applyNumberFormat="1" applyFont="1" applyBorder="1" applyAlignment="1">
      <alignment horizontal="right" wrapText="1"/>
    </xf>
    <xf numFmtId="0" fontId="13" fillId="0" borderId="0" xfId="0" applyFont="1"/>
    <xf numFmtId="0" fontId="12" fillId="0" borderId="0" xfId="0" applyFont="1"/>
    <xf numFmtId="0" fontId="4" fillId="0" borderId="1" xfId="0" applyFont="1" applyBorder="1" applyAlignment="1">
      <alignment horizontal="left" wrapText="1"/>
    </xf>
    <xf numFmtId="0" fontId="30" fillId="0" borderId="1" xfId="0" applyFont="1" applyBorder="1" applyAlignment="1">
      <alignment horizontal="center" wrapText="1"/>
    </xf>
    <xf numFmtId="0" fontId="30" fillId="0" borderId="1" xfId="0" applyFont="1" applyBorder="1" applyAlignment="1">
      <alignment horizontal="center" vertical="center" wrapText="1"/>
    </xf>
    <xf numFmtId="0" fontId="31" fillId="0" borderId="1" xfId="0" applyFont="1" applyBorder="1" applyAlignment="1">
      <alignment horizontal="left"/>
    </xf>
    <xf numFmtId="0" fontId="32" fillId="5" borderId="1" xfId="0" applyFont="1" applyFill="1" applyBorder="1" applyAlignment="1">
      <alignment horizontal="left"/>
    </xf>
    <xf numFmtId="164" fontId="30" fillId="5" borderId="1" xfId="1" applyNumberFormat="1" applyFont="1" applyFill="1" applyBorder="1" applyAlignment="1">
      <alignment horizontal="right" wrapText="1"/>
    </xf>
    <xf numFmtId="0" fontId="14" fillId="0" borderId="1" xfId="0" applyFont="1" applyBorder="1" applyAlignment="1">
      <alignment horizontal="left"/>
    </xf>
    <xf numFmtId="0" fontId="4" fillId="6" borderId="3" xfId="0" applyFont="1" applyFill="1" applyBorder="1" applyAlignment="1">
      <alignment horizontal="left"/>
    </xf>
    <xf numFmtId="164" fontId="30" fillId="6" borderId="3" xfId="1" applyNumberFormat="1" applyFont="1" applyFill="1" applyBorder="1" applyAlignment="1">
      <alignment horizontal="right" wrapText="1"/>
    </xf>
    <xf numFmtId="0" fontId="14" fillId="0" borderId="2" xfId="0" applyFont="1" applyBorder="1" applyAlignment="1">
      <alignment horizontal="left"/>
    </xf>
    <xf numFmtId="165" fontId="12" fillId="0" borderId="0" xfId="1" applyNumberFormat="1" applyFont="1"/>
    <xf numFmtId="165" fontId="4" fillId="0" borderId="1" xfId="1" applyNumberFormat="1" applyFont="1" applyBorder="1" applyAlignment="1">
      <alignment horizontal="left" vertical="center" wrapText="1"/>
    </xf>
    <xf numFmtId="165" fontId="31" fillId="0" borderId="1" xfId="1" applyNumberFormat="1" applyFont="1" applyBorder="1" applyAlignment="1">
      <alignment horizontal="left"/>
    </xf>
    <xf numFmtId="164" fontId="29" fillId="0" borderId="1" xfId="1" applyNumberFormat="1" applyFont="1" applyBorder="1" applyAlignment="1">
      <alignment horizontal="center" wrapText="1"/>
    </xf>
    <xf numFmtId="165" fontId="32" fillId="5" borderId="1" xfId="1" applyNumberFormat="1" applyFont="1" applyFill="1" applyBorder="1" applyAlignment="1">
      <alignment horizontal="left"/>
    </xf>
    <xf numFmtId="164" fontId="30" fillId="5" borderId="1" xfId="1" applyNumberFormat="1" applyFont="1" applyFill="1" applyBorder="1" applyAlignment="1">
      <alignment horizontal="center" wrapText="1"/>
    </xf>
    <xf numFmtId="165" fontId="14" fillId="0" borderId="1" xfId="1" applyNumberFormat="1" applyFont="1" applyBorder="1" applyAlignment="1">
      <alignment horizontal="left"/>
    </xf>
    <xf numFmtId="165" fontId="4" fillId="6" borderId="3" xfId="1" applyNumberFormat="1" applyFont="1" applyFill="1" applyBorder="1" applyAlignment="1">
      <alignment horizontal="left"/>
    </xf>
    <xf numFmtId="164" fontId="30" fillId="6" borderId="3" xfId="1" applyNumberFormat="1" applyFont="1" applyFill="1" applyBorder="1" applyAlignment="1">
      <alignment horizontal="center" wrapText="1"/>
    </xf>
    <xf numFmtId="165" fontId="14" fillId="0" borderId="2" xfId="1" applyNumberFormat="1" applyFont="1" applyBorder="1" applyAlignment="1">
      <alignment horizontal="left"/>
    </xf>
    <xf numFmtId="164" fontId="29" fillId="0" borderId="2" xfId="1" applyNumberFormat="1" applyFont="1" applyBorder="1" applyAlignment="1">
      <alignment horizontal="center" wrapText="1"/>
    </xf>
    <xf numFmtId="0" fontId="5" fillId="0" borderId="1" xfId="0" applyFont="1" applyBorder="1" applyAlignment="1">
      <alignment horizontal="left" vertical="center" wrapText="1"/>
    </xf>
    <xf numFmtId="164" fontId="4" fillId="0" borderId="1" xfId="1" applyNumberFormat="1" applyFont="1" applyBorder="1" applyAlignment="1">
      <alignment horizontal="left" wrapText="1"/>
    </xf>
    <xf numFmtId="164" fontId="4" fillId="5" borderId="1" xfId="1" applyNumberFormat="1" applyFont="1" applyFill="1" applyBorder="1" applyAlignment="1">
      <alignment horizontal="left" wrapText="1"/>
    </xf>
    <xf numFmtId="164" fontId="4" fillId="6" borderId="3" xfId="1" applyNumberFormat="1" applyFont="1" applyFill="1" applyBorder="1" applyAlignment="1">
      <alignment horizontal="left" wrapText="1"/>
    </xf>
    <xf numFmtId="164" fontId="4" fillId="0" borderId="2" xfId="1" applyNumberFormat="1" applyFont="1" applyBorder="1" applyAlignment="1">
      <alignment horizontal="left" wrapText="1"/>
    </xf>
    <xf numFmtId="164" fontId="14" fillId="0" borderId="1" xfId="1" applyNumberFormat="1" applyFont="1" applyBorder="1" applyAlignment="1">
      <alignment horizontal="center" wrapText="1"/>
    </xf>
    <xf numFmtId="0" fontId="12" fillId="0" borderId="0" xfId="0" applyFont="1" applyAlignment="1">
      <alignment horizontal="left"/>
    </xf>
    <xf numFmtId="0" fontId="12" fillId="0" borderId="8" xfId="0"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43" fontId="8" fillId="2" borderId="2" xfId="1" applyFont="1" applyFill="1" applyBorder="1" applyAlignment="1">
      <alignment horizontal="right" wrapText="1"/>
    </xf>
    <xf numFmtId="165" fontId="11" fillId="0" borderId="0" xfId="1" applyNumberFormat="1" applyFont="1"/>
    <xf numFmtId="165"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xf numFmtId="166" fontId="10" fillId="0" borderId="0" xfId="0" applyNumberFormat="1" applyFont="1"/>
    <xf numFmtId="0" fontId="5" fillId="0" borderId="1" xfId="0" applyFont="1" applyBorder="1"/>
    <xf numFmtId="0" fontId="3" fillId="0" borderId="0" xfId="0" applyFont="1" applyAlignment="1">
      <alignment wrapText="1"/>
    </xf>
    <xf numFmtId="165" fontId="30" fillId="0" borderId="1" xfId="1" applyNumberFormat="1" applyFont="1" applyBorder="1" applyAlignment="1">
      <alignment horizontal="center" wrapText="1"/>
    </xf>
    <xf numFmtId="0" fontId="8" fillId="0" borderId="1" xfId="0" applyFont="1" applyBorder="1" applyAlignment="1">
      <alignment horizontal="center" wrapText="1"/>
    </xf>
    <xf numFmtId="0" fontId="18" fillId="6" borderId="14" xfId="0" applyFont="1" applyFill="1" applyBorder="1" applyAlignment="1">
      <alignment horizontal="center" vertical="center"/>
    </xf>
    <xf numFmtId="4" fontId="8" fillId="6" borderId="1" xfId="1" applyNumberFormat="1" applyFont="1" applyFill="1" applyBorder="1" applyAlignment="1">
      <alignment horizontal="right" wrapText="1"/>
    </xf>
    <xf numFmtId="166" fontId="8" fillId="8" borderId="1" xfId="1" applyNumberFormat="1" applyFont="1" applyFill="1" applyBorder="1" applyAlignment="1">
      <alignment horizontal="right"/>
    </xf>
    <xf numFmtId="164" fontId="0" fillId="0" borderId="0" xfId="0" applyNumberFormat="1"/>
    <xf numFmtId="165" fontId="29" fillId="0" borderId="1" xfId="1" applyNumberFormat="1" applyFont="1" applyBorder="1" applyAlignment="1">
      <alignment horizontal="center" wrapText="1"/>
    </xf>
    <xf numFmtId="165" fontId="30" fillId="5" borderId="1" xfId="1" applyNumberFormat="1" applyFont="1" applyFill="1" applyBorder="1" applyAlignment="1">
      <alignment horizontal="center" wrapText="1"/>
    </xf>
    <xf numFmtId="165" fontId="30" fillId="6" borderId="3" xfId="1" applyNumberFormat="1" applyFont="1" applyFill="1" applyBorder="1" applyAlignment="1">
      <alignment horizontal="center" wrapText="1"/>
    </xf>
    <xf numFmtId="165" fontId="29" fillId="0" borderId="2" xfId="1" applyNumberFormat="1" applyFont="1" applyBorder="1" applyAlignment="1">
      <alignment horizontal="center" wrapText="1"/>
    </xf>
    <xf numFmtId="0" fontId="9" fillId="0" borderId="0" xfId="0" applyFont="1" applyAlignment="1">
      <alignment horizontal="left" wrapText="1"/>
    </xf>
    <xf numFmtId="0" fontId="7" fillId="2" borderId="2" xfId="0" applyFont="1" applyFill="1" applyBorder="1"/>
    <xf numFmtId="2" fontId="11" fillId="0" borderId="1" xfId="0" applyNumberFormat="1" applyFont="1" applyBorder="1"/>
    <xf numFmtId="0" fontId="8" fillId="8" borderId="1" xfId="0" applyFont="1" applyFill="1" applyBorder="1"/>
    <xf numFmtId="43" fontId="8" fillId="2" borderId="1" xfId="1" applyFont="1" applyFill="1" applyBorder="1" applyAlignment="1">
      <alignment horizontal="right"/>
    </xf>
    <xf numFmtId="167" fontId="8" fillId="8" borderId="1" xfId="1" applyNumberFormat="1" applyFont="1" applyFill="1" applyBorder="1" applyAlignment="1">
      <alignment horizontal="right" wrapText="1"/>
    </xf>
    <xf numFmtId="0" fontId="7" fillId="0" borderId="2" xfId="0" applyFont="1" applyBorder="1"/>
    <xf numFmtId="167" fontId="7" fillId="0" borderId="1" xfId="1" applyNumberFormat="1" applyFont="1" applyBorder="1" applyAlignment="1">
      <alignment horizontal="right" wrapText="1"/>
    </xf>
    <xf numFmtId="167" fontId="8" fillId="0" borderId="1" xfId="1" applyNumberFormat="1" applyFont="1" applyBorder="1" applyAlignment="1">
      <alignment horizontal="right" wrapText="1"/>
    </xf>
    <xf numFmtId="0" fontId="8" fillId="6" borderId="1" xfId="0" applyFont="1" applyFill="1" applyBorder="1"/>
    <xf numFmtId="167" fontId="8" fillId="6" borderId="1" xfId="1" applyNumberFormat="1" applyFont="1" applyFill="1" applyBorder="1" applyAlignment="1">
      <alignment horizontal="right" wrapText="1"/>
    </xf>
    <xf numFmtId="2" fontId="7" fillId="0" borderId="1" xfId="1" applyNumberFormat="1" applyFont="1" applyBorder="1" applyAlignment="1">
      <alignment horizontal="right" wrapText="1"/>
    </xf>
    <xf numFmtId="2" fontId="8" fillId="0" borderId="1" xfId="1" applyNumberFormat="1" applyFont="1" applyBorder="1" applyAlignment="1">
      <alignment horizontal="right" wrapText="1"/>
    </xf>
    <xf numFmtId="0" fontId="29" fillId="0" borderId="1" xfId="0" applyFont="1" applyBorder="1" applyAlignment="1">
      <alignment wrapText="1"/>
    </xf>
    <xf numFmtId="164" fontId="30" fillId="0" borderId="2" xfId="1" applyNumberFormat="1" applyFont="1" applyBorder="1" applyAlignment="1">
      <alignment horizontal="right" wrapText="1"/>
    </xf>
    <xf numFmtId="0" fontId="30" fillId="6" borderId="1" xfId="0" applyFont="1" applyFill="1" applyBorder="1" applyAlignment="1">
      <alignment wrapText="1"/>
    </xf>
    <xf numFmtId="164" fontId="30" fillId="6" borderId="1" xfId="1" applyNumberFormat="1" applyFont="1" applyFill="1" applyBorder="1" applyAlignment="1">
      <alignment horizontal="right" wrapText="1"/>
    </xf>
    <xf numFmtId="164" fontId="30" fillId="0" borderId="1" xfId="1" applyNumberFormat="1" applyFont="1" applyBorder="1" applyAlignment="1">
      <alignment horizontal="right" wrapText="1"/>
    </xf>
    <xf numFmtId="0" fontId="4" fillId="0" borderId="0" xfId="0" applyFont="1" applyAlignment="1">
      <alignment horizontal="left"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xf>
    <xf numFmtId="0" fontId="5" fillId="0" borderId="1" xfId="0" applyFont="1" applyBorder="1" applyAlignment="1">
      <alignment wrapText="1"/>
    </xf>
    <xf numFmtId="0" fontId="7" fillId="0" borderId="2" xfId="0" applyFont="1" applyBorder="1" applyAlignment="1">
      <alignment wrapText="1"/>
    </xf>
    <xf numFmtId="168" fontId="7" fillId="0" borderId="2" xfId="1" applyNumberFormat="1" applyFont="1" applyBorder="1" applyAlignment="1">
      <alignment horizontal="right" wrapText="1"/>
    </xf>
    <xf numFmtId="0" fontId="8" fillId="6" borderId="1" xfId="0" applyFont="1" applyFill="1" applyBorder="1" applyAlignment="1">
      <alignment wrapText="1"/>
    </xf>
    <xf numFmtId="168" fontId="8" fillId="6" borderId="2" xfId="1" applyNumberFormat="1" applyFont="1" applyFill="1" applyBorder="1" applyAlignment="1">
      <alignment horizontal="right" wrapText="1"/>
    </xf>
    <xf numFmtId="168" fontId="7" fillId="0" borderId="1" xfId="1" applyNumberFormat="1" applyFont="1" applyBorder="1" applyAlignment="1">
      <alignment horizontal="right" wrapText="1"/>
    </xf>
    <xf numFmtId="0" fontId="4" fillId="0" borderId="0" xfId="0" applyFont="1" applyAlignment="1">
      <alignment horizontal="center" wrapText="1"/>
    </xf>
    <xf numFmtId="164"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0" fontId="5" fillId="0" borderId="2" xfId="2" applyFont="1" applyBorder="1" applyAlignment="1">
      <alignment horizontal="left" wrapText="1"/>
    </xf>
    <xf numFmtId="0" fontId="8" fillId="0" borderId="1" xfId="2" applyFont="1" applyBorder="1" applyAlignment="1">
      <alignment horizontal="center" wrapText="1"/>
    </xf>
    <xf numFmtId="165" fontId="44" fillId="0" borderId="1" xfId="1" applyNumberFormat="1" applyFont="1" applyBorder="1"/>
    <xf numFmtId="165" fontId="44" fillId="0" borderId="41" xfId="1" applyNumberFormat="1" applyFont="1" applyBorder="1"/>
    <xf numFmtId="164" fontId="7" fillId="0" borderId="41" xfId="1" applyNumberFormat="1" applyFont="1" applyBorder="1" applyAlignment="1">
      <alignment horizontal="right" wrapText="1"/>
    </xf>
    <xf numFmtId="165" fontId="5" fillId="5" borderId="1" xfId="1" applyNumberFormat="1" applyFont="1" applyFill="1" applyBorder="1"/>
    <xf numFmtId="164" fontId="8" fillId="5" borderId="1" xfId="1" applyNumberFormat="1" applyFont="1" applyFill="1" applyBorder="1" applyAlignment="1">
      <alignment horizontal="right" wrapText="1"/>
    </xf>
    <xf numFmtId="165" fontId="44" fillId="0" borderId="2" xfId="1" applyNumberFormat="1" applyFont="1" applyBorder="1"/>
    <xf numFmtId="164" fontId="7" fillId="0" borderId="2" xfId="1" applyNumberFormat="1" applyFont="1" applyBorder="1" applyAlignment="1">
      <alignment horizontal="right" wrapText="1"/>
    </xf>
    <xf numFmtId="165" fontId="5" fillId="6" borderId="3" xfId="1" applyNumberFormat="1" applyFont="1" applyFill="1" applyBorder="1"/>
    <xf numFmtId="165" fontId="8" fillId="6" borderId="3" xfId="1" applyNumberFormat="1" applyFont="1" applyFill="1" applyBorder="1" applyAlignment="1">
      <alignment horizontal="right" wrapText="1"/>
    </xf>
    <xf numFmtId="165" fontId="7" fillId="0" borderId="2" xfId="1" applyNumberFormat="1" applyFont="1" applyBorder="1" applyAlignment="1">
      <alignment horizontal="right" wrapText="1"/>
    </xf>
    <xf numFmtId="165" fontId="7" fillId="0" borderId="1" xfId="1" applyNumberFormat="1" applyFont="1" applyBorder="1" applyAlignment="1">
      <alignment horizontal="right" wrapText="1"/>
    </xf>
    <xf numFmtId="165" fontId="7" fillId="0" borderId="41" xfId="1" applyNumberFormat="1" applyFont="1" applyBorder="1" applyAlignment="1">
      <alignment horizontal="right" wrapText="1"/>
    </xf>
    <xf numFmtId="164" fontId="8" fillId="6" borderId="3" xfId="1" applyNumberFormat="1" applyFont="1" applyFill="1" applyBorder="1" applyAlignment="1">
      <alignment horizontal="right" wrapText="1"/>
    </xf>
    <xf numFmtId="43" fontId="10" fillId="0" borderId="0" xfId="1" applyFont="1"/>
    <xf numFmtId="0" fontId="5" fillId="0" borderId="1" xfId="2" applyFont="1" applyBorder="1" applyAlignment="1">
      <alignment horizontal="left" wrapText="1"/>
    </xf>
    <xf numFmtId="0" fontId="11" fillId="0" borderId="1" xfId="0" applyFont="1" applyBorder="1"/>
    <xf numFmtId="164" fontId="8" fillId="0" borderId="2" xfId="1" applyNumberFormat="1" applyFont="1" applyBorder="1" applyAlignment="1">
      <alignment horizontal="right" wrapText="1"/>
    </xf>
    <xf numFmtId="164" fontId="43" fillId="0" borderId="0" xfId="0" applyNumberFormat="1" applyFont="1" applyAlignment="1">
      <alignment horizontal="left" wrapText="1"/>
    </xf>
    <xf numFmtId="168" fontId="8" fillId="0" borderId="2" xfId="1" applyNumberFormat="1" applyFont="1" applyBorder="1" applyAlignment="1">
      <alignment horizontal="right" wrapText="1"/>
    </xf>
    <xf numFmtId="168" fontId="8" fillId="0" borderId="1" xfId="1" applyNumberFormat="1" applyFont="1" applyBorder="1" applyAlignment="1">
      <alignment horizontal="right" wrapText="1"/>
    </xf>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justify" vertical="justify" wrapText="1"/>
    </xf>
    <xf numFmtId="0" fontId="10" fillId="0" borderId="30"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36" xfId="0" applyFont="1" applyBorder="1" applyAlignment="1">
      <alignment horizontal="justify" vertical="justify" wrapText="1"/>
    </xf>
    <xf numFmtId="0" fontId="10" fillId="0" borderId="0" xfId="0" applyFont="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10" fillId="0" borderId="40"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4" xfId="0" applyFont="1" applyFill="1" applyBorder="1" applyAlignment="1">
      <alignment horizontal="left"/>
    </xf>
    <xf numFmtId="0" fontId="4" fillId="6" borderId="5" xfId="0" applyFont="1" applyFill="1" applyBorder="1" applyAlignment="1">
      <alignment horizontal="left"/>
    </xf>
    <xf numFmtId="0" fontId="4" fillId="6" borderId="6" xfId="0" applyFont="1" applyFill="1" applyBorder="1" applyAlignment="1">
      <alignment horizontal="left"/>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41" fillId="0" borderId="7" xfId="0" applyFont="1" applyBorder="1" applyAlignment="1">
      <alignment horizontal="left"/>
    </xf>
    <xf numFmtId="0" fontId="5" fillId="6" borderId="4"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6" fillId="0" borderId="1" xfId="0" applyFont="1" applyBorder="1" applyAlignment="1">
      <alignment horizontal="center" vertical="center" wrapText="1"/>
    </xf>
    <xf numFmtId="0" fontId="42"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5" fillId="5" borderId="1" xfId="0" applyFont="1" applyFill="1" applyBorder="1" applyAlignment="1">
      <alignment horizontal="center" wrapText="1"/>
    </xf>
    <xf numFmtId="0" fontId="43" fillId="0" borderId="7" xfId="0" applyFont="1" applyBorder="1" applyAlignment="1">
      <alignment horizontal="left" wrapText="1"/>
    </xf>
    <xf numFmtId="0" fontId="12" fillId="0" borderId="0" xfId="0" applyFont="1" applyAlignment="1">
      <alignment horizontal="right"/>
    </xf>
    <xf numFmtId="0" fontId="11" fillId="6" borderId="4" xfId="0" applyFont="1" applyFill="1" applyBorder="1" applyAlignment="1">
      <alignment horizontal="left"/>
    </xf>
    <xf numFmtId="0" fontId="11" fillId="6" borderId="5" xfId="0" applyFont="1" applyFill="1" applyBorder="1" applyAlignment="1">
      <alignment horizontal="left"/>
    </xf>
    <xf numFmtId="0" fontId="11" fillId="6" borderId="6" xfId="0" applyFont="1" applyFill="1" applyBorder="1" applyAlignment="1">
      <alignment horizontal="left"/>
    </xf>
    <xf numFmtId="165" fontId="12" fillId="0" borderId="0" xfId="1" applyNumberFormat="1" applyFont="1" applyAlignment="1">
      <alignment horizontal="left"/>
    </xf>
    <xf numFmtId="165" fontId="11" fillId="6" borderId="4" xfId="1" applyNumberFormat="1" applyFont="1" applyFill="1" applyBorder="1" applyAlignment="1">
      <alignment horizontal="left"/>
    </xf>
    <xf numFmtId="165" fontId="11" fillId="6" borderId="5" xfId="1" applyNumberFormat="1" applyFont="1" applyFill="1" applyBorder="1" applyAlignment="1">
      <alignment horizontal="left"/>
    </xf>
    <xf numFmtId="165" fontId="11" fillId="6" borderId="6" xfId="1" applyNumberFormat="1" applyFont="1" applyFill="1" applyBorder="1" applyAlignment="1">
      <alignment horizontal="left"/>
    </xf>
    <xf numFmtId="165" fontId="12" fillId="0" borderId="42" xfId="1" applyNumberFormat="1" applyFont="1" applyBorder="1" applyAlignment="1">
      <alignment horizontal="right"/>
    </xf>
    <xf numFmtId="0" fontId="10" fillId="0" borderId="8" xfId="0" applyFont="1" applyBorder="1" applyAlignment="1">
      <alignment horizontal="left"/>
    </xf>
  </cellXfs>
  <cellStyles count="5">
    <cellStyle name="Comma" xfId="1" builtinId="3"/>
    <cellStyle name="Comma 2" xfId="3" xr:uid="{00000000-0005-0000-0000-000001000000}"/>
    <cellStyle name="Hyperlink" xfId="4" builtinId="8"/>
    <cellStyle name="Normal" xfId="0" builtinId="0"/>
    <cellStyle name="Normal 2" xfId="2" xr:uid="{00000000-0005-0000-0000-000004000000}"/>
  </cellStyles>
  <dxfs count="0"/>
  <tableStyles count="0" defaultTableStyle="TableStyleMedium2" defaultPivotStyle="PivotStyleLight16"/>
  <colors>
    <mruColors>
      <color rgb="FFA2D668"/>
      <color rgb="FF76B531"/>
      <color rgb="FF946D20"/>
      <color rgb="FFC7932B"/>
      <color rgb="FFA87C24"/>
      <color rgb="FFF0A73C"/>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6'!A1"/><Relationship Id="rId1" Type="http://schemas.openxmlformats.org/officeDocument/2006/relationships/image" Target="../media/image5.png"/><Relationship Id="rId4" Type="http://schemas.openxmlformats.org/officeDocument/2006/relationships/hyperlink" Target="#'APPENDIX 8'!A1"/></Relationships>
</file>

<file path=xl/drawings/_rels/drawing1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7'!A1"/><Relationship Id="rId1" Type="http://schemas.openxmlformats.org/officeDocument/2006/relationships/image" Target="../media/image5.png"/><Relationship Id="rId4" Type="http://schemas.openxmlformats.org/officeDocument/2006/relationships/hyperlink" Target="#'APPENDIX 9'!A1"/></Relationships>
</file>

<file path=xl/drawings/_rels/drawing1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8'!A1"/><Relationship Id="rId1" Type="http://schemas.openxmlformats.org/officeDocument/2006/relationships/image" Target="../media/image5.png"/><Relationship Id="rId4" Type="http://schemas.openxmlformats.org/officeDocument/2006/relationships/hyperlink" Target="#'APPENDIX 10'!A1"/></Relationships>
</file>

<file path=xl/drawings/_rels/drawing1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9'!A1"/><Relationship Id="rId1" Type="http://schemas.openxmlformats.org/officeDocument/2006/relationships/image" Target="../media/image5.png"/><Relationship Id="rId4" Type="http://schemas.openxmlformats.org/officeDocument/2006/relationships/hyperlink" Target="#'APPENDIX 11'!A1"/></Relationships>
</file>

<file path=xl/drawings/_rels/drawing1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0'!A1"/><Relationship Id="rId1" Type="http://schemas.openxmlformats.org/officeDocument/2006/relationships/image" Target="../media/image5.png"/><Relationship Id="rId4" Type="http://schemas.openxmlformats.org/officeDocument/2006/relationships/hyperlink" Target="#'APPENDIX 12'!A1"/></Relationships>
</file>

<file path=xl/drawings/_rels/drawing1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1'!A1"/><Relationship Id="rId1" Type="http://schemas.openxmlformats.org/officeDocument/2006/relationships/image" Target="../media/image5.png"/><Relationship Id="rId4" Type="http://schemas.openxmlformats.org/officeDocument/2006/relationships/hyperlink" Target="#'APPENDIX 13'!A1"/></Relationships>
</file>

<file path=xl/drawings/_rels/drawing1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2'!A1"/><Relationship Id="rId1" Type="http://schemas.openxmlformats.org/officeDocument/2006/relationships/image" Target="../media/image5.png"/><Relationship Id="rId4" Type="http://schemas.openxmlformats.org/officeDocument/2006/relationships/hyperlink" Target="#'APPENDIX 14'!A1"/></Relationships>
</file>

<file path=xl/drawings/_rels/drawing1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3'!A1"/><Relationship Id="rId1" Type="http://schemas.openxmlformats.org/officeDocument/2006/relationships/image" Target="../media/image5.png"/><Relationship Id="rId4" Type="http://schemas.openxmlformats.org/officeDocument/2006/relationships/hyperlink" Target="#'APPENDIX 15'!A1"/></Relationships>
</file>

<file path=xl/drawings/_rels/drawing1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4'!A1"/><Relationship Id="rId1" Type="http://schemas.openxmlformats.org/officeDocument/2006/relationships/image" Target="../media/image5.png"/><Relationship Id="rId4" Type="http://schemas.openxmlformats.org/officeDocument/2006/relationships/hyperlink" Target="#'APPENDIX 16'!A1"/></Relationships>
</file>

<file path=xl/drawings/_rels/drawing1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5'!A1"/><Relationship Id="rId1" Type="http://schemas.openxmlformats.org/officeDocument/2006/relationships/image" Target="../media/image5.png"/><Relationship Id="rId4" Type="http://schemas.openxmlformats.org/officeDocument/2006/relationships/hyperlink" Target="#'APPENDIX 17'!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etails!A1"/><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A1"/><Relationship Id="rId1" Type="http://schemas.openxmlformats.org/officeDocument/2006/relationships/image" Target="../media/image5.png"/><Relationship Id="rId4" Type="http://schemas.openxmlformats.org/officeDocument/2006/relationships/hyperlink" Target="#'APPENDIX 18'!A1"/></Relationships>
</file>

<file path=xl/drawings/_rels/drawing2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7'!A1"/><Relationship Id="rId1" Type="http://schemas.openxmlformats.org/officeDocument/2006/relationships/image" Target="../media/image5.png"/><Relationship Id="rId4" Type="http://schemas.openxmlformats.org/officeDocument/2006/relationships/hyperlink" Target="#'APPENDIX 19'!A1"/></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8'!A1"/><Relationship Id="rId1" Type="http://schemas.openxmlformats.org/officeDocument/2006/relationships/image" Target="../media/image5.png"/><Relationship Id="rId4" Type="http://schemas.openxmlformats.org/officeDocument/2006/relationships/hyperlink" Target="#'APPENDIX 20 i'!A1"/></Relationships>
</file>

<file path=xl/drawings/_rels/drawing2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9'!A1"/><Relationship Id="rId1" Type="http://schemas.openxmlformats.org/officeDocument/2006/relationships/image" Target="../media/image5.png"/><Relationship Id="rId4" Type="http://schemas.openxmlformats.org/officeDocument/2006/relationships/hyperlink" Target="#'APPENDIX 20 ii'!A1"/></Relationships>
</file>

<file path=xl/drawings/_rels/drawing3.xml.rels><?xml version="1.0" encoding="UTF-8" standalone="yes"?>
<Relationships xmlns="http://schemas.openxmlformats.org/package/2006/relationships"><Relationship Id="rId3" Type="http://schemas.openxmlformats.org/officeDocument/2006/relationships/hyperlink" Target="#'APPENDIX 1 '!B1"/><Relationship Id="rId2" Type="http://schemas.openxmlformats.org/officeDocument/2006/relationships/hyperlink" Target="#Details!A1"/><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A1"/><Relationship Id="rId1" Type="http://schemas.openxmlformats.org/officeDocument/2006/relationships/image" Target="../media/image5.png"/><Relationship Id="rId4" Type="http://schemas.openxmlformats.org/officeDocument/2006/relationships/hyperlink" Target="#'APPENDIX 20 iii'!A1"/></Relationships>
</file>

<file path=xl/drawings/_rels/drawing3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A1"/><Relationship Id="rId1" Type="http://schemas.openxmlformats.org/officeDocument/2006/relationships/image" Target="../media/image5.png"/><Relationship Id="rId4" Type="http://schemas.openxmlformats.org/officeDocument/2006/relationships/hyperlink" Target="#'APPENDIX 21 i'!A1"/></Relationships>
</file>

<file path=xl/drawings/_rels/drawing3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i'!A1"/><Relationship Id="rId1" Type="http://schemas.openxmlformats.org/officeDocument/2006/relationships/image" Target="../media/image5.png"/><Relationship Id="rId4" Type="http://schemas.openxmlformats.org/officeDocument/2006/relationships/hyperlink" Target="#'APPENDIX 21 ii'!A1"/></Relationships>
</file>

<file path=xl/drawings/_rels/drawing3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A1"/><Relationship Id="rId1" Type="http://schemas.openxmlformats.org/officeDocument/2006/relationships/image" Target="../media/image5.png"/><Relationship Id="rId4" Type="http://schemas.openxmlformats.org/officeDocument/2006/relationships/hyperlink" Target="#'APPENDIX 21 iii'!A1"/></Relationships>
</file>

<file path=xl/drawings/_rels/drawing3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A1"/><Relationship Id="rId1" Type="http://schemas.openxmlformats.org/officeDocument/2006/relationships/image" Target="../media/image5.png"/><Relationship Id="rId4" Type="http://schemas.openxmlformats.org/officeDocument/2006/relationships/hyperlink" Target="#'APPENDIX  21 iv'!A1"/></Relationships>
</file>

<file path=xl/drawings/_rels/drawing3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i'!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Table of Contents'!A1"/><Relationship Id="rId1" Type="http://schemas.openxmlformats.org/officeDocument/2006/relationships/image" Target="../media/image5.png"/><Relationship Id="rId4" Type="http://schemas.openxmlformats.org/officeDocument/2006/relationships/hyperlink" Target="#'APPENDIX 2'!A1"/></Relationships>
</file>

<file path=xl/drawings/_rels/drawing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 '!A1"/><Relationship Id="rId1" Type="http://schemas.openxmlformats.org/officeDocument/2006/relationships/image" Target="../media/image5.png"/><Relationship Id="rId4" Type="http://schemas.openxmlformats.org/officeDocument/2006/relationships/hyperlink" Target="#'APPENDIX 3'!A1"/></Relationships>
</file>

<file path=xl/drawings/_rels/drawing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A1"/><Relationship Id="rId1" Type="http://schemas.openxmlformats.org/officeDocument/2006/relationships/image" Target="../media/image5.png"/><Relationship Id="rId4" Type="http://schemas.openxmlformats.org/officeDocument/2006/relationships/hyperlink" Target="#'APPENDIX 4'!A1"/></Relationships>
</file>

<file path=xl/drawings/_rels/drawing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3'!A1"/><Relationship Id="rId1" Type="http://schemas.openxmlformats.org/officeDocument/2006/relationships/image" Target="../media/image5.png"/><Relationship Id="rId4" Type="http://schemas.openxmlformats.org/officeDocument/2006/relationships/hyperlink" Target="#'APPENDIX 5'!A1"/></Relationships>
</file>

<file path=xl/drawings/_rels/drawing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4'!A1"/><Relationship Id="rId1" Type="http://schemas.openxmlformats.org/officeDocument/2006/relationships/image" Target="../media/image5.png"/><Relationship Id="rId4" Type="http://schemas.openxmlformats.org/officeDocument/2006/relationships/hyperlink" Target="#'APPENDIX 6'!A1"/></Relationships>
</file>

<file path=xl/drawings/_rels/drawing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5'!A1"/><Relationship Id="rId1" Type="http://schemas.openxmlformats.org/officeDocument/2006/relationships/image" Target="../media/image5.png"/><Relationship Id="rId4" Type="http://schemas.openxmlformats.org/officeDocument/2006/relationships/hyperlink" Target="#'APPENDIX 7'!A1"/></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2</xdr:row>
      <xdr:rowOff>57149</xdr:rowOff>
    </xdr:from>
    <xdr:to>
      <xdr:col>4</xdr:col>
      <xdr:colOff>1257300</xdr:colOff>
      <xdr:row>9</xdr:row>
      <xdr:rowOff>28575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571499"/>
          <a:ext cx="2314575" cy="16954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142875</xdr:rowOff>
    </xdr:to>
    <xdr:pic>
      <xdr:nvPicPr>
        <xdr:cNvPr id="2" name="Picture 1" descr="cid:image001.png@01CEF651.BD61CC10">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167528</xdr:rowOff>
    </xdr:to>
    <xdr:pic>
      <xdr:nvPicPr>
        <xdr:cNvPr id="2" name="Picture 1" descr="cid:image001.png@01CEF651.BD61CC10">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38101</xdr:colOff>
      <xdr:row>0</xdr:row>
      <xdr:rowOff>228600</xdr:rowOff>
    </xdr:from>
    <xdr:to>
      <xdr:col>0</xdr:col>
      <xdr:colOff>838201</xdr:colOff>
      <xdr:row>3</xdr:row>
      <xdr:rowOff>229829</xdr:rowOff>
    </xdr:to>
    <xdr:pic>
      <xdr:nvPicPr>
        <xdr:cNvPr id="2" name="Picture 1" descr="cid:image001.png@01CEF651.BD61CC10">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28600"/>
          <a:ext cx="762000" cy="87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177800</xdr:rowOff>
    </xdr:from>
    <xdr:to>
      <xdr:col>1</xdr:col>
      <xdr:colOff>0</xdr:colOff>
      <xdr:row>4</xdr:row>
      <xdr:rowOff>333375</xdr:rowOff>
    </xdr:to>
    <xdr:pic>
      <xdr:nvPicPr>
        <xdr:cNvPr id="2" name="Picture 1" descr="cid:image001.png@01CEF651.BD61CC10">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8325"/>
          <a:ext cx="533400"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0</xdr:col>
      <xdr:colOff>811212</xdr:colOff>
      <xdr:row>1</xdr:row>
      <xdr:rowOff>389564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5725" y="19050"/>
          <a:ext cx="725487" cy="637214"/>
        </a:xfrm>
        <a:prstGeom prst="rect">
          <a:avLst/>
        </a:prstGeom>
      </xdr:spPr>
    </xdr:pic>
    <xdr:clientData/>
  </xdr:twoCellAnchor>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2"/>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5"/>
        <a:stretch>
          <a:fillRect/>
        </a:stretch>
      </xdr:blipFill>
      <xdr:spPr>
        <a:xfrm>
          <a:off x="2000250" y="257175"/>
          <a:ext cx="565786" cy="200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133350</xdr:rowOff>
    </xdr:to>
    <xdr:pic>
      <xdr:nvPicPr>
        <xdr:cNvPr id="2" name="Picture 1" descr="cid:image001.png@01CEF651.BD61CC10">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126078</xdr:rowOff>
    </xdr:to>
    <xdr:pic>
      <xdr:nvPicPr>
        <xdr:cNvPr id="2" name="Picture 1" descr="cid:image001.png@01CEF651.BD61CC10">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945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123825</xdr:rowOff>
    </xdr:from>
    <xdr:to>
      <xdr:col>1</xdr:col>
      <xdr:colOff>822466</xdr:colOff>
      <xdr:row>3</xdr:row>
      <xdr:rowOff>209550</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6" y="123825"/>
          <a:ext cx="72721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2</xdr:row>
      <xdr:rowOff>66675</xdr:rowOff>
    </xdr:to>
    <xdr:pic>
      <xdr:nvPicPr>
        <xdr:cNvPr id="2" name="Picture 1" descr="cid:image001.png@01CEF651.BD61CC10">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1531144</xdr:colOff>
      <xdr:row>0</xdr:row>
      <xdr:rowOff>35719</xdr:rowOff>
    </xdr:from>
    <xdr:to>
      <xdr:col>1</xdr:col>
      <xdr:colOff>2226470</xdr:colOff>
      <xdr:row>0</xdr:row>
      <xdr:rowOff>383382</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0</xdr:row>
      <xdr:rowOff>45244</xdr:rowOff>
    </xdr:from>
    <xdr:to>
      <xdr:col>1</xdr:col>
      <xdr:colOff>1431131</xdr:colOff>
      <xdr:row>0</xdr:row>
      <xdr:rowOff>392907</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0</xdr:row>
      <xdr:rowOff>45243</xdr:rowOff>
    </xdr:from>
    <xdr:to>
      <xdr:col>2</xdr:col>
      <xdr:colOff>0</xdr:colOff>
      <xdr:row>0</xdr:row>
      <xdr:rowOff>402431</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123825</xdr:rowOff>
    </xdr:to>
    <xdr:pic>
      <xdr:nvPicPr>
        <xdr:cNvPr id="2" name="Picture 1" descr="cid:image001.png@01CEF651.BD61CC10">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9923</xdr:colOff>
      <xdr:row>0</xdr:row>
      <xdr:rowOff>0</xdr:rowOff>
    </xdr:from>
    <xdr:to>
      <xdr:col>0</xdr:col>
      <xdr:colOff>800498</xdr:colOff>
      <xdr:row>3</xdr:row>
      <xdr:rowOff>72628</xdr:rowOff>
    </xdr:to>
    <xdr:pic>
      <xdr:nvPicPr>
        <xdr:cNvPr id="2" name="Picture 1" descr="cid:image001.png@01CEF651.BD61CC10">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3" y="0"/>
          <a:ext cx="790575" cy="644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85725</xdr:rowOff>
    </xdr:from>
    <xdr:to>
      <xdr:col>0</xdr:col>
      <xdr:colOff>904875</xdr:colOff>
      <xdr:row>3</xdr:row>
      <xdr:rowOff>161925</xdr:rowOff>
    </xdr:to>
    <xdr:pic>
      <xdr:nvPicPr>
        <xdr:cNvPr id="3" name="Picture 2" descr="cid:image001.png@01CEF651.BD61CC10">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847725</xdr:colOff>
      <xdr:row>3</xdr:row>
      <xdr:rowOff>38100</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47625</xdr:rowOff>
    </xdr:from>
    <xdr:to>
      <xdr:col>1</xdr:col>
      <xdr:colOff>3175</xdr:colOff>
      <xdr:row>4</xdr:row>
      <xdr:rowOff>238125</xdr:rowOff>
    </xdr:to>
    <xdr:pic>
      <xdr:nvPicPr>
        <xdr:cNvPr id="3" name="Picture 2" descr="cid:image001.png@01CEF651.BD61CC10">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38125"/>
          <a:ext cx="80010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FE%20REV%20ACCOU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C-LB"/>
      <sheetName val="TEMPLATES"/>
      <sheetName val="LA"/>
      <sheetName val="PP"/>
      <sheetName val="ANNUITIES"/>
      <sheetName val="GL"/>
      <sheetName val="GC"/>
      <sheetName val="LINKED"/>
      <sheetName val="NON-LINKED"/>
      <sheetName val="PH"/>
      <sheetName val="DA"/>
    </sheetNames>
    <sheetDataSet>
      <sheetData sheetId="0"/>
      <sheetData sheetId="1"/>
      <sheetData sheetId="2">
        <row r="6">
          <cell r="C6">
            <v>170057</v>
          </cell>
          <cell r="D6">
            <v>125340</v>
          </cell>
          <cell r="E6">
            <v>123001</v>
          </cell>
          <cell r="F6">
            <v>0</v>
          </cell>
          <cell r="G6">
            <v>19762</v>
          </cell>
          <cell r="H6">
            <v>19762</v>
          </cell>
          <cell r="I6">
            <v>0</v>
          </cell>
          <cell r="J6">
            <v>0</v>
          </cell>
          <cell r="K6">
            <v>0</v>
          </cell>
          <cell r="L6">
            <v>42586</v>
          </cell>
          <cell r="M6">
            <v>96281</v>
          </cell>
          <cell r="N6">
            <v>9009</v>
          </cell>
          <cell r="O6">
            <v>2930</v>
          </cell>
          <cell r="P6">
            <v>0</v>
          </cell>
          <cell r="Q6">
            <v>140508</v>
          </cell>
        </row>
        <row r="7">
          <cell r="C7">
            <v>-602618</v>
          </cell>
          <cell r="D7">
            <v>374551</v>
          </cell>
          <cell r="E7">
            <v>374551</v>
          </cell>
          <cell r="F7">
            <v>0</v>
          </cell>
          <cell r="G7">
            <v>12006</v>
          </cell>
          <cell r="H7">
            <v>309354</v>
          </cell>
          <cell r="I7">
            <v>0</v>
          </cell>
          <cell r="J7">
            <v>0</v>
          </cell>
          <cell r="K7">
            <v>0</v>
          </cell>
          <cell r="L7">
            <v>63859</v>
          </cell>
          <cell r="M7">
            <v>218541</v>
          </cell>
          <cell r="N7">
            <v>93448</v>
          </cell>
          <cell r="O7">
            <v>0</v>
          </cell>
          <cell r="P7">
            <v>0</v>
          </cell>
          <cell r="Q7">
            <v>-726374</v>
          </cell>
        </row>
        <row r="8">
          <cell r="C8">
            <v>21044731</v>
          </cell>
          <cell r="D8">
            <v>7947431</v>
          </cell>
          <cell r="E8">
            <v>7922906</v>
          </cell>
          <cell r="F8">
            <v>0</v>
          </cell>
          <cell r="G8">
            <v>2700077</v>
          </cell>
          <cell r="H8">
            <v>401006</v>
          </cell>
          <cell r="I8">
            <v>1045692</v>
          </cell>
          <cell r="J8">
            <v>1228272</v>
          </cell>
          <cell r="K8">
            <v>0</v>
          </cell>
          <cell r="L8">
            <v>1322657</v>
          </cell>
          <cell r="M8">
            <v>1789320</v>
          </cell>
          <cell r="N8">
            <v>1466729</v>
          </cell>
          <cell r="O8">
            <v>140604</v>
          </cell>
          <cell r="P8">
            <v>0</v>
          </cell>
          <cell r="Q8">
            <v>24506816</v>
          </cell>
        </row>
        <row r="9">
          <cell r="C9">
            <v>314875</v>
          </cell>
          <cell r="D9">
            <v>171137</v>
          </cell>
          <cell r="E9">
            <v>171137</v>
          </cell>
          <cell r="F9">
            <v>0</v>
          </cell>
          <cell r="G9">
            <v>121106</v>
          </cell>
          <cell r="H9">
            <v>124625</v>
          </cell>
          <cell r="I9">
            <v>0</v>
          </cell>
          <cell r="J9">
            <v>0</v>
          </cell>
          <cell r="K9">
            <v>0</v>
          </cell>
          <cell r="L9">
            <v>0</v>
          </cell>
          <cell r="M9">
            <v>110805</v>
          </cell>
          <cell r="N9">
            <v>83500</v>
          </cell>
          <cell r="O9">
            <v>0</v>
          </cell>
          <cell r="P9">
            <v>0</v>
          </cell>
          <cell r="Q9">
            <v>334083</v>
          </cell>
        </row>
        <row r="10">
          <cell r="C10">
            <v>648992</v>
          </cell>
          <cell r="D10">
            <v>1001696</v>
          </cell>
          <cell r="E10">
            <v>987694</v>
          </cell>
          <cell r="F10">
            <v>0</v>
          </cell>
          <cell r="G10">
            <v>388927</v>
          </cell>
          <cell r="H10">
            <v>567849</v>
          </cell>
          <cell r="I10">
            <v>0</v>
          </cell>
          <cell r="J10">
            <v>0</v>
          </cell>
          <cell r="K10">
            <v>0</v>
          </cell>
          <cell r="L10">
            <v>138946</v>
          </cell>
          <cell r="M10">
            <v>176150</v>
          </cell>
          <cell r="N10">
            <v>58015</v>
          </cell>
          <cell r="O10">
            <v>0</v>
          </cell>
          <cell r="P10">
            <v>0</v>
          </cell>
          <cell r="Q10">
            <v>811757</v>
          </cell>
        </row>
        <row r="11">
          <cell r="C11">
            <v>558627</v>
          </cell>
          <cell r="D11">
            <v>269037</v>
          </cell>
          <cell r="E11">
            <v>267661</v>
          </cell>
          <cell r="F11">
            <v>0</v>
          </cell>
          <cell r="G11">
            <v>188352</v>
          </cell>
          <cell r="H11">
            <v>223263</v>
          </cell>
          <cell r="I11">
            <v>0</v>
          </cell>
          <cell r="J11">
            <v>0</v>
          </cell>
          <cell r="K11">
            <v>0</v>
          </cell>
          <cell r="L11">
            <v>68301</v>
          </cell>
          <cell r="M11">
            <v>67427</v>
          </cell>
          <cell r="N11">
            <v>49750</v>
          </cell>
          <cell r="O11">
            <v>0</v>
          </cell>
          <cell r="P11">
            <v>0</v>
          </cell>
          <cell r="Q11">
            <v>517046</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646771</v>
          </cell>
          <cell r="D14">
            <v>89883</v>
          </cell>
          <cell r="E14">
            <v>88344</v>
          </cell>
          <cell r="F14">
            <v>0</v>
          </cell>
          <cell r="G14">
            <v>8127</v>
          </cell>
          <cell r="H14">
            <v>7329</v>
          </cell>
          <cell r="I14">
            <v>1558</v>
          </cell>
          <cell r="J14">
            <v>140</v>
          </cell>
          <cell r="K14">
            <v>0</v>
          </cell>
          <cell r="L14">
            <v>6675</v>
          </cell>
          <cell r="M14">
            <v>20236</v>
          </cell>
          <cell r="N14">
            <v>39918</v>
          </cell>
          <cell r="O14">
            <v>0</v>
          </cell>
          <cell r="P14">
            <v>0</v>
          </cell>
          <cell r="Q14">
            <v>739094</v>
          </cell>
        </row>
        <row r="15">
          <cell r="C15">
            <v>8254420</v>
          </cell>
          <cell r="D15">
            <v>2506223</v>
          </cell>
          <cell r="E15">
            <v>2469802</v>
          </cell>
          <cell r="F15">
            <v>0</v>
          </cell>
          <cell r="G15">
            <v>8677</v>
          </cell>
          <cell r="H15">
            <v>747231</v>
          </cell>
          <cell r="I15">
            <v>0</v>
          </cell>
          <cell r="J15">
            <v>0</v>
          </cell>
          <cell r="K15">
            <v>0</v>
          </cell>
          <cell r="L15">
            <v>461633</v>
          </cell>
          <cell r="M15">
            <v>606541</v>
          </cell>
          <cell r="N15">
            <v>710469</v>
          </cell>
          <cell r="O15">
            <v>0</v>
          </cell>
          <cell r="P15">
            <v>90770</v>
          </cell>
          <cell r="Q15">
            <v>9528516</v>
          </cell>
        </row>
        <row r="16">
          <cell r="C16">
            <v>7169377</v>
          </cell>
          <cell r="D16">
            <v>3426067</v>
          </cell>
          <cell r="E16">
            <v>3420103</v>
          </cell>
          <cell r="F16">
            <v>0</v>
          </cell>
          <cell r="G16">
            <v>1366087</v>
          </cell>
          <cell r="H16">
            <v>1042520</v>
          </cell>
          <cell r="I16">
            <v>360686</v>
          </cell>
          <cell r="J16">
            <v>0</v>
          </cell>
          <cell r="K16">
            <v>0</v>
          </cell>
          <cell r="L16">
            <v>678135</v>
          </cell>
          <cell r="M16">
            <v>508228</v>
          </cell>
          <cell r="N16">
            <v>957590</v>
          </cell>
          <cell r="O16">
            <v>2766</v>
          </cell>
          <cell r="P16">
            <v>-34036</v>
          </cell>
          <cell r="Q16">
            <v>8988771</v>
          </cell>
        </row>
        <row r="17">
          <cell r="C17">
            <v>6884358</v>
          </cell>
          <cell r="D17">
            <v>1447845</v>
          </cell>
          <cell r="E17">
            <v>1446032</v>
          </cell>
          <cell r="F17">
            <v>0</v>
          </cell>
          <cell r="G17">
            <v>553972</v>
          </cell>
          <cell r="H17">
            <v>581847</v>
          </cell>
          <cell r="I17">
            <v>0</v>
          </cell>
          <cell r="J17">
            <v>0</v>
          </cell>
          <cell r="K17">
            <v>0</v>
          </cell>
          <cell r="L17">
            <v>94420</v>
          </cell>
          <cell r="M17">
            <v>195440</v>
          </cell>
          <cell r="N17">
            <v>1017058</v>
          </cell>
          <cell r="O17">
            <v>0</v>
          </cell>
          <cell r="P17">
            <v>60000</v>
          </cell>
          <cell r="Q17">
            <v>8415741</v>
          </cell>
        </row>
        <row r="18">
          <cell r="C18">
            <v>18522</v>
          </cell>
          <cell r="D18">
            <v>41953</v>
          </cell>
          <cell r="E18">
            <v>41833</v>
          </cell>
          <cell r="F18">
            <v>0</v>
          </cell>
          <cell r="G18">
            <v>1199</v>
          </cell>
          <cell r="H18">
            <v>0</v>
          </cell>
          <cell r="I18">
            <v>1199</v>
          </cell>
          <cell r="J18">
            <v>0</v>
          </cell>
          <cell r="K18">
            <v>0</v>
          </cell>
          <cell r="L18">
            <v>8166</v>
          </cell>
          <cell r="M18">
            <v>44061</v>
          </cell>
          <cell r="N18">
            <v>4445</v>
          </cell>
          <cell r="O18">
            <v>0</v>
          </cell>
          <cell r="P18">
            <v>0</v>
          </cell>
          <cell r="Q18">
            <v>11373</v>
          </cell>
        </row>
        <row r="19">
          <cell r="C19">
            <v>6633783</v>
          </cell>
          <cell r="D19">
            <v>1273912</v>
          </cell>
          <cell r="E19">
            <v>1270119</v>
          </cell>
          <cell r="F19">
            <v>0</v>
          </cell>
          <cell r="G19">
            <v>387131</v>
          </cell>
          <cell r="H19">
            <v>352587</v>
          </cell>
          <cell r="I19">
            <v>0</v>
          </cell>
          <cell r="J19">
            <v>0</v>
          </cell>
          <cell r="K19">
            <v>0</v>
          </cell>
          <cell r="L19">
            <v>37269</v>
          </cell>
          <cell r="M19">
            <v>179470</v>
          </cell>
          <cell r="N19">
            <v>418523</v>
          </cell>
          <cell r="O19">
            <v>0</v>
          </cell>
          <cell r="P19">
            <v>0</v>
          </cell>
          <cell r="Q19">
            <v>7753098</v>
          </cell>
        </row>
        <row r="20">
          <cell r="C20">
            <v>3114541</v>
          </cell>
          <cell r="D20">
            <v>1234372</v>
          </cell>
          <cell r="E20">
            <v>1234372</v>
          </cell>
          <cell r="F20">
            <v>0</v>
          </cell>
          <cell r="G20">
            <v>350484</v>
          </cell>
          <cell r="H20">
            <v>350484</v>
          </cell>
          <cell r="I20">
            <v>0</v>
          </cell>
          <cell r="J20">
            <v>0</v>
          </cell>
          <cell r="K20">
            <v>0</v>
          </cell>
          <cell r="L20">
            <v>176844</v>
          </cell>
          <cell r="M20">
            <v>505219</v>
          </cell>
          <cell r="N20">
            <v>207644</v>
          </cell>
          <cell r="O20">
            <v>0</v>
          </cell>
          <cell r="P20">
            <v>0</v>
          </cell>
          <cell r="Q20">
            <v>3524011</v>
          </cell>
        </row>
        <row r="21">
          <cell r="C21">
            <v>741386</v>
          </cell>
          <cell r="D21">
            <v>83978</v>
          </cell>
          <cell r="E21">
            <v>83297</v>
          </cell>
          <cell r="F21">
            <v>0</v>
          </cell>
          <cell r="G21">
            <v>49801</v>
          </cell>
          <cell r="H21">
            <v>49801</v>
          </cell>
          <cell r="I21">
            <v>73053</v>
          </cell>
          <cell r="J21">
            <v>0</v>
          </cell>
          <cell r="K21">
            <v>0</v>
          </cell>
          <cell r="L21">
            <v>-3618</v>
          </cell>
          <cell r="M21">
            <v>3952</v>
          </cell>
          <cell r="N21">
            <v>5701</v>
          </cell>
          <cell r="O21">
            <v>0</v>
          </cell>
          <cell r="P21">
            <v>-124156</v>
          </cell>
          <cell r="Q21">
            <v>831351</v>
          </cell>
        </row>
        <row r="22">
          <cell r="C22">
            <v>5626612</v>
          </cell>
          <cell r="D22">
            <v>895654</v>
          </cell>
          <cell r="E22">
            <v>822051</v>
          </cell>
          <cell r="F22">
            <v>407627</v>
          </cell>
          <cell r="G22">
            <v>873035</v>
          </cell>
          <cell r="H22">
            <v>771652</v>
          </cell>
          <cell r="I22">
            <v>84449</v>
          </cell>
          <cell r="J22">
            <v>0</v>
          </cell>
          <cell r="K22">
            <v>0</v>
          </cell>
          <cell r="L22">
            <v>199226</v>
          </cell>
          <cell r="M22">
            <v>667271</v>
          </cell>
          <cell r="N22">
            <v>146236</v>
          </cell>
          <cell r="O22">
            <v>22929</v>
          </cell>
          <cell r="P22">
            <v>264847</v>
          </cell>
          <cell r="Q22">
            <v>4992152</v>
          </cell>
        </row>
        <row r="23">
          <cell r="C23">
            <v>322400</v>
          </cell>
          <cell r="D23">
            <v>723455</v>
          </cell>
          <cell r="E23">
            <v>721277</v>
          </cell>
          <cell r="F23">
            <v>0</v>
          </cell>
          <cell r="G23">
            <v>202893</v>
          </cell>
          <cell r="H23">
            <v>206732</v>
          </cell>
          <cell r="I23">
            <v>0</v>
          </cell>
          <cell r="J23">
            <v>0</v>
          </cell>
          <cell r="K23">
            <v>0</v>
          </cell>
          <cell r="L23">
            <v>223458</v>
          </cell>
          <cell r="M23">
            <v>362296</v>
          </cell>
          <cell r="N23">
            <v>0</v>
          </cell>
          <cell r="O23">
            <v>0</v>
          </cell>
          <cell r="P23">
            <v>-6971</v>
          </cell>
          <cell r="Q23">
            <v>258161</v>
          </cell>
        </row>
        <row r="24">
          <cell r="C24">
            <v>452375</v>
          </cell>
          <cell r="D24">
            <v>177227</v>
          </cell>
          <cell r="E24">
            <v>177148</v>
          </cell>
          <cell r="F24">
            <v>3581</v>
          </cell>
          <cell r="G24">
            <v>170811</v>
          </cell>
          <cell r="H24">
            <v>135404</v>
          </cell>
          <cell r="I24">
            <v>0</v>
          </cell>
          <cell r="J24">
            <v>502</v>
          </cell>
          <cell r="K24">
            <v>0</v>
          </cell>
          <cell r="L24">
            <v>43028</v>
          </cell>
          <cell r="M24">
            <v>109357</v>
          </cell>
          <cell r="N24">
            <v>30376</v>
          </cell>
          <cell r="O24">
            <v>1068</v>
          </cell>
          <cell r="P24">
            <v>0</v>
          </cell>
          <cell r="Q24">
            <v>374120</v>
          </cell>
        </row>
        <row r="25">
          <cell r="C25">
            <v>212049</v>
          </cell>
          <cell r="D25">
            <v>37106</v>
          </cell>
          <cell r="E25">
            <v>29639</v>
          </cell>
          <cell r="F25">
            <v>0</v>
          </cell>
          <cell r="G25">
            <v>36204</v>
          </cell>
          <cell r="H25">
            <v>36204</v>
          </cell>
          <cell r="I25">
            <v>0</v>
          </cell>
          <cell r="J25">
            <v>0</v>
          </cell>
          <cell r="K25">
            <v>0</v>
          </cell>
          <cell r="L25">
            <v>3329</v>
          </cell>
          <cell r="M25">
            <v>21446</v>
          </cell>
          <cell r="N25">
            <v>40028</v>
          </cell>
          <cell r="O25">
            <v>673</v>
          </cell>
          <cell r="P25">
            <v>0</v>
          </cell>
          <cell r="Q25">
            <v>220063</v>
          </cell>
        </row>
        <row r="26">
          <cell r="C26">
            <v>5760824</v>
          </cell>
          <cell r="D26">
            <v>1758860</v>
          </cell>
          <cell r="E26">
            <v>1728277</v>
          </cell>
          <cell r="F26">
            <v>0</v>
          </cell>
          <cell r="G26">
            <v>391424</v>
          </cell>
          <cell r="H26">
            <v>317178</v>
          </cell>
          <cell r="I26">
            <v>0</v>
          </cell>
          <cell r="J26">
            <v>0</v>
          </cell>
          <cell r="K26">
            <v>0</v>
          </cell>
          <cell r="L26">
            <v>265083</v>
          </cell>
          <cell r="M26">
            <v>361770</v>
          </cell>
          <cell r="N26">
            <v>321183</v>
          </cell>
          <cell r="O26">
            <v>0</v>
          </cell>
          <cell r="P26">
            <v>0</v>
          </cell>
          <cell r="Q26">
            <v>6866252</v>
          </cell>
        </row>
        <row r="27">
          <cell r="C27">
            <v>41155</v>
          </cell>
          <cell r="D27">
            <v>0</v>
          </cell>
          <cell r="E27">
            <v>0</v>
          </cell>
          <cell r="F27">
            <v>0</v>
          </cell>
          <cell r="G27">
            <v>0</v>
          </cell>
          <cell r="H27">
            <v>0</v>
          </cell>
          <cell r="I27">
            <v>0</v>
          </cell>
          <cell r="J27">
            <v>0</v>
          </cell>
          <cell r="K27">
            <v>0</v>
          </cell>
          <cell r="L27">
            <v>0</v>
          </cell>
          <cell r="M27">
            <v>0</v>
          </cell>
          <cell r="N27">
            <v>0</v>
          </cell>
          <cell r="O27">
            <v>0</v>
          </cell>
          <cell r="P27">
            <v>0</v>
          </cell>
          <cell r="Q27">
            <v>41155</v>
          </cell>
        </row>
        <row r="28">
          <cell r="C28">
            <v>46019</v>
          </cell>
          <cell r="D28">
            <v>28703</v>
          </cell>
          <cell r="E28">
            <v>28703</v>
          </cell>
          <cell r="F28">
            <v>0</v>
          </cell>
          <cell r="G28">
            <v>5261</v>
          </cell>
          <cell r="H28">
            <v>1955</v>
          </cell>
          <cell r="I28">
            <v>202</v>
          </cell>
          <cell r="J28">
            <v>0</v>
          </cell>
          <cell r="K28">
            <v>0</v>
          </cell>
          <cell r="L28">
            <v>3468</v>
          </cell>
          <cell r="M28">
            <v>4498</v>
          </cell>
          <cell r="N28">
            <v>6886</v>
          </cell>
          <cell r="O28">
            <v>0</v>
          </cell>
          <cell r="P28">
            <v>0</v>
          </cell>
          <cell r="Q28">
            <v>71486</v>
          </cell>
        </row>
        <row r="29">
          <cell r="C29">
            <v>18959</v>
          </cell>
          <cell r="D29">
            <v>23314</v>
          </cell>
          <cell r="E29">
            <v>23228</v>
          </cell>
          <cell r="F29">
            <v>0</v>
          </cell>
          <cell r="G29">
            <v>0</v>
          </cell>
          <cell r="H29">
            <v>0</v>
          </cell>
          <cell r="I29">
            <v>0</v>
          </cell>
          <cell r="J29">
            <v>0</v>
          </cell>
          <cell r="K29">
            <v>0</v>
          </cell>
          <cell r="L29">
            <v>1625</v>
          </cell>
          <cell r="M29">
            <v>9170</v>
          </cell>
          <cell r="N29">
            <v>809</v>
          </cell>
          <cell r="O29">
            <v>0</v>
          </cell>
          <cell r="P29">
            <v>0</v>
          </cell>
          <cell r="Q29">
            <v>32200</v>
          </cell>
        </row>
        <row r="30">
          <cell r="C30">
            <v>761040</v>
          </cell>
          <cell r="D30">
            <v>668957</v>
          </cell>
          <cell r="E30">
            <v>668957</v>
          </cell>
          <cell r="F30">
            <v>0</v>
          </cell>
          <cell r="G30">
            <v>102826</v>
          </cell>
          <cell r="H30">
            <v>36148</v>
          </cell>
          <cell r="I30">
            <v>66763</v>
          </cell>
          <cell r="J30">
            <v>8</v>
          </cell>
          <cell r="K30">
            <v>0</v>
          </cell>
          <cell r="L30">
            <v>21042</v>
          </cell>
          <cell r="M30">
            <v>346372</v>
          </cell>
          <cell r="N30">
            <v>131562</v>
          </cell>
          <cell r="O30">
            <v>0</v>
          </cell>
          <cell r="P30">
            <v>0</v>
          </cell>
          <cell r="Q30">
            <v>1091226</v>
          </cell>
        </row>
        <row r="33">
          <cell r="C33">
            <v>0</v>
          </cell>
          <cell r="D33">
            <v>1244</v>
          </cell>
          <cell r="E33">
            <v>1057</v>
          </cell>
          <cell r="F33">
            <v>0</v>
          </cell>
          <cell r="G33">
            <v>627</v>
          </cell>
          <cell r="H33">
            <v>0</v>
          </cell>
          <cell r="I33">
            <v>0</v>
          </cell>
          <cell r="J33">
            <v>0</v>
          </cell>
          <cell r="K33">
            <v>0</v>
          </cell>
          <cell r="L33">
            <v>373</v>
          </cell>
          <cell r="M33">
            <v>148</v>
          </cell>
          <cell r="N33">
            <v>321</v>
          </cell>
          <cell r="O33">
            <v>0</v>
          </cell>
          <cell r="P33">
            <v>0</v>
          </cell>
          <cell r="Q33">
            <v>857</v>
          </cell>
        </row>
        <row r="34">
          <cell r="C34">
            <v>0</v>
          </cell>
          <cell r="D34">
            <v>48553</v>
          </cell>
          <cell r="E34">
            <v>48553</v>
          </cell>
          <cell r="F34">
            <v>-10388</v>
          </cell>
          <cell r="G34">
            <v>5829</v>
          </cell>
          <cell r="H34">
            <v>0</v>
          </cell>
          <cell r="I34">
            <v>0</v>
          </cell>
          <cell r="J34">
            <v>0</v>
          </cell>
          <cell r="K34">
            <v>0</v>
          </cell>
          <cell r="L34">
            <v>4925</v>
          </cell>
          <cell r="M34">
            <v>2052</v>
          </cell>
          <cell r="N34">
            <v>0</v>
          </cell>
          <cell r="O34">
            <v>0</v>
          </cell>
          <cell r="P34">
            <v>0</v>
          </cell>
          <cell r="Q34">
            <v>31189</v>
          </cell>
        </row>
        <row r="35">
          <cell r="C35">
            <v>1225534</v>
          </cell>
          <cell r="D35">
            <v>190042</v>
          </cell>
          <cell r="E35">
            <v>178476</v>
          </cell>
          <cell r="F35">
            <v>0</v>
          </cell>
          <cell r="G35">
            <v>63095</v>
          </cell>
          <cell r="H35">
            <v>72764</v>
          </cell>
          <cell r="I35">
            <v>0</v>
          </cell>
          <cell r="J35">
            <v>0</v>
          </cell>
          <cell r="K35">
            <v>0</v>
          </cell>
          <cell r="L35">
            <v>50123</v>
          </cell>
          <cell r="M35">
            <v>15996</v>
          </cell>
          <cell r="N35">
            <v>41412</v>
          </cell>
          <cell r="O35">
            <v>0</v>
          </cell>
          <cell r="P35">
            <v>0</v>
          </cell>
          <cell r="Q35">
            <v>1306539</v>
          </cell>
        </row>
      </sheetData>
      <sheetData sheetId="3">
        <row r="6">
          <cell r="C6">
            <v>71352</v>
          </cell>
          <cell r="D6">
            <v>47215</v>
          </cell>
          <cell r="E6">
            <v>47215</v>
          </cell>
          <cell r="F6">
            <v>0</v>
          </cell>
          <cell r="G6">
            <v>13804</v>
          </cell>
          <cell r="H6">
            <v>13804</v>
          </cell>
          <cell r="I6">
            <v>0</v>
          </cell>
          <cell r="J6">
            <v>0</v>
          </cell>
          <cell r="K6">
            <v>0</v>
          </cell>
          <cell r="L6">
            <v>0</v>
          </cell>
          <cell r="M6">
            <v>0</v>
          </cell>
          <cell r="N6">
            <v>0</v>
          </cell>
          <cell r="O6">
            <v>0</v>
          </cell>
          <cell r="P6">
            <v>0</v>
          </cell>
          <cell r="Q6">
            <v>104763</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11709059</v>
          </cell>
          <cell r="D15">
            <v>2715962</v>
          </cell>
          <cell r="E15">
            <v>2715962</v>
          </cell>
          <cell r="F15">
            <v>0</v>
          </cell>
          <cell r="G15">
            <v>0</v>
          </cell>
          <cell r="H15">
            <v>0</v>
          </cell>
          <cell r="I15">
            <v>1437054</v>
          </cell>
          <cell r="J15">
            <v>0</v>
          </cell>
          <cell r="K15">
            <v>0</v>
          </cell>
          <cell r="L15">
            <v>24589</v>
          </cell>
          <cell r="M15">
            <v>132694</v>
          </cell>
          <cell r="N15">
            <v>1390073</v>
          </cell>
          <cell r="O15">
            <v>0</v>
          </cell>
          <cell r="P15">
            <v>0</v>
          </cell>
          <cell r="Q15">
            <v>14220757</v>
          </cell>
        </row>
        <row r="16">
          <cell r="C16">
            <v>5003104</v>
          </cell>
          <cell r="D16">
            <v>1098491</v>
          </cell>
          <cell r="E16">
            <v>1098491</v>
          </cell>
          <cell r="F16">
            <v>0</v>
          </cell>
          <cell r="G16">
            <v>701434</v>
          </cell>
          <cell r="H16">
            <v>0</v>
          </cell>
          <cell r="I16">
            <v>0</v>
          </cell>
          <cell r="J16">
            <v>0</v>
          </cell>
          <cell r="K16">
            <v>0</v>
          </cell>
          <cell r="L16">
            <v>14597</v>
          </cell>
          <cell r="M16">
            <v>40045</v>
          </cell>
          <cell r="N16">
            <v>3082</v>
          </cell>
          <cell r="O16">
            <v>290</v>
          </cell>
          <cell r="P16">
            <v>0</v>
          </cell>
          <cell r="Q16">
            <v>6049745</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781160</v>
          </cell>
          <cell r="D20">
            <v>154472</v>
          </cell>
          <cell r="E20">
            <v>154472</v>
          </cell>
          <cell r="F20">
            <v>0</v>
          </cell>
          <cell r="G20">
            <v>98806</v>
          </cell>
          <cell r="H20">
            <v>98806</v>
          </cell>
          <cell r="I20">
            <v>0</v>
          </cell>
          <cell r="J20">
            <v>0</v>
          </cell>
          <cell r="K20">
            <v>0</v>
          </cell>
          <cell r="L20">
            <v>0</v>
          </cell>
          <cell r="M20">
            <v>9992</v>
          </cell>
          <cell r="N20">
            <v>0</v>
          </cell>
          <cell r="O20">
            <v>0</v>
          </cell>
          <cell r="P20">
            <v>0</v>
          </cell>
          <cell r="Q20">
            <v>826834</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120483</v>
          </cell>
          <cell r="D28">
            <v>86296</v>
          </cell>
          <cell r="E28">
            <v>86296</v>
          </cell>
          <cell r="F28">
            <v>0</v>
          </cell>
          <cell r="G28">
            <v>45495</v>
          </cell>
          <cell r="H28">
            <v>28620</v>
          </cell>
          <cell r="I28">
            <v>0</v>
          </cell>
          <cell r="J28">
            <v>0</v>
          </cell>
          <cell r="K28">
            <v>0</v>
          </cell>
          <cell r="L28">
            <v>0</v>
          </cell>
          <cell r="M28">
            <v>13522</v>
          </cell>
          <cell r="N28">
            <v>20703</v>
          </cell>
          <cell r="O28">
            <v>0</v>
          </cell>
          <cell r="P28">
            <v>0</v>
          </cell>
          <cell r="Q28">
            <v>185341</v>
          </cell>
        </row>
        <row r="29">
          <cell r="C29">
            <v>5717</v>
          </cell>
          <cell r="D29">
            <v>0</v>
          </cell>
          <cell r="E29">
            <v>0</v>
          </cell>
          <cell r="F29">
            <v>0</v>
          </cell>
          <cell r="G29">
            <v>0</v>
          </cell>
          <cell r="H29">
            <v>0</v>
          </cell>
          <cell r="I29">
            <v>0</v>
          </cell>
          <cell r="J29">
            <v>0</v>
          </cell>
          <cell r="K29">
            <v>0</v>
          </cell>
          <cell r="L29">
            <v>0</v>
          </cell>
          <cell r="M29">
            <v>15696</v>
          </cell>
          <cell r="N29">
            <v>1384</v>
          </cell>
          <cell r="O29">
            <v>0</v>
          </cell>
          <cell r="P29">
            <v>0</v>
          </cell>
          <cell r="Q29">
            <v>-8594</v>
          </cell>
        </row>
        <row r="30">
          <cell r="C30">
            <v>0</v>
          </cell>
          <cell r="D30">
            <v>0</v>
          </cell>
          <cell r="E30">
            <v>0</v>
          </cell>
          <cell r="F30">
            <v>0</v>
          </cell>
          <cell r="G30">
            <v>0</v>
          </cell>
          <cell r="H30">
            <v>281217</v>
          </cell>
          <cell r="I30">
            <v>0</v>
          </cell>
          <cell r="J30">
            <v>0</v>
          </cell>
          <cell r="K30">
            <v>0</v>
          </cell>
          <cell r="L30">
            <v>0</v>
          </cell>
          <cell r="M30">
            <v>0</v>
          </cell>
          <cell r="N30">
            <v>0</v>
          </cell>
          <cell r="O30">
            <v>0</v>
          </cell>
          <cell r="P30">
            <v>0</v>
          </cell>
          <cell r="Q30">
            <v>-281217</v>
          </cell>
        </row>
      </sheetData>
      <sheetData sheetId="4">
        <row r="6">
          <cell r="C6">
            <v>18266</v>
          </cell>
          <cell r="D6">
            <v>11779</v>
          </cell>
          <cell r="E6">
            <v>11779</v>
          </cell>
          <cell r="F6">
            <v>0</v>
          </cell>
          <cell r="G6">
            <v>58337</v>
          </cell>
          <cell r="H6">
            <v>0</v>
          </cell>
          <cell r="I6">
            <v>0</v>
          </cell>
          <cell r="J6">
            <v>0</v>
          </cell>
          <cell r="K6">
            <v>58337</v>
          </cell>
          <cell r="L6">
            <v>0</v>
          </cell>
          <cell r="M6">
            <v>4782</v>
          </cell>
          <cell r="N6">
            <v>38805</v>
          </cell>
          <cell r="O6">
            <v>2751</v>
          </cell>
          <cell r="P6">
            <v>0</v>
          </cell>
          <cell r="Q6">
            <v>2981</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1866255</v>
          </cell>
          <cell r="D8">
            <v>1579543</v>
          </cell>
          <cell r="E8">
            <v>1579543</v>
          </cell>
          <cell r="F8">
            <v>0</v>
          </cell>
          <cell r="G8">
            <v>487116</v>
          </cell>
          <cell r="H8">
            <v>0</v>
          </cell>
          <cell r="I8">
            <v>0</v>
          </cell>
          <cell r="J8">
            <v>0</v>
          </cell>
          <cell r="K8">
            <v>487116</v>
          </cell>
          <cell r="L8">
            <v>0</v>
          </cell>
          <cell r="M8">
            <v>37126</v>
          </cell>
          <cell r="N8">
            <v>316386</v>
          </cell>
          <cell r="O8">
            <v>3198</v>
          </cell>
          <cell r="P8">
            <v>0</v>
          </cell>
          <cell r="Q8">
            <v>3234744</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-191576</v>
          </cell>
          <cell r="D10">
            <v>818483</v>
          </cell>
          <cell r="E10">
            <v>818483</v>
          </cell>
          <cell r="F10">
            <v>0</v>
          </cell>
          <cell r="G10">
            <v>0</v>
          </cell>
          <cell r="H10">
            <v>923158</v>
          </cell>
          <cell r="I10">
            <v>0</v>
          </cell>
          <cell r="J10">
            <v>0</v>
          </cell>
          <cell r="K10">
            <v>0</v>
          </cell>
          <cell r="L10">
            <v>16156</v>
          </cell>
          <cell r="M10">
            <v>26196</v>
          </cell>
          <cell r="N10">
            <v>109257</v>
          </cell>
          <cell r="O10">
            <v>0</v>
          </cell>
          <cell r="P10">
            <v>0</v>
          </cell>
          <cell r="Q10">
            <v>-229346</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9041106</v>
          </cell>
          <cell r="D15">
            <v>783520</v>
          </cell>
          <cell r="E15">
            <v>783520</v>
          </cell>
          <cell r="F15">
            <v>0</v>
          </cell>
          <cell r="G15">
            <v>0</v>
          </cell>
          <cell r="H15">
            <v>0</v>
          </cell>
          <cell r="I15">
            <v>0</v>
          </cell>
          <cell r="J15">
            <v>0</v>
          </cell>
          <cell r="K15">
            <v>1121669</v>
          </cell>
          <cell r="L15">
            <v>20739</v>
          </cell>
          <cell r="M15">
            <v>19950</v>
          </cell>
          <cell r="N15">
            <v>1962108</v>
          </cell>
          <cell r="O15">
            <v>0</v>
          </cell>
          <cell r="P15">
            <v>180000</v>
          </cell>
          <cell r="Q15">
            <v>10444375</v>
          </cell>
        </row>
        <row r="16">
          <cell r="C16">
            <v>8648099</v>
          </cell>
          <cell r="D16">
            <v>687578</v>
          </cell>
          <cell r="E16">
            <v>687578</v>
          </cell>
          <cell r="F16">
            <v>0</v>
          </cell>
          <cell r="G16">
            <v>923459</v>
          </cell>
          <cell r="H16">
            <v>923704</v>
          </cell>
          <cell r="I16">
            <v>0</v>
          </cell>
          <cell r="J16">
            <v>0</v>
          </cell>
          <cell r="K16">
            <v>0</v>
          </cell>
          <cell r="L16">
            <v>10983</v>
          </cell>
          <cell r="M16">
            <v>38982</v>
          </cell>
          <cell r="N16">
            <v>784238</v>
          </cell>
          <cell r="O16">
            <v>3129</v>
          </cell>
          <cell r="P16">
            <v>-558267</v>
          </cell>
          <cell r="Q16">
            <v>9701384</v>
          </cell>
        </row>
        <row r="17">
          <cell r="C17">
            <v>727514</v>
          </cell>
          <cell r="D17">
            <v>472061</v>
          </cell>
          <cell r="E17">
            <v>472061</v>
          </cell>
          <cell r="F17">
            <v>0</v>
          </cell>
          <cell r="G17">
            <v>80898</v>
          </cell>
          <cell r="H17">
            <v>80898</v>
          </cell>
          <cell r="I17">
            <v>0</v>
          </cell>
          <cell r="J17">
            <v>0</v>
          </cell>
          <cell r="K17">
            <v>0</v>
          </cell>
          <cell r="L17">
            <v>8425</v>
          </cell>
          <cell r="M17">
            <v>0</v>
          </cell>
          <cell r="N17">
            <v>123562</v>
          </cell>
          <cell r="O17">
            <v>0</v>
          </cell>
          <cell r="P17">
            <v>0</v>
          </cell>
          <cell r="Q17">
            <v>1233814</v>
          </cell>
        </row>
        <row r="18">
          <cell r="C18">
            <v>101593</v>
          </cell>
          <cell r="D18">
            <v>217489</v>
          </cell>
          <cell r="E18">
            <v>217489</v>
          </cell>
          <cell r="F18">
            <v>0</v>
          </cell>
          <cell r="G18">
            <v>29160</v>
          </cell>
          <cell r="H18">
            <v>0</v>
          </cell>
          <cell r="I18">
            <v>0</v>
          </cell>
          <cell r="J18">
            <v>0</v>
          </cell>
          <cell r="K18">
            <v>29160</v>
          </cell>
          <cell r="L18">
            <v>8811</v>
          </cell>
          <cell r="M18">
            <v>9603</v>
          </cell>
          <cell r="N18">
            <v>23043</v>
          </cell>
          <cell r="O18">
            <v>0</v>
          </cell>
          <cell r="P18">
            <v>0</v>
          </cell>
          <cell r="Q18">
            <v>294551</v>
          </cell>
        </row>
        <row r="19">
          <cell r="C19">
            <v>223990</v>
          </cell>
          <cell r="D19">
            <v>96121</v>
          </cell>
          <cell r="E19">
            <v>96121</v>
          </cell>
          <cell r="F19">
            <v>0</v>
          </cell>
          <cell r="G19">
            <v>39647</v>
          </cell>
          <cell r="H19">
            <v>39647</v>
          </cell>
          <cell r="I19">
            <v>0</v>
          </cell>
          <cell r="J19">
            <v>0</v>
          </cell>
          <cell r="K19">
            <v>0</v>
          </cell>
          <cell r="L19">
            <v>0</v>
          </cell>
          <cell r="M19">
            <v>1250</v>
          </cell>
          <cell r="N19">
            <v>17262</v>
          </cell>
          <cell r="O19">
            <v>0</v>
          </cell>
          <cell r="P19">
            <v>0</v>
          </cell>
          <cell r="Q19">
            <v>296476</v>
          </cell>
        </row>
        <row r="20">
          <cell r="C20">
            <v>3388515</v>
          </cell>
          <cell r="D20">
            <v>1487531</v>
          </cell>
          <cell r="E20">
            <v>1487531</v>
          </cell>
          <cell r="F20">
            <v>0</v>
          </cell>
          <cell r="G20">
            <v>551682</v>
          </cell>
          <cell r="H20">
            <v>601682</v>
          </cell>
          <cell r="I20">
            <v>0</v>
          </cell>
          <cell r="J20">
            <v>0</v>
          </cell>
          <cell r="K20">
            <v>0</v>
          </cell>
          <cell r="L20">
            <v>32839</v>
          </cell>
          <cell r="M20">
            <v>72029</v>
          </cell>
          <cell r="N20">
            <v>279886</v>
          </cell>
          <cell r="O20">
            <v>0</v>
          </cell>
          <cell r="P20">
            <v>0</v>
          </cell>
          <cell r="Q20">
            <v>4449383</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282</v>
          </cell>
          <cell r="D22">
            <v>0</v>
          </cell>
          <cell r="E22">
            <v>0</v>
          </cell>
          <cell r="F22">
            <v>0</v>
          </cell>
          <cell r="G22">
            <v>1407</v>
          </cell>
          <cell r="H22">
            <v>0</v>
          </cell>
          <cell r="I22">
            <v>0</v>
          </cell>
          <cell r="J22">
            <v>0</v>
          </cell>
          <cell r="K22">
            <v>1407</v>
          </cell>
          <cell r="L22">
            <v>0</v>
          </cell>
          <cell r="M22">
            <v>0</v>
          </cell>
          <cell r="N22">
            <v>7</v>
          </cell>
          <cell r="O22">
            <v>6</v>
          </cell>
          <cell r="P22">
            <v>0</v>
          </cell>
          <cell r="Q22">
            <v>-1124</v>
          </cell>
        </row>
        <row r="23">
          <cell r="C23">
            <v>106335</v>
          </cell>
          <cell r="D23">
            <v>45333</v>
          </cell>
          <cell r="E23">
            <v>45333</v>
          </cell>
          <cell r="F23">
            <v>0</v>
          </cell>
          <cell r="G23">
            <v>0</v>
          </cell>
          <cell r="H23">
            <v>0</v>
          </cell>
          <cell r="I23">
            <v>0</v>
          </cell>
          <cell r="J23">
            <v>0</v>
          </cell>
          <cell r="K23">
            <v>0</v>
          </cell>
          <cell r="L23">
            <v>0</v>
          </cell>
          <cell r="M23">
            <v>0</v>
          </cell>
          <cell r="N23">
            <v>0</v>
          </cell>
          <cell r="O23">
            <v>0</v>
          </cell>
          <cell r="P23">
            <v>-2739</v>
          </cell>
          <cell r="Q23">
            <v>154407</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-272</v>
          </cell>
          <cell r="D25">
            <v>0</v>
          </cell>
          <cell r="E25">
            <v>0</v>
          </cell>
          <cell r="F25">
            <v>0</v>
          </cell>
          <cell r="G25">
            <v>136</v>
          </cell>
          <cell r="H25">
            <v>136</v>
          </cell>
          <cell r="I25">
            <v>0</v>
          </cell>
          <cell r="J25">
            <v>0</v>
          </cell>
          <cell r="K25">
            <v>0</v>
          </cell>
          <cell r="L25">
            <v>0</v>
          </cell>
          <cell r="M25">
            <v>0</v>
          </cell>
          <cell r="N25">
            <v>0</v>
          </cell>
          <cell r="O25">
            <v>0</v>
          </cell>
          <cell r="P25">
            <v>0</v>
          </cell>
          <cell r="Q25">
            <v>-408</v>
          </cell>
        </row>
        <row r="26">
          <cell r="C26">
            <v>7657219</v>
          </cell>
          <cell r="D26">
            <v>678521</v>
          </cell>
          <cell r="E26">
            <v>678521</v>
          </cell>
          <cell r="F26">
            <v>0</v>
          </cell>
          <cell r="G26">
            <v>953617</v>
          </cell>
          <cell r="H26">
            <v>950549</v>
          </cell>
          <cell r="I26">
            <v>0</v>
          </cell>
          <cell r="J26">
            <v>0</v>
          </cell>
          <cell r="K26">
            <v>0</v>
          </cell>
          <cell r="L26">
            <v>13570</v>
          </cell>
          <cell r="M26">
            <v>11374</v>
          </cell>
          <cell r="N26">
            <v>1088669</v>
          </cell>
          <cell r="O26">
            <v>0</v>
          </cell>
          <cell r="P26">
            <v>0</v>
          </cell>
          <cell r="Q26">
            <v>8448916</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1197794</v>
          </cell>
          <cell r="D28">
            <v>4126</v>
          </cell>
          <cell r="E28">
            <v>4126</v>
          </cell>
          <cell r="F28">
            <v>0</v>
          </cell>
          <cell r="G28">
            <v>108075</v>
          </cell>
          <cell r="H28">
            <v>4363</v>
          </cell>
          <cell r="I28">
            <v>0</v>
          </cell>
          <cell r="J28">
            <v>0</v>
          </cell>
          <cell r="K28">
            <v>108075</v>
          </cell>
          <cell r="L28">
            <v>289</v>
          </cell>
          <cell r="M28">
            <v>646</v>
          </cell>
          <cell r="N28">
            <v>990</v>
          </cell>
          <cell r="O28">
            <v>0</v>
          </cell>
          <cell r="P28">
            <v>0</v>
          </cell>
          <cell r="Q28">
            <v>1089536</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1309928</v>
          </cell>
          <cell r="D30">
            <v>0</v>
          </cell>
          <cell r="E30">
            <v>0</v>
          </cell>
          <cell r="F30">
            <v>0</v>
          </cell>
          <cell r="G30">
            <v>148894</v>
          </cell>
          <cell r="H30">
            <v>0</v>
          </cell>
          <cell r="I30">
            <v>0</v>
          </cell>
          <cell r="J30">
            <v>0</v>
          </cell>
          <cell r="K30">
            <v>148894</v>
          </cell>
          <cell r="L30">
            <v>0</v>
          </cell>
          <cell r="M30">
            <v>0</v>
          </cell>
          <cell r="N30">
            <v>0</v>
          </cell>
          <cell r="O30">
            <v>0</v>
          </cell>
          <cell r="P30">
            <v>0</v>
          </cell>
          <cell r="Q30">
            <v>1161033</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sheetData>
      <sheetData sheetId="5">
        <row r="6">
          <cell r="C6">
            <v>527183</v>
          </cell>
          <cell r="D6">
            <v>609146</v>
          </cell>
          <cell r="E6">
            <v>190868</v>
          </cell>
          <cell r="F6">
            <v>0</v>
          </cell>
          <cell r="G6">
            <v>113461</v>
          </cell>
          <cell r="H6">
            <v>113885</v>
          </cell>
          <cell r="I6">
            <v>0</v>
          </cell>
          <cell r="J6">
            <v>0</v>
          </cell>
          <cell r="K6">
            <v>0</v>
          </cell>
          <cell r="L6">
            <v>4971</v>
          </cell>
          <cell r="M6">
            <v>94010</v>
          </cell>
          <cell r="N6">
            <v>27090</v>
          </cell>
          <cell r="O6">
            <v>1920</v>
          </cell>
          <cell r="P6">
            <v>37165</v>
          </cell>
          <cell r="Q6">
            <v>493190</v>
          </cell>
        </row>
        <row r="7">
          <cell r="C7">
            <v>113400</v>
          </cell>
          <cell r="D7">
            <v>597304</v>
          </cell>
          <cell r="E7">
            <v>199916</v>
          </cell>
          <cell r="F7">
            <v>0</v>
          </cell>
          <cell r="G7">
            <v>96471</v>
          </cell>
          <cell r="H7">
            <v>115130</v>
          </cell>
          <cell r="I7">
            <v>0</v>
          </cell>
          <cell r="J7">
            <v>0</v>
          </cell>
          <cell r="K7">
            <v>0</v>
          </cell>
          <cell r="L7">
            <v>-48842</v>
          </cell>
          <cell r="M7">
            <v>108344</v>
          </cell>
          <cell r="N7">
            <v>23362</v>
          </cell>
          <cell r="O7">
            <v>0</v>
          </cell>
          <cell r="P7">
            <v>0</v>
          </cell>
          <cell r="Q7">
            <v>162046</v>
          </cell>
        </row>
        <row r="8">
          <cell r="C8">
            <v>1835623</v>
          </cell>
          <cell r="D8">
            <v>1059628</v>
          </cell>
          <cell r="E8">
            <v>934731</v>
          </cell>
          <cell r="F8">
            <v>0</v>
          </cell>
          <cell r="G8">
            <v>521354</v>
          </cell>
          <cell r="H8">
            <v>521354</v>
          </cell>
          <cell r="I8">
            <v>0</v>
          </cell>
          <cell r="J8">
            <v>0</v>
          </cell>
          <cell r="K8">
            <v>0</v>
          </cell>
          <cell r="L8">
            <v>34559</v>
          </cell>
          <cell r="M8">
            <v>336559</v>
          </cell>
          <cell r="N8">
            <v>305772</v>
          </cell>
          <cell r="O8">
            <v>247</v>
          </cell>
          <cell r="P8">
            <v>0</v>
          </cell>
          <cell r="Q8">
            <v>2183406</v>
          </cell>
        </row>
        <row r="9">
          <cell r="C9">
            <v>0</v>
          </cell>
          <cell r="D9">
            <v>162775</v>
          </cell>
          <cell r="E9">
            <v>144120</v>
          </cell>
          <cell r="F9">
            <v>0</v>
          </cell>
          <cell r="G9">
            <v>0</v>
          </cell>
          <cell r="H9">
            <v>0</v>
          </cell>
          <cell r="I9">
            <v>0</v>
          </cell>
          <cell r="J9">
            <v>0</v>
          </cell>
          <cell r="K9">
            <v>0</v>
          </cell>
          <cell r="L9">
            <v>24295</v>
          </cell>
          <cell r="M9">
            <v>0</v>
          </cell>
          <cell r="N9">
            <v>0</v>
          </cell>
          <cell r="O9">
            <v>0</v>
          </cell>
          <cell r="P9">
            <v>0</v>
          </cell>
          <cell r="Q9">
            <v>119825</v>
          </cell>
        </row>
        <row r="10">
          <cell r="C10">
            <v>97388</v>
          </cell>
          <cell r="D10">
            <v>791858</v>
          </cell>
          <cell r="E10">
            <v>554954</v>
          </cell>
          <cell r="F10">
            <v>0</v>
          </cell>
          <cell r="G10">
            <v>405053</v>
          </cell>
          <cell r="H10">
            <v>424730</v>
          </cell>
          <cell r="I10">
            <v>0</v>
          </cell>
          <cell r="J10">
            <v>0</v>
          </cell>
          <cell r="K10">
            <v>0</v>
          </cell>
          <cell r="L10">
            <v>61098</v>
          </cell>
          <cell r="M10">
            <v>468822</v>
          </cell>
          <cell r="N10">
            <v>51121</v>
          </cell>
          <cell r="O10">
            <v>0</v>
          </cell>
          <cell r="P10">
            <v>0</v>
          </cell>
          <cell r="Q10">
            <v>-251187</v>
          </cell>
        </row>
        <row r="11">
          <cell r="C11">
            <v>0</v>
          </cell>
          <cell r="D11">
            <v>1605</v>
          </cell>
          <cell r="E11">
            <v>1605</v>
          </cell>
          <cell r="F11">
            <v>0</v>
          </cell>
          <cell r="G11">
            <v>62</v>
          </cell>
          <cell r="H11">
            <v>0</v>
          </cell>
          <cell r="I11">
            <v>0</v>
          </cell>
          <cell r="J11">
            <v>0</v>
          </cell>
          <cell r="K11">
            <v>0</v>
          </cell>
          <cell r="L11">
            <v>409</v>
          </cell>
          <cell r="M11">
            <v>400</v>
          </cell>
          <cell r="N11">
            <v>297</v>
          </cell>
          <cell r="O11">
            <v>0</v>
          </cell>
          <cell r="P11">
            <v>0</v>
          </cell>
          <cell r="Q11">
            <v>1093</v>
          </cell>
        </row>
        <row r="12">
          <cell r="C12">
            <v>340559</v>
          </cell>
          <cell r="D12">
            <v>100489</v>
          </cell>
          <cell r="E12">
            <v>18780</v>
          </cell>
          <cell r="F12">
            <v>0</v>
          </cell>
          <cell r="G12">
            <v>17569</v>
          </cell>
          <cell r="H12">
            <v>24336</v>
          </cell>
          <cell r="I12">
            <v>0</v>
          </cell>
          <cell r="J12">
            <v>0</v>
          </cell>
          <cell r="K12">
            <v>0</v>
          </cell>
          <cell r="L12">
            <v>-12607</v>
          </cell>
          <cell r="M12">
            <v>25533</v>
          </cell>
          <cell r="N12">
            <v>38351</v>
          </cell>
          <cell r="O12">
            <v>0</v>
          </cell>
          <cell r="P12">
            <v>0</v>
          </cell>
          <cell r="Q12">
            <v>360428</v>
          </cell>
        </row>
        <row r="13">
          <cell r="C13">
            <v>5213</v>
          </cell>
          <cell r="D13">
            <v>31234</v>
          </cell>
          <cell r="E13">
            <v>2324</v>
          </cell>
          <cell r="F13">
            <v>0</v>
          </cell>
          <cell r="G13">
            <v>1500</v>
          </cell>
          <cell r="H13">
            <v>1500</v>
          </cell>
          <cell r="I13">
            <v>0</v>
          </cell>
          <cell r="J13">
            <v>0</v>
          </cell>
          <cell r="K13">
            <v>0</v>
          </cell>
          <cell r="L13">
            <v>-6787</v>
          </cell>
          <cell r="M13">
            <v>6859</v>
          </cell>
          <cell r="N13">
            <v>1865</v>
          </cell>
          <cell r="O13">
            <v>0</v>
          </cell>
          <cell r="P13">
            <v>0</v>
          </cell>
          <cell r="Q13">
            <v>7831</v>
          </cell>
        </row>
        <row r="14">
          <cell r="C14">
            <v>180726</v>
          </cell>
          <cell r="D14">
            <v>480683</v>
          </cell>
          <cell r="E14">
            <v>167286</v>
          </cell>
          <cell r="F14">
            <v>0</v>
          </cell>
          <cell r="G14">
            <v>66877</v>
          </cell>
          <cell r="H14">
            <v>121203</v>
          </cell>
          <cell r="I14">
            <v>0</v>
          </cell>
          <cell r="J14">
            <v>0</v>
          </cell>
          <cell r="K14">
            <v>0</v>
          </cell>
          <cell r="L14">
            <v>-324</v>
          </cell>
          <cell r="M14">
            <v>37463</v>
          </cell>
          <cell r="N14">
            <v>74133</v>
          </cell>
          <cell r="O14">
            <v>0</v>
          </cell>
          <cell r="P14">
            <v>0</v>
          </cell>
          <cell r="Q14">
            <v>263802</v>
          </cell>
        </row>
        <row r="15">
          <cell r="C15">
            <v>169519</v>
          </cell>
          <cell r="D15">
            <v>325615</v>
          </cell>
          <cell r="E15">
            <v>158820</v>
          </cell>
          <cell r="F15">
            <v>0</v>
          </cell>
          <cell r="G15">
            <v>122956</v>
          </cell>
          <cell r="H15">
            <v>123195</v>
          </cell>
          <cell r="I15">
            <v>0</v>
          </cell>
          <cell r="J15">
            <v>0</v>
          </cell>
          <cell r="K15">
            <v>0</v>
          </cell>
          <cell r="L15">
            <v>-21127</v>
          </cell>
          <cell r="M15">
            <v>65916</v>
          </cell>
          <cell r="N15">
            <v>102114</v>
          </cell>
          <cell r="O15">
            <v>0</v>
          </cell>
          <cell r="P15">
            <v>15000</v>
          </cell>
          <cell r="Q15">
            <v>247469</v>
          </cell>
        </row>
        <row r="16">
          <cell r="C16">
            <v>279526</v>
          </cell>
          <cell r="D16">
            <v>774039</v>
          </cell>
          <cell r="E16">
            <v>338871</v>
          </cell>
          <cell r="F16">
            <v>0</v>
          </cell>
          <cell r="G16">
            <v>309059</v>
          </cell>
          <cell r="H16">
            <v>236006</v>
          </cell>
          <cell r="I16">
            <v>0</v>
          </cell>
          <cell r="J16">
            <v>0</v>
          </cell>
          <cell r="K16">
            <v>0</v>
          </cell>
          <cell r="L16">
            <v>28914</v>
          </cell>
          <cell r="M16">
            <v>165611</v>
          </cell>
          <cell r="N16">
            <v>87494</v>
          </cell>
          <cell r="O16">
            <v>485</v>
          </cell>
          <cell r="P16">
            <v>152531</v>
          </cell>
          <cell r="Q16">
            <v>122345</v>
          </cell>
        </row>
        <row r="17">
          <cell r="C17">
            <v>26715</v>
          </cell>
          <cell r="D17">
            <v>46501</v>
          </cell>
          <cell r="E17">
            <v>16070</v>
          </cell>
          <cell r="F17">
            <v>0</v>
          </cell>
          <cell r="G17">
            <v>18321</v>
          </cell>
          <cell r="H17">
            <v>25708</v>
          </cell>
          <cell r="I17">
            <v>0</v>
          </cell>
          <cell r="J17">
            <v>0</v>
          </cell>
          <cell r="K17">
            <v>0</v>
          </cell>
          <cell r="L17">
            <v>2723</v>
          </cell>
          <cell r="M17">
            <v>1883</v>
          </cell>
          <cell r="N17">
            <v>9561</v>
          </cell>
          <cell r="O17">
            <v>0</v>
          </cell>
          <cell r="P17">
            <v>0</v>
          </cell>
          <cell r="Q17">
            <v>22031</v>
          </cell>
        </row>
        <row r="18">
          <cell r="C18">
            <v>17325</v>
          </cell>
          <cell r="D18">
            <v>20692</v>
          </cell>
          <cell r="E18">
            <v>12456</v>
          </cell>
          <cell r="F18">
            <v>0</v>
          </cell>
          <cell r="G18">
            <v>5750</v>
          </cell>
          <cell r="H18">
            <v>5750</v>
          </cell>
          <cell r="I18">
            <v>0</v>
          </cell>
          <cell r="J18">
            <v>0</v>
          </cell>
          <cell r="K18">
            <v>0</v>
          </cell>
          <cell r="L18">
            <v>-1025</v>
          </cell>
          <cell r="M18">
            <v>14403</v>
          </cell>
          <cell r="N18">
            <v>2192</v>
          </cell>
          <cell r="O18">
            <v>0</v>
          </cell>
          <cell r="P18">
            <v>0</v>
          </cell>
          <cell r="Q18">
            <v>12845</v>
          </cell>
        </row>
        <row r="19">
          <cell r="C19">
            <v>324812</v>
          </cell>
          <cell r="D19">
            <v>388420</v>
          </cell>
          <cell r="E19">
            <v>265567</v>
          </cell>
          <cell r="F19">
            <v>0</v>
          </cell>
          <cell r="G19">
            <v>200900</v>
          </cell>
          <cell r="H19">
            <v>190022</v>
          </cell>
          <cell r="I19">
            <v>0</v>
          </cell>
          <cell r="J19">
            <v>0</v>
          </cell>
          <cell r="K19">
            <v>0</v>
          </cell>
          <cell r="L19">
            <v>-22702</v>
          </cell>
          <cell r="M19">
            <v>184515</v>
          </cell>
          <cell r="N19">
            <v>71075</v>
          </cell>
          <cell r="O19">
            <v>0</v>
          </cell>
          <cell r="P19">
            <v>0</v>
          </cell>
          <cell r="Q19">
            <v>309618</v>
          </cell>
        </row>
        <row r="20">
          <cell r="C20">
            <v>-128574</v>
          </cell>
          <cell r="D20">
            <v>101924</v>
          </cell>
          <cell r="E20">
            <v>46390</v>
          </cell>
          <cell r="F20">
            <v>0</v>
          </cell>
          <cell r="G20">
            <v>60159</v>
          </cell>
          <cell r="H20">
            <v>60159</v>
          </cell>
          <cell r="I20">
            <v>0</v>
          </cell>
          <cell r="J20">
            <v>0</v>
          </cell>
          <cell r="K20">
            <v>0</v>
          </cell>
          <cell r="L20">
            <v>6743</v>
          </cell>
          <cell r="M20">
            <v>17380</v>
          </cell>
          <cell r="N20">
            <v>9049</v>
          </cell>
          <cell r="O20">
            <v>0</v>
          </cell>
          <cell r="P20">
            <v>0</v>
          </cell>
          <cell r="Q20">
            <v>-157418</v>
          </cell>
        </row>
        <row r="21">
          <cell r="C21">
            <v>420927</v>
          </cell>
          <cell r="D21">
            <v>112675</v>
          </cell>
          <cell r="E21">
            <v>55993</v>
          </cell>
          <cell r="F21">
            <v>0</v>
          </cell>
          <cell r="G21">
            <v>385030</v>
          </cell>
          <cell r="H21">
            <v>385030</v>
          </cell>
          <cell r="I21">
            <v>0</v>
          </cell>
          <cell r="J21">
            <v>0</v>
          </cell>
          <cell r="K21">
            <v>0</v>
          </cell>
          <cell r="L21">
            <v>-1227</v>
          </cell>
          <cell r="M21">
            <v>95879</v>
          </cell>
          <cell r="N21">
            <v>138291</v>
          </cell>
          <cell r="O21">
            <v>0</v>
          </cell>
          <cell r="P21">
            <v>0</v>
          </cell>
          <cell r="Q21">
            <v>135528</v>
          </cell>
        </row>
        <row r="22">
          <cell r="C22">
            <v>107032</v>
          </cell>
          <cell r="D22">
            <v>273728</v>
          </cell>
          <cell r="E22">
            <v>136875</v>
          </cell>
          <cell r="F22">
            <v>0</v>
          </cell>
          <cell r="G22">
            <v>116065</v>
          </cell>
          <cell r="H22">
            <v>52100</v>
          </cell>
          <cell r="I22">
            <v>0</v>
          </cell>
          <cell r="J22">
            <v>0</v>
          </cell>
          <cell r="K22">
            <v>0</v>
          </cell>
          <cell r="L22">
            <v>24022</v>
          </cell>
          <cell r="M22">
            <v>88931</v>
          </cell>
          <cell r="N22">
            <v>55233</v>
          </cell>
          <cell r="O22">
            <v>404</v>
          </cell>
          <cell r="P22">
            <v>-42420</v>
          </cell>
          <cell r="Q22">
            <v>176101</v>
          </cell>
        </row>
        <row r="23">
          <cell r="C23">
            <v>1505916</v>
          </cell>
          <cell r="D23">
            <v>3926509</v>
          </cell>
          <cell r="E23">
            <v>1915210</v>
          </cell>
          <cell r="F23">
            <v>0</v>
          </cell>
          <cell r="G23">
            <v>1678409</v>
          </cell>
          <cell r="H23">
            <v>2000942</v>
          </cell>
          <cell r="I23">
            <v>0</v>
          </cell>
          <cell r="J23">
            <v>0</v>
          </cell>
          <cell r="K23">
            <v>0</v>
          </cell>
          <cell r="L23">
            <v>162900</v>
          </cell>
          <cell r="M23">
            <v>155270</v>
          </cell>
          <cell r="N23">
            <v>0</v>
          </cell>
          <cell r="O23">
            <v>0</v>
          </cell>
          <cell r="P23">
            <v>33113</v>
          </cell>
          <cell r="Q23">
            <v>1068903</v>
          </cell>
        </row>
        <row r="24">
          <cell r="C24">
            <v>15183</v>
          </cell>
          <cell r="D24">
            <v>58372</v>
          </cell>
          <cell r="E24">
            <v>31685</v>
          </cell>
          <cell r="F24">
            <v>5840</v>
          </cell>
          <cell r="G24">
            <v>13855</v>
          </cell>
          <cell r="H24">
            <v>12053</v>
          </cell>
          <cell r="I24">
            <v>0</v>
          </cell>
          <cell r="J24">
            <v>0</v>
          </cell>
          <cell r="K24">
            <v>0</v>
          </cell>
          <cell r="L24">
            <v>5579</v>
          </cell>
          <cell r="M24">
            <v>11890</v>
          </cell>
          <cell r="N24">
            <v>10005</v>
          </cell>
          <cell r="O24">
            <v>352</v>
          </cell>
          <cell r="P24">
            <v>0</v>
          </cell>
          <cell r="Q24">
            <v>32839</v>
          </cell>
        </row>
        <row r="25">
          <cell r="C25">
            <v>13098</v>
          </cell>
          <cell r="D25">
            <v>6142</v>
          </cell>
          <cell r="E25">
            <v>3043</v>
          </cell>
          <cell r="F25">
            <v>0</v>
          </cell>
          <cell r="G25">
            <v>696</v>
          </cell>
          <cell r="H25">
            <v>5619</v>
          </cell>
          <cell r="I25">
            <v>0</v>
          </cell>
          <cell r="J25">
            <v>0</v>
          </cell>
          <cell r="K25">
            <v>0</v>
          </cell>
          <cell r="L25">
            <v>-382</v>
          </cell>
          <cell r="M25">
            <v>2202</v>
          </cell>
          <cell r="N25">
            <v>2145</v>
          </cell>
          <cell r="O25">
            <v>0</v>
          </cell>
          <cell r="P25">
            <v>0</v>
          </cell>
          <cell r="Q25">
            <v>10847</v>
          </cell>
        </row>
        <row r="26">
          <cell r="C26">
            <v>-394233</v>
          </cell>
          <cell r="D26">
            <v>431722</v>
          </cell>
          <cell r="E26">
            <v>87878</v>
          </cell>
          <cell r="F26">
            <v>0</v>
          </cell>
          <cell r="G26">
            <v>19077</v>
          </cell>
          <cell r="H26">
            <v>67282</v>
          </cell>
          <cell r="I26">
            <v>0</v>
          </cell>
          <cell r="J26">
            <v>0</v>
          </cell>
          <cell r="K26">
            <v>0</v>
          </cell>
          <cell r="L26">
            <v>149869</v>
          </cell>
          <cell r="M26">
            <v>94649</v>
          </cell>
          <cell r="N26">
            <v>9207</v>
          </cell>
          <cell r="O26">
            <v>0</v>
          </cell>
          <cell r="P26">
            <v>0</v>
          </cell>
          <cell r="Q26">
            <v>-608949</v>
          </cell>
        </row>
        <row r="27">
          <cell r="C27">
            <v>0</v>
          </cell>
          <cell r="D27">
            <v>15518</v>
          </cell>
          <cell r="E27">
            <v>8529</v>
          </cell>
          <cell r="F27">
            <v>0</v>
          </cell>
          <cell r="G27">
            <v>0</v>
          </cell>
          <cell r="H27">
            <v>0</v>
          </cell>
          <cell r="I27">
            <v>0</v>
          </cell>
          <cell r="J27">
            <v>0</v>
          </cell>
          <cell r="K27">
            <v>0</v>
          </cell>
          <cell r="L27">
            <v>444</v>
          </cell>
          <cell r="M27">
            <v>8154</v>
          </cell>
          <cell r="N27">
            <v>6343</v>
          </cell>
          <cell r="O27">
            <v>0</v>
          </cell>
          <cell r="P27">
            <v>0</v>
          </cell>
          <cell r="Q27">
            <v>6274</v>
          </cell>
        </row>
        <row r="28">
          <cell r="C28">
            <v>563362</v>
          </cell>
          <cell r="D28">
            <v>189537</v>
          </cell>
          <cell r="E28">
            <v>77775</v>
          </cell>
          <cell r="F28">
            <v>0</v>
          </cell>
          <cell r="G28">
            <v>55180</v>
          </cell>
          <cell r="H28">
            <v>98400</v>
          </cell>
          <cell r="I28">
            <v>0</v>
          </cell>
          <cell r="J28">
            <v>0</v>
          </cell>
          <cell r="K28">
            <v>0</v>
          </cell>
          <cell r="L28">
            <v>-21578</v>
          </cell>
          <cell r="M28">
            <v>29698</v>
          </cell>
          <cell r="N28">
            <v>45470</v>
          </cell>
          <cell r="O28">
            <v>0</v>
          </cell>
          <cell r="P28">
            <v>0</v>
          </cell>
          <cell r="Q28">
            <v>580088</v>
          </cell>
        </row>
        <row r="29">
          <cell r="C29">
            <v>-218</v>
          </cell>
          <cell r="D29">
            <v>50788</v>
          </cell>
          <cell r="E29">
            <v>12954</v>
          </cell>
          <cell r="F29">
            <v>0</v>
          </cell>
          <cell r="G29">
            <v>35307</v>
          </cell>
          <cell r="H29">
            <v>14135</v>
          </cell>
          <cell r="I29">
            <v>0</v>
          </cell>
          <cell r="J29">
            <v>0</v>
          </cell>
          <cell r="K29">
            <v>0</v>
          </cell>
          <cell r="L29">
            <v>-6276</v>
          </cell>
          <cell r="M29">
            <v>19977</v>
          </cell>
          <cell r="N29">
            <v>1762</v>
          </cell>
          <cell r="O29">
            <v>0</v>
          </cell>
          <cell r="P29">
            <v>0</v>
          </cell>
          <cell r="Q29">
            <v>-13337</v>
          </cell>
        </row>
        <row r="30">
          <cell r="C30">
            <v>2125531</v>
          </cell>
          <cell r="D30">
            <v>440064</v>
          </cell>
          <cell r="E30">
            <v>166877</v>
          </cell>
          <cell r="F30">
            <v>0</v>
          </cell>
          <cell r="G30">
            <v>292627</v>
          </cell>
          <cell r="H30">
            <v>195849</v>
          </cell>
          <cell r="I30">
            <v>0</v>
          </cell>
          <cell r="J30">
            <v>0</v>
          </cell>
          <cell r="K30">
            <v>0</v>
          </cell>
          <cell r="L30">
            <v>-9580</v>
          </cell>
          <cell r="M30">
            <v>178434</v>
          </cell>
          <cell r="N30">
            <v>115062</v>
          </cell>
          <cell r="O30">
            <v>0</v>
          </cell>
          <cell r="P30">
            <v>0</v>
          </cell>
          <cell r="Q30">
            <v>2042766</v>
          </cell>
        </row>
        <row r="33">
          <cell r="C33">
            <v>0</v>
          </cell>
          <cell r="D33">
            <v>231069</v>
          </cell>
          <cell r="E33">
            <v>196408</v>
          </cell>
          <cell r="F33">
            <v>0</v>
          </cell>
          <cell r="G33">
            <v>80797</v>
          </cell>
          <cell r="H33">
            <v>116181</v>
          </cell>
          <cell r="I33">
            <v>0</v>
          </cell>
          <cell r="J33">
            <v>0</v>
          </cell>
          <cell r="K33">
            <v>0</v>
          </cell>
          <cell r="L33">
            <v>53438</v>
          </cell>
          <cell r="M33">
            <v>22392</v>
          </cell>
          <cell r="N33">
            <v>48416</v>
          </cell>
          <cell r="O33">
            <v>0</v>
          </cell>
          <cell r="P33">
            <v>0</v>
          </cell>
          <cell r="Q33">
            <v>52814</v>
          </cell>
        </row>
        <row r="34">
          <cell r="C34">
            <v>0</v>
          </cell>
          <cell r="D34">
            <v>1072716</v>
          </cell>
          <cell r="E34">
            <v>877689</v>
          </cell>
          <cell r="F34">
            <v>-217870</v>
          </cell>
          <cell r="G34">
            <v>338805</v>
          </cell>
          <cell r="H34">
            <v>293210</v>
          </cell>
          <cell r="I34">
            <v>0</v>
          </cell>
          <cell r="J34">
            <v>0</v>
          </cell>
          <cell r="K34">
            <v>0</v>
          </cell>
          <cell r="L34">
            <v>225498</v>
          </cell>
          <cell r="M34">
            <v>66338</v>
          </cell>
          <cell r="N34">
            <v>0</v>
          </cell>
          <cell r="O34">
            <v>0</v>
          </cell>
          <cell r="P34">
            <v>0</v>
          </cell>
          <cell r="Q34">
            <v>74773</v>
          </cell>
        </row>
        <row r="35">
          <cell r="C35">
            <v>5712901</v>
          </cell>
          <cell r="D35">
            <v>1710381</v>
          </cell>
          <cell r="E35">
            <v>1606288</v>
          </cell>
          <cell r="F35">
            <v>0</v>
          </cell>
          <cell r="G35">
            <v>567855</v>
          </cell>
          <cell r="H35">
            <v>654880</v>
          </cell>
          <cell r="I35">
            <v>0</v>
          </cell>
          <cell r="J35">
            <v>0</v>
          </cell>
          <cell r="K35">
            <v>0</v>
          </cell>
          <cell r="L35">
            <v>451105</v>
          </cell>
          <cell r="M35">
            <v>143966</v>
          </cell>
          <cell r="N35">
            <v>372707</v>
          </cell>
          <cell r="O35">
            <v>0</v>
          </cell>
          <cell r="P35">
            <v>0</v>
          </cell>
          <cell r="Q35">
            <v>6441944</v>
          </cell>
        </row>
      </sheetData>
      <sheetData sheetId="6">
        <row r="6">
          <cell r="C6">
            <v>72541</v>
          </cell>
          <cell r="D6">
            <v>216586</v>
          </cell>
          <cell r="E6">
            <v>194148</v>
          </cell>
          <cell r="F6">
            <v>0</v>
          </cell>
          <cell r="G6">
            <v>42909</v>
          </cell>
          <cell r="H6">
            <v>46387</v>
          </cell>
          <cell r="I6">
            <v>0</v>
          </cell>
          <cell r="J6">
            <v>0</v>
          </cell>
          <cell r="K6">
            <v>0</v>
          </cell>
          <cell r="L6">
            <v>19584</v>
          </cell>
          <cell r="M6">
            <v>5199</v>
          </cell>
          <cell r="N6">
            <v>7322</v>
          </cell>
          <cell r="O6">
            <v>519</v>
          </cell>
          <cell r="P6">
            <v>0</v>
          </cell>
          <cell r="Q6">
            <v>202322</v>
          </cell>
        </row>
        <row r="7">
          <cell r="C7">
            <v>-30092</v>
          </cell>
          <cell r="D7">
            <v>804888</v>
          </cell>
          <cell r="E7">
            <v>516943</v>
          </cell>
          <cell r="F7">
            <v>0</v>
          </cell>
          <cell r="G7">
            <v>165777</v>
          </cell>
          <cell r="H7">
            <v>217252</v>
          </cell>
          <cell r="I7">
            <v>0</v>
          </cell>
          <cell r="J7">
            <v>0</v>
          </cell>
          <cell r="K7">
            <v>0</v>
          </cell>
          <cell r="L7">
            <v>189888</v>
          </cell>
          <cell r="M7">
            <v>108344</v>
          </cell>
          <cell r="N7">
            <v>23362</v>
          </cell>
          <cell r="O7">
            <v>0</v>
          </cell>
          <cell r="P7">
            <v>0</v>
          </cell>
          <cell r="Q7">
            <v>-5270</v>
          </cell>
        </row>
        <row r="8">
          <cell r="C8">
            <v>84937</v>
          </cell>
          <cell r="D8">
            <v>1221763</v>
          </cell>
          <cell r="E8">
            <v>1143170</v>
          </cell>
          <cell r="F8">
            <v>0</v>
          </cell>
          <cell r="G8">
            <v>432900</v>
          </cell>
          <cell r="H8">
            <v>432900</v>
          </cell>
          <cell r="I8">
            <v>0</v>
          </cell>
          <cell r="J8">
            <v>0</v>
          </cell>
          <cell r="K8">
            <v>0</v>
          </cell>
          <cell r="L8">
            <v>15315</v>
          </cell>
          <cell r="M8">
            <v>388057</v>
          </cell>
          <cell r="N8">
            <v>100117</v>
          </cell>
          <cell r="O8">
            <v>4693</v>
          </cell>
          <cell r="P8">
            <v>0</v>
          </cell>
          <cell r="Q8">
            <v>487259</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525708</v>
          </cell>
          <cell r="D10">
            <v>2482398</v>
          </cell>
          <cell r="E10">
            <v>1813752</v>
          </cell>
          <cell r="F10">
            <v>0</v>
          </cell>
          <cell r="G10">
            <v>649871</v>
          </cell>
          <cell r="H10">
            <v>746867</v>
          </cell>
          <cell r="I10">
            <v>0</v>
          </cell>
          <cell r="J10">
            <v>0</v>
          </cell>
          <cell r="K10">
            <v>0</v>
          </cell>
          <cell r="L10">
            <v>191535</v>
          </cell>
          <cell r="M10">
            <v>468822</v>
          </cell>
          <cell r="N10">
            <v>160260</v>
          </cell>
          <cell r="O10">
            <v>0</v>
          </cell>
          <cell r="P10">
            <v>115000</v>
          </cell>
          <cell r="Q10">
            <v>977497</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10399</v>
          </cell>
          <cell r="D12">
            <v>8700</v>
          </cell>
          <cell r="E12">
            <v>1589</v>
          </cell>
          <cell r="F12">
            <v>0</v>
          </cell>
          <cell r="G12">
            <v>200</v>
          </cell>
          <cell r="H12">
            <v>0</v>
          </cell>
          <cell r="I12">
            <v>0</v>
          </cell>
          <cell r="J12">
            <v>0</v>
          </cell>
          <cell r="K12">
            <v>0</v>
          </cell>
          <cell r="L12">
            <v>-1101</v>
          </cell>
          <cell r="M12">
            <v>2307</v>
          </cell>
          <cell r="N12">
            <v>3335</v>
          </cell>
          <cell r="O12">
            <v>0</v>
          </cell>
          <cell r="P12">
            <v>0</v>
          </cell>
          <cell r="Q12">
            <v>14117</v>
          </cell>
        </row>
        <row r="13">
          <cell r="C13">
            <v>704</v>
          </cell>
          <cell r="D13">
            <v>5780</v>
          </cell>
          <cell r="E13">
            <v>1065</v>
          </cell>
          <cell r="F13">
            <v>0</v>
          </cell>
          <cell r="G13">
            <v>0</v>
          </cell>
          <cell r="H13">
            <v>0</v>
          </cell>
          <cell r="I13">
            <v>0</v>
          </cell>
          <cell r="J13">
            <v>0</v>
          </cell>
          <cell r="K13">
            <v>0</v>
          </cell>
          <cell r="L13">
            <v>-907</v>
          </cell>
          <cell r="M13">
            <v>1166</v>
          </cell>
          <cell r="N13">
            <v>301</v>
          </cell>
          <cell r="O13">
            <v>0</v>
          </cell>
          <cell r="P13">
            <v>0</v>
          </cell>
          <cell r="Q13">
            <v>1812</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118538</v>
          </cell>
          <cell r="D15">
            <v>218798</v>
          </cell>
          <cell r="E15">
            <v>141148</v>
          </cell>
          <cell r="F15">
            <v>0</v>
          </cell>
          <cell r="G15">
            <v>89020</v>
          </cell>
          <cell r="H15">
            <v>83764</v>
          </cell>
          <cell r="I15">
            <v>21324</v>
          </cell>
          <cell r="J15">
            <v>0</v>
          </cell>
          <cell r="K15">
            <v>0</v>
          </cell>
          <cell r="L15">
            <v>-1316</v>
          </cell>
          <cell r="M15">
            <v>55224</v>
          </cell>
          <cell r="N15">
            <v>36798</v>
          </cell>
          <cell r="O15">
            <v>0</v>
          </cell>
          <cell r="P15">
            <v>9000</v>
          </cell>
          <cell r="Q15">
            <v>128488</v>
          </cell>
        </row>
        <row r="16">
          <cell r="C16">
            <v>119326</v>
          </cell>
          <cell r="D16">
            <v>115026</v>
          </cell>
          <cell r="E16">
            <v>99913</v>
          </cell>
          <cell r="F16">
            <v>0</v>
          </cell>
          <cell r="G16">
            <v>42820</v>
          </cell>
          <cell r="H16">
            <v>0</v>
          </cell>
          <cell r="I16">
            <v>0</v>
          </cell>
          <cell r="J16">
            <v>0</v>
          </cell>
          <cell r="K16">
            <v>0</v>
          </cell>
          <cell r="L16">
            <v>28400</v>
          </cell>
          <cell r="M16">
            <v>24719</v>
          </cell>
          <cell r="N16">
            <v>13070</v>
          </cell>
          <cell r="O16">
            <v>72</v>
          </cell>
          <cell r="P16">
            <v>0</v>
          </cell>
          <cell r="Q16">
            <v>179119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341239</v>
          </cell>
          <cell r="D18">
            <v>246544</v>
          </cell>
          <cell r="E18">
            <v>216036</v>
          </cell>
          <cell r="F18">
            <v>0</v>
          </cell>
          <cell r="G18">
            <v>20723</v>
          </cell>
          <cell r="H18">
            <v>20723</v>
          </cell>
          <cell r="I18">
            <v>0</v>
          </cell>
          <cell r="J18">
            <v>0</v>
          </cell>
          <cell r="K18">
            <v>0</v>
          </cell>
          <cell r="L18">
            <v>11425</v>
          </cell>
          <cell r="M18">
            <v>144871</v>
          </cell>
          <cell r="N18">
            <v>6168</v>
          </cell>
          <cell r="O18">
            <v>0</v>
          </cell>
          <cell r="P18">
            <v>0</v>
          </cell>
          <cell r="Q18">
            <v>386426</v>
          </cell>
        </row>
        <row r="19">
          <cell r="C19">
            <v>333264</v>
          </cell>
          <cell r="D19">
            <v>532571</v>
          </cell>
          <cell r="E19">
            <v>466266</v>
          </cell>
          <cell r="F19">
            <v>0</v>
          </cell>
          <cell r="G19">
            <v>220676</v>
          </cell>
          <cell r="H19">
            <v>211631</v>
          </cell>
          <cell r="I19">
            <v>0</v>
          </cell>
          <cell r="J19">
            <v>0</v>
          </cell>
          <cell r="K19">
            <v>0</v>
          </cell>
          <cell r="L19">
            <v>71002</v>
          </cell>
          <cell r="M19">
            <v>0</v>
          </cell>
          <cell r="N19">
            <v>0</v>
          </cell>
          <cell r="O19">
            <v>0</v>
          </cell>
          <cell r="P19">
            <v>0</v>
          </cell>
          <cell r="Q19">
            <v>516898</v>
          </cell>
        </row>
        <row r="20">
          <cell r="C20">
            <v>251615</v>
          </cell>
          <cell r="D20">
            <v>162541</v>
          </cell>
          <cell r="E20">
            <v>162541</v>
          </cell>
          <cell r="F20">
            <v>0</v>
          </cell>
          <cell r="G20">
            <v>43920</v>
          </cell>
          <cell r="H20">
            <v>43920</v>
          </cell>
          <cell r="I20">
            <v>0</v>
          </cell>
          <cell r="J20">
            <v>0</v>
          </cell>
          <cell r="K20">
            <v>0</v>
          </cell>
          <cell r="L20">
            <v>0</v>
          </cell>
          <cell r="M20">
            <v>52839</v>
          </cell>
          <cell r="N20">
            <v>0</v>
          </cell>
          <cell r="O20">
            <v>0</v>
          </cell>
          <cell r="P20">
            <v>0</v>
          </cell>
          <cell r="Q20">
            <v>317397</v>
          </cell>
        </row>
        <row r="21">
          <cell r="C21">
            <v>50143</v>
          </cell>
          <cell r="D21">
            <v>33741</v>
          </cell>
          <cell r="E21">
            <v>33741</v>
          </cell>
          <cell r="F21">
            <v>0</v>
          </cell>
          <cell r="G21">
            <v>22118</v>
          </cell>
          <cell r="H21">
            <v>22118</v>
          </cell>
          <cell r="I21">
            <v>0</v>
          </cell>
          <cell r="J21">
            <v>0</v>
          </cell>
          <cell r="K21">
            <v>0</v>
          </cell>
          <cell r="L21">
            <v>0</v>
          </cell>
          <cell r="M21">
            <v>1976</v>
          </cell>
          <cell r="N21">
            <v>2850</v>
          </cell>
          <cell r="O21">
            <v>0</v>
          </cell>
          <cell r="P21">
            <v>0</v>
          </cell>
          <cell r="Q21">
            <v>62641</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763324</v>
          </cell>
          <cell r="D23">
            <v>532590</v>
          </cell>
          <cell r="E23">
            <v>532590</v>
          </cell>
          <cell r="F23">
            <v>0</v>
          </cell>
          <cell r="G23">
            <v>0</v>
          </cell>
          <cell r="H23">
            <v>0</v>
          </cell>
          <cell r="I23">
            <v>0</v>
          </cell>
          <cell r="J23">
            <v>0</v>
          </cell>
          <cell r="K23">
            <v>0</v>
          </cell>
          <cell r="L23">
            <v>0</v>
          </cell>
          <cell r="M23">
            <v>0</v>
          </cell>
          <cell r="N23">
            <v>0</v>
          </cell>
          <cell r="O23">
            <v>0</v>
          </cell>
          <cell r="P23">
            <v>-11682</v>
          </cell>
          <cell r="Q23">
            <v>1307596</v>
          </cell>
        </row>
        <row r="24">
          <cell r="C24">
            <v>93635</v>
          </cell>
          <cell r="D24">
            <v>165274</v>
          </cell>
          <cell r="E24">
            <v>165309</v>
          </cell>
          <cell r="F24">
            <v>270</v>
          </cell>
          <cell r="G24">
            <v>23387</v>
          </cell>
          <cell r="H24">
            <v>23387</v>
          </cell>
          <cell r="I24">
            <v>0</v>
          </cell>
          <cell r="J24">
            <v>0</v>
          </cell>
          <cell r="K24">
            <v>0</v>
          </cell>
          <cell r="L24">
            <v>56579</v>
          </cell>
          <cell r="M24">
            <v>59893</v>
          </cell>
          <cell r="N24">
            <v>28327</v>
          </cell>
          <cell r="O24">
            <v>996</v>
          </cell>
          <cell r="P24">
            <v>0</v>
          </cell>
          <cell r="Q24">
            <v>146686</v>
          </cell>
        </row>
        <row r="25">
          <cell r="C25">
            <v>903</v>
          </cell>
          <cell r="D25">
            <v>343</v>
          </cell>
          <cell r="E25">
            <v>292</v>
          </cell>
          <cell r="F25">
            <v>0</v>
          </cell>
          <cell r="G25">
            <v>0</v>
          </cell>
          <cell r="H25">
            <v>0</v>
          </cell>
          <cell r="I25">
            <v>0</v>
          </cell>
          <cell r="J25">
            <v>0</v>
          </cell>
          <cell r="K25">
            <v>0</v>
          </cell>
          <cell r="L25">
            <v>0</v>
          </cell>
          <cell r="M25">
            <v>211</v>
          </cell>
          <cell r="N25">
            <v>0</v>
          </cell>
          <cell r="O25">
            <v>0</v>
          </cell>
          <cell r="P25">
            <v>0</v>
          </cell>
          <cell r="Q25">
            <v>983</v>
          </cell>
        </row>
        <row r="26">
          <cell r="C26">
            <v>1558977</v>
          </cell>
          <cell r="D26">
            <v>679658</v>
          </cell>
          <cell r="E26">
            <v>679658</v>
          </cell>
          <cell r="F26">
            <v>0</v>
          </cell>
          <cell r="G26">
            <v>718411</v>
          </cell>
          <cell r="H26">
            <v>672351</v>
          </cell>
          <cell r="I26">
            <v>0</v>
          </cell>
          <cell r="J26">
            <v>0</v>
          </cell>
          <cell r="K26">
            <v>0</v>
          </cell>
          <cell r="L26">
            <v>-120267</v>
          </cell>
          <cell r="M26">
            <v>94758</v>
          </cell>
          <cell r="N26">
            <v>61929</v>
          </cell>
          <cell r="O26">
            <v>0</v>
          </cell>
          <cell r="P26">
            <v>0</v>
          </cell>
          <cell r="Q26">
            <v>1653721</v>
          </cell>
        </row>
        <row r="27">
          <cell r="C27">
            <v>0</v>
          </cell>
          <cell r="D27">
            <v>44851</v>
          </cell>
          <cell r="E27">
            <v>33459</v>
          </cell>
          <cell r="F27">
            <v>0</v>
          </cell>
          <cell r="G27">
            <v>0</v>
          </cell>
          <cell r="H27">
            <v>0</v>
          </cell>
          <cell r="I27">
            <v>0</v>
          </cell>
          <cell r="J27">
            <v>0</v>
          </cell>
          <cell r="K27">
            <v>0</v>
          </cell>
          <cell r="L27">
            <v>724</v>
          </cell>
          <cell r="M27">
            <v>11588</v>
          </cell>
          <cell r="N27">
            <v>10339</v>
          </cell>
          <cell r="O27">
            <v>0</v>
          </cell>
          <cell r="P27">
            <v>0</v>
          </cell>
          <cell r="Q27">
            <v>31486</v>
          </cell>
        </row>
        <row r="28">
          <cell r="C28">
            <v>6658</v>
          </cell>
          <cell r="D28">
            <v>5171</v>
          </cell>
          <cell r="E28">
            <v>5171</v>
          </cell>
          <cell r="F28">
            <v>0</v>
          </cell>
          <cell r="G28">
            <v>0</v>
          </cell>
          <cell r="H28">
            <v>0</v>
          </cell>
          <cell r="I28">
            <v>0</v>
          </cell>
          <cell r="J28">
            <v>0</v>
          </cell>
          <cell r="K28">
            <v>0</v>
          </cell>
          <cell r="L28">
            <v>227</v>
          </cell>
          <cell r="M28">
            <v>810</v>
          </cell>
          <cell r="N28">
            <v>1241</v>
          </cell>
          <cell r="O28">
            <v>0</v>
          </cell>
          <cell r="P28">
            <v>0</v>
          </cell>
          <cell r="Q28">
            <v>12033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154987</v>
          </cell>
          <cell r="D30">
            <v>263569</v>
          </cell>
          <cell r="E30">
            <v>263569</v>
          </cell>
          <cell r="F30">
            <v>0</v>
          </cell>
          <cell r="G30">
            <v>113109</v>
          </cell>
          <cell r="H30">
            <v>71386</v>
          </cell>
          <cell r="I30">
            <v>0</v>
          </cell>
          <cell r="J30">
            <v>0</v>
          </cell>
          <cell r="K30">
            <v>0</v>
          </cell>
          <cell r="L30">
            <v>0</v>
          </cell>
          <cell r="M30">
            <v>0</v>
          </cell>
          <cell r="N30">
            <v>236364</v>
          </cell>
          <cell r="O30">
            <v>0</v>
          </cell>
          <cell r="P30">
            <v>0</v>
          </cell>
          <cell r="Q30">
            <v>583533</v>
          </cell>
        </row>
        <row r="33">
          <cell r="C33">
            <v>1244</v>
          </cell>
          <cell r="D33">
            <v>0</v>
          </cell>
          <cell r="E33">
            <v>0</v>
          </cell>
          <cell r="F33">
            <v>0</v>
          </cell>
          <cell r="G33">
            <v>0</v>
          </cell>
          <cell r="H33">
            <v>231069</v>
          </cell>
          <cell r="I33">
            <v>0</v>
          </cell>
          <cell r="J33">
            <v>0</v>
          </cell>
          <cell r="K33">
            <v>0</v>
          </cell>
          <cell r="L33">
            <v>232313</v>
          </cell>
          <cell r="M33">
            <v>0</v>
          </cell>
          <cell r="N33">
            <v>0</v>
          </cell>
          <cell r="O33">
            <v>0</v>
          </cell>
          <cell r="P33">
            <v>0</v>
          </cell>
          <cell r="Q33">
            <v>0</v>
          </cell>
        </row>
        <row r="34">
          <cell r="C34">
            <v>48553</v>
          </cell>
          <cell r="D34">
            <v>0</v>
          </cell>
          <cell r="E34">
            <v>0</v>
          </cell>
          <cell r="F34">
            <v>0</v>
          </cell>
          <cell r="G34">
            <v>0</v>
          </cell>
          <cell r="H34">
            <v>1072716</v>
          </cell>
          <cell r="I34">
            <v>0</v>
          </cell>
          <cell r="J34">
            <v>0</v>
          </cell>
          <cell r="K34">
            <v>0</v>
          </cell>
          <cell r="L34">
            <v>1121268</v>
          </cell>
          <cell r="M34">
            <v>0</v>
          </cell>
          <cell r="N34">
            <v>0</v>
          </cell>
          <cell r="O34">
            <v>0</v>
          </cell>
          <cell r="P34">
            <v>0</v>
          </cell>
          <cell r="Q34">
            <v>0</v>
          </cell>
        </row>
        <row r="35">
          <cell r="C35">
            <v>190042</v>
          </cell>
          <cell r="D35">
            <v>0</v>
          </cell>
          <cell r="E35">
            <v>0</v>
          </cell>
          <cell r="F35">
            <v>0</v>
          </cell>
          <cell r="G35">
            <v>0</v>
          </cell>
          <cell r="H35">
            <v>1710381</v>
          </cell>
          <cell r="I35">
            <v>0</v>
          </cell>
          <cell r="J35">
            <v>0</v>
          </cell>
          <cell r="K35">
            <v>0</v>
          </cell>
          <cell r="L35">
            <v>1900423</v>
          </cell>
          <cell r="M35">
            <v>0</v>
          </cell>
          <cell r="N35">
            <v>0</v>
          </cell>
          <cell r="O35">
            <v>0</v>
          </cell>
          <cell r="P35">
            <v>0</v>
          </cell>
          <cell r="Q35">
            <v>0</v>
          </cell>
        </row>
      </sheetData>
      <sheetData sheetId="7">
        <row r="6">
          <cell r="C6">
            <v>777</v>
          </cell>
          <cell r="D6">
            <v>231</v>
          </cell>
          <cell r="E6">
            <v>231</v>
          </cell>
          <cell r="F6">
            <v>0</v>
          </cell>
          <cell r="G6">
            <v>0</v>
          </cell>
          <cell r="H6">
            <v>0</v>
          </cell>
          <cell r="I6">
            <v>0</v>
          </cell>
          <cell r="J6">
            <v>0</v>
          </cell>
          <cell r="K6">
            <v>0</v>
          </cell>
          <cell r="L6">
            <v>0</v>
          </cell>
          <cell r="M6">
            <v>0</v>
          </cell>
          <cell r="N6">
            <v>0</v>
          </cell>
          <cell r="O6">
            <v>0</v>
          </cell>
          <cell r="P6">
            <v>0</v>
          </cell>
          <cell r="Q6">
            <v>1008</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3651874</v>
          </cell>
          <cell r="D8">
            <v>594554</v>
          </cell>
          <cell r="E8">
            <v>594554</v>
          </cell>
          <cell r="F8">
            <v>0</v>
          </cell>
          <cell r="G8">
            <v>1473520</v>
          </cell>
          <cell r="H8">
            <v>855861</v>
          </cell>
          <cell r="I8">
            <v>356777</v>
          </cell>
          <cell r="J8">
            <v>285990</v>
          </cell>
          <cell r="K8">
            <v>0</v>
          </cell>
          <cell r="L8">
            <v>0</v>
          </cell>
          <cell r="M8">
            <v>94175</v>
          </cell>
          <cell r="N8">
            <v>-143214</v>
          </cell>
          <cell r="O8">
            <v>0</v>
          </cell>
          <cell r="P8">
            <v>0</v>
          </cell>
          <cell r="Q8">
            <v>2510412</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515490</v>
          </cell>
          <cell r="D15">
            <v>37184</v>
          </cell>
          <cell r="E15">
            <v>37184</v>
          </cell>
          <cell r="F15">
            <v>0</v>
          </cell>
          <cell r="G15">
            <v>2874</v>
          </cell>
          <cell r="H15">
            <v>113922</v>
          </cell>
          <cell r="I15">
            <v>0</v>
          </cell>
          <cell r="J15">
            <v>0</v>
          </cell>
          <cell r="K15">
            <v>0</v>
          </cell>
          <cell r="L15">
            <v>0</v>
          </cell>
          <cell r="M15">
            <v>0</v>
          </cell>
          <cell r="N15">
            <v>0</v>
          </cell>
          <cell r="O15">
            <v>0</v>
          </cell>
          <cell r="P15">
            <v>5230</v>
          </cell>
          <cell r="Q15">
            <v>433522</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5127800</v>
          </cell>
          <cell r="D19">
            <v>1042498</v>
          </cell>
          <cell r="E19">
            <v>1042498</v>
          </cell>
          <cell r="F19">
            <v>0</v>
          </cell>
          <cell r="G19">
            <v>1859565</v>
          </cell>
          <cell r="H19">
            <v>1785436</v>
          </cell>
          <cell r="I19">
            <v>0</v>
          </cell>
          <cell r="J19">
            <v>0</v>
          </cell>
          <cell r="K19">
            <v>0</v>
          </cell>
          <cell r="L19">
            <v>134173</v>
          </cell>
          <cell r="M19">
            <v>464633</v>
          </cell>
          <cell r="N19">
            <v>587872</v>
          </cell>
          <cell r="O19">
            <v>0</v>
          </cell>
          <cell r="P19">
            <v>0</v>
          </cell>
          <cell r="Q19">
            <v>4373928</v>
          </cell>
        </row>
        <row r="20">
          <cell r="C20">
            <v>201389</v>
          </cell>
          <cell r="D20">
            <v>12594</v>
          </cell>
          <cell r="E20">
            <v>12594</v>
          </cell>
          <cell r="F20">
            <v>0</v>
          </cell>
          <cell r="G20">
            <v>60403</v>
          </cell>
          <cell r="H20">
            <v>60403</v>
          </cell>
          <cell r="I20">
            <v>0</v>
          </cell>
          <cell r="J20">
            <v>0</v>
          </cell>
          <cell r="K20">
            <v>0</v>
          </cell>
          <cell r="L20">
            <v>0</v>
          </cell>
          <cell r="M20">
            <v>2164</v>
          </cell>
          <cell r="N20">
            <v>21435</v>
          </cell>
          <cell r="O20">
            <v>0</v>
          </cell>
          <cell r="P20">
            <v>0</v>
          </cell>
          <cell r="Q20">
            <v>172852</v>
          </cell>
        </row>
        <row r="21">
          <cell r="C21">
            <v>352458</v>
          </cell>
          <cell r="D21">
            <v>14248</v>
          </cell>
          <cell r="E21">
            <v>14248</v>
          </cell>
          <cell r="F21">
            <v>-15444</v>
          </cell>
          <cell r="G21">
            <v>44506</v>
          </cell>
          <cell r="H21">
            <v>44506</v>
          </cell>
          <cell r="I21">
            <v>0</v>
          </cell>
          <cell r="J21">
            <v>0</v>
          </cell>
          <cell r="K21">
            <v>0</v>
          </cell>
          <cell r="L21">
            <v>0</v>
          </cell>
          <cell r="M21">
            <v>60309</v>
          </cell>
          <cell r="N21">
            <v>86986</v>
          </cell>
          <cell r="O21">
            <v>0</v>
          </cell>
          <cell r="P21">
            <v>0</v>
          </cell>
          <cell r="Q21">
            <v>333433</v>
          </cell>
        </row>
        <row r="22">
          <cell r="C22">
            <v>5968831</v>
          </cell>
          <cell r="D22">
            <v>855235</v>
          </cell>
          <cell r="E22">
            <v>855235</v>
          </cell>
          <cell r="F22">
            <v>0</v>
          </cell>
          <cell r="G22">
            <v>1115722</v>
          </cell>
          <cell r="H22">
            <v>65103</v>
          </cell>
          <cell r="I22">
            <v>1035882</v>
          </cell>
          <cell r="J22">
            <v>0</v>
          </cell>
          <cell r="K22">
            <v>0</v>
          </cell>
          <cell r="L22">
            <v>0</v>
          </cell>
          <cell r="M22">
            <v>0</v>
          </cell>
          <cell r="N22">
            <v>131576</v>
          </cell>
          <cell r="O22">
            <v>28333</v>
          </cell>
          <cell r="P22">
            <v>0</v>
          </cell>
          <cell r="Q22">
            <v>5826324</v>
          </cell>
        </row>
        <row r="23">
          <cell r="C23">
            <v>109099</v>
          </cell>
          <cell r="D23">
            <v>98437</v>
          </cell>
          <cell r="E23">
            <v>98437</v>
          </cell>
          <cell r="F23">
            <v>0</v>
          </cell>
          <cell r="G23">
            <v>0</v>
          </cell>
          <cell r="H23">
            <v>0</v>
          </cell>
          <cell r="I23">
            <v>0</v>
          </cell>
          <cell r="J23">
            <v>0</v>
          </cell>
          <cell r="K23">
            <v>0</v>
          </cell>
          <cell r="L23">
            <v>0</v>
          </cell>
          <cell r="M23">
            <v>0</v>
          </cell>
          <cell r="N23">
            <v>0</v>
          </cell>
          <cell r="O23">
            <v>0</v>
          </cell>
          <cell r="P23">
            <v>0</v>
          </cell>
          <cell r="Q23">
            <v>207536</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6446386</v>
          </cell>
          <cell r="D26">
            <v>762168</v>
          </cell>
          <cell r="E26">
            <v>762168</v>
          </cell>
          <cell r="F26">
            <v>0</v>
          </cell>
          <cell r="G26">
            <v>2176092</v>
          </cell>
          <cell r="H26">
            <v>2144009</v>
          </cell>
          <cell r="I26">
            <v>0</v>
          </cell>
          <cell r="J26">
            <v>0</v>
          </cell>
          <cell r="K26">
            <v>0</v>
          </cell>
          <cell r="L26">
            <v>55458</v>
          </cell>
          <cell r="M26">
            <v>362237</v>
          </cell>
          <cell r="N26">
            <v>209778</v>
          </cell>
          <cell r="O26">
            <v>0</v>
          </cell>
          <cell r="P26">
            <v>0</v>
          </cell>
          <cell r="Q26">
            <v>4856628</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5226</v>
          </cell>
          <cell r="D28">
            <v>9356</v>
          </cell>
          <cell r="E28">
            <v>9356</v>
          </cell>
          <cell r="F28">
            <v>0</v>
          </cell>
          <cell r="G28">
            <v>0</v>
          </cell>
          <cell r="H28">
            <v>0</v>
          </cell>
          <cell r="I28">
            <v>0</v>
          </cell>
          <cell r="J28">
            <v>0</v>
          </cell>
          <cell r="K28">
            <v>0</v>
          </cell>
          <cell r="L28">
            <v>0</v>
          </cell>
          <cell r="M28">
            <v>1311</v>
          </cell>
          <cell r="N28">
            <v>2245</v>
          </cell>
          <cell r="O28">
            <v>0</v>
          </cell>
          <cell r="P28">
            <v>0</v>
          </cell>
          <cell r="Q28">
            <v>15516</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893215</v>
          </cell>
          <cell r="D30">
            <v>83835</v>
          </cell>
          <cell r="E30">
            <v>83835</v>
          </cell>
          <cell r="F30">
            <v>0</v>
          </cell>
          <cell r="G30">
            <v>182669</v>
          </cell>
          <cell r="H30">
            <v>97935</v>
          </cell>
          <cell r="I30">
            <v>89568</v>
          </cell>
          <cell r="J30">
            <v>0</v>
          </cell>
          <cell r="K30">
            <v>0</v>
          </cell>
          <cell r="L30">
            <v>0</v>
          </cell>
          <cell r="M30">
            <v>0</v>
          </cell>
          <cell r="N30">
            <v>85533</v>
          </cell>
          <cell r="O30">
            <v>0</v>
          </cell>
          <cell r="P30">
            <v>0</v>
          </cell>
          <cell r="Q30">
            <v>875081</v>
          </cell>
        </row>
      </sheetData>
      <sheetData sheetId="8">
        <row r="6">
          <cell r="C6">
            <v>0</v>
          </cell>
          <cell r="D6">
            <v>0</v>
          </cell>
          <cell r="E6">
            <v>0</v>
          </cell>
          <cell r="F6">
            <v>0</v>
          </cell>
          <cell r="G6">
            <v>0</v>
          </cell>
          <cell r="H6">
            <v>0</v>
          </cell>
          <cell r="I6">
            <v>0</v>
          </cell>
          <cell r="J6">
            <v>0</v>
          </cell>
          <cell r="K6">
            <v>0</v>
          </cell>
          <cell r="L6">
            <v>0</v>
          </cell>
          <cell r="M6">
            <v>0</v>
          </cell>
          <cell r="N6">
            <v>0</v>
          </cell>
          <cell r="O6">
            <v>0</v>
          </cell>
          <cell r="P6">
            <v>0</v>
          </cell>
          <cell r="Q6">
            <v>0</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0</v>
          </cell>
          <cell r="J15">
            <v>0</v>
          </cell>
          <cell r="K15">
            <v>0</v>
          </cell>
          <cell r="L15">
            <v>0</v>
          </cell>
          <cell r="M15">
            <v>0</v>
          </cell>
          <cell r="N15">
            <v>-58514</v>
          </cell>
          <cell r="O15">
            <v>0</v>
          </cell>
          <cell r="P15">
            <v>0</v>
          </cell>
          <cell r="Q15">
            <v>-58514</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-701808</v>
          </cell>
          <cell r="D19">
            <v>0</v>
          </cell>
          <cell r="E19">
            <v>0</v>
          </cell>
          <cell r="F19">
            <v>0</v>
          </cell>
          <cell r="G19">
            <v>0</v>
          </cell>
          <cell r="H19">
            <v>0</v>
          </cell>
          <cell r="I19">
            <v>0</v>
          </cell>
          <cell r="J19">
            <v>0</v>
          </cell>
          <cell r="K19">
            <v>0</v>
          </cell>
          <cell r="L19">
            <v>0</v>
          </cell>
          <cell r="M19">
            <v>0</v>
          </cell>
          <cell r="N19">
            <v>0</v>
          </cell>
          <cell r="O19">
            <v>0</v>
          </cell>
          <cell r="P19">
            <v>0</v>
          </cell>
          <cell r="Q19">
            <v>-701808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0</v>
          </cell>
          <cell r="D28">
            <v>0</v>
          </cell>
          <cell r="E28">
            <v>0</v>
          </cell>
          <cell r="F28">
            <v>0</v>
          </cell>
          <cell r="G28">
            <v>0</v>
          </cell>
          <cell r="H28">
            <v>3211</v>
          </cell>
          <cell r="I28">
            <v>0</v>
          </cell>
          <cell r="J28">
            <v>0</v>
          </cell>
          <cell r="K28">
            <v>0</v>
          </cell>
          <cell r="L28">
            <v>0</v>
          </cell>
          <cell r="M28">
            <v>0</v>
          </cell>
          <cell r="N28">
            <v>0</v>
          </cell>
          <cell r="O28">
            <v>0</v>
          </cell>
          <cell r="P28">
            <v>0</v>
          </cell>
          <cell r="Q28">
            <v>-3211</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sheetData>
      <sheetData sheetId="9">
        <row r="6">
          <cell r="C6">
            <v>0</v>
          </cell>
          <cell r="D6">
            <v>0</v>
          </cell>
          <cell r="E6">
            <v>0</v>
          </cell>
          <cell r="F6">
            <v>0</v>
          </cell>
          <cell r="G6">
            <v>0</v>
          </cell>
          <cell r="H6">
            <v>0</v>
          </cell>
          <cell r="I6">
            <v>0</v>
          </cell>
          <cell r="J6">
            <v>0</v>
          </cell>
          <cell r="K6">
            <v>0</v>
          </cell>
          <cell r="L6">
            <v>0</v>
          </cell>
          <cell r="M6">
            <v>0</v>
          </cell>
          <cell r="N6">
            <v>0</v>
          </cell>
          <cell r="O6">
            <v>0</v>
          </cell>
          <cell r="P6">
            <v>0</v>
          </cell>
          <cell r="Q6">
            <v>0</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22911</v>
          </cell>
          <cell r="D15">
            <v>0</v>
          </cell>
          <cell r="E15">
            <v>0</v>
          </cell>
          <cell r="F15">
            <v>0</v>
          </cell>
          <cell r="G15">
            <v>0</v>
          </cell>
          <cell r="H15">
            <v>0</v>
          </cell>
          <cell r="I15">
            <v>0</v>
          </cell>
          <cell r="J15">
            <v>0</v>
          </cell>
          <cell r="K15">
            <v>0</v>
          </cell>
          <cell r="L15">
            <v>0</v>
          </cell>
          <cell r="M15">
            <v>0</v>
          </cell>
          <cell r="N15">
            <v>0</v>
          </cell>
          <cell r="O15">
            <v>0</v>
          </cell>
          <cell r="P15">
            <v>0</v>
          </cell>
          <cell r="Q15">
            <v>22911</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sheetData>
      <sheetData sheetId="10">
        <row r="6">
          <cell r="C6">
            <v>3074742</v>
          </cell>
          <cell r="D6">
            <v>483890</v>
          </cell>
          <cell r="E6">
            <v>483890</v>
          </cell>
          <cell r="F6">
            <v>0</v>
          </cell>
          <cell r="G6">
            <v>449236</v>
          </cell>
          <cell r="H6">
            <v>449236</v>
          </cell>
          <cell r="I6">
            <v>0</v>
          </cell>
          <cell r="J6">
            <v>0</v>
          </cell>
          <cell r="K6">
            <v>0</v>
          </cell>
          <cell r="L6">
            <v>10622</v>
          </cell>
          <cell r="M6">
            <v>27558</v>
          </cell>
          <cell r="N6">
            <v>353167</v>
          </cell>
          <cell r="O6">
            <v>10410</v>
          </cell>
          <cell r="P6">
            <v>38869</v>
          </cell>
          <cell r="Q6">
            <v>3375105</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27089768</v>
          </cell>
          <cell r="D8">
            <v>8190708</v>
          </cell>
          <cell r="E8">
            <v>8190708</v>
          </cell>
          <cell r="F8">
            <v>0</v>
          </cell>
          <cell r="G8">
            <v>3865311</v>
          </cell>
          <cell r="H8">
            <v>3865311</v>
          </cell>
          <cell r="I8">
            <v>0</v>
          </cell>
          <cell r="J8">
            <v>0</v>
          </cell>
          <cell r="K8">
            <v>0</v>
          </cell>
          <cell r="L8">
            <v>89247</v>
          </cell>
          <cell r="M8">
            <v>517985</v>
          </cell>
          <cell r="N8">
            <v>2194010</v>
          </cell>
          <cell r="O8">
            <v>28785</v>
          </cell>
          <cell r="P8">
            <v>0</v>
          </cell>
          <cell r="Q8">
            <v>32973158</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-45675</v>
          </cell>
          <cell r="D10">
            <v>981143</v>
          </cell>
          <cell r="E10">
            <v>981143</v>
          </cell>
          <cell r="F10">
            <v>0</v>
          </cell>
          <cell r="G10">
            <v>180032</v>
          </cell>
          <cell r="H10">
            <v>0</v>
          </cell>
          <cell r="I10">
            <v>0</v>
          </cell>
          <cell r="J10">
            <v>0</v>
          </cell>
          <cell r="K10">
            <v>0</v>
          </cell>
          <cell r="L10">
            <v>-6214</v>
          </cell>
          <cell r="M10">
            <v>26553</v>
          </cell>
          <cell r="N10">
            <v>341</v>
          </cell>
          <cell r="O10">
            <v>0</v>
          </cell>
          <cell r="P10">
            <v>0</v>
          </cell>
          <cell r="Q10">
            <v>915470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5696989</v>
          </cell>
          <cell r="D13">
            <v>1634869</v>
          </cell>
          <cell r="E13">
            <v>1634869</v>
          </cell>
          <cell r="F13">
            <v>0</v>
          </cell>
          <cell r="G13">
            <v>497402</v>
          </cell>
          <cell r="H13">
            <v>497402</v>
          </cell>
          <cell r="I13">
            <v>0</v>
          </cell>
          <cell r="J13">
            <v>0</v>
          </cell>
          <cell r="K13">
            <v>0</v>
          </cell>
          <cell r="L13">
            <v>8984</v>
          </cell>
          <cell r="M13">
            <v>56839</v>
          </cell>
          <cell r="N13">
            <v>736393</v>
          </cell>
          <cell r="O13">
            <v>0</v>
          </cell>
          <cell r="P13">
            <v>0</v>
          </cell>
          <cell r="Q13">
            <v>7505025</v>
          </cell>
        </row>
        <row r="14">
          <cell r="C14">
            <v>9332</v>
          </cell>
          <cell r="D14">
            <v>22765</v>
          </cell>
          <cell r="E14">
            <v>22765</v>
          </cell>
          <cell r="F14">
            <v>0</v>
          </cell>
          <cell r="G14">
            <v>0</v>
          </cell>
          <cell r="H14">
            <v>0</v>
          </cell>
          <cell r="I14">
            <v>0</v>
          </cell>
          <cell r="J14">
            <v>0</v>
          </cell>
          <cell r="K14">
            <v>0</v>
          </cell>
          <cell r="L14">
            <v>0</v>
          </cell>
          <cell r="M14">
            <v>116</v>
          </cell>
          <cell r="N14">
            <v>108</v>
          </cell>
          <cell r="O14">
            <v>2</v>
          </cell>
          <cell r="P14">
            <v>0</v>
          </cell>
          <cell r="Q14">
            <v>32087</v>
          </cell>
        </row>
        <row r="15">
          <cell r="C15">
            <v>30748747</v>
          </cell>
          <cell r="D15">
            <v>5526585</v>
          </cell>
          <cell r="E15">
            <v>5526585</v>
          </cell>
          <cell r="F15">
            <v>0</v>
          </cell>
          <cell r="G15">
            <v>0</v>
          </cell>
          <cell r="H15">
            <v>0</v>
          </cell>
          <cell r="I15">
            <v>3376519</v>
          </cell>
          <cell r="J15">
            <v>0</v>
          </cell>
          <cell r="K15">
            <v>0</v>
          </cell>
          <cell r="L15">
            <v>62910</v>
          </cell>
          <cell r="M15">
            <v>209005</v>
          </cell>
          <cell r="N15">
            <v>3266358</v>
          </cell>
          <cell r="O15">
            <v>0</v>
          </cell>
          <cell r="P15">
            <v>200000</v>
          </cell>
          <cell r="Q15">
            <v>35693257</v>
          </cell>
        </row>
        <row r="16">
          <cell r="C16">
            <v>36259082</v>
          </cell>
          <cell r="D16">
            <v>6511312</v>
          </cell>
          <cell r="E16">
            <v>6511312</v>
          </cell>
          <cell r="F16">
            <v>0</v>
          </cell>
          <cell r="G16">
            <v>4997588</v>
          </cell>
          <cell r="H16">
            <v>5678517</v>
          </cell>
          <cell r="I16">
            <v>0</v>
          </cell>
          <cell r="J16">
            <v>0</v>
          </cell>
          <cell r="K16">
            <v>0</v>
          </cell>
          <cell r="L16">
            <v>49195</v>
          </cell>
          <cell r="M16">
            <v>275356</v>
          </cell>
          <cell r="N16">
            <v>3912710</v>
          </cell>
          <cell r="O16">
            <v>17970</v>
          </cell>
          <cell r="P16">
            <v>419807</v>
          </cell>
          <cell r="Q16">
            <v>40242259</v>
          </cell>
        </row>
        <row r="17">
          <cell r="C17">
            <v>21760403</v>
          </cell>
          <cell r="D17">
            <v>3624327</v>
          </cell>
          <cell r="E17">
            <v>3624327</v>
          </cell>
          <cell r="F17">
            <v>0</v>
          </cell>
          <cell r="G17">
            <v>4400756</v>
          </cell>
          <cell r="H17">
            <v>4399670</v>
          </cell>
          <cell r="I17">
            <v>0</v>
          </cell>
          <cell r="J17">
            <v>0</v>
          </cell>
          <cell r="K17">
            <v>0</v>
          </cell>
          <cell r="L17">
            <v>44551</v>
          </cell>
          <cell r="M17">
            <v>108970</v>
          </cell>
          <cell r="N17">
            <v>2545284</v>
          </cell>
          <cell r="O17">
            <v>0</v>
          </cell>
          <cell r="P17">
            <v>0</v>
          </cell>
          <cell r="Q17">
            <v>23376824</v>
          </cell>
        </row>
        <row r="18">
          <cell r="C18">
            <v>65333</v>
          </cell>
          <cell r="D18">
            <v>71179</v>
          </cell>
          <cell r="E18">
            <v>71179</v>
          </cell>
          <cell r="F18">
            <v>0</v>
          </cell>
          <cell r="G18">
            <v>33515</v>
          </cell>
          <cell r="H18">
            <v>33515</v>
          </cell>
          <cell r="I18">
            <v>0</v>
          </cell>
          <cell r="J18">
            <v>0</v>
          </cell>
          <cell r="K18">
            <v>0</v>
          </cell>
          <cell r="L18">
            <v>0</v>
          </cell>
          <cell r="M18">
            <v>1725</v>
          </cell>
          <cell r="N18">
            <v>10709</v>
          </cell>
          <cell r="O18">
            <v>0</v>
          </cell>
          <cell r="P18">
            <v>0</v>
          </cell>
          <cell r="Q18">
            <v>111982</v>
          </cell>
        </row>
        <row r="19">
          <cell r="C19">
            <v>10139106</v>
          </cell>
          <cell r="D19">
            <v>1178199</v>
          </cell>
          <cell r="E19">
            <v>1178199</v>
          </cell>
          <cell r="F19">
            <v>0</v>
          </cell>
          <cell r="G19">
            <v>2595074</v>
          </cell>
          <cell r="H19">
            <v>2595074</v>
          </cell>
          <cell r="I19">
            <v>0</v>
          </cell>
          <cell r="J19">
            <v>0</v>
          </cell>
          <cell r="K19">
            <v>0</v>
          </cell>
          <cell r="L19">
            <v>13846</v>
          </cell>
          <cell r="M19">
            <v>325754</v>
          </cell>
          <cell r="N19">
            <v>453492</v>
          </cell>
          <cell r="O19">
            <v>0</v>
          </cell>
          <cell r="P19">
            <v>0</v>
          </cell>
          <cell r="Q19">
            <v>8836122</v>
          </cell>
        </row>
        <row r="20">
          <cell r="C20">
            <v>2341711</v>
          </cell>
          <cell r="D20">
            <v>212149</v>
          </cell>
          <cell r="E20">
            <v>212149</v>
          </cell>
          <cell r="F20">
            <v>0</v>
          </cell>
          <cell r="G20">
            <v>134825</v>
          </cell>
          <cell r="H20">
            <v>134825</v>
          </cell>
          <cell r="I20">
            <v>0</v>
          </cell>
          <cell r="J20">
            <v>0</v>
          </cell>
          <cell r="K20">
            <v>0</v>
          </cell>
          <cell r="L20">
            <v>1595</v>
          </cell>
          <cell r="M20">
            <v>18107</v>
          </cell>
          <cell r="N20">
            <v>261263</v>
          </cell>
          <cell r="O20">
            <v>0</v>
          </cell>
          <cell r="P20">
            <v>0</v>
          </cell>
          <cell r="Q20">
            <v>2660597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272667</v>
          </cell>
          <cell r="D23">
            <v>216927</v>
          </cell>
          <cell r="E23">
            <v>216927</v>
          </cell>
          <cell r="F23">
            <v>0</v>
          </cell>
          <cell r="G23">
            <v>0</v>
          </cell>
          <cell r="H23">
            <v>0</v>
          </cell>
          <cell r="I23">
            <v>0</v>
          </cell>
          <cell r="J23">
            <v>0</v>
          </cell>
          <cell r="K23">
            <v>0</v>
          </cell>
          <cell r="L23">
            <v>0</v>
          </cell>
          <cell r="M23">
            <v>0</v>
          </cell>
          <cell r="N23">
            <v>0</v>
          </cell>
          <cell r="O23">
            <v>0</v>
          </cell>
          <cell r="P23">
            <v>0</v>
          </cell>
          <cell r="Q23">
            <v>489594</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866049</v>
          </cell>
          <cell r="D25">
            <v>17977</v>
          </cell>
          <cell r="E25">
            <v>17977</v>
          </cell>
          <cell r="F25">
            <v>0</v>
          </cell>
          <cell r="G25">
            <v>286543</v>
          </cell>
          <cell r="H25">
            <v>286543</v>
          </cell>
          <cell r="I25">
            <v>0</v>
          </cell>
          <cell r="J25">
            <v>0</v>
          </cell>
          <cell r="K25">
            <v>0</v>
          </cell>
          <cell r="L25">
            <v>0</v>
          </cell>
          <cell r="M25">
            <v>12847</v>
          </cell>
          <cell r="N25">
            <v>68298</v>
          </cell>
          <cell r="O25">
            <v>2849</v>
          </cell>
          <cell r="P25">
            <v>0</v>
          </cell>
          <cell r="Q25">
            <v>650084</v>
          </cell>
        </row>
        <row r="26">
          <cell r="C26">
            <v>1435210</v>
          </cell>
          <cell r="D26">
            <v>210414</v>
          </cell>
          <cell r="E26">
            <v>210414</v>
          </cell>
          <cell r="F26">
            <v>0</v>
          </cell>
          <cell r="G26">
            <v>543060</v>
          </cell>
          <cell r="H26">
            <v>543060</v>
          </cell>
          <cell r="I26">
            <v>0</v>
          </cell>
          <cell r="J26">
            <v>0</v>
          </cell>
          <cell r="K26">
            <v>0</v>
          </cell>
          <cell r="L26">
            <v>1473</v>
          </cell>
          <cell r="M26">
            <v>19874</v>
          </cell>
          <cell r="N26">
            <v>28338</v>
          </cell>
          <cell r="O26">
            <v>0</v>
          </cell>
          <cell r="P26">
            <v>0</v>
          </cell>
          <cell r="Q26">
            <v>1109555</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408642</v>
          </cell>
          <cell r="D28">
            <v>135039</v>
          </cell>
          <cell r="E28">
            <v>135039</v>
          </cell>
          <cell r="F28">
            <v>0</v>
          </cell>
          <cell r="G28">
            <v>95008</v>
          </cell>
          <cell r="H28">
            <v>95999</v>
          </cell>
          <cell r="I28">
            <v>0</v>
          </cell>
          <cell r="J28">
            <v>0</v>
          </cell>
          <cell r="K28">
            <v>0</v>
          </cell>
          <cell r="L28">
            <v>2978</v>
          </cell>
          <cell r="M28">
            <v>21159</v>
          </cell>
          <cell r="N28">
            <v>32396</v>
          </cell>
          <cell r="O28">
            <v>0</v>
          </cell>
          <cell r="P28">
            <v>0</v>
          </cell>
          <cell r="Q28">
            <v>455941</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4443591</v>
          </cell>
          <cell r="D30">
            <v>782945</v>
          </cell>
          <cell r="E30">
            <v>782945</v>
          </cell>
          <cell r="F30">
            <v>0</v>
          </cell>
          <cell r="G30">
            <v>970936</v>
          </cell>
          <cell r="H30">
            <v>689719</v>
          </cell>
          <cell r="I30">
            <v>0</v>
          </cell>
          <cell r="J30">
            <v>0</v>
          </cell>
          <cell r="K30">
            <v>0</v>
          </cell>
          <cell r="L30">
            <v>0</v>
          </cell>
          <cell r="M30">
            <v>0</v>
          </cell>
          <cell r="N30">
            <v>391465</v>
          </cell>
          <cell r="O30">
            <v>0</v>
          </cell>
          <cell r="P30">
            <v>0</v>
          </cell>
          <cell r="Q30">
            <v>4928282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M48"/>
  <sheetViews>
    <sheetView zoomScaleNormal="100" zoomScaleSheetLayoutView="100" workbookViewId="0">
      <selection activeCell="P8" sqref="P8"/>
    </sheetView>
  </sheetViews>
  <sheetFormatPr defaultColWidth="9.140625" defaultRowHeight="15" x14ac:dyDescent="0.25"/>
  <cols>
    <col min="1" max="1" width="2" style="29" customWidth="1"/>
    <col min="2" max="2" width="2.28515625" style="29" customWidth="1"/>
    <col min="3" max="3" width="2.5703125" style="29" customWidth="1"/>
    <col min="4" max="4" width="20.140625" style="29" customWidth="1"/>
    <col min="5" max="5" width="48.42578125" style="29" customWidth="1"/>
    <col min="6" max="6" width="48.140625" style="29" customWidth="1"/>
    <col min="7" max="7" width="22.140625" style="29" customWidth="1"/>
    <col min="8" max="8" width="15" style="29" customWidth="1"/>
    <col min="9" max="9" width="9.140625" style="29"/>
    <col min="10" max="10" width="3.28515625" style="29" customWidth="1"/>
    <col min="11" max="11" width="0" style="29" hidden="1" customWidth="1"/>
    <col min="12" max="13" width="12.42578125" style="29" hidden="1" customWidth="1"/>
    <col min="14" max="14" width="0" style="29" hidden="1" customWidth="1"/>
    <col min="15" max="15" width="15.140625" style="29" customWidth="1"/>
    <col min="16" max="16384" width="9.140625" style="29"/>
  </cols>
  <sheetData>
    <row r="1" spans="3:13" ht="24.75" customHeight="1" thickBot="1" x14ac:dyDescent="0.3"/>
    <row r="2" spans="3:13" ht="15.75" thickBot="1" x14ac:dyDescent="0.3">
      <c r="C2" s="30"/>
      <c r="D2" s="31"/>
      <c r="E2" s="31"/>
      <c r="F2" s="31"/>
      <c r="G2" s="31"/>
      <c r="H2" s="31"/>
      <c r="I2" s="31"/>
      <c r="J2" s="32"/>
    </row>
    <row r="3" spans="3:13" ht="7.5" customHeight="1" x14ac:dyDescent="0.25">
      <c r="C3" s="33"/>
      <c r="D3" s="30"/>
      <c r="E3" s="31"/>
      <c r="F3" s="31"/>
      <c r="G3" s="31"/>
      <c r="H3" s="31"/>
      <c r="I3" s="32"/>
      <c r="J3" s="34"/>
    </row>
    <row r="4" spans="3:13" ht="5.25" customHeight="1" x14ac:dyDescent="0.25">
      <c r="C4" s="33"/>
      <c r="D4" s="33"/>
      <c r="I4" s="34"/>
      <c r="J4" s="34"/>
    </row>
    <row r="5" spans="3:13" ht="9" customHeight="1" x14ac:dyDescent="0.25">
      <c r="C5" s="33"/>
      <c r="D5" s="33"/>
      <c r="I5" s="34"/>
      <c r="J5" s="34"/>
    </row>
    <row r="6" spans="3:13" ht="22.5" customHeight="1" x14ac:dyDescent="0.35">
      <c r="C6" s="33"/>
      <c r="D6" s="33"/>
      <c r="E6" s="41" t="s">
        <v>149</v>
      </c>
      <c r="F6" s="41"/>
      <c r="G6" s="41"/>
      <c r="H6" s="42"/>
      <c r="I6" s="34"/>
      <c r="J6" s="34"/>
      <c r="L6" s="29" t="s">
        <v>150</v>
      </c>
      <c r="M6" s="29">
        <v>2010</v>
      </c>
    </row>
    <row r="7" spans="3:13" ht="30.75" x14ac:dyDescent="0.45">
      <c r="C7" s="33"/>
      <c r="D7" s="33"/>
      <c r="E7" s="35"/>
      <c r="I7" s="34"/>
      <c r="J7" s="34"/>
      <c r="L7" s="29" t="s">
        <v>151</v>
      </c>
      <c r="M7" s="29">
        <v>2011</v>
      </c>
    </row>
    <row r="8" spans="3:13" ht="30.75" x14ac:dyDescent="0.45">
      <c r="C8" s="33"/>
      <c r="D8" s="33"/>
      <c r="E8" s="36"/>
      <c r="F8" s="36"/>
      <c r="I8" s="34"/>
      <c r="J8" s="34"/>
      <c r="M8" s="29">
        <v>2012</v>
      </c>
    </row>
    <row r="9" spans="3:13" ht="30" customHeight="1" x14ac:dyDescent="0.25">
      <c r="C9" s="33"/>
      <c r="D9" s="33"/>
      <c r="I9" s="34"/>
      <c r="J9" s="34"/>
      <c r="M9" s="29">
        <v>2013</v>
      </c>
    </row>
    <row r="10" spans="3:13" ht="20.100000000000001" customHeight="1" thickBot="1" x14ac:dyDescent="0.3">
      <c r="C10" s="33"/>
      <c r="D10" s="33"/>
      <c r="I10" s="34"/>
      <c r="J10" s="34"/>
      <c r="M10" s="29">
        <v>2015</v>
      </c>
    </row>
    <row r="11" spans="3:13" ht="20.100000000000001" customHeight="1" thickBot="1" x14ac:dyDescent="0.3">
      <c r="C11" s="33"/>
      <c r="D11" s="33"/>
      <c r="E11" s="37" t="s">
        <v>194</v>
      </c>
      <c r="F11" s="44" t="s">
        <v>152</v>
      </c>
      <c r="I11" s="34"/>
      <c r="J11" s="34"/>
      <c r="M11" s="29">
        <v>2016</v>
      </c>
    </row>
    <row r="12" spans="3:13" ht="20.100000000000001" customHeight="1" thickBot="1" x14ac:dyDescent="0.3">
      <c r="C12" s="33"/>
      <c r="D12" s="33"/>
      <c r="I12" s="34"/>
      <c r="J12" s="34"/>
      <c r="M12" s="29">
        <v>2017</v>
      </c>
    </row>
    <row r="13" spans="3:13" ht="20.100000000000001" customHeight="1" thickBot="1" x14ac:dyDescent="0.3">
      <c r="C13" s="33"/>
      <c r="D13" s="33"/>
      <c r="E13" s="43" t="s">
        <v>153</v>
      </c>
      <c r="F13" s="133">
        <v>4</v>
      </c>
      <c r="I13" s="34"/>
      <c r="J13" s="34"/>
      <c r="M13" s="29">
        <v>2018</v>
      </c>
    </row>
    <row r="14" spans="3:13" ht="36.75" customHeight="1" thickBot="1" x14ac:dyDescent="0.3">
      <c r="C14" s="33"/>
      <c r="D14" s="33"/>
      <c r="I14" s="34"/>
      <c r="J14" s="34"/>
      <c r="M14" s="29">
        <v>2019</v>
      </c>
    </row>
    <row r="15" spans="3:13" ht="20.100000000000001" customHeight="1" thickBot="1" x14ac:dyDescent="0.3">
      <c r="C15" s="33"/>
      <c r="D15" s="33"/>
      <c r="E15" s="37" t="s">
        <v>156</v>
      </c>
      <c r="F15" s="133">
        <v>2018</v>
      </c>
      <c r="I15" s="34"/>
      <c r="J15" s="34"/>
      <c r="M15" s="29">
        <v>2020</v>
      </c>
    </row>
    <row r="16" spans="3:13" ht="20.100000000000001" customHeight="1" x14ac:dyDescent="0.25">
      <c r="C16" s="33"/>
      <c r="D16" s="33"/>
      <c r="I16" s="34"/>
      <c r="J16" s="34"/>
      <c r="M16" s="29">
        <v>2021</v>
      </c>
    </row>
    <row r="17" spans="3:13" ht="45" customHeight="1" thickBot="1" x14ac:dyDescent="0.3">
      <c r="C17" s="33"/>
      <c r="D17" s="33"/>
      <c r="I17" s="34"/>
      <c r="J17" s="34"/>
    </row>
    <row r="18" spans="3:13" ht="20.100000000000001" customHeight="1" thickBot="1" x14ac:dyDescent="0.3">
      <c r="C18" s="33"/>
      <c r="D18" s="33"/>
      <c r="E18" s="37" t="s">
        <v>195</v>
      </c>
      <c r="F18" s="133" t="s">
        <v>290</v>
      </c>
      <c r="I18" s="34"/>
      <c r="J18" s="34"/>
      <c r="M18" s="29">
        <v>2022</v>
      </c>
    </row>
    <row r="19" spans="3:13" ht="20.100000000000001" customHeight="1" x14ac:dyDescent="0.25">
      <c r="C19" s="33"/>
      <c r="D19" s="33"/>
      <c r="E19" s="37"/>
      <c r="I19" s="34"/>
      <c r="J19" s="34"/>
      <c r="M19" s="29">
        <v>2023</v>
      </c>
    </row>
    <row r="20" spans="3:13" ht="15.75" thickBot="1" x14ac:dyDescent="0.3">
      <c r="C20" s="33"/>
      <c r="D20" s="38"/>
      <c r="E20" s="39"/>
      <c r="F20" s="39"/>
      <c r="G20" s="39"/>
      <c r="H20" s="39"/>
      <c r="I20" s="40"/>
      <c r="J20" s="34"/>
      <c r="M20" s="29">
        <v>2024</v>
      </c>
    </row>
    <row r="21" spans="3:13" ht="15.75" thickBot="1" x14ac:dyDescent="0.3">
      <c r="C21" s="38"/>
      <c r="D21" s="39"/>
      <c r="E21" s="39"/>
      <c r="F21" s="39"/>
      <c r="G21" s="39"/>
      <c r="H21" s="39"/>
      <c r="I21" s="39"/>
      <c r="J21" s="40"/>
      <c r="M21" s="29">
        <v>2025</v>
      </c>
    </row>
    <row r="22" spans="3:13" x14ac:dyDescent="0.25">
      <c r="M22" s="29">
        <v>2026</v>
      </c>
    </row>
    <row r="23" spans="3:13" x14ac:dyDescent="0.25">
      <c r="M23" s="29">
        <v>2027</v>
      </c>
    </row>
    <row r="24" spans="3:13" x14ac:dyDescent="0.25">
      <c r="M24" s="29">
        <v>2028</v>
      </c>
    </row>
    <row r="25" spans="3:13" x14ac:dyDescent="0.25">
      <c r="M25" s="29">
        <v>2029</v>
      </c>
    </row>
    <row r="26" spans="3:13" x14ac:dyDescent="0.25">
      <c r="M26" s="29">
        <v>2030</v>
      </c>
    </row>
    <row r="27" spans="3:13" x14ac:dyDescent="0.25">
      <c r="M27" s="29">
        <v>2031</v>
      </c>
    </row>
    <row r="28" spans="3:13" x14ac:dyDescent="0.25">
      <c r="M28" s="29">
        <v>2032</v>
      </c>
    </row>
    <row r="29" spans="3:13" x14ac:dyDescent="0.25">
      <c r="M29" s="29">
        <v>2033</v>
      </c>
    </row>
    <row r="30" spans="3:13" x14ac:dyDescent="0.25">
      <c r="M30" s="29">
        <v>2034</v>
      </c>
    </row>
    <row r="31" spans="3:13" x14ac:dyDescent="0.25">
      <c r="M31" s="29">
        <v>2035</v>
      </c>
    </row>
    <row r="32" spans="3:13" x14ac:dyDescent="0.25">
      <c r="M32" s="29">
        <v>2036</v>
      </c>
    </row>
    <row r="33" spans="13:13" x14ac:dyDescent="0.25">
      <c r="M33" s="29">
        <v>2037</v>
      </c>
    </row>
    <row r="34" spans="13:13" x14ac:dyDescent="0.25">
      <c r="M34" s="29">
        <v>2038</v>
      </c>
    </row>
    <row r="35" spans="13:13" x14ac:dyDescent="0.25">
      <c r="M35" s="29">
        <v>2039</v>
      </c>
    </row>
    <row r="36" spans="13:13" x14ac:dyDescent="0.25">
      <c r="M36" s="29">
        <v>2040</v>
      </c>
    </row>
    <row r="37" spans="13:13" x14ac:dyDescent="0.25">
      <c r="M37" s="29">
        <v>2041</v>
      </c>
    </row>
    <row r="38" spans="13:13" x14ac:dyDescent="0.25">
      <c r="M38" s="29">
        <v>2042</v>
      </c>
    </row>
    <row r="39" spans="13:13" x14ac:dyDescent="0.25">
      <c r="M39" s="29">
        <v>2043</v>
      </c>
    </row>
    <row r="40" spans="13:13" x14ac:dyDescent="0.25">
      <c r="M40" s="29">
        <v>2044</v>
      </c>
    </row>
    <row r="41" spans="13:13" x14ac:dyDescent="0.25">
      <c r="M41" s="29">
        <v>2045</v>
      </c>
    </row>
    <row r="42" spans="13:13" x14ac:dyDescent="0.25">
      <c r="M42" s="29">
        <v>2046</v>
      </c>
    </row>
    <row r="43" spans="13:13" x14ac:dyDescent="0.25">
      <c r="M43" s="29">
        <v>2047</v>
      </c>
    </row>
    <row r="44" spans="13:13" x14ac:dyDescent="0.25">
      <c r="M44" s="29">
        <v>2048</v>
      </c>
    </row>
    <row r="45" spans="13:13" x14ac:dyDescent="0.25">
      <c r="M45" s="29">
        <v>2049</v>
      </c>
    </row>
    <row r="46" spans="13:13" x14ac:dyDescent="0.25">
      <c r="M46" s="29">
        <v>2050</v>
      </c>
    </row>
    <row r="47" spans="13:13" x14ac:dyDescent="0.25">
      <c r="M47" s="29">
        <v>2051</v>
      </c>
    </row>
    <row r="48" spans="13:13" x14ac:dyDescent="0.25">
      <c r="M48" s="29">
        <v>2052</v>
      </c>
    </row>
  </sheetData>
  <sheetProtection algorithmName="SHA-512" hashValue="GTrgOnbUS3R2z0tdm9IEbZi+65YlJSUJOuJ2nAVPko5XXkT5yKMTCRBhgNXr+W542UOd8C9urXlRASHfwn0AQQ==" saltValue="V902k+7c4g7Wl38KIKYZZw=="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Q39"/>
  <sheetViews>
    <sheetView showGridLines="0" zoomScale="80" zoomScaleNormal="80" workbookViewId="0">
      <selection activeCell="Q39" sqref="Q39"/>
    </sheetView>
  </sheetViews>
  <sheetFormatPr defaultColWidth="15.7109375" defaultRowHeight="15" x14ac:dyDescent="0.25"/>
  <cols>
    <col min="1" max="1" width="15.7109375" style="6"/>
    <col min="2" max="2" width="42.85546875" style="6" customWidth="1"/>
    <col min="3" max="8" width="18.42578125" style="6" customWidth="1"/>
    <col min="9" max="9" width="15.85546875" style="6" customWidth="1"/>
    <col min="10" max="10" width="13" style="6" customWidth="1"/>
    <col min="11" max="11" width="15.85546875" style="6" customWidth="1"/>
    <col min="12" max="16" width="18.42578125" style="6" customWidth="1"/>
    <col min="17" max="17" width="18.42578125" style="10" customWidth="1"/>
    <col min="18" max="16384" width="15.7109375" style="6"/>
  </cols>
  <sheetData>
    <row r="1" spans="2:17" ht="21" customHeight="1" x14ac:dyDescent="0.25"/>
    <row r="2" spans="2:17" ht="29.25" customHeight="1" x14ac:dyDescent="0.25"/>
    <row r="3" spans="2:17" ht="28.5" customHeight="1" x14ac:dyDescent="0.25">
      <c r="B3" s="241" t="s">
        <v>262</v>
      </c>
      <c r="C3" s="241"/>
      <c r="D3" s="241"/>
      <c r="E3" s="241"/>
      <c r="F3" s="241"/>
      <c r="G3" s="241"/>
      <c r="H3" s="241"/>
      <c r="I3" s="241"/>
      <c r="J3" s="241"/>
      <c r="K3" s="241"/>
      <c r="L3" s="241"/>
      <c r="M3" s="241"/>
      <c r="N3" s="241"/>
      <c r="O3" s="241"/>
      <c r="P3" s="241"/>
      <c r="Q3" s="241"/>
    </row>
    <row r="4" spans="2:17" s="18" customFormat="1" ht="26.25" x14ac:dyDescent="0.25">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26.25" customHeight="1" x14ac:dyDescent="0.25">
      <c r="B5" s="233" t="s">
        <v>16</v>
      </c>
      <c r="C5" s="234"/>
      <c r="D5" s="234"/>
      <c r="E5" s="234"/>
      <c r="F5" s="234"/>
      <c r="G5" s="234"/>
      <c r="H5" s="234"/>
      <c r="I5" s="234"/>
      <c r="J5" s="234"/>
      <c r="K5" s="234"/>
      <c r="L5" s="234"/>
      <c r="M5" s="234"/>
      <c r="N5" s="234"/>
      <c r="O5" s="234"/>
      <c r="P5" s="234"/>
      <c r="Q5" s="235"/>
    </row>
    <row r="6" spans="2:17" ht="26.25" customHeight="1" x14ac:dyDescent="0.3">
      <c r="B6" s="8" t="s">
        <v>51</v>
      </c>
      <c r="C6" s="22">
        <f>[1]GL!C6</f>
        <v>527183</v>
      </c>
      <c r="D6" s="22">
        <f>[1]GL!D6</f>
        <v>609146</v>
      </c>
      <c r="E6" s="22">
        <f>[1]GL!E6</f>
        <v>190868</v>
      </c>
      <c r="F6" s="22">
        <f>[1]GL!F6</f>
        <v>0</v>
      </c>
      <c r="G6" s="22">
        <f>[1]GL!G6</f>
        <v>113461</v>
      </c>
      <c r="H6" s="22">
        <f>[1]GL!H6</f>
        <v>113885</v>
      </c>
      <c r="I6" s="22">
        <f>[1]GL!I6</f>
        <v>0</v>
      </c>
      <c r="J6" s="22">
        <f>[1]GL!J6</f>
        <v>0</v>
      </c>
      <c r="K6" s="22">
        <f>[1]GL!K6</f>
        <v>0</v>
      </c>
      <c r="L6" s="22">
        <f>[1]GL!L6</f>
        <v>4971</v>
      </c>
      <c r="M6" s="22">
        <f>[1]GL!M6</f>
        <v>94010</v>
      </c>
      <c r="N6" s="22">
        <f>[1]GL!N6</f>
        <v>27090</v>
      </c>
      <c r="O6" s="22">
        <f>[1]GL!O6</f>
        <v>1920</v>
      </c>
      <c r="P6" s="22">
        <f>[1]GL!P6</f>
        <v>37165</v>
      </c>
      <c r="Q6" s="23">
        <f>[1]GL!Q6</f>
        <v>493190</v>
      </c>
    </row>
    <row r="7" spans="2:17" ht="26.25" customHeight="1" x14ac:dyDescent="0.3">
      <c r="B7" s="8" t="s">
        <v>144</v>
      </c>
      <c r="C7" s="22">
        <f>[1]GL!C7</f>
        <v>113400</v>
      </c>
      <c r="D7" s="22">
        <f>[1]GL!D7</f>
        <v>597304</v>
      </c>
      <c r="E7" s="22">
        <f>[1]GL!E7</f>
        <v>199916</v>
      </c>
      <c r="F7" s="22">
        <f>[1]GL!F7</f>
        <v>0</v>
      </c>
      <c r="G7" s="22">
        <f>[1]GL!G7</f>
        <v>96471</v>
      </c>
      <c r="H7" s="22">
        <f>[1]GL!H7</f>
        <v>115130</v>
      </c>
      <c r="I7" s="22">
        <f>[1]GL!I7</f>
        <v>0</v>
      </c>
      <c r="J7" s="22">
        <f>[1]GL!J7</f>
        <v>0</v>
      </c>
      <c r="K7" s="22">
        <f>[1]GL!K7</f>
        <v>0</v>
      </c>
      <c r="L7" s="22">
        <f>[1]GL!L7</f>
        <v>-48842</v>
      </c>
      <c r="M7" s="22">
        <f>[1]GL!M7</f>
        <v>108344</v>
      </c>
      <c r="N7" s="22">
        <f>[1]GL!N7</f>
        <v>23362</v>
      </c>
      <c r="O7" s="22">
        <f>[1]GL!O7</f>
        <v>0</v>
      </c>
      <c r="P7" s="22">
        <f>[1]GL!P7</f>
        <v>0</v>
      </c>
      <c r="Q7" s="23">
        <f>[1]GL!Q7</f>
        <v>162046</v>
      </c>
    </row>
    <row r="8" spans="2:17" ht="26.25" customHeight="1" x14ac:dyDescent="0.3">
      <c r="B8" s="8" t="s">
        <v>154</v>
      </c>
      <c r="C8" s="22">
        <f>[1]GL!C8</f>
        <v>1835623</v>
      </c>
      <c r="D8" s="22">
        <f>[1]GL!D8</f>
        <v>1059628</v>
      </c>
      <c r="E8" s="22">
        <f>[1]GL!E8</f>
        <v>934731</v>
      </c>
      <c r="F8" s="22">
        <f>[1]GL!F8</f>
        <v>0</v>
      </c>
      <c r="G8" s="22">
        <f>[1]GL!G8</f>
        <v>521354</v>
      </c>
      <c r="H8" s="22">
        <f>[1]GL!H8</f>
        <v>521354</v>
      </c>
      <c r="I8" s="22">
        <f>[1]GL!I8</f>
        <v>0</v>
      </c>
      <c r="J8" s="22">
        <f>[1]GL!J8</f>
        <v>0</v>
      </c>
      <c r="K8" s="22">
        <f>[1]GL!K8</f>
        <v>0</v>
      </c>
      <c r="L8" s="22">
        <f>[1]GL!L8</f>
        <v>34559</v>
      </c>
      <c r="M8" s="22">
        <f>[1]GL!M8</f>
        <v>336559</v>
      </c>
      <c r="N8" s="22">
        <f>[1]GL!N8</f>
        <v>305772</v>
      </c>
      <c r="O8" s="22">
        <f>[1]GL!O8</f>
        <v>247</v>
      </c>
      <c r="P8" s="22">
        <f>[1]GL!P8</f>
        <v>0</v>
      </c>
      <c r="Q8" s="23">
        <f>[1]GL!Q8</f>
        <v>2183406</v>
      </c>
    </row>
    <row r="9" spans="2:17" ht="26.25" customHeight="1" x14ac:dyDescent="0.3">
      <c r="B9" s="8" t="s">
        <v>52</v>
      </c>
      <c r="C9" s="22">
        <f>[1]GL!C9</f>
        <v>0</v>
      </c>
      <c r="D9" s="22">
        <f>[1]GL!D9</f>
        <v>162775</v>
      </c>
      <c r="E9" s="22">
        <f>[1]GL!E9</f>
        <v>144120</v>
      </c>
      <c r="F9" s="22">
        <f>[1]GL!F9</f>
        <v>0</v>
      </c>
      <c r="G9" s="22">
        <f>[1]GL!G9</f>
        <v>0</v>
      </c>
      <c r="H9" s="22">
        <f>[1]GL!H9</f>
        <v>0</v>
      </c>
      <c r="I9" s="22">
        <f>[1]GL!I9</f>
        <v>0</v>
      </c>
      <c r="J9" s="22">
        <f>[1]GL!J9</f>
        <v>0</v>
      </c>
      <c r="K9" s="22">
        <f>[1]GL!K9</f>
        <v>0</v>
      </c>
      <c r="L9" s="22">
        <f>[1]GL!L9</f>
        <v>24295</v>
      </c>
      <c r="M9" s="22">
        <f>[1]GL!M9</f>
        <v>0</v>
      </c>
      <c r="N9" s="22">
        <f>[1]GL!N9</f>
        <v>0</v>
      </c>
      <c r="O9" s="22">
        <f>[1]GL!O9</f>
        <v>0</v>
      </c>
      <c r="P9" s="22">
        <f>[1]GL!P9</f>
        <v>0</v>
      </c>
      <c r="Q9" s="23">
        <f>[1]GL!Q9</f>
        <v>119825</v>
      </c>
    </row>
    <row r="10" spans="2:17" ht="26.25" customHeight="1" x14ac:dyDescent="0.3">
      <c r="B10" s="8" t="s">
        <v>53</v>
      </c>
      <c r="C10" s="22">
        <f>[1]GL!C10</f>
        <v>97388</v>
      </c>
      <c r="D10" s="22">
        <f>[1]GL!D10</f>
        <v>791858</v>
      </c>
      <c r="E10" s="22">
        <f>[1]GL!E10</f>
        <v>554954</v>
      </c>
      <c r="F10" s="22">
        <f>[1]GL!F10</f>
        <v>0</v>
      </c>
      <c r="G10" s="22">
        <f>[1]GL!G10</f>
        <v>405053</v>
      </c>
      <c r="H10" s="22">
        <f>[1]GL!H10</f>
        <v>424730</v>
      </c>
      <c r="I10" s="22">
        <f>[1]GL!I10</f>
        <v>0</v>
      </c>
      <c r="J10" s="22">
        <f>[1]GL!J10</f>
        <v>0</v>
      </c>
      <c r="K10" s="22">
        <f>[1]GL!K10</f>
        <v>0</v>
      </c>
      <c r="L10" s="22">
        <f>[1]GL!L10</f>
        <v>61098</v>
      </c>
      <c r="M10" s="22">
        <f>[1]GL!M10</f>
        <v>468822</v>
      </c>
      <c r="N10" s="22">
        <f>[1]GL!N10</f>
        <v>51121</v>
      </c>
      <c r="O10" s="22">
        <f>[1]GL!O10</f>
        <v>0</v>
      </c>
      <c r="P10" s="22">
        <f>[1]GL!P10</f>
        <v>0</v>
      </c>
      <c r="Q10" s="23">
        <f>[1]GL!Q10</f>
        <v>-251187</v>
      </c>
    </row>
    <row r="11" spans="2:17" ht="26.25" customHeight="1" x14ac:dyDescent="0.3">
      <c r="B11" s="8" t="s">
        <v>22</v>
      </c>
      <c r="C11" s="22">
        <f>[1]GL!C11</f>
        <v>0</v>
      </c>
      <c r="D11" s="22">
        <f>[1]GL!D11</f>
        <v>1605</v>
      </c>
      <c r="E11" s="22">
        <f>[1]GL!E11</f>
        <v>1605</v>
      </c>
      <c r="F11" s="22">
        <f>[1]GL!F11</f>
        <v>0</v>
      </c>
      <c r="G11" s="22">
        <f>[1]GL!G11</f>
        <v>62</v>
      </c>
      <c r="H11" s="22">
        <f>[1]GL!H11</f>
        <v>0</v>
      </c>
      <c r="I11" s="22">
        <f>[1]GL!I11</f>
        <v>0</v>
      </c>
      <c r="J11" s="22">
        <f>[1]GL!J11</f>
        <v>0</v>
      </c>
      <c r="K11" s="22">
        <f>[1]GL!K11</f>
        <v>0</v>
      </c>
      <c r="L11" s="22">
        <f>[1]GL!L11</f>
        <v>409</v>
      </c>
      <c r="M11" s="22">
        <f>[1]GL!M11</f>
        <v>400</v>
      </c>
      <c r="N11" s="22">
        <f>[1]GL!N11</f>
        <v>297</v>
      </c>
      <c r="O11" s="22">
        <f>[1]GL!O11</f>
        <v>0</v>
      </c>
      <c r="P11" s="22">
        <f>[1]GL!P11</f>
        <v>0</v>
      </c>
      <c r="Q11" s="23">
        <f>[1]GL!Q11</f>
        <v>1093</v>
      </c>
    </row>
    <row r="12" spans="2:17" ht="26.25" customHeight="1" x14ac:dyDescent="0.3">
      <c r="B12" s="8" t="s">
        <v>54</v>
      </c>
      <c r="C12" s="22">
        <f>[1]GL!C12</f>
        <v>340559</v>
      </c>
      <c r="D12" s="22">
        <f>[1]GL!D12</f>
        <v>100489</v>
      </c>
      <c r="E12" s="22">
        <f>[1]GL!E12</f>
        <v>18780</v>
      </c>
      <c r="F12" s="22">
        <f>[1]GL!F12</f>
        <v>0</v>
      </c>
      <c r="G12" s="22">
        <f>[1]GL!G12</f>
        <v>17569</v>
      </c>
      <c r="H12" s="22">
        <f>[1]GL!H12</f>
        <v>24336</v>
      </c>
      <c r="I12" s="22">
        <f>[1]GL!I12</f>
        <v>0</v>
      </c>
      <c r="J12" s="22">
        <f>[1]GL!J12</f>
        <v>0</v>
      </c>
      <c r="K12" s="22">
        <f>[1]GL!K12</f>
        <v>0</v>
      </c>
      <c r="L12" s="22">
        <f>[1]GL!L12</f>
        <v>-12607</v>
      </c>
      <c r="M12" s="22">
        <f>[1]GL!M12</f>
        <v>25533</v>
      </c>
      <c r="N12" s="22">
        <f>[1]GL!N12</f>
        <v>38351</v>
      </c>
      <c r="O12" s="22">
        <f>[1]GL!O12</f>
        <v>0</v>
      </c>
      <c r="P12" s="22">
        <f>[1]GL!P12</f>
        <v>0</v>
      </c>
      <c r="Q12" s="23">
        <f>[1]GL!Q12</f>
        <v>360428</v>
      </c>
    </row>
    <row r="13" spans="2:17" ht="26.25" customHeight="1" x14ac:dyDescent="0.3">
      <c r="B13" s="8" t="s">
        <v>55</v>
      </c>
      <c r="C13" s="22">
        <f>[1]GL!C13</f>
        <v>5213</v>
      </c>
      <c r="D13" s="22">
        <f>[1]GL!D13</f>
        <v>31234</v>
      </c>
      <c r="E13" s="22">
        <f>[1]GL!E13</f>
        <v>2324</v>
      </c>
      <c r="F13" s="22">
        <f>[1]GL!F13</f>
        <v>0</v>
      </c>
      <c r="G13" s="22">
        <f>[1]GL!G13</f>
        <v>1500</v>
      </c>
      <c r="H13" s="22">
        <f>[1]GL!H13</f>
        <v>1500</v>
      </c>
      <c r="I13" s="22">
        <f>[1]GL!I13</f>
        <v>0</v>
      </c>
      <c r="J13" s="22">
        <f>[1]GL!J13</f>
        <v>0</v>
      </c>
      <c r="K13" s="22">
        <f>[1]GL!K13</f>
        <v>0</v>
      </c>
      <c r="L13" s="22">
        <f>[1]GL!L13</f>
        <v>-6787</v>
      </c>
      <c r="M13" s="22">
        <f>[1]GL!M13</f>
        <v>6859</v>
      </c>
      <c r="N13" s="22">
        <f>[1]GL!N13</f>
        <v>1865</v>
      </c>
      <c r="O13" s="22">
        <f>[1]GL!O13</f>
        <v>0</v>
      </c>
      <c r="P13" s="22">
        <f>[1]GL!P13</f>
        <v>0</v>
      </c>
      <c r="Q13" s="23">
        <f>[1]GL!Q13</f>
        <v>7831</v>
      </c>
    </row>
    <row r="14" spans="2:17" ht="26.25" customHeight="1" x14ac:dyDescent="0.3">
      <c r="B14" s="8" t="s">
        <v>56</v>
      </c>
      <c r="C14" s="22">
        <f>[1]GL!C14</f>
        <v>180726</v>
      </c>
      <c r="D14" s="22">
        <f>[1]GL!D14</f>
        <v>480683</v>
      </c>
      <c r="E14" s="22">
        <f>[1]GL!E14</f>
        <v>167286</v>
      </c>
      <c r="F14" s="22">
        <f>[1]GL!F14</f>
        <v>0</v>
      </c>
      <c r="G14" s="22">
        <f>[1]GL!G14</f>
        <v>66877</v>
      </c>
      <c r="H14" s="22">
        <f>[1]GL!H14</f>
        <v>121203</v>
      </c>
      <c r="I14" s="22">
        <f>[1]GL!I14</f>
        <v>0</v>
      </c>
      <c r="J14" s="22">
        <f>[1]GL!J14</f>
        <v>0</v>
      </c>
      <c r="K14" s="22">
        <f>[1]GL!K14</f>
        <v>0</v>
      </c>
      <c r="L14" s="22">
        <f>[1]GL!L14</f>
        <v>-324</v>
      </c>
      <c r="M14" s="22">
        <f>[1]GL!M14</f>
        <v>37463</v>
      </c>
      <c r="N14" s="22">
        <f>[1]GL!N14</f>
        <v>74133</v>
      </c>
      <c r="O14" s="22">
        <f>[1]GL!O14</f>
        <v>0</v>
      </c>
      <c r="P14" s="22">
        <f>[1]GL!P14</f>
        <v>0</v>
      </c>
      <c r="Q14" s="23">
        <f>[1]GL!Q14</f>
        <v>263802</v>
      </c>
    </row>
    <row r="15" spans="2:17" ht="26.25" customHeight="1" x14ac:dyDescent="0.3">
      <c r="B15" s="8" t="s">
        <v>57</v>
      </c>
      <c r="C15" s="22">
        <f>[1]GL!C15</f>
        <v>169519</v>
      </c>
      <c r="D15" s="22">
        <f>[1]GL!D15</f>
        <v>325615</v>
      </c>
      <c r="E15" s="22">
        <f>[1]GL!E15</f>
        <v>158820</v>
      </c>
      <c r="F15" s="22">
        <f>[1]GL!F15</f>
        <v>0</v>
      </c>
      <c r="G15" s="22">
        <f>[1]GL!G15</f>
        <v>122956</v>
      </c>
      <c r="H15" s="22">
        <f>[1]GL!H15</f>
        <v>123195</v>
      </c>
      <c r="I15" s="22">
        <f>[1]GL!I15</f>
        <v>0</v>
      </c>
      <c r="J15" s="22">
        <f>[1]GL!J15</f>
        <v>0</v>
      </c>
      <c r="K15" s="22">
        <f>[1]GL!K15</f>
        <v>0</v>
      </c>
      <c r="L15" s="22">
        <f>[1]GL!L15</f>
        <v>-21127</v>
      </c>
      <c r="M15" s="22">
        <f>[1]GL!M15</f>
        <v>65916</v>
      </c>
      <c r="N15" s="22">
        <f>[1]GL!N15</f>
        <v>102114</v>
      </c>
      <c r="O15" s="22">
        <f>[1]GL!O15</f>
        <v>0</v>
      </c>
      <c r="P15" s="22">
        <f>[1]GL!P15</f>
        <v>15000</v>
      </c>
      <c r="Q15" s="23">
        <f>[1]GL!Q15</f>
        <v>247469</v>
      </c>
    </row>
    <row r="16" spans="2:17" ht="26.25" customHeight="1" x14ac:dyDescent="0.3">
      <c r="B16" s="8" t="s">
        <v>58</v>
      </c>
      <c r="C16" s="22">
        <f>[1]GL!C16</f>
        <v>279526</v>
      </c>
      <c r="D16" s="22">
        <f>[1]GL!D16</f>
        <v>774039</v>
      </c>
      <c r="E16" s="22">
        <f>[1]GL!E16</f>
        <v>338871</v>
      </c>
      <c r="F16" s="22">
        <f>[1]GL!F16</f>
        <v>0</v>
      </c>
      <c r="G16" s="22">
        <f>[1]GL!G16</f>
        <v>309059</v>
      </c>
      <c r="H16" s="22">
        <f>[1]GL!H16</f>
        <v>236006</v>
      </c>
      <c r="I16" s="22">
        <f>[1]GL!I16</f>
        <v>0</v>
      </c>
      <c r="J16" s="22">
        <f>[1]GL!J16</f>
        <v>0</v>
      </c>
      <c r="K16" s="22">
        <f>[1]GL!K16</f>
        <v>0</v>
      </c>
      <c r="L16" s="22">
        <f>[1]GL!L16</f>
        <v>28914</v>
      </c>
      <c r="M16" s="22">
        <f>[1]GL!M16</f>
        <v>165611</v>
      </c>
      <c r="N16" s="22">
        <f>[1]GL!N16</f>
        <v>87494</v>
      </c>
      <c r="O16" s="22">
        <f>[1]GL!O16</f>
        <v>485</v>
      </c>
      <c r="P16" s="22">
        <f>[1]GL!P16</f>
        <v>152531</v>
      </c>
      <c r="Q16" s="23">
        <f>[1]GL!Q16</f>
        <v>122345</v>
      </c>
    </row>
    <row r="17" spans="2:17" ht="26.25" customHeight="1" x14ac:dyDescent="0.3">
      <c r="B17" s="8" t="s">
        <v>59</v>
      </c>
      <c r="C17" s="22">
        <f>[1]GL!C17</f>
        <v>26715</v>
      </c>
      <c r="D17" s="22">
        <f>[1]GL!D17</f>
        <v>46501</v>
      </c>
      <c r="E17" s="22">
        <f>[1]GL!E17</f>
        <v>16070</v>
      </c>
      <c r="F17" s="22">
        <f>[1]GL!F17</f>
        <v>0</v>
      </c>
      <c r="G17" s="22">
        <f>[1]GL!G17</f>
        <v>18321</v>
      </c>
      <c r="H17" s="22">
        <f>[1]GL!H17</f>
        <v>25708</v>
      </c>
      <c r="I17" s="22">
        <f>[1]GL!I17</f>
        <v>0</v>
      </c>
      <c r="J17" s="22">
        <f>[1]GL!J17</f>
        <v>0</v>
      </c>
      <c r="K17" s="22">
        <f>[1]GL!K17</f>
        <v>0</v>
      </c>
      <c r="L17" s="22">
        <f>[1]GL!L17</f>
        <v>2723</v>
      </c>
      <c r="M17" s="22">
        <f>[1]GL!M17</f>
        <v>1883</v>
      </c>
      <c r="N17" s="22">
        <f>[1]GL!N17</f>
        <v>9561</v>
      </c>
      <c r="O17" s="22">
        <f>[1]GL!O17</f>
        <v>0</v>
      </c>
      <c r="P17" s="22">
        <f>[1]GL!P17</f>
        <v>0</v>
      </c>
      <c r="Q17" s="23">
        <f>[1]GL!Q17</f>
        <v>22031</v>
      </c>
    </row>
    <row r="18" spans="2:17" ht="26.25" customHeight="1" x14ac:dyDescent="0.3">
      <c r="B18" s="8" t="s">
        <v>133</v>
      </c>
      <c r="C18" s="22">
        <f>[1]GL!C18</f>
        <v>17325</v>
      </c>
      <c r="D18" s="22">
        <f>[1]GL!D18</f>
        <v>20692</v>
      </c>
      <c r="E18" s="22">
        <f>[1]GL!E18</f>
        <v>12456</v>
      </c>
      <c r="F18" s="22">
        <f>[1]GL!F18</f>
        <v>0</v>
      </c>
      <c r="G18" s="22">
        <f>[1]GL!G18</f>
        <v>5750</v>
      </c>
      <c r="H18" s="22">
        <f>[1]GL!H18</f>
        <v>5750</v>
      </c>
      <c r="I18" s="22">
        <f>[1]GL!I18</f>
        <v>0</v>
      </c>
      <c r="J18" s="22">
        <f>[1]GL!J18</f>
        <v>0</v>
      </c>
      <c r="K18" s="22">
        <f>[1]GL!K18</f>
        <v>0</v>
      </c>
      <c r="L18" s="22">
        <f>[1]GL!L18</f>
        <v>-1025</v>
      </c>
      <c r="M18" s="22">
        <f>[1]GL!M18</f>
        <v>14403</v>
      </c>
      <c r="N18" s="22">
        <f>[1]GL!N18</f>
        <v>2192</v>
      </c>
      <c r="O18" s="22">
        <f>[1]GL!O18</f>
        <v>0</v>
      </c>
      <c r="P18" s="22">
        <f>[1]GL!P18</f>
        <v>0</v>
      </c>
      <c r="Q18" s="23">
        <f>[1]GL!Q18</f>
        <v>12845</v>
      </c>
    </row>
    <row r="19" spans="2:17" ht="26.25" customHeight="1" x14ac:dyDescent="0.3">
      <c r="B19" s="8" t="s">
        <v>138</v>
      </c>
      <c r="C19" s="22">
        <f>[1]GL!C19</f>
        <v>324812</v>
      </c>
      <c r="D19" s="22">
        <f>[1]GL!D19</f>
        <v>388420</v>
      </c>
      <c r="E19" s="22">
        <f>[1]GL!E19</f>
        <v>265567</v>
      </c>
      <c r="F19" s="22">
        <f>[1]GL!F19</f>
        <v>0</v>
      </c>
      <c r="G19" s="22">
        <f>[1]GL!G19</f>
        <v>200900</v>
      </c>
      <c r="H19" s="22">
        <f>[1]GL!H19</f>
        <v>190022</v>
      </c>
      <c r="I19" s="22">
        <f>[1]GL!I19</f>
        <v>0</v>
      </c>
      <c r="J19" s="22">
        <f>[1]GL!J19</f>
        <v>0</v>
      </c>
      <c r="K19" s="22">
        <f>[1]GL!K19</f>
        <v>0</v>
      </c>
      <c r="L19" s="22">
        <f>[1]GL!L19</f>
        <v>-22702</v>
      </c>
      <c r="M19" s="22">
        <f>[1]GL!M19</f>
        <v>184515</v>
      </c>
      <c r="N19" s="22">
        <f>[1]GL!N19</f>
        <v>71075</v>
      </c>
      <c r="O19" s="22">
        <f>[1]GL!O19</f>
        <v>0</v>
      </c>
      <c r="P19" s="22">
        <f>[1]GL!P19</f>
        <v>0</v>
      </c>
      <c r="Q19" s="23">
        <f>[1]GL!Q19</f>
        <v>309618</v>
      </c>
    </row>
    <row r="20" spans="2:17" ht="26.25" customHeight="1" x14ac:dyDescent="0.3">
      <c r="B20" s="8" t="s">
        <v>35</v>
      </c>
      <c r="C20" s="22">
        <f>[1]GL!C20</f>
        <v>-128574</v>
      </c>
      <c r="D20" s="22">
        <f>[1]GL!D20</f>
        <v>101924</v>
      </c>
      <c r="E20" s="22">
        <f>[1]GL!E20</f>
        <v>46390</v>
      </c>
      <c r="F20" s="22">
        <f>[1]GL!F20</f>
        <v>0</v>
      </c>
      <c r="G20" s="22">
        <f>[1]GL!G20</f>
        <v>60159</v>
      </c>
      <c r="H20" s="22">
        <f>[1]GL!H20</f>
        <v>60159</v>
      </c>
      <c r="I20" s="22">
        <f>[1]GL!I20</f>
        <v>0</v>
      </c>
      <c r="J20" s="22">
        <f>[1]GL!J20</f>
        <v>0</v>
      </c>
      <c r="K20" s="22">
        <f>[1]GL!K20</f>
        <v>0</v>
      </c>
      <c r="L20" s="22">
        <f>[1]GL!L20</f>
        <v>6743</v>
      </c>
      <c r="M20" s="22">
        <f>[1]GL!M20</f>
        <v>17380</v>
      </c>
      <c r="N20" s="22">
        <f>[1]GL!N20</f>
        <v>9049</v>
      </c>
      <c r="O20" s="22">
        <f>[1]GL!O20</f>
        <v>0</v>
      </c>
      <c r="P20" s="22">
        <f>[1]GL!P20</f>
        <v>0</v>
      </c>
      <c r="Q20" s="23">
        <f>[1]GL!Q20</f>
        <v>-157418</v>
      </c>
    </row>
    <row r="21" spans="2:17" ht="26.25" customHeight="1" x14ac:dyDescent="0.3">
      <c r="B21" s="58" t="s">
        <v>199</v>
      </c>
      <c r="C21" s="22">
        <f>[1]GL!C21</f>
        <v>420927</v>
      </c>
      <c r="D21" s="22">
        <f>[1]GL!D21</f>
        <v>112675</v>
      </c>
      <c r="E21" s="22">
        <f>[1]GL!E21</f>
        <v>55993</v>
      </c>
      <c r="F21" s="22">
        <f>[1]GL!F21</f>
        <v>0</v>
      </c>
      <c r="G21" s="22">
        <f>[1]GL!G21</f>
        <v>385030</v>
      </c>
      <c r="H21" s="22">
        <f>[1]GL!H21</f>
        <v>385030</v>
      </c>
      <c r="I21" s="22">
        <f>[1]GL!I21</f>
        <v>0</v>
      </c>
      <c r="J21" s="22">
        <f>[1]GL!J21</f>
        <v>0</v>
      </c>
      <c r="K21" s="22">
        <f>[1]GL!K21</f>
        <v>0</v>
      </c>
      <c r="L21" s="22">
        <f>[1]GL!L21</f>
        <v>-1227</v>
      </c>
      <c r="M21" s="22">
        <f>[1]GL!M21</f>
        <v>95879</v>
      </c>
      <c r="N21" s="22">
        <f>[1]GL!N21</f>
        <v>138291</v>
      </c>
      <c r="O21" s="22">
        <f>[1]GL!O21</f>
        <v>0</v>
      </c>
      <c r="P21" s="22">
        <f>[1]GL!P21</f>
        <v>0</v>
      </c>
      <c r="Q21" s="23">
        <f>[1]GL!Q21</f>
        <v>135528</v>
      </c>
    </row>
    <row r="22" spans="2:17" ht="26.25" customHeight="1" x14ac:dyDescent="0.3">
      <c r="B22" s="8" t="s">
        <v>60</v>
      </c>
      <c r="C22" s="22">
        <f>[1]GL!C22</f>
        <v>107032</v>
      </c>
      <c r="D22" s="22">
        <f>[1]GL!D22</f>
        <v>273728</v>
      </c>
      <c r="E22" s="22">
        <f>[1]GL!E22</f>
        <v>136875</v>
      </c>
      <c r="F22" s="22">
        <f>[1]GL!F22</f>
        <v>0</v>
      </c>
      <c r="G22" s="22">
        <f>[1]GL!G22</f>
        <v>116065</v>
      </c>
      <c r="H22" s="22">
        <f>[1]GL!H22</f>
        <v>52100</v>
      </c>
      <c r="I22" s="22">
        <f>[1]GL!I22</f>
        <v>0</v>
      </c>
      <c r="J22" s="22">
        <f>[1]GL!J22</f>
        <v>0</v>
      </c>
      <c r="K22" s="22">
        <f>[1]GL!K22</f>
        <v>0</v>
      </c>
      <c r="L22" s="22">
        <f>[1]GL!L22</f>
        <v>24022</v>
      </c>
      <c r="M22" s="22">
        <f>[1]GL!M22</f>
        <v>88931</v>
      </c>
      <c r="N22" s="22">
        <f>[1]GL!N22</f>
        <v>55233</v>
      </c>
      <c r="O22" s="22">
        <f>[1]GL!O22</f>
        <v>404</v>
      </c>
      <c r="P22" s="22">
        <f>[1]GL!P22</f>
        <v>-42420</v>
      </c>
      <c r="Q22" s="23">
        <f>[1]GL!Q22</f>
        <v>176101</v>
      </c>
    </row>
    <row r="23" spans="2:17" ht="26.25" customHeight="1" x14ac:dyDescent="0.3">
      <c r="B23" s="8" t="s">
        <v>61</v>
      </c>
      <c r="C23" s="22">
        <f>[1]GL!C23</f>
        <v>1505916</v>
      </c>
      <c r="D23" s="22">
        <f>[1]GL!D23</f>
        <v>3926509</v>
      </c>
      <c r="E23" s="22">
        <f>[1]GL!E23</f>
        <v>1915210</v>
      </c>
      <c r="F23" s="22">
        <f>[1]GL!F23</f>
        <v>0</v>
      </c>
      <c r="G23" s="22">
        <f>[1]GL!G23</f>
        <v>1678409</v>
      </c>
      <c r="H23" s="22">
        <f>[1]GL!H23</f>
        <v>2000942</v>
      </c>
      <c r="I23" s="22">
        <f>[1]GL!I23</f>
        <v>0</v>
      </c>
      <c r="J23" s="22">
        <f>[1]GL!J23</f>
        <v>0</v>
      </c>
      <c r="K23" s="22">
        <f>[1]GL!K23</f>
        <v>0</v>
      </c>
      <c r="L23" s="22">
        <f>[1]GL!L23</f>
        <v>162900</v>
      </c>
      <c r="M23" s="22">
        <f>[1]GL!M23</f>
        <v>155270</v>
      </c>
      <c r="N23" s="22">
        <f>[1]GL!N23</f>
        <v>0</v>
      </c>
      <c r="O23" s="22">
        <f>[1]GL!O23</f>
        <v>0</v>
      </c>
      <c r="P23" s="22">
        <f>[1]GL!P23</f>
        <v>33113</v>
      </c>
      <c r="Q23" s="23">
        <f>[1]GL!Q23</f>
        <v>1068903</v>
      </c>
    </row>
    <row r="24" spans="2:17" ht="26.25" customHeight="1" x14ac:dyDescent="0.3">
      <c r="B24" s="8" t="s">
        <v>136</v>
      </c>
      <c r="C24" s="22">
        <f>[1]GL!C24</f>
        <v>15183</v>
      </c>
      <c r="D24" s="22">
        <f>[1]GL!D24</f>
        <v>58372</v>
      </c>
      <c r="E24" s="22">
        <f>[1]GL!E24</f>
        <v>31685</v>
      </c>
      <c r="F24" s="22">
        <f>[1]GL!F24</f>
        <v>5840</v>
      </c>
      <c r="G24" s="22">
        <f>[1]GL!G24</f>
        <v>13855</v>
      </c>
      <c r="H24" s="22">
        <f>[1]GL!H24</f>
        <v>12053</v>
      </c>
      <c r="I24" s="22">
        <f>[1]GL!I24</f>
        <v>0</v>
      </c>
      <c r="J24" s="22">
        <f>[1]GL!J24</f>
        <v>0</v>
      </c>
      <c r="K24" s="22">
        <f>[1]GL!K24</f>
        <v>0</v>
      </c>
      <c r="L24" s="22">
        <f>[1]GL!L24</f>
        <v>5579</v>
      </c>
      <c r="M24" s="22">
        <f>[1]GL!M24</f>
        <v>11890</v>
      </c>
      <c r="N24" s="22">
        <f>[1]GL!N24</f>
        <v>10005</v>
      </c>
      <c r="O24" s="22">
        <f>[1]GL!O24</f>
        <v>352</v>
      </c>
      <c r="P24" s="22">
        <f>[1]GL!P24</f>
        <v>0</v>
      </c>
      <c r="Q24" s="23">
        <f>[1]GL!Q24</f>
        <v>32839</v>
      </c>
    </row>
    <row r="25" spans="2:17" ht="26.25" customHeight="1" x14ac:dyDescent="0.3">
      <c r="B25" s="8" t="s">
        <v>137</v>
      </c>
      <c r="C25" s="22">
        <f>[1]GL!C25</f>
        <v>13098</v>
      </c>
      <c r="D25" s="22">
        <f>[1]GL!D25</f>
        <v>6142</v>
      </c>
      <c r="E25" s="22">
        <f>[1]GL!E25</f>
        <v>3043</v>
      </c>
      <c r="F25" s="22">
        <f>[1]GL!F25</f>
        <v>0</v>
      </c>
      <c r="G25" s="22">
        <f>[1]GL!G25</f>
        <v>696</v>
      </c>
      <c r="H25" s="22">
        <f>[1]GL!H25</f>
        <v>5619</v>
      </c>
      <c r="I25" s="22">
        <f>[1]GL!I25</f>
        <v>0</v>
      </c>
      <c r="J25" s="22">
        <f>[1]GL!J25</f>
        <v>0</v>
      </c>
      <c r="K25" s="22">
        <f>[1]GL!K25</f>
        <v>0</v>
      </c>
      <c r="L25" s="22">
        <f>[1]GL!L25</f>
        <v>-382</v>
      </c>
      <c r="M25" s="22">
        <f>[1]GL!M25</f>
        <v>2202</v>
      </c>
      <c r="N25" s="22">
        <f>[1]GL!N25</f>
        <v>2145</v>
      </c>
      <c r="O25" s="22">
        <f>[1]GL!O25</f>
        <v>0</v>
      </c>
      <c r="P25" s="22">
        <f>[1]GL!P25</f>
        <v>0</v>
      </c>
      <c r="Q25" s="23">
        <f>[1]GL!Q25</f>
        <v>10847</v>
      </c>
    </row>
    <row r="26" spans="2:17" ht="26.25" customHeight="1" x14ac:dyDescent="0.3">
      <c r="B26" s="8" t="s">
        <v>155</v>
      </c>
      <c r="C26" s="22">
        <f>[1]GL!C26</f>
        <v>-394233</v>
      </c>
      <c r="D26" s="22">
        <f>[1]GL!D26</f>
        <v>431722</v>
      </c>
      <c r="E26" s="22">
        <f>[1]GL!E26</f>
        <v>87878</v>
      </c>
      <c r="F26" s="22">
        <f>[1]GL!F26</f>
        <v>0</v>
      </c>
      <c r="G26" s="22">
        <f>[1]GL!G26</f>
        <v>19077</v>
      </c>
      <c r="H26" s="22">
        <f>[1]GL!H26</f>
        <v>67282</v>
      </c>
      <c r="I26" s="22">
        <f>[1]GL!I26</f>
        <v>0</v>
      </c>
      <c r="J26" s="22">
        <f>[1]GL!J26</f>
        <v>0</v>
      </c>
      <c r="K26" s="22">
        <f>[1]GL!K26</f>
        <v>0</v>
      </c>
      <c r="L26" s="22">
        <f>[1]GL!L26</f>
        <v>149869</v>
      </c>
      <c r="M26" s="22">
        <f>[1]GL!M26</f>
        <v>94649</v>
      </c>
      <c r="N26" s="22">
        <f>[1]GL!N26</f>
        <v>9207</v>
      </c>
      <c r="O26" s="22">
        <f>[1]GL!O26</f>
        <v>0</v>
      </c>
      <c r="P26" s="22">
        <f>[1]GL!P26</f>
        <v>0</v>
      </c>
      <c r="Q26" s="23">
        <f>[1]GL!Q26</f>
        <v>-608949</v>
      </c>
    </row>
    <row r="27" spans="2:17" ht="26.25" customHeight="1" x14ac:dyDescent="0.3">
      <c r="B27" s="8" t="s">
        <v>38</v>
      </c>
      <c r="C27" s="22">
        <f>[1]GL!C27</f>
        <v>0</v>
      </c>
      <c r="D27" s="22">
        <f>[1]GL!D27</f>
        <v>15518</v>
      </c>
      <c r="E27" s="22">
        <f>[1]GL!E27</f>
        <v>8529</v>
      </c>
      <c r="F27" s="22">
        <f>[1]GL!F27</f>
        <v>0</v>
      </c>
      <c r="G27" s="22">
        <f>[1]GL!G27</f>
        <v>0</v>
      </c>
      <c r="H27" s="22">
        <f>[1]GL!H27</f>
        <v>0</v>
      </c>
      <c r="I27" s="22">
        <f>[1]GL!I27</f>
        <v>0</v>
      </c>
      <c r="J27" s="22">
        <f>[1]GL!J27</f>
        <v>0</v>
      </c>
      <c r="K27" s="22">
        <f>[1]GL!K27</f>
        <v>0</v>
      </c>
      <c r="L27" s="22">
        <f>[1]GL!L27</f>
        <v>444</v>
      </c>
      <c r="M27" s="22">
        <f>[1]GL!M27</f>
        <v>8154</v>
      </c>
      <c r="N27" s="22">
        <f>[1]GL!N27</f>
        <v>6343</v>
      </c>
      <c r="O27" s="22">
        <f>[1]GL!O27</f>
        <v>0</v>
      </c>
      <c r="P27" s="22">
        <f>[1]GL!P27</f>
        <v>0</v>
      </c>
      <c r="Q27" s="23">
        <f>[1]GL!Q27</f>
        <v>6274</v>
      </c>
    </row>
    <row r="28" spans="2:17" ht="26.25" customHeight="1" x14ac:dyDescent="0.3">
      <c r="B28" s="8" t="s">
        <v>62</v>
      </c>
      <c r="C28" s="22">
        <f>[1]GL!C28</f>
        <v>563362</v>
      </c>
      <c r="D28" s="22">
        <f>[1]GL!D28</f>
        <v>189537</v>
      </c>
      <c r="E28" s="22">
        <f>[1]GL!E28</f>
        <v>77775</v>
      </c>
      <c r="F28" s="22">
        <f>[1]GL!F28</f>
        <v>0</v>
      </c>
      <c r="G28" s="22">
        <f>[1]GL!G28</f>
        <v>55180</v>
      </c>
      <c r="H28" s="22">
        <f>[1]GL!H28</f>
        <v>98400</v>
      </c>
      <c r="I28" s="22">
        <f>[1]GL!I28</f>
        <v>0</v>
      </c>
      <c r="J28" s="22">
        <f>[1]GL!J28</f>
        <v>0</v>
      </c>
      <c r="K28" s="22">
        <f>[1]GL!K28</f>
        <v>0</v>
      </c>
      <c r="L28" s="22">
        <f>[1]GL!L28</f>
        <v>-21578</v>
      </c>
      <c r="M28" s="22">
        <f>[1]GL!M28</f>
        <v>29698</v>
      </c>
      <c r="N28" s="22">
        <f>[1]GL!N28</f>
        <v>45470</v>
      </c>
      <c r="O28" s="22">
        <f>[1]GL!O28</f>
        <v>0</v>
      </c>
      <c r="P28" s="22">
        <f>[1]GL!P28</f>
        <v>0</v>
      </c>
      <c r="Q28" s="23">
        <f>[1]GL!Q28</f>
        <v>580088</v>
      </c>
    </row>
    <row r="29" spans="2:17" ht="26.25" customHeight="1" x14ac:dyDescent="0.3">
      <c r="B29" s="8" t="s">
        <v>63</v>
      </c>
      <c r="C29" s="22">
        <f>[1]GL!C29</f>
        <v>-218</v>
      </c>
      <c r="D29" s="22">
        <f>[1]GL!D29</f>
        <v>50788</v>
      </c>
      <c r="E29" s="22">
        <f>[1]GL!E29</f>
        <v>12954</v>
      </c>
      <c r="F29" s="22">
        <f>[1]GL!F29</f>
        <v>0</v>
      </c>
      <c r="G29" s="22">
        <f>[1]GL!G29</f>
        <v>35307</v>
      </c>
      <c r="H29" s="22">
        <f>[1]GL!H29</f>
        <v>14135</v>
      </c>
      <c r="I29" s="22">
        <f>[1]GL!I29</f>
        <v>0</v>
      </c>
      <c r="J29" s="22">
        <f>[1]GL!J29</f>
        <v>0</v>
      </c>
      <c r="K29" s="22">
        <f>[1]GL!K29</f>
        <v>0</v>
      </c>
      <c r="L29" s="22">
        <f>[1]GL!L29</f>
        <v>-6276</v>
      </c>
      <c r="M29" s="22">
        <f>[1]GL!M29</f>
        <v>19977</v>
      </c>
      <c r="N29" s="22">
        <f>[1]GL!N29</f>
        <v>1762</v>
      </c>
      <c r="O29" s="22">
        <f>[1]GL!O29</f>
        <v>0</v>
      </c>
      <c r="P29" s="22">
        <f>[1]GL!P29</f>
        <v>0</v>
      </c>
      <c r="Q29" s="23">
        <f>[1]GL!Q29</f>
        <v>-13337</v>
      </c>
    </row>
    <row r="30" spans="2:17" ht="26.25" customHeight="1" x14ac:dyDescent="0.3">
      <c r="B30" s="8" t="s">
        <v>64</v>
      </c>
      <c r="C30" s="22">
        <f>[1]GL!C30</f>
        <v>2125531</v>
      </c>
      <c r="D30" s="22">
        <f>[1]GL!D30</f>
        <v>440064</v>
      </c>
      <c r="E30" s="22">
        <f>[1]GL!E30</f>
        <v>166877</v>
      </c>
      <c r="F30" s="22">
        <f>[1]GL!F30</f>
        <v>0</v>
      </c>
      <c r="G30" s="22">
        <f>[1]GL!G30</f>
        <v>292627</v>
      </c>
      <c r="H30" s="22">
        <f>[1]GL!H30</f>
        <v>195849</v>
      </c>
      <c r="I30" s="22">
        <f>[1]GL!I30</f>
        <v>0</v>
      </c>
      <c r="J30" s="22">
        <f>[1]GL!J30</f>
        <v>0</v>
      </c>
      <c r="K30" s="22">
        <f>[1]GL!K30</f>
        <v>0</v>
      </c>
      <c r="L30" s="22">
        <f>[1]GL!L30</f>
        <v>-9580</v>
      </c>
      <c r="M30" s="22">
        <f>[1]GL!M30</f>
        <v>178434</v>
      </c>
      <c r="N30" s="22">
        <f>[1]GL!N30</f>
        <v>115062</v>
      </c>
      <c r="O30" s="22">
        <f>[1]GL!O30</f>
        <v>0</v>
      </c>
      <c r="P30" s="22">
        <f>[1]GL!P30</f>
        <v>0</v>
      </c>
      <c r="Q30" s="23">
        <f>[1]GL!Q30</f>
        <v>2042766</v>
      </c>
    </row>
    <row r="31" spans="2:17" ht="26.25" customHeight="1" x14ac:dyDescent="0.25">
      <c r="B31" s="64" t="s">
        <v>45</v>
      </c>
      <c r="C31" s="67">
        <f t="shared" ref="C31:Q31" si="0">SUM(C6:C30)</f>
        <v>8146013</v>
      </c>
      <c r="D31" s="67">
        <f t="shared" si="0"/>
        <v>10996968</v>
      </c>
      <c r="E31" s="67">
        <f t="shared" si="0"/>
        <v>5549577</v>
      </c>
      <c r="F31" s="67">
        <f t="shared" si="0"/>
        <v>5840</v>
      </c>
      <c r="G31" s="67">
        <f t="shared" si="0"/>
        <v>4535738</v>
      </c>
      <c r="H31" s="67">
        <f t="shared" si="0"/>
        <v>4794388</v>
      </c>
      <c r="I31" s="67">
        <f t="shared" si="0"/>
        <v>0</v>
      </c>
      <c r="J31" s="67">
        <f t="shared" si="0"/>
        <v>0</v>
      </c>
      <c r="K31" s="67">
        <f t="shared" si="0"/>
        <v>0</v>
      </c>
      <c r="L31" s="135">
        <f t="shared" si="0"/>
        <v>354069</v>
      </c>
      <c r="M31" s="67">
        <f t="shared" si="0"/>
        <v>2212782</v>
      </c>
      <c r="N31" s="67">
        <f t="shared" si="0"/>
        <v>1186994</v>
      </c>
      <c r="O31" s="67">
        <f t="shared" si="0"/>
        <v>3408</v>
      </c>
      <c r="P31" s="67">
        <f t="shared" si="0"/>
        <v>195389</v>
      </c>
      <c r="Q31" s="67">
        <f t="shared" si="0"/>
        <v>7328384</v>
      </c>
    </row>
    <row r="32" spans="2:17" ht="26.25" customHeight="1" x14ac:dyDescent="0.25">
      <c r="B32" s="233" t="s">
        <v>46</v>
      </c>
      <c r="C32" s="234"/>
      <c r="D32" s="234"/>
      <c r="E32" s="234"/>
      <c r="F32" s="234"/>
      <c r="G32" s="234"/>
      <c r="H32" s="234"/>
      <c r="I32" s="234"/>
      <c r="J32" s="234"/>
      <c r="K32" s="234"/>
      <c r="L32" s="234"/>
      <c r="M32" s="234"/>
      <c r="N32" s="234"/>
      <c r="O32" s="234"/>
      <c r="P32" s="234"/>
      <c r="Q32" s="235"/>
    </row>
    <row r="33" spans="2:17" ht="26.25" customHeight="1" x14ac:dyDescent="0.3">
      <c r="B33" s="8" t="s">
        <v>47</v>
      </c>
      <c r="C33" s="22">
        <f>[1]GL!C33</f>
        <v>0</v>
      </c>
      <c r="D33" s="22">
        <f>[1]GL!D33</f>
        <v>231069</v>
      </c>
      <c r="E33" s="22">
        <f>[1]GL!E33</f>
        <v>196408</v>
      </c>
      <c r="F33" s="22">
        <f>[1]GL!F33</f>
        <v>0</v>
      </c>
      <c r="G33" s="22">
        <f>[1]GL!G33</f>
        <v>80797</v>
      </c>
      <c r="H33" s="22">
        <f>[1]GL!H33</f>
        <v>116181</v>
      </c>
      <c r="I33" s="22">
        <f>[1]GL!I33</f>
        <v>0</v>
      </c>
      <c r="J33" s="22">
        <f>[1]GL!J33</f>
        <v>0</v>
      </c>
      <c r="K33" s="22">
        <f>[1]GL!K33</f>
        <v>0</v>
      </c>
      <c r="L33" s="22">
        <f>[1]GL!L33</f>
        <v>53438</v>
      </c>
      <c r="M33" s="22">
        <f>[1]GL!M33</f>
        <v>22392</v>
      </c>
      <c r="N33" s="22">
        <f>[1]GL!N33</f>
        <v>48416</v>
      </c>
      <c r="O33" s="22">
        <f>[1]GL!O33</f>
        <v>0</v>
      </c>
      <c r="P33" s="22">
        <f>[1]GL!P33</f>
        <v>0</v>
      </c>
      <c r="Q33" s="23">
        <f>[1]GL!Q33</f>
        <v>52814</v>
      </c>
    </row>
    <row r="34" spans="2:17" ht="26.25" customHeight="1" x14ac:dyDescent="0.3">
      <c r="B34" s="8" t="s">
        <v>79</v>
      </c>
      <c r="C34" s="22">
        <f>[1]GL!C34</f>
        <v>0</v>
      </c>
      <c r="D34" s="22">
        <f>[1]GL!D34</f>
        <v>1072716</v>
      </c>
      <c r="E34" s="22">
        <f>[1]GL!E34</f>
        <v>877689</v>
      </c>
      <c r="F34" s="22">
        <f>[1]GL!F34</f>
        <v>-217870</v>
      </c>
      <c r="G34" s="22">
        <f>[1]GL!G34</f>
        <v>338805</v>
      </c>
      <c r="H34" s="22">
        <f>[1]GL!H34</f>
        <v>293210</v>
      </c>
      <c r="I34" s="22">
        <f>[1]GL!I34</f>
        <v>0</v>
      </c>
      <c r="J34" s="22">
        <f>[1]GL!J34</f>
        <v>0</v>
      </c>
      <c r="K34" s="22">
        <f>[1]GL!K34</f>
        <v>0</v>
      </c>
      <c r="L34" s="22">
        <f>[1]GL!L34</f>
        <v>225498</v>
      </c>
      <c r="M34" s="22">
        <f>[1]GL!M34</f>
        <v>66338</v>
      </c>
      <c r="N34" s="22">
        <f>[1]GL!N34</f>
        <v>0</v>
      </c>
      <c r="O34" s="22">
        <f>[1]GL!O34</f>
        <v>0</v>
      </c>
      <c r="P34" s="22">
        <f>[1]GL!P34</f>
        <v>0</v>
      </c>
      <c r="Q34" s="23">
        <f>[1]GL!Q34</f>
        <v>74773</v>
      </c>
    </row>
    <row r="35" spans="2:17" ht="26.25" customHeight="1" x14ac:dyDescent="0.3">
      <c r="B35" s="8" t="s">
        <v>48</v>
      </c>
      <c r="C35" s="22">
        <f>[1]GL!C35</f>
        <v>5712901</v>
      </c>
      <c r="D35" s="22">
        <f>[1]GL!D35</f>
        <v>1710381</v>
      </c>
      <c r="E35" s="22">
        <f>[1]GL!E35</f>
        <v>1606288</v>
      </c>
      <c r="F35" s="22">
        <f>[1]GL!F35</f>
        <v>0</v>
      </c>
      <c r="G35" s="22">
        <f>[1]GL!G35</f>
        <v>567855</v>
      </c>
      <c r="H35" s="22">
        <f>[1]GL!H35</f>
        <v>654880</v>
      </c>
      <c r="I35" s="22">
        <f>[1]GL!I35</f>
        <v>0</v>
      </c>
      <c r="J35" s="22">
        <f>[1]GL!J35</f>
        <v>0</v>
      </c>
      <c r="K35" s="22">
        <f>[1]GL!K35</f>
        <v>0</v>
      </c>
      <c r="L35" s="22">
        <f>[1]GL!L35</f>
        <v>451105</v>
      </c>
      <c r="M35" s="22">
        <f>[1]GL!M35</f>
        <v>143966</v>
      </c>
      <c r="N35" s="22">
        <f>[1]GL!N35</f>
        <v>372707</v>
      </c>
      <c r="O35" s="22">
        <f>[1]GL!O35</f>
        <v>0</v>
      </c>
      <c r="P35" s="22">
        <f>[1]GL!P35</f>
        <v>0</v>
      </c>
      <c r="Q35" s="23">
        <f>[1]GL!Q35</f>
        <v>6441944</v>
      </c>
    </row>
    <row r="36" spans="2:17" ht="26.25" customHeight="1" x14ac:dyDescent="0.25">
      <c r="B36" s="64" t="s">
        <v>45</v>
      </c>
      <c r="C36" s="67">
        <f>SUM(C33:C35)</f>
        <v>5712901</v>
      </c>
      <c r="D36" s="67">
        <f t="shared" ref="D36:Q36" si="1">SUM(D33:D35)</f>
        <v>3014166</v>
      </c>
      <c r="E36" s="67">
        <f t="shared" si="1"/>
        <v>2680385</v>
      </c>
      <c r="F36" s="67">
        <f t="shared" si="1"/>
        <v>-217870</v>
      </c>
      <c r="G36" s="67">
        <f t="shared" si="1"/>
        <v>987457</v>
      </c>
      <c r="H36" s="67">
        <f t="shared" si="1"/>
        <v>1064271</v>
      </c>
      <c r="I36" s="67">
        <f t="shared" si="1"/>
        <v>0</v>
      </c>
      <c r="J36" s="67">
        <f t="shared" si="1"/>
        <v>0</v>
      </c>
      <c r="K36" s="67">
        <f t="shared" si="1"/>
        <v>0</v>
      </c>
      <c r="L36" s="67">
        <f t="shared" si="1"/>
        <v>730041</v>
      </c>
      <c r="M36" s="67">
        <f t="shared" si="1"/>
        <v>232696</v>
      </c>
      <c r="N36" s="67">
        <f t="shared" si="1"/>
        <v>421123</v>
      </c>
      <c r="O36" s="67">
        <f t="shared" si="1"/>
        <v>0</v>
      </c>
      <c r="P36" s="67">
        <f t="shared" si="1"/>
        <v>0</v>
      </c>
      <c r="Q36" s="67">
        <f t="shared" si="1"/>
        <v>6569531</v>
      </c>
    </row>
    <row r="37" spans="2:17" x14ac:dyDescent="0.25">
      <c r="B37" s="237" t="s">
        <v>50</v>
      </c>
      <c r="C37" s="237"/>
      <c r="D37" s="237"/>
      <c r="E37" s="237"/>
      <c r="F37" s="237"/>
      <c r="G37" s="237"/>
      <c r="H37" s="237"/>
      <c r="I37" s="237"/>
      <c r="J37" s="237"/>
      <c r="K37" s="237"/>
      <c r="L37" s="237"/>
      <c r="M37" s="237"/>
      <c r="N37" s="237"/>
      <c r="O37" s="237"/>
      <c r="P37" s="237"/>
      <c r="Q37" s="237"/>
    </row>
    <row r="39" spans="2:17" x14ac:dyDescent="0.25">
      <c r="C39" s="19"/>
      <c r="D39" s="19"/>
      <c r="E39" s="19"/>
      <c r="F39" s="19"/>
      <c r="G39" s="19"/>
      <c r="H39" s="19"/>
      <c r="I39" s="19"/>
      <c r="J39" s="19"/>
      <c r="K39" s="19"/>
      <c r="L39" s="19"/>
      <c r="M39" s="19"/>
      <c r="N39" s="19"/>
      <c r="O39" s="19"/>
      <c r="P39" s="19"/>
      <c r="Q39" s="19"/>
    </row>
  </sheetData>
  <sheetProtection algorithmName="SHA-512" hashValue="Tid94IlQ+MHGD3jprmP2jMxxiYkxBzUMjBlhZA++7mcd/um8j2XtdD79WQilJkWtHnwbLwt3z6Hb91LYWR8Cog==" saltValue="fWGYcPvDatsmYh02beChUg==" spinCount="100000" sheet="1" objects="1" scenarios="1"/>
  <mergeCells count="4">
    <mergeCell ref="B3:Q3"/>
    <mergeCell ref="B32:Q32"/>
    <mergeCell ref="B37:Q37"/>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2:Q37"/>
  <sheetViews>
    <sheetView showGridLines="0" topLeftCell="C16" zoomScale="80" zoomScaleNormal="80" workbookViewId="0">
      <selection activeCell="C33" sqref="C33:Q35"/>
    </sheetView>
  </sheetViews>
  <sheetFormatPr defaultColWidth="15.7109375" defaultRowHeight="15" x14ac:dyDescent="0.25"/>
  <cols>
    <col min="1" max="1" width="15.7109375" style="6"/>
    <col min="2" max="2" width="43.140625" style="6" customWidth="1"/>
    <col min="3" max="16" width="21" style="6" customWidth="1"/>
    <col min="17" max="17" width="21" style="10" customWidth="1"/>
    <col min="18" max="16384" width="15.7109375" style="6"/>
  </cols>
  <sheetData>
    <row r="2" spans="2:17" ht="8.25" customHeight="1" x14ac:dyDescent="0.25"/>
    <row r="3" spans="2:17" ht="24.75" customHeight="1" x14ac:dyDescent="0.25">
      <c r="B3" s="241" t="s">
        <v>263</v>
      </c>
      <c r="C3" s="241"/>
      <c r="D3" s="241"/>
      <c r="E3" s="241"/>
      <c r="F3" s="241"/>
      <c r="G3" s="241"/>
      <c r="H3" s="241"/>
      <c r="I3" s="241"/>
      <c r="J3" s="241"/>
      <c r="K3" s="241"/>
      <c r="L3" s="241"/>
      <c r="M3" s="241"/>
      <c r="N3" s="241"/>
      <c r="O3" s="241"/>
      <c r="P3" s="241"/>
      <c r="Q3" s="241"/>
    </row>
    <row r="4" spans="2:17" s="18" customFormat="1" ht="26.25" x14ac:dyDescent="0.25">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27" customHeight="1" x14ac:dyDescent="0.25">
      <c r="B5" s="233" t="s">
        <v>16</v>
      </c>
      <c r="C5" s="234"/>
      <c r="D5" s="234"/>
      <c r="E5" s="234"/>
      <c r="F5" s="234"/>
      <c r="G5" s="234"/>
      <c r="H5" s="234"/>
      <c r="I5" s="234"/>
      <c r="J5" s="234"/>
      <c r="K5" s="234"/>
      <c r="L5" s="234"/>
      <c r="M5" s="234"/>
      <c r="N5" s="234"/>
      <c r="O5" s="234"/>
      <c r="P5" s="234"/>
      <c r="Q5" s="235"/>
    </row>
    <row r="6" spans="2:17" ht="27" customHeight="1" x14ac:dyDescent="0.3">
      <c r="B6" s="8" t="s">
        <v>51</v>
      </c>
      <c r="C6" s="22">
        <f>[1]GC!C6</f>
        <v>72541</v>
      </c>
      <c r="D6" s="22">
        <f>[1]GC!D6</f>
        <v>216586</v>
      </c>
      <c r="E6" s="22">
        <f>[1]GC!E6</f>
        <v>194148</v>
      </c>
      <c r="F6" s="22">
        <f>[1]GC!F6</f>
        <v>0</v>
      </c>
      <c r="G6" s="22">
        <f>[1]GC!G6</f>
        <v>42909</v>
      </c>
      <c r="H6" s="22">
        <f>[1]GC!H6</f>
        <v>46387</v>
      </c>
      <c r="I6" s="22">
        <f>[1]GC!I6</f>
        <v>0</v>
      </c>
      <c r="J6" s="22">
        <f>[1]GC!J6</f>
        <v>0</v>
      </c>
      <c r="K6" s="22">
        <f>[1]GC!K6</f>
        <v>0</v>
      </c>
      <c r="L6" s="22">
        <f>[1]GC!L6</f>
        <v>19584</v>
      </c>
      <c r="M6" s="22">
        <f>[1]GC!M6</f>
        <v>5199</v>
      </c>
      <c r="N6" s="22">
        <f>[1]GC!N6</f>
        <v>7322</v>
      </c>
      <c r="O6" s="22">
        <f>[1]GC!O6</f>
        <v>519</v>
      </c>
      <c r="P6" s="22">
        <f>[1]GC!P6</f>
        <v>0</v>
      </c>
      <c r="Q6" s="23">
        <f>[1]GC!Q6</f>
        <v>202322</v>
      </c>
    </row>
    <row r="7" spans="2:17" ht="27" customHeight="1" x14ac:dyDescent="0.3">
      <c r="B7" s="8" t="s">
        <v>144</v>
      </c>
      <c r="C7" s="22">
        <f>[1]GC!C7</f>
        <v>-30092</v>
      </c>
      <c r="D7" s="22">
        <f>[1]GC!D7</f>
        <v>804888</v>
      </c>
      <c r="E7" s="22">
        <f>[1]GC!E7</f>
        <v>516943</v>
      </c>
      <c r="F7" s="22">
        <f>[1]GC!F7</f>
        <v>0</v>
      </c>
      <c r="G7" s="22">
        <f>[1]GC!G7</f>
        <v>165777</v>
      </c>
      <c r="H7" s="22">
        <f>[1]GC!H7</f>
        <v>217252</v>
      </c>
      <c r="I7" s="22">
        <f>[1]GC!I7</f>
        <v>0</v>
      </c>
      <c r="J7" s="22">
        <f>[1]GC!J7</f>
        <v>0</v>
      </c>
      <c r="K7" s="22">
        <f>[1]GC!K7</f>
        <v>0</v>
      </c>
      <c r="L7" s="22">
        <f>[1]GC!L7</f>
        <v>189888</v>
      </c>
      <c r="M7" s="22">
        <f>[1]GC!M7</f>
        <v>108344</v>
      </c>
      <c r="N7" s="22">
        <f>[1]GC!N7</f>
        <v>23362</v>
      </c>
      <c r="O7" s="22">
        <f>[1]GC!O7</f>
        <v>0</v>
      </c>
      <c r="P7" s="22">
        <f>[1]GC!P7</f>
        <v>0</v>
      </c>
      <c r="Q7" s="23">
        <f>[1]GC!Q7</f>
        <v>-5270</v>
      </c>
    </row>
    <row r="8" spans="2:17" ht="27" customHeight="1" x14ac:dyDescent="0.3">
      <c r="B8" s="8" t="s">
        <v>154</v>
      </c>
      <c r="C8" s="22">
        <f>[1]GC!C8</f>
        <v>84937</v>
      </c>
      <c r="D8" s="22">
        <f>[1]GC!D8</f>
        <v>1221763</v>
      </c>
      <c r="E8" s="22">
        <f>[1]GC!E8</f>
        <v>1143170</v>
      </c>
      <c r="F8" s="22">
        <f>[1]GC!F8</f>
        <v>0</v>
      </c>
      <c r="G8" s="22">
        <f>[1]GC!G8</f>
        <v>432900</v>
      </c>
      <c r="H8" s="22">
        <f>[1]GC!H8</f>
        <v>432900</v>
      </c>
      <c r="I8" s="22">
        <f>[1]GC!I8</f>
        <v>0</v>
      </c>
      <c r="J8" s="22">
        <f>[1]GC!J8</f>
        <v>0</v>
      </c>
      <c r="K8" s="22">
        <f>[1]GC!K8</f>
        <v>0</v>
      </c>
      <c r="L8" s="22">
        <f>[1]GC!L8</f>
        <v>15315</v>
      </c>
      <c r="M8" s="22">
        <f>[1]GC!M8</f>
        <v>388057</v>
      </c>
      <c r="N8" s="22">
        <f>[1]GC!N8</f>
        <v>100117</v>
      </c>
      <c r="O8" s="22">
        <f>[1]GC!O8</f>
        <v>4693</v>
      </c>
      <c r="P8" s="22">
        <f>[1]GC!P8</f>
        <v>0</v>
      </c>
      <c r="Q8" s="23">
        <f>[1]GC!Q8</f>
        <v>487259</v>
      </c>
    </row>
    <row r="9" spans="2:17" ht="27" customHeight="1" x14ac:dyDescent="0.3">
      <c r="B9" s="8" t="s">
        <v>52</v>
      </c>
      <c r="C9" s="22">
        <f>[1]GC!C9</f>
        <v>0</v>
      </c>
      <c r="D9" s="22">
        <f>[1]GC!D9</f>
        <v>0</v>
      </c>
      <c r="E9" s="22">
        <f>[1]GC!E9</f>
        <v>0</v>
      </c>
      <c r="F9" s="22">
        <f>[1]GC!F9</f>
        <v>0</v>
      </c>
      <c r="G9" s="22">
        <f>[1]GC!G9</f>
        <v>0</v>
      </c>
      <c r="H9" s="22">
        <f>[1]GC!H9</f>
        <v>0</v>
      </c>
      <c r="I9" s="22">
        <f>[1]GC!I9</f>
        <v>0</v>
      </c>
      <c r="J9" s="22">
        <f>[1]GC!J9</f>
        <v>0</v>
      </c>
      <c r="K9" s="22">
        <f>[1]GC!K9</f>
        <v>0</v>
      </c>
      <c r="L9" s="22">
        <f>[1]GC!L9</f>
        <v>0</v>
      </c>
      <c r="M9" s="22">
        <f>[1]GC!M9</f>
        <v>0</v>
      </c>
      <c r="N9" s="22">
        <f>[1]GC!N9</f>
        <v>0</v>
      </c>
      <c r="O9" s="22">
        <f>[1]GC!O9</f>
        <v>0</v>
      </c>
      <c r="P9" s="22">
        <f>[1]GC!P9</f>
        <v>0</v>
      </c>
      <c r="Q9" s="23">
        <f>[1]GC!Q9</f>
        <v>0</v>
      </c>
    </row>
    <row r="10" spans="2:17" ht="27" customHeight="1" x14ac:dyDescent="0.3">
      <c r="B10" s="8" t="s">
        <v>53</v>
      </c>
      <c r="C10" s="22">
        <f>[1]GC!C10</f>
        <v>525708</v>
      </c>
      <c r="D10" s="22">
        <f>[1]GC!D10</f>
        <v>2482398</v>
      </c>
      <c r="E10" s="22">
        <f>[1]GC!E10</f>
        <v>1813752</v>
      </c>
      <c r="F10" s="22">
        <f>[1]GC!F10</f>
        <v>0</v>
      </c>
      <c r="G10" s="22">
        <f>[1]GC!G10</f>
        <v>649871</v>
      </c>
      <c r="H10" s="22">
        <f>[1]GC!H10</f>
        <v>746867</v>
      </c>
      <c r="I10" s="22">
        <f>[1]GC!I10</f>
        <v>0</v>
      </c>
      <c r="J10" s="22">
        <f>[1]GC!J10</f>
        <v>0</v>
      </c>
      <c r="K10" s="22">
        <f>[1]GC!K10</f>
        <v>0</v>
      </c>
      <c r="L10" s="22">
        <f>[1]GC!L10</f>
        <v>191535</v>
      </c>
      <c r="M10" s="22">
        <f>[1]GC!M10</f>
        <v>468822</v>
      </c>
      <c r="N10" s="22">
        <f>[1]GC!N10</f>
        <v>160260</v>
      </c>
      <c r="O10" s="22">
        <f>[1]GC!O10</f>
        <v>0</v>
      </c>
      <c r="P10" s="22">
        <f>[1]GC!P10</f>
        <v>115000</v>
      </c>
      <c r="Q10" s="23">
        <f>[1]GC!Q10</f>
        <v>977497</v>
      </c>
    </row>
    <row r="11" spans="2:17" ht="27" customHeight="1" x14ac:dyDescent="0.3">
      <c r="B11" s="8" t="s">
        <v>22</v>
      </c>
      <c r="C11" s="22">
        <f>[1]GC!C11</f>
        <v>0</v>
      </c>
      <c r="D11" s="22">
        <f>[1]GC!D11</f>
        <v>0</v>
      </c>
      <c r="E11" s="22">
        <f>[1]GC!E11</f>
        <v>0</v>
      </c>
      <c r="F11" s="22">
        <f>[1]GC!F11</f>
        <v>0</v>
      </c>
      <c r="G11" s="22">
        <f>[1]GC!G11</f>
        <v>0</v>
      </c>
      <c r="H11" s="22">
        <f>[1]GC!H11</f>
        <v>0</v>
      </c>
      <c r="I11" s="22">
        <f>[1]GC!I11</f>
        <v>0</v>
      </c>
      <c r="J11" s="22">
        <f>[1]GC!J11</f>
        <v>0</v>
      </c>
      <c r="K11" s="22">
        <f>[1]GC!K11</f>
        <v>0</v>
      </c>
      <c r="L11" s="22">
        <f>[1]GC!L11</f>
        <v>0</v>
      </c>
      <c r="M11" s="22">
        <f>[1]GC!M11</f>
        <v>0</v>
      </c>
      <c r="N11" s="22">
        <f>[1]GC!N11</f>
        <v>0</v>
      </c>
      <c r="O11" s="22">
        <f>[1]GC!O11</f>
        <v>0</v>
      </c>
      <c r="P11" s="22">
        <f>[1]GC!P11</f>
        <v>0</v>
      </c>
      <c r="Q11" s="23">
        <f>[1]GC!Q11</f>
        <v>0</v>
      </c>
    </row>
    <row r="12" spans="2:17" ht="27" customHeight="1" x14ac:dyDescent="0.3">
      <c r="B12" s="8" t="s">
        <v>54</v>
      </c>
      <c r="C12" s="22">
        <f>[1]GC!C12</f>
        <v>10399</v>
      </c>
      <c r="D12" s="22">
        <f>[1]GC!D12</f>
        <v>8700</v>
      </c>
      <c r="E12" s="22">
        <f>[1]GC!E12</f>
        <v>1589</v>
      </c>
      <c r="F12" s="22">
        <f>[1]GC!F12</f>
        <v>0</v>
      </c>
      <c r="G12" s="22">
        <f>[1]GC!G12</f>
        <v>200</v>
      </c>
      <c r="H12" s="22">
        <f>[1]GC!H12</f>
        <v>0</v>
      </c>
      <c r="I12" s="22">
        <f>[1]GC!I12</f>
        <v>0</v>
      </c>
      <c r="J12" s="22">
        <f>[1]GC!J12</f>
        <v>0</v>
      </c>
      <c r="K12" s="22">
        <f>[1]GC!K12</f>
        <v>0</v>
      </c>
      <c r="L12" s="22">
        <f>[1]GC!L12</f>
        <v>-1101</v>
      </c>
      <c r="M12" s="22">
        <f>[1]GC!M12</f>
        <v>2307</v>
      </c>
      <c r="N12" s="22">
        <f>[1]GC!N12</f>
        <v>3335</v>
      </c>
      <c r="O12" s="22">
        <f>[1]GC!O12</f>
        <v>0</v>
      </c>
      <c r="P12" s="22">
        <f>[1]GC!P12</f>
        <v>0</v>
      </c>
      <c r="Q12" s="23">
        <f>[1]GC!Q12</f>
        <v>14117</v>
      </c>
    </row>
    <row r="13" spans="2:17" ht="27" customHeight="1" x14ac:dyDescent="0.3">
      <c r="B13" s="8" t="s">
        <v>55</v>
      </c>
      <c r="C13" s="22">
        <f>[1]GC!C13</f>
        <v>704</v>
      </c>
      <c r="D13" s="22">
        <f>[1]GC!D13</f>
        <v>5780</v>
      </c>
      <c r="E13" s="22">
        <f>[1]GC!E13</f>
        <v>1065</v>
      </c>
      <c r="F13" s="22">
        <f>[1]GC!F13</f>
        <v>0</v>
      </c>
      <c r="G13" s="22">
        <f>[1]GC!G13</f>
        <v>0</v>
      </c>
      <c r="H13" s="22">
        <f>[1]GC!H13</f>
        <v>0</v>
      </c>
      <c r="I13" s="22">
        <f>[1]GC!I13</f>
        <v>0</v>
      </c>
      <c r="J13" s="22">
        <f>[1]GC!J13</f>
        <v>0</v>
      </c>
      <c r="K13" s="22">
        <f>[1]GC!K13</f>
        <v>0</v>
      </c>
      <c r="L13" s="22">
        <f>[1]GC!L13</f>
        <v>-907</v>
      </c>
      <c r="M13" s="22">
        <f>[1]GC!M13</f>
        <v>1166</v>
      </c>
      <c r="N13" s="22">
        <f>[1]GC!N13</f>
        <v>301</v>
      </c>
      <c r="O13" s="22">
        <f>[1]GC!O13</f>
        <v>0</v>
      </c>
      <c r="P13" s="22">
        <f>[1]GC!P13</f>
        <v>0</v>
      </c>
      <c r="Q13" s="23">
        <f>[1]GC!Q13</f>
        <v>1812</v>
      </c>
    </row>
    <row r="14" spans="2:17" ht="27" customHeight="1" x14ac:dyDescent="0.3">
      <c r="B14" s="8" t="s">
        <v>56</v>
      </c>
      <c r="C14" s="22">
        <f>[1]GC!C14</f>
        <v>0</v>
      </c>
      <c r="D14" s="22">
        <f>[1]GC!D14</f>
        <v>0</v>
      </c>
      <c r="E14" s="22">
        <f>[1]GC!E14</f>
        <v>0</v>
      </c>
      <c r="F14" s="22">
        <f>[1]GC!F14</f>
        <v>0</v>
      </c>
      <c r="G14" s="22">
        <f>[1]GC!G14</f>
        <v>0</v>
      </c>
      <c r="H14" s="22">
        <f>[1]GC!H14</f>
        <v>0</v>
      </c>
      <c r="I14" s="22">
        <f>[1]GC!I14</f>
        <v>0</v>
      </c>
      <c r="J14" s="22">
        <f>[1]GC!J14</f>
        <v>0</v>
      </c>
      <c r="K14" s="22">
        <f>[1]GC!K14</f>
        <v>0</v>
      </c>
      <c r="L14" s="22">
        <f>[1]GC!L14</f>
        <v>0</v>
      </c>
      <c r="M14" s="22">
        <f>[1]GC!M14</f>
        <v>0</v>
      </c>
      <c r="N14" s="22">
        <f>[1]GC!N14</f>
        <v>0</v>
      </c>
      <c r="O14" s="22">
        <f>[1]GC!O14</f>
        <v>0</v>
      </c>
      <c r="P14" s="22">
        <f>[1]GC!P14</f>
        <v>0</v>
      </c>
      <c r="Q14" s="23">
        <f>[1]GC!Q14</f>
        <v>0</v>
      </c>
    </row>
    <row r="15" spans="2:17" ht="27" customHeight="1" x14ac:dyDescent="0.3">
      <c r="B15" s="8" t="s">
        <v>57</v>
      </c>
      <c r="C15" s="22">
        <f>[1]GC!C15</f>
        <v>118538</v>
      </c>
      <c r="D15" s="22">
        <f>[1]GC!D15</f>
        <v>218798</v>
      </c>
      <c r="E15" s="22">
        <f>[1]GC!E15</f>
        <v>141148</v>
      </c>
      <c r="F15" s="22">
        <f>[1]GC!F15</f>
        <v>0</v>
      </c>
      <c r="G15" s="22">
        <f>[1]GC!G15</f>
        <v>89020</v>
      </c>
      <c r="H15" s="22">
        <f>[1]GC!H15</f>
        <v>83764</v>
      </c>
      <c r="I15" s="22">
        <f>[1]GC!I15</f>
        <v>21324</v>
      </c>
      <c r="J15" s="22">
        <f>[1]GC!J15</f>
        <v>0</v>
      </c>
      <c r="K15" s="22">
        <f>[1]GC!K15</f>
        <v>0</v>
      </c>
      <c r="L15" s="22">
        <f>[1]GC!L15</f>
        <v>-1316</v>
      </c>
      <c r="M15" s="22">
        <f>[1]GC!M15</f>
        <v>55224</v>
      </c>
      <c r="N15" s="22">
        <f>[1]GC!N15</f>
        <v>36798</v>
      </c>
      <c r="O15" s="22">
        <f>[1]GC!O15</f>
        <v>0</v>
      </c>
      <c r="P15" s="22">
        <f>[1]GC!P15</f>
        <v>9000</v>
      </c>
      <c r="Q15" s="23">
        <f>[1]GC!Q15</f>
        <v>128488</v>
      </c>
    </row>
    <row r="16" spans="2:17" ht="27" customHeight="1" x14ac:dyDescent="0.3">
      <c r="B16" s="8" t="s">
        <v>58</v>
      </c>
      <c r="C16" s="22">
        <f>[1]GC!C16</f>
        <v>119326</v>
      </c>
      <c r="D16" s="22">
        <f>[1]GC!D16</f>
        <v>115026</v>
      </c>
      <c r="E16" s="22">
        <f>[1]GC!E16</f>
        <v>99913</v>
      </c>
      <c r="F16" s="22">
        <f>[1]GC!F16</f>
        <v>0</v>
      </c>
      <c r="G16" s="22">
        <f>[1]GC!G16</f>
        <v>42820</v>
      </c>
      <c r="H16" s="22">
        <f>[1]GC!H16</f>
        <v>0</v>
      </c>
      <c r="I16" s="22">
        <f>[1]GC!I16</f>
        <v>0</v>
      </c>
      <c r="J16" s="22">
        <f>[1]GC!J16</f>
        <v>0</v>
      </c>
      <c r="K16" s="22">
        <f>[1]GC!K16</f>
        <v>0</v>
      </c>
      <c r="L16" s="22">
        <f>[1]GC!L16</f>
        <v>28400</v>
      </c>
      <c r="M16" s="22">
        <f>[1]GC!M16</f>
        <v>24719</v>
      </c>
      <c r="N16" s="22">
        <f>[1]GC!N16</f>
        <v>13070</v>
      </c>
      <c r="O16" s="22">
        <f>[1]GC!O16</f>
        <v>72</v>
      </c>
      <c r="P16" s="22">
        <f>[1]GC!P16</f>
        <v>0</v>
      </c>
      <c r="Q16" s="23">
        <f>[1]GC!Q16</f>
        <v>179119</v>
      </c>
    </row>
    <row r="17" spans="2:17" ht="27" customHeight="1" x14ac:dyDescent="0.3">
      <c r="B17" s="8" t="s">
        <v>59</v>
      </c>
      <c r="C17" s="22">
        <f>[1]GC!C17</f>
        <v>0</v>
      </c>
      <c r="D17" s="22">
        <f>[1]GC!D17</f>
        <v>0</v>
      </c>
      <c r="E17" s="22">
        <f>[1]GC!E17</f>
        <v>0</v>
      </c>
      <c r="F17" s="22">
        <f>[1]GC!F17</f>
        <v>0</v>
      </c>
      <c r="G17" s="22">
        <f>[1]GC!G17</f>
        <v>0</v>
      </c>
      <c r="H17" s="22">
        <f>[1]GC!H17</f>
        <v>0</v>
      </c>
      <c r="I17" s="22">
        <f>[1]GC!I17</f>
        <v>0</v>
      </c>
      <c r="J17" s="22">
        <f>[1]GC!J17</f>
        <v>0</v>
      </c>
      <c r="K17" s="22">
        <f>[1]GC!K17</f>
        <v>0</v>
      </c>
      <c r="L17" s="22">
        <f>[1]GC!L17</f>
        <v>0</v>
      </c>
      <c r="M17" s="22">
        <f>[1]GC!M17</f>
        <v>0</v>
      </c>
      <c r="N17" s="22">
        <f>[1]GC!N17</f>
        <v>0</v>
      </c>
      <c r="O17" s="22">
        <f>[1]GC!O17</f>
        <v>0</v>
      </c>
      <c r="P17" s="22">
        <f>[1]GC!P17</f>
        <v>0</v>
      </c>
      <c r="Q17" s="23">
        <f>[1]GC!Q17</f>
        <v>0</v>
      </c>
    </row>
    <row r="18" spans="2:17" ht="27" customHeight="1" x14ac:dyDescent="0.3">
      <c r="B18" s="8" t="s">
        <v>133</v>
      </c>
      <c r="C18" s="22">
        <f>[1]GC!C18</f>
        <v>341239</v>
      </c>
      <c r="D18" s="22">
        <f>[1]GC!D18</f>
        <v>246544</v>
      </c>
      <c r="E18" s="22">
        <f>[1]GC!E18</f>
        <v>216036</v>
      </c>
      <c r="F18" s="22">
        <f>[1]GC!F18</f>
        <v>0</v>
      </c>
      <c r="G18" s="22">
        <f>[1]GC!G18</f>
        <v>20723</v>
      </c>
      <c r="H18" s="22">
        <f>[1]GC!H18</f>
        <v>20723</v>
      </c>
      <c r="I18" s="22">
        <f>[1]GC!I18</f>
        <v>0</v>
      </c>
      <c r="J18" s="22">
        <f>[1]GC!J18</f>
        <v>0</v>
      </c>
      <c r="K18" s="22">
        <f>[1]GC!K18</f>
        <v>0</v>
      </c>
      <c r="L18" s="22">
        <f>[1]GC!L18</f>
        <v>11425</v>
      </c>
      <c r="M18" s="22">
        <f>[1]GC!M18</f>
        <v>144871</v>
      </c>
      <c r="N18" s="22">
        <f>[1]GC!N18</f>
        <v>6168</v>
      </c>
      <c r="O18" s="22">
        <f>[1]GC!O18</f>
        <v>0</v>
      </c>
      <c r="P18" s="22">
        <f>[1]GC!P18</f>
        <v>0</v>
      </c>
      <c r="Q18" s="23">
        <f>[1]GC!Q18</f>
        <v>386426</v>
      </c>
    </row>
    <row r="19" spans="2:17" ht="27" customHeight="1" x14ac:dyDescent="0.3">
      <c r="B19" s="8" t="s">
        <v>138</v>
      </c>
      <c r="C19" s="22">
        <f>[1]GC!C19</f>
        <v>333264</v>
      </c>
      <c r="D19" s="22">
        <f>[1]GC!D19</f>
        <v>532571</v>
      </c>
      <c r="E19" s="22">
        <f>[1]GC!E19</f>
        <v>466266</v>
      </c>
      <c r="F19" s="22">
        <f>[1]GC!F19</f>
        <v>0</v>
      </c>
      <c r="G19" s="22">
        <f>[1]GC!G19</f>
        <v>220676</v>
      </c>
      <c r="H19" s="22">
        <f>[1]GC!H19</f>
        <v>211631</v>
      </c>
      <c r="I19" s="22">
        <f>[1]GC!I19</f>
        <v>0</v>
      </c>
      <c r="J19" s="22">
        <f>[1]GC!J19</f>
        <v>0</v>
      </c>
      <c r="K19" s="22">
        <f>[1]GC!K19</f>
        <v>0</v>
      </c>
      <c r="L19" s="22">
        <f>[1]GC!L19</f>
        <v>71002</v>
      </c>
      <c r="M19" s="22">
        <f>[1]GC!M19</f>
        <v>0</v>
      </c>
      <c r="N19" s="22">
        <f>[1]GC!N19</f>
        <v>0</v>
      </c>
      <c r="O19" s="22">
        <f>[1]GC!O19</f>
        <v>0</v>
      </c>
      <c r="P19" s="22">
        <f>[1]GC!P19</f>
        <v>0</v>
      </c>
      <c r="Q19" s="23">
        <f>[1]GC!Q19</f>
        <v>516898</v>
      </c>
    </row>
    <row r="20" spans="2:17" ht="27" customHeight="1" x14ac:dyDescent="0.3">
      <c r="B20" s="8" t="s">
        <v>35</v>
      </c>
      <c r="C20" s="22">
        <f>[1]GC!C20</f>
        <v>251615</v>
      </c>
      <c r="D20" s="22">
        <f>[1]GC!D20</f>
        <v>162541</v>
      </c>
      <c r="E20" s="22">
        <f>[1]GC!E20</f>
        <v>162541</v>
      </c>
      <c r="F20" s="22">
        <f>[1]GC!F20</f>
        <v>0</v>
      </c>
      <c r="G20" s="22">
        <f>[1]GC!G20</f>
        <v>43920</v>
      </c>
      <c r="H20" s="22">
        <f>[1]GC!H20</f>
        <v>43920</v>
      </c>
      <c r="I20" s="22">
        <f>[1]GC!I20</f>
        <v>0</v>
      </c>
      <c r="J20" s="22">
        <f>[1]GC!J20</f>
        <v>0</v>
      </c>
      <c r="K20" s="22">
        <f>[1]GC!K20</f>
        <v>0</v>
      </c>
      <c r="L20" s="22">
        <f>[1]GC!L20</f>
        <v>0</v>
      </c>
      <c r="M20" s="22">
        <f>[1]GC!M20</f>
        <v>52839</v>
      </c>
      <c r="N20" s="22">
        <f>[1]GC!N20</f>
        <v>0</v>
      </c>
      <c r="O20" s="22">
        <f>[1]GC!O20</f>
        <v>0</v>
      </c>
      <c r="P20" s="22">
        <f>[1]GC!P20</f>
        <v>0</v>
      </c>
      <c r="Q20" s="23">
        <f>[1]GC!Q20</f>
        <v>317397</v>
      </c>
    </row>
    <row r="21" spans="2:17" ht="27" customHeight="1" x14ac:dyDescent="0.3">
      <c r="B21" s="58" t="s">
        <v>199</v>
      </c>
      <c r="C21" s="22">
        <f>[1]GC!C21</f>
        <v>50143</v>
      </c>
      <c r="D21" s="22">
        <f>[1]GC!D21</f>
        <v>33741</v>
      </c>
      <c r="E21" s="22">
        <f>[1]GC!E21</f>
        <v>33741</v>
      </c>
      <c r="F21" s="22">
        <f>[1]GC!F21</f>
        <v>0</v>
      </c>
      <c r="G21" s="22">
        <f>[1]GC!G21</f>
        <v>22118</v>
      </c>
      <c r="H21" s="22">
        <f>[1]GC!H21</f>
        <v>22118</v>
      </c>
      <c r="I21" s="22">
        <f>[1]GC!I21</f>
        <v>0</v>
      </c>
      <c r="J21" s="22">
        <f>[1]GC!J21</f>
        <v>0</v>
      </c>
      <c r="K21" s="22">
        <f>[1]GC!K21</f>
        <v>0</v>
      </c>
      <c r="L21" s="22">
        <f>[1]GC!L21</f>
        <v>0</v>
      </c>
      <c r="M21" s="22">
        <f>[1]GC!M21</f>
        <v>1976</v>
      </c>
      <c r="N21" s="22">
        <f>[1]GC!N21</f>
        <v>2850</v>
      </c>
      <c r="O21" s="22">
        <f>[1]GC!O21</f>
        <v>0</v>
      </c>
      <c r="P21" s="22">
        <f>[1]GC!P21</f>
        <v>0</v>
      </c>
      <c r="Q21" s="23">
        <f>[1]GC!Q21</f>
        <v>62641</v>
      </c>
    </row>
    <row r="22" spans="2:17" ht="27" customHeight="1" x14ac:dyDescent="0.3">
      <c r="B22" s="8" t="s">
        <v>60</v>
      </c>
      <c r="C22" s="22">
        <f>[1]GC!C22</f>
        <v>0</v>
      </c>
      <c r="D22" s="22">
        <f>[1]GC!D22</f>
        <v>0</v>
      </c>
      <c r="E22" s="22">
        <f>[1]GC!E22</f>
        <v>0</v>
      </c>
      <c r="F22" s="22">
        <f>[1]GC!F22</f>
        <v>0</v>
      </c>
      <c r="G22" s="22">
        <f>[1]GC!G22</f>
        <v>0</v>
      </c>
      <c r="H22" s="22">
        <f>[1]GC!H22</f>
        <v>0</v>
      </c>
      <c r="I22" s="22">
        <f>[1]GC!I22</f>
        <v>0</v>
      </c>
      <c r="J22" s="22">
        <f>[1]GC!J22</f>
        <v>0</v>
      </c>
      <c r="K22" s="22">
        <f>[1]GC!K22</f>
        <v>0</v>
      </c>
      <c r="L22" s="22">
        <f>[1]GC!L22</f>
        <v>0</v>
      </c>
      <c r="M22" s="22">
        <f>[1]GC!M22</f>
        <v>0</v>
      </c>
      <c r="N22" s="22">
        <f>[1]GC!N22</f>
        <v>0</v>
      </c>
      <c r="O22" s="22">
        <f>[1]GC!O22</f>
        <v>0</v>
      </c>
      <c r="P22" s="22">
        <f>[1]GC!P22</f>
        <v>0</v>
      </c>
      <c r="Q22" s="23">
        <f>[1]GC!Q22</f>
        <v>0</v>
      </c>
    </row>
    <row r="23" spans="2:17" ht="27" customHeight="1" x14ac:dyDescent="0.3">
      <c r="B23" s="8" t="s">
        <v>61</v>
      </c>
      <c r="C23" s="22">
        <f>[1]GC!C23</f>
        <v>763324</v>
      </c>
      <c r="D23" s="22">
        <f>[1]GC!D23</f>
        <v>532590</v>
      </c>
      <c r="E23" s="22">
        <f>[1]GC!E23</f>
        <v>532590</v>
      </c>
      <c r="F23" s="22">
        <f>[1]GC!F23</f>
        <v>0</v>
      </c>
      <c r="G23" s="22">
        <f>[1]GC!G23</f>
        <v>0</v>
      </c>
      <c r="H23" s="22">
        <f>[1]GC!H23</f>
        <v>0</v>
      </c>
      <c r="I23" s="22">
        <f>[1]GC!I23</f>
        <v>0</v>
      </c>
      <c r="J23" s="22">
        <f>[1]GC!J23</f>
        <v>0</v>
      </c>
      <c r="K23" s="22">
        <f>[1]GC!K23</f>
        <v>0</v>
      </c>
      <c r="L23" s="22">
        <f>[1]GC!L23</f>
        <v>0</v>
      </c>
      <c r="M23" s="22">
        <f>[1]GC!M23</f>
        <v>0</v>
      </c>
      <c r="N23" s="22">
        <f>[1]GC!N23</f>
        <v>0</v>
      </c>
      <c r="O23" s="22">
        <f>[1]GC!O23</f>
        <v>0</v>
      </c>
      <c r="P23" s="22">
        <f>[1]GC!P23</f>
        <v>-11682</v>
      </c>
      <c r="Q23" s="23">
        <f>[1]GC!Q23</f>
        <v>1307596</v>
      </c>
    </row>
    <row r="24" spans="2:17" ht="27" customHeight="1" x14ac:dyDescent="0.3">
      <c r="B24" s="8" t="s">
        <v>136</v>
      </c>
      <c r="C24" s="22">
        <f>[1]GC!C24</f>
        <v>93635</v>
      </c>
      <c r="D24" s="22">
        <f>[1]GC!D24</f>
        <v>165274</v>
      </c>
      <c r="E24" s="22">
        <f>[1]GC!E24</f>
        <v>165309</v>
      </c>
      <c r="F24" s="22">
        <f>[1]GC!F24</f>
        <v>270</v>
      </c>
      <c r="G24" s="22">
        <f>[1]GC!G24</f>
        <v>23387</v>
      </c>
      <c r="H24" s="22">
        <f>[1]GC!H24</f>
        <v>23387</v>
      </c>
      <c r="I24" s="22">
        <f>[1]GC!I24</f>
        <v>0</v>
      </c>
      <c r="J24" s="22">
        <f>[1]GC!J24</f>
        <v>0</v>
      </c>
      <c r="K24" s="22">
        <f>[1]GC!K24</f>
        <v>0</v>
      </c>
      <c r="L24" s="22">
        <f>[1]GC!L24</f>
        <v>56579</v>
      </c>
      <c r="M24" s="22">
        <f>[1]GC!M24</f>
        <v>59893</v>
      </c>
      <c r="N24" s="22">
        <f>[1]GC!N24</f>
        <v>28327</v>
      </c>
      <c r="O24" s="22">
        <f>[1]GC!O24</f>
        <v>996</v>
      </c>
      <c r="P24" s="22">
        <f>[1]GC!P24</f>
        <v>0</v>
      </c>
      <c r="Q24" s="23">
        <f>[1]GC!Q24</f>
        <v>146686</v>
      </c>
    </row>
    <row r="25" spans="2:17" ht="27" customHeight="1" x14ac:dyDescent="0.3">
      <c r="B25" s="8" t="s">
        <v>137</v>
      </c>
      <c r="C25" s="22">
        <f>[1]GC!C25</f>
        <v>903</v>
      </c>
      <c r="D25" s="22">
        <f>[1]GC!D25</f>
        <v>343</v>
      </c>
      <c r="E25" s="22">
        <f>[1]GC!E25</f>
        <v>292</v>
      </c>
      <c r="F25" s="22">
        <f>[1]GC!F25</f>
        <v>0</v>
      </c>
      <c r="G25" s="22">
        <f>[1]GC!G25</f>
        <v>0</v>
      </c>
      <c r="H25" s="22">
        <f>[1]GC!H25</f>
        <v>0</v>
      </c>
      <c r="I25" s="22">
        <f>[1]GC!I25</f>
        <v>0</v>
      </c>
      <c r="J25" s="22">
        <f>[1]GC!J25</f>
        <v>0</v>
      </c>
      <c r="K25" s="22">
        <f>[1]GC!K25</f>
        <v>0</v>
      </c>
      <c r="L25" s="22">
        <f>[1]GC!L25</f>
        <v>0</v>
      </c>
      <c r="M25" s="22">
        <f>[1]GC!M25</f>
        <v>211</v>
      </c>
      <c r="N25" s="22">
        <f>[1]GC!N25</f>
        <v>0</v>
      </c>
      <c r="O25" s="22">
        <f>[1]GC!O25</f>
        <v>0</v>
      </c>
      <c r="P25" s="22">
        <f>[1]GC!P25</f>
        <v>0</v>
      </c>
      <c r="Q25" s="23">
        <f>[1]GC!Q25</f>
        <v>983</v>
      </c>
    </row>
    <row r="26" spans="2:17" ht="27" customHeight="1" x14ac:dyDescent="0.3">
      <c r="B26" s="8" t="s">
        <v>155</v>
      </c>
      <c r="C26" s="22">
        <f>[1]GC!C26</f>
        <v>1558977</v>
      </c>
      <c r="D26" s="22">
        <f>[1]GC!D26</f>
        <v>679658</v>
      </c>
      <c r="E26" s="22">
        <f>[1]GC!E26</f>
        <v>679658</v>
      </c>
      <c r="F26" s="22">
        <f>[1]GC!F26</f>
        <v>0</v>
      </c>
      <c r="G26" s="22">
        <f>[1]GC!G26</f>
        <v>718411</v>
      </c>
      <c r="H26" s="22">
        <f>[1]GC!H26</f>
        <v>672351</v>
      </c>
      <c r="I26" s="22">
        <f>[1]GC!I26</f>
        <v>0</v>
      </c>
      <c r="J26" s="22">
        <f>[1]GC!J26</f>
        <v>0</v>
      </c>
      <c r="K26" s="22">
        <f>[1]GC!K26</f>
        <v>0</v>
      </c>
      <c r="L26" s="22">
        <f>[1]GC!L26</f>
        <v>-120267</v>
      </c>
      <c r="M26" s="22">
        <f>[1]GC!M26</f>
        <v>94758</v>
      </c>
      <c r="N26" s="22">
        <f>[1]GC!N26</f>
        <v>61929</v>
      </c>
      <c r="O26" s="22">
        <f>[1]GC!O26</f>
        <v>0</v>
      </c>
      <c r="P26" s="22">
        <f>[1]GC!P26</f>
        <v>0</v>
      </c>
      <c r="Q26" s="23">
        <f>[1]GC!Q26</f>
        <v>1653721</v>
      </c>
    </row>
    <row r="27" spans="2:17" ht="27" customHeight="1" x14ac:dyDescent="0.3">
      <c r="B27" s="8" t="s">
        <v>38</v>
      </c>
      <c r="C27" s="22">
        <f>[1]GC!C27</f>
        <v>0</v>
      </c>
      <c r="D27" s="22">
        <f>[1]GC!D27</f>
        <v>44851</v>
      </c>
      <c r="E27" s="22">
        <f>[1]GC!E27</f>
        <v>33459</v>
      </c>
      <c r="F27" s="22">
        <f>[1]GC!F27</f>
        <v>0</v>
      </c>
      <c r="G27" s="22">
        <f>[1]GC!G27</f>
        <v>0</v>
      </c>
      <c r="H27" s="22">
        <f>[1]GC!H27</f>
        <v>0</v>
      </c>
      <c r="I27" s="22">
        <f>[1]GC!I27</f>
        <v>0</v>
      </c>
      <c r="J27" s="22">
        <f>[1]GC!J27</f>
        <v>0</v>
      </c>
      <c r="K27" s="22">
        <f>[1]GC!K27</f>
        <v>0</v>
      </c>
      <c r="L27" s="22">
        <f>[1]GC!L27</f>
        <v>724</v>
      </c>
      <c r="M27" s="22">
        <f>[1]GC!M27</f>
        <v>11588</v>
      </c>
      <c r="N27" s="22">
        <f>[1]GC!N27</f>
        <v>10339</v>
      </c>
      <c r="O27" s="22">
        <f>[1]GC!O27</f>
        <v>0</v>
      </c>
      <c r="P27" s="22">
        <f>[1]GC!P27</f>
        <v>0</v>
      </c>
      <c r="Q27" s="23">
        <f>[1]GC!Q27</f>
        <v>31486</v>
      </c>
    </row>
    <row r="28" spans="2:17" ht="27" customHeight="1" x14ac:dyDescent="0.3">
      <c r="B28" s="8" t="s">
        <v>62</v>
      </c>
      <c r="C28" s="22">
        <f>[1]GC!C28</f>
        <v>6658</v>
      </c>
      <c r="D28" s="22">
        <f>[1]GC!D28</f>
        <v>5171</v>
      </c>
      <c r="E28" s="22">
        <f>[1]GC!E28</f>
        <v>5171</v>
      </c>
      <c r="F28" s="22">
        <f>[1]GC!F28</f>
        <v>0</v>
      </c>
      <c r="G28" s="22">
        <f>[1]GC!G28</f>
        <v>0</v>
      </c>
      <c r="H28" s="22">
        <f>[1]GC!H28</f>
        <v>0</v>
      </c>
      <c r="I28" s="22">
        <f>[1]GC!I28</f>
        <v>0</v>
      </c>
      <c r="J28" s="22">
        <f>[1]GC!J28</f>
        <v>0</v>
      </c>
      <c r="K28" s="22">
        <f>[1]GC!K28</f>
        <v>0</v>
      </c>
      <c r="L28" s="22">
        <f>[1]GC!L28</f>
        <v>227</v>
      </c>
      <c r="M28" s="22">
        <f>[1]GC!M28</f>
        <v>810</v>
      </c>
      <c r="N28" s="22">
        <f>[1]GC!N28</f>
        <v>1241</v>
      </c>
      <c r="O28" s="22">
        <f>[1]GC!O28</f>
        <v>0</v>
      </c>
      <c r="P28" s="22">
        <f>[1]GC!P28</f>
        <v>0</v>
      </c>
      <c r="Q28" s="23">
        <f>[1]GC!Q28</f>
        <v>12033</v>
      </c>
    </row>
    <row r="29" spans="2:17" ht="27" customHeight="1" x14ac:dyDescent="0.3">
      <c r="B29" s="8" t="s">
        <v>63</v>
      </c>
      <c r="C29" s="22">
        <f>[1]GC!C29</f>
        <v>0</v>
      </c>
      <c r="D29" s="22">
        <f>[1]GC!D29</f>
        <v>0</v>
      </c>
      <c r="E29" s="22">
        <f>[1]GC!E29</f>
        <v>0</v>
      </c>
      <c r="F29" s="22">
        <f>[1]GC!F29</f>
        <v>0</v>
      </c>
      <c r="G29" s="22">
        <f>[1]GC!G29</f>
        <v>0</v>
      </c>
      <c r="H29" s="22">
        <f>[1]GC!H29</f>
        <v>0</v>
      </c>
      <c r="I29" s="22">
        <f>[1]GC!I29</f>
        <v>0</v>
      </c>
      <c r="J29" s="22">
        <f>[1]GC!J29</f>
        <v>0</v>
      </c>
      <c r="K29" s="22">
        <f>[1]GC!K29</f>
        <v>0</v>
      </c>
      <c r="L29" s="22">
        <f>[1]GC!L29</f>
        <v>0</v>
      </c>
      <c r="M29" s="22">
        <f>[1]GC!M29</f>
        <v>0</v>
      </c>
      <c r="N29" s="22">
        <f>[1]GC!N29</f>
        <v>0</v>
      </c>
      <c r="O29" s="22">
        <f>[1]GC!O29</f>
        <v>0</v>
      </c>
      <c r="P29" s="22">
        <f>[1]GC!P29</f>
        <v>0</v>
      </c>
      <c r="Q29" s="23">
        <f>[1]GC!Q29</f>
        <v>0</v>
      </c>
    </row>
    <row r="30" spans="2:17" ht="27" customHeight="1" x14ac:dyDescent="0.3">
      <c r="B30" s="8" t="s">
        <v>64</v>
      </c>
      <c r="C30" s="22">
        <f>[1]GC!C30</f>
        <v>154987</v>
      </c>
      <c r="D30" s="22">
        <f>[1]GC!D30</f>
        <v>263569</v>
      </c>
      <c r="E30" s="22">
        <f>[1]GC!E30</f>
        <v>263569</v>
      </c>
      <c r="F30" s="22">
        <f>[1]GC!F30</f>
        <v>0</v>
      </c>
      <c r="G30" s="22">
        <f>[1]GC!G30</f>
        <v>113109</v>
      </c>
      <c r="H30" s="22">
        <f>[1]GC!H30</f>
        <v>71386</v>
      </c>
      <c r="I30" s="22">
        <f>[1]GC!I30</f>
        <v>0</v>
      </c>
      <c r="J30" s="22">
        <f>[1]GC!J30</f>
        <v>0</v>
      </c>
      <c r="K30" s="22">
        <f>[1]GC!K30</f>
        <v>0</v>
      </c>
      <c r="L30" s="22">
        <f>[1]GC!L30</f>
        <v>0</v>
      </c>
      <c r="M30" s="22">
        <f>[1]GC!M30</f>
        <v>0</v>
      </c>
      <c r="N30" s="22">
        <f>[1]GC!N30</f>
        <v>236364</v>
      </c>
      <c r="O30" s="22">
        <f>[1]GC!O30</f>
        <v>0</v>
      </c>
      <c r="P30" s="22">
        <f>[1]GC!P30</f>
        <v>0</v>
      </c>
      <c r="Q30" s="23">
        <f>[1]GC!Q30</f>
        <v>583533</v>
      </c>
    </row>
    <row r="31" spans="2:17" ht="27" customHeight="1" x14ac:dyDescent="0.25">
      <c r="B31" s="64" t="s">
        <v>45</v>
      </c>
      <c r="C31" s="67">
        <f t="shared" ref="C31:Q31" si="0">SUM(C6:C30)</f>
        <v>4456806</v>
      </c>
      <c r="D31" s="67">
        <f t="shared" si="0"/>
        <v>7740792</v>
      </c>
      <c r="E31" s="67">
        <f t="shared" si="0"/>
        <v>6470360</v>
      </c>
      <c r="F31" s="67">
        <f t="shared" si="0"/>
        <v>270</v>
      </c>
      <c r="G31" s="67">
        <f t="shared" si="0"/>
        <v>2585841</v>
      </c>
      <c r="H31" s="67">
        <f t="shared" si="0"/>
        <v>2592686</v>
      </c>
      <c r="I31" s="67">
        <f t="shared" si="0"/>
        <v>21324</v>
      </c>
      <c r="J31" s="67">
        <f t="shared" si="0"/>
        <v>0</v>
      </c>
      <c r="K31" s="67">
        <f t="shared" si="0"/>
        <v>0</v>
      </c>
      <c r="L31" s="67">
        <f t="shared" si="0"/>
        <v>461088</v>
      </c>
      <c r="M31" s="67">
        <f t="shared" si="0"/>
        <v>1420784</v>
      </c>
      <c r="N31" s="67">
        <f t="shared" si="0"/>
        <v>691783</v>
      </c>
      <c r="O31" s="67">
        <f t="shared" si="0"/>
        <v>6280</v>
      </c>
      <c r="P31" s="67">
        <f t="shared" si="0"/>
        <v>112318</v>
      </c>
      <c r="Q31" s="67">
        <f t="shared" si="0"/>
        <v>7004744</v>
      </c>
    </row>
    <row r="32" spans="2:17" ht="27" customHeight="1" x14ac:dyDescent="0.25">
      <c r="B32" s="233" t="s">
        <v>46</v>
      </c>
      <c r="C32" s="234"/>
      <c r="D32" s="234"/>
      <c r="E32" s="234"/>
      <c r="F32" s="234"/>
      <c r="G32" s="234"/>
      <c r="H32" s="234"/>
      <c r="I32" s="234"/>
      <c r="J32" s="234"/>
      <c r="K32" s="234"/>
      <c r="L32" s="234"/>
      <c r="M32" s="234"/>
      <c r="N32" s="234"/>
      <c r="O32" s="234"/>
      <c r="P32" s="234"/>
      <c r="Q32" s="235"/>
    </row>
    <row r="33" spans="2:17" ht="27" customHeight="1" x14ac:dyDescent="0.3">
      <c r="B33" s="8" t="s">
        <v>47</v>
      </c>
      <c r="C33" s="22">
        <f>[1]GC!C33</f>
        <v>1244</v>
      </c>
      <c r="D33" s="22">
        <f>[1]GC!D33</f>
        <v>0</v>
      </c>
      <c r="E33" s="22">
        <f>[1]GC!E33</f>
        <v>0</v>
      </c>
      <c r="F33" s="22">
        <f>[1]GC!F33</f>
        <v>0</v>
      </c>
      <c r="G33" s="22">
        <f>[1]GC!G33</f>
        <v>0</v>
      </c>
      <c r="H33" s="22">
        <f>[1]GC!H33</f>
        <v>231069</v>
      </c>
      <c r="I33" s="22">
        <f>[1]GC!I33</f>
        <v>0</v>
      </c>
      <c r="J33" s="22">
        <f>[1]GC!J33</f>
        <v>0</v>
      </c>
      <c r="K33" s="22">
        <f>[1]GC!K33</f>
        <v>0</v>
      </c>
      <c r="L33" s="22">
        <f>[1]GC!L33</f>
        <v>232313</v>
      </c>
      <c r="M33" s="22">
        <f>[1]GC!M33</f>
        <v>0</v>
      </c>
      <c r="N33" s="22">
        <f>[1]GC!N33</f>
        <v>0</v>
      </c>
      <c r="O33" s="22">
        <f>[1]GC!O33</f>
        <v>0</v>
      </c>
      <c r="P33" s="22">
        <f>[1]GC!P33</f>
        <v>0</v>
      </c>
      <c r="Q33" s="23">
        <f>[1]GC!Q33</f>
        <v>0</v>
      </c>
    </row>
    <row r="34" spans="2:17" ht="27" customHeight="1" x14ac:dyDescent="0.3">
      <c r="B34" s="8" t="s">
        <v>79</v>
      </c>
      <c r="C34" s="22">
        <f>[1]GC!C34</f>
        <v>48553</v>
      </c>
      <c r="D34" s="22">
        <f>[1]GC!D34</f>
        <v>0</v>
      </c>
      <c r="E34" s="22">
        <f>[1]GC!E34</f>
        <v>0</v>
      </c>
      <c r="F34" s="22">
        <f>[1]GC!F34</f>
        <v>0</v>
      </c>
      <c r="G34" s="22">
        <f>[1]GC!G34</f>
        <v>0</v>
      </c>
      <c r="H34" s="22">
        <f>[1]GC!H34</f>
        <v>1072716</v>
      </c>
      <c r="I34" s="22">
        <f>[1]GC!I34</f>
        <v>0</v>
      </c>
      <c r="J34" s="22">
        <f>[1]GC!J34</f>
        <v>0</v>
      </c>
      <c r="K34" s="22">
        <f>[1]GC!K34</f>
        <v>0</v>
      </c>
      <c r="L34" s="22">
        <f>[1]GC!L34</f>
        <v>1121268</v>
      </c>
      <c r="M34" s="22">
        <f>[1]GC!M34</f>
        <v>0</v>
      </c>
      <c r="N34" s="22">
        <f>[1]GC!N34</f>
        <v>0</v>
      </c>
      <c r="O34" s="22">
        <f>[1]GC!O34</f>
        <v>0</v>
      </c>
      <c r="P34" s="22">
        <f>[1]GC!P34</f>
        <v>0</v>
      </c>
      <c r="Q34" s="23">
        <f>[1]GC!Q34</f>
        <v>0</v>
      </c>
    </row>
    <row r="35" spans="2:17" ht="27" customHeight="1" x14ac:dyDescent="0.3">
      <c r="B35" s="8" t="s">
        <v>48</v>
      </c>
      <c r="C35" s="22">
        <f>[1]GC!C35</f>
        <v>190042</v>
      </c>
      <c r="D35" s="22">
        <f>[1]GC!D35</f>
        <v>0</v>
      </c>
      <c r="E35" s="22">
        <f>[1]GC!E35</f>
        <v>0</v>
      </c>
      <c r="F35" s="22">
        <f>[1]GC!F35</f>
        <v>0</v>
      </c>
      <c r="G35" s="22">
        <f>[1]GC!G35</f>
        <v>0</v>
      </c>
      <c r="H35" s="22">
        <f>[1]GC!H35</f>
        <v>1710381</v>
      </c>
      <c r="I35" s="22">
        <f>[1]GC!I35</f>
        <v>0</v>
      </c>
      <c r="J35" s="22">
        <f>[1]GC!J35</f>
        <v>0</v>
      </c>
      <c r="K35" s="22">
        <f>[1]GC!K35</f>
        <v>0</v>
      </c>
      <c r="L35" s="22">
        <f>[1]GC!L35</f>
        <v>1900423</v>
      </c>
      <c r="M35" s="22">
        <f>[1]GC!M35</f>
        <v>0</v>
      </c>
      <c r="N35" s="22">
        <f>[1]GC!N35</f>
        <v>0</v>
      </c>
      <c r="O35" s="22">
        <f>[1]GC!O35</f>
        <v>0</v>
      </c>
      <c r="P35" s="22">
        <f>[1]GC!P35</f>
        <v>0</v>
      </c>
      <c r="Q35" s="23">
        <f>[1]GC!Q35</f>
        <v>0</v>
      </c>
    </row>
    <row r="36" spans="2:17" ht="27" customHeight="1" x14ac:dyDescent="0.25">
      <c r="B36" s="64" t="s">
        <v>45</v>
      </c>
      <c r="C36" s="67">
        <f>SUM(C33:C35)</f>
        <v>239839</v>
      </c>
      <c r="D36" s="67">
        <f t="shared" ref="D36:Q36" si="1">SUM(D33:D35)</f>
        <v>0</v>
      </c>
      <c r="E36" s="67">
        <f t="shared" si="1"/>
        <v>0</v>
      </c>
      <c r="F36" s="67">
        <f t="shared" si="1"/>
        <v>0</v>
      </c>
      <c r="G36" s="67">
        <f t="shared" si="1"/>
        <v>0</v>
      </c>
      <c r="H36" s="67">
        <f t="shared" si="1"/>
        <v>3014166</v>
      </c>
      <c r="I36" s="67">
        <f t="shared" si="1"/>
        <v>0</v>
      </c>
      <c r="J36" s="67">
        <f t="shared" si="1"/>
        <v>0</v>
      </c>
      <c r="K36" s="67">
        <f t="shared" si="1"/>
        <v>0</v>
      </c>
      <c r="L36" s="67">
        <f t="shared" si="1"/>
        <v>3254004</v>
      </c>
      <c r="M36" s="67">
        <f t="shared" si="1"/>
        <v>0</v>
      </c>
      <c r="N36" s="67">
        <f t="shared" si="1"/>
        <v>0</v>
      </c>
      <c r="O36" s="67">
        <f t="shared" si="1"/>
        <v>0</v>
      </c>
      <c r="P36" s="67">
        <f t="shared" si="1"/>
        <v>0</v>
      </c>
      <c r="Q36" s="67">
        <f t="shared" si="1"/>
        <v>0</v>
      </c>
    </row>
    <row r="37" spans="2:17" x14ac:dyDescent="0.25">
      <c r="B37" s="237" t="s">
        <v>50</v>
      </c>
      <c r="C37" s="237"/>
      <c r="D37" s="237"/>
      <c r="E37" s="237"/>
      <c r="F37" s="237"/>
      <c r="G37" s="237"/>
      <c r="H37" s="237"/>
      <c r="I37" s="237"/>
      <c r="J37" s="237"/>
      <c r="K37" s="237"/>
      <c r="L37" s="237"/>
      <c r="M37" s="237"/>
      <c r="N37" s="237"/>
      <c r="O37" s="237"/>
      <c r="P37" s="237"/>
      <c r="Q37" s="237"/>
    </row>
  </sheetData>
  <sheetProtection algorithmName="SHA-512" hashValue="kaUz1P8jO1EU3IC6DOjpK2bD64mR86WkZscng93lu2MMQwgjmfFDwFvOacavlCOvi8c2zsLq5vDSwYkXqJ5kwA==" saltValue="H8bWNFW803Z5bxWnXkWxLw=="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2:Q39"/>
  <sheetViews>
    <sheetView showGridLines="0" topLeftCell="B28" zoomScale="80" zoomScaleNormal="80" workbookViewId="0">
      <selection activeCell="S33" sqref="S33"/>
    </sheetView>
  </sheetViews>
  <sheetFormatPr defaultColWidth="15.7109375" defaultRowHeight="15" x14ac:dyDescent="0.25"/>
  <cols>
    <col min="1" max="1" width="15.7109375" style="6"/>
    <col min="2" max="2" width="49" style="6" customWidth="1"/>
    <col min="3" max="16" width="18.85546875" style="6" customWidth="1"/>
    <col min="17" max="17" width="18.85546875" style="10" customWidth="1"/>
    <col min="18" max="16384" width="15.7109375" style="6"/>
  </cols>
  <sheetData>
    <row r="2" spans="2:17" ht="8.25" customHeight="1" x14ac:dyDescent="0.25"/>
    <row r="3" spans="2:17" ht="24.75" customHeight="1" x14ac:dyDescent="0.25">
      <c r="B3" s="241" t="s">
        <v>264</v>
      </c>
      <c r="C3" s="241"/>
      <c r="D3" s="241"/>
      <c r="E3" s="241"/>
      <c r="F3" s="241"/>
      <c r="G3" s="241"/>
      <c r="H3" s="241"/>
      <c r="I3" s="241"/>
      <c r="J3" s="241"/>
      <c r="K3" s="241"/>
      <c r="L3" s="241"/>
      <c r="M3" s="241"/>
      <c r="N3" s="241"/>
      <c r="O3" s="241"/>
      <c r="P3" s="241"/>
      <c r="Q3" s="241"/>
    </row>
    <row r="4" spans="2:17" s="18" customFormat="1" ht="26.25" x14ac:dyDescent="0.25">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30.75" customHeight="1" x14ac:dyDescent="0.25">
      <c r="B5" s="233" t="s">
        <v>16</v>
      </c>
      <c r="C5" s="234"/>
      <c r="D5" s="234"/>
      <c r="E5" s="234"/>
      <c r="F5" s="234"/>
      <c r="G5" s="234"/>
      <c r="H5" s="234"/>
      <c r="I5" s="234"/>
      <c r="J5" s="234"/>
      <c r="K5" s="234"/>
      <c r="L5" s="234"/>
      <c r="M5" s="234"/>
      <c r="N5" s="234"/>
      <c r="O5" s="234"/>
      <c r="P5" s="234"/>
      <c r="Q5" s="235"/>
    </row>
    <row r="6" spans="2:17" ht="30.75" customHeight="1" x14ac:dyDescent="0.3">
      <c r="B6" s="8" t="s">
        <v>51</v>
      </c>
      <c r="C6" s="22">
        <f>[1]LINKED!C6+'[1]NON-LINKED'!C6</f>
        <v>777</v>
      </c>
      <c r="D6" s="22">
        <f>[1]LINKED!D6+'[1]NON-LINKED'!D6</f>
        <v>231</v>
      </c>
      <c r="E6" s="22">
        <f>[1]LINKED!E6+'[1]NON-LINKED'!E6</f>
        <v>231</v>
      </c>
      <c r="F6" s="22">
        <f>[1]LINKED!F6+'[1]NON-LINKED'!F6</f>
        <v>0</v>
      </c>
      <c r="G6" s="22">
        <f>[1]LINKED!G6+'[1]NON-LINKED'!G6</f>
        <v>0</v>
      </c>
      <c r="H6" s="22">
        <f>[1]LINKED!H6+'[1]NON-LINKED'!H6</f>
        <v>0</v>
      </c>
      <c r="I6" s="22">
        <f>[1]LINKED!I6+'[1]NON-LINKED'!I6</f>
        <v>0</v>
      </c>
      <c r="J6" s="22">
        <f>[1]LINKED!J6+'[1]NON-LINKED'!J6</f>
        <v>0</v>
      </c>
      <c r="K6" s="22">
        <f>[1]LINKED!K6+'[1]NON-LINKED'!K6</f>
        <v>0</v>
      </c>
      <c r="L6" s="22">
        <f>[1]LINKED!L6+'[1]NON-LINKED'!L6</f>
        <v>0</v>
      </c>
      <c r="M6" s="22">
        <f>[1]LINKED!M6+'[1]NON-LINKED'!M6</f>
        <v>0</v>
      </c>
      <c r="N6" s="22">
        <f>[1]LINKED!N6+'[1]NON-LINKED'!N6</f>
        <v>0</v>
      </c>
      <c r="O6" s="22">
        <f>[1]LINKED!O6+'[1]NON-LINKED'!O6</f>
        <v>0</v>
      </c>
      <c r="P6" s="22">
        <f>[1]LINKED!P6+'[1]NON-LINKED'!P6</f>
        <v>0</v>
      </c>
      <c r="Q6" s="23">
        <f>[1]LINKED!Q6+'[1]NON-LINKED'!Q6</f>
        <v>1008</v>
      </c>
    </row>
    <row r="7" spans="2:17" ht="30.75" customHeight="1" x14ac:dyDescent="0.3">
      <c r="B7" s="8" t="s">
        <v>144</v>
      </c>
      <c r="C7" s="22">
        <f>[1]LINKED!C7+'[1]NON-LINKED'!C7</f>
        <v>0</v>
      </c>
      <c r="D7" s="22">
        <f>[1]LINKED!D7+'[1]NON-LINKED'!D7</f>
        <v>0</v>
      </c>
      <c r="E7" s="22">
        <f>[1]LINKED!E7+'[1]NON-LINKED'!E7</f>
        <v>0</v>
      </c>
      <c r="F7" s="22">
        <f>[1]LINKED!F7+'[1]NON-LINKED'!F7</f>
        <v>0</v>
      </c>
      <c r="G7" s="22">
        <f>[1]LINKED!G7+'[1]NON-LINKED'!G7</f>
        <v>0</v>
      </c>
      <c r="H7" s="22">
        <f>[1]LINKED!H7+'[1]NON-LINKED'!H7</f>
        <v>0</v>
      </c>
      <c r="I7" s="22">
        <f>[1]LINKED!I7+'[1]NON-LINKED'!I7</f>
        <v>0</v>
      </c>
      <c r="J7" s="22">
        <f>[1]LINKED!J7+'[1]NON-LINKED'!J7</f>
        <v>0</v>
      </c>
      <c r="K7" s="22">
        <f>[1]LINKED!K7+'[1]NON-LINKED'!K7</f>
        <v>0</v>
      </c>
      <c r="L7" s="22">
        <f>[1]LINKED!L7+'[1]NON-LINKED'!L7</f>
        <v>0</v>
      </c>
      <c r="M7" s="22">
        <f>[1]LINKED!M7+'[1]NON-LINKED'!M7</f>
        <v>0</v>
      </c>
      <c r="N7" s="22">
        <f>[1]LINKED!N7+'[1]NON-LINKED'!N7</f>
        <v>0</v>
      </c>
      <c r="O7" s="22">
        <f>[1]LINKED!O7+'[1]NON-LINKED'!O7</f>
        <v>0</v>
      </c>
      <c r="P7" s="22">
        <f>[1]LINKED!P7+'[1]NON-LINKED'!P7</f>
        <v>0</v>
      </c>
      <c r="Q7" s="23">
        <f>[1]LINKED!Q7+'[1]NON-LINKED'!Q7</f>
        <v>0</v>
      </c>
    </row>
    <row r="8" spans="2:17" ht="30.75" customHeight="1" x14ac:dyDescent="0.3">
      <c r="B8" s="8" t="s">
        <v>154</v>
      </c>
      <c r="C8" s="22">
        <f>[1]LINKED!C8+'[1]NON-LINKED'!C8</f>
        <v>3651874</v>
      </c>
      <c r="D8" s="22">
        <f>[1]LINKED!D8+'[1]NON-LINKED'!D8</f>
        <v>594554</v>
      </c>
      <c r="E8" s="22">
        <f>[1]LINKED!E8+'[1]NON-LINKED'!E8</f>
        <v>594554</v>
      </c>
      <c r="F8" s="22">
        <f>[1]LINKED!F8+'[1]NON-LINKED'!F8</f>
        <v>0</v>
      </c>
      <c r="G8" s="22">
        <f>[1]LINKED!G8+'[1]NON-LINKED'!G8</f>
        <v>1473520</v>
      </c>
      <c r="H8" s="22">
        <f>[1]LINKED!H8+'[1]NON-LINKED'!H8</f>
        <v>855861</v>
      </c>
      <c r="I8" s="22">
        <f>[1]LINKED!I8+'[1]NON-LINKED'!I8</f>
        <v>356777</v>
      </c>
      <c r="J8" s="22">
        <f>[1]LINKED!J8+'[1]NON-LINKED'!J8</f>
        <v>285990</v>
      </c>
      <c r="K8" s="22">
        <f>[1]LINKED!K8+'[1]NON-LINKED'!K8</f>
        <v>0</v>
      </c>
      <c r="L8" s="22">
        <f>[1]LINKED!L8+'[1]NON-LINKED'!L8</f>
        <v>0</v>
      </c>
      <c r="M8" s="22">
        <f>[1]LINKED!M8+'[1]NON-LINKED'!M8</f>
        <v>94175</v>
      </c>
      <c r="N8" s="22">
        <f>[1]LINKED!N8+'[1]NON-LINKED'!N8</f>
        <v>-143214</v>
      </c>
      <c r="O8" s="22">
        <f>[1]LINKED!O8+'[1]NON-LINKED'!O8</f>
        <v>0</v>
      </c>
      <c r="P8" s="22">
        <f>[1]LINKED!P8+'[1]NON-LINKED'!P8</f>
        <v>0</v>
      </c>
      <c r="Q8" s="23">
        <f>[1]LINKED!Q8+'[1]NON-LINKED'!Q8</f>
        <v>2510412</v>
      </c>
    </row>
    <row r="9" spans="2:17" ht="30.75" customHeight="1" x14ac:dyDescent="0.3">
      <c r="B9" s="8" t="s">
        <v>52</v>
      </c>
      <c r="C9" s="22">
        <f>[1]LINKED!C9+'[1]NON-LINKED'!C9</f>
        <v>0</v>
      </c>
      <c r="D9" s="22">
        <f>[1]LINKED!D9+'[1]NON-LINKED'!D9</f>
        <v>0</v>
      </c>
      <c r="E9" s="22">
        <f>[1]LINKED!E9+'[1]NON-LINKED'!E9</f>
        <v>0</v>
      </c>
      <c r="F9" s="22">
        <f>[1]LINKED!F9+'[1]NON-LINKED'!F9</f>
        <v>0</v>
      </c>
      <c r="G9" s="22">
        <f>[1]LINKED!G9+'[1]NON-LINKED'!G9</f>
        <v>0</v>
      </c>
      <c r="H9" s="22">
        <f>[1]LINKED!H9+'[1]NON-LINKED'!H9</f>
        <v>0</v>
      </c>
      <c r="I9" s="22">
        <f>[1]LINKED!I9+'[1]NON-LINKED'!I9</f>
        <v>0</v>
      </c>
      <c r="J9" s="22">
        <f>[1]LINKED!J9+'[1]NON-LINKED'!J9</f>
        <v>0</v>
      </c>
      <c r="K9" s="22">
        <f>[1]LINKED!K9+'[1]NON-LINKED'!K9</f>
        <v>0</v>
      </c>
      <c r="L9" s="22">
        <f>[1]LINKED!L9+'[1]NON-LINKED'!L9</f>
        <v>0</v>
      </c>
      <c r="M9" s="22">
        <f>[1]LINKED!M9+'[1]NON-LINKED'!M9</f>
        <v>0</v>
      </c>
      <c r="N9" s="22">
        <f>[1]LINKED!N9+'[1]NON-LINKED'!N9</f>
        <v>0</v>
      </c>
      <c r="O9" s="22">
        <f>[1]LINKED!O9+'[1]NON-LINKED'!O9</f>
        <v>0</v>
      </c>
      <c r="P9" s="22">
        <f>[1]LINKED!P9+'[1]NON-LINKED'!P9</f>
        <v>0</v>
      </c>
      <c r="Q9" s="23">
        <f>[1]LINKED!Q9+'[1]NON-LINKED'!Q9</f>
        <v>0</v>
      </c>
    </row>
    <row r="10" spans="2:17" ht="30.75" customHeight="1" x14ac:dyDescent="0.3">
      <c r="B10" s="8" t="s">
        <v>53</v>
      </c>
      <c r="C10" s="22">
        <f>[1]LINKED!C10+'[1]NON-LINKED'!C10</f>
        <v>0</v>
      </c>
      <c r="D10" s="22">
        <f>[1]LINKED!D10+'[1]NON-LINKED'!D10</f>
        <v>0</v>
      </c>
      <c r="E10" s="22">
        <f>[1]LINKED!E10+'[1]NON-LINKED'!E10</f>
        <v>0</v>
      </c>
      <c r="F10" s="22">
        <f>[1]LINKED!F10+'[1]NON-LINKED'!F10</f>
        <v>0</v>
      </c>
      <c r="G10" s="22">
        <f>[1]LINKED!G10+'[1]NON-LINKED'!G10</f>
        <v>0</v>
      </c>
      <c r="H10" s="22">
        <f>[1]LINKED!H10+'[1]NON-LINKED'!H10</f>
        <v>0</v>
      </c>
      <c r="I10" s="22">
        <f>[1]LINKED!I10+'[1]NON-LINKED'!I10</f>
        <v>0</v>
      </c>
      <c r="J10" s="22">
        <f>[1]LINKED!J10+'[1]NON-LINKED'!J10</f>
        <v>0</v>
      </c>
      <c r="K10" s="22">
        <f>[1]LINKED!K10+'[1]NON-LINKED'!K10</f>
        <v>0</v>
      </c>
      <c r="L10" s="22">
        <f>[1]LINKED!L10+'[1]NON-LINKED'!L10</f>
        <v>0</v>
      </c>
      <c r="M10" s="22">
        <f>[1]LINKED!M10+'[1]NON-LINKED'!M10</f>
        <v>0</v>
      </c>
      <c r="N10" s="22">
        <f>[1]LINKED!N10+'[1]NON-LINKED'!N10</f>
        <v>0</v>
      </c>
      <c r="O10" s="22">
        <f>[1]LINKED!O10+'[1]NON-LINKED'!O10</f>
        <v>0</v>
      </c>
      <c r="P10" s="22">
        <f>[1]LINKED!P10+'[1]NON-LINKED'!P10</f>
        <v>0</v>
      </c>
      <c r="Q10" s="23">
        <f>[1]LINKED!Q10+'[1]NON-LINKED'!Q10</f>
        <v>0</v>
      </c>
    </row>
    <row r="11" spans="2:17" ht="30.75" customHeight="1" x14ac:dyDescent="0.3">
      <c r="B11" s="8" t="s">
        <v>22</v>
      </c>
      <c r="C11" s="22">
        <f>[1]LINKED!C11+'[1]NON-LINKED'!C11</f>
        <v>0</v>
      </c>
      <c r="D11" s="22">
        <f>[1]LINKED!D11+'[1]NON-LINKED'!D11</f>
        <v>0</v>
      </c>
      <c r="E11" s="22">
        <f>[1]LINKED!E11+'[1]NON-LINKED'!E11</f>
        <v>0</v>
      </c>
      <c r="F11" s="22">
        <f>[1]LINKED!F11+'[1]NON-LINKED'!F11</f>
        <v>0</v>
      </c>
      <c r="G11" s="22">
        <f>[1]LINKED!G11+'[1]NON-LINKED'!G11</f>
        <v>0</v>
      </c>
      <c r="H11" s="22">
        <f>[1]LINKED!H11+'[1]NON-LINKED'!H11</f>
        <v>0</v>
      </c>
      <c r="I11" s="22">
        <f>[1]LINKED!I11+'[1]NON-LINKED'!I11</f>
        <v>0</v>
      </c>
      <c r="J11" s="22">
        <f>[1]LINKED!J11+'[1]NON-LINKED'!J11</f>
        <v>0</v>
      </c>
      <c r="K11" s="22">
        <f>[1]LINKED!K11+'[1]NON-LINKED'!K11</f>
        <v>0</v>
      </c>
      <c r="L11" s="22">
        <f>[1]LINKED!L11+'[1]NON-LINKED'!L11</f>
        <v>0</v>
      </c>
      <c r="M11" s="22">
        <f>[1]LINKED!M11+'[1]NON-LINKED'!M11</f>
        <v>0</v>
      </c>
      <c r="N11" s="22">
        <f>[1]LINKED!N11+'[1]NON-LINKED'!N11</f>
        <v>0</v>
      </c>
      <c r="O11" s="22">
        <f>[1]LINKED!O11+'[1]NON-LINKED'!O11</f>
        <v>0</v>
      </c>
      <c r="P11" s="22">
        <f>[1]LINKED!P11+'[1]NON-LINKED'!P11</f>
        <v>0</v>
      </c>
      <c r="Q11" s="22">
        <f>[1]LINKED!Q11+'[1]NON-LINKED'!Q11</f>
        <v>0</v>
      </c>
    </row>
    <row r="12" spans="2:17" ht="30.75" customHeight="1" x14ac:dyDescent="0.3">
      <c r="B12" s="8" t="s">
        <v>54</v>
      </c>
      <c r="C12" s="22">
        <f>[1]LINKED!C12+'[1]NON-LINKED'!C12</f>
        <v>0</v>
      </c>
      <c r="D12" s="22">
        <f>[1]LINKED!D12+'[1]NON-LINKED'!D12</f>
        <v>0</v>
      </c>
      <c r="E12" s="22">
        <f>[1]LINKED!E12+'[1]NON-LINKED'!E12</f>
        <v>0</v>
      </c>
      <c r="F12" s="22">
        <f>[1]LINKED!F12+'[1]NON-LINKED'!F12</f>
        <v>0</v>
      </c>
      <c r="G12" s="22">
        <f>[1]LINKED!G12+'[1]NON-LINKED'!G12</f>
        <v>0</v>
      </c>
      <c r="H12" s="22">
        <f>[1]LINKED!H12+'[1]NON-LINKED'!H12</f>
        <v>0</v>
      </c>
      <c r="I12" s="22">
        <f>[1]LINKED!I12+'[1]NON-LINKED'!I12</f>
        <v>0</v>
      </c>
      <c r="J12" s="22">
        <f>[1]LINKED!J12+'[1]NON-LINKED'!J12</f>
        <v>0</v>
      </c>
      <c r="K12" s="22">
        <f>[1]LINKED!K12+'[1]NON-LINKED'!K12</f>
        <v>0</v>
      </c>
      <c r="L12" s="22">
        <f>[1]LINKED!L12+'[1]NON-LINKED'!L12</f>
        <v>0</v>
      </c>
      <c r="M12" s="22">
        <f>[1]LINKED!M12+'[1]NON-LINKED'!M12</f>
        <v>0</v>
      </c>
      <c r="N12" s="22">
        <f>[1]LINKED!N12+'[1]NON-LINKED'!N12</f>
        <v>0</v>
      </c>
      <c r="O12" s="22">
        <f>[1]LINKED!O12+'[1]NON-LINKED'!O12</f>
        <v>0</v>
      </c>
      <c r="P12" s="22">
        <f>[1]LINKED!P12+'[1]NON-LINKED'!P12</f>
        <v>0</v>
      </c>
      <c r="Q12" s="23">
        <f>[1]LINKED!Q12+'[1]NON-LINKED'!Q12</f>
        <v>0</v>
      </c>
    </row>
    <row r="13" spans="2:17" ht="30.75" customHeight="1" x14ac:dyDescent="0.3">
      <c r="B13" s="8" t="s">
        <v>55</v>
      </c>
      <c r="C13" s="22">
        <f>[1]LINKED!C13+'[1]NON-LINKED'!C13</f>
        <v>0</v>
      </c>
      <c r="D13" s="22">
        <f>[1]LINKED!D13+'[1]NON-LINKED'!D13</f>
        <v>0</v>
      </c>
      <c r="E13" s="22">
        <f>[1]LINKED!E13+'[1]NON-LINKED'!E13</f>
        <v>0</v>
      </c>
      <c r="F13" s="22">
        <f>[1]LINKED!F13+'[1]NON-LINKED'!F13</f>
        <v>0</v>
      </c>
      <c r="G13" s="22">
        <f>[1]LINKED!G13+'[1]NON-LINKED'!G13</f>
        <v>0</v>
      </c>
      <c r="H13" s="22">
        <f>[1]LINKED!H13+'[1]NON-LINKED'!H13</f>
        <v>0</v>
      </c>
      <c r="I13" s="22">
        <f>[1]LINKED!I13+'[1]NON-LINKED'!I13</f>
        <v>0</v>
      </c>
      <c r="J13" s="22">
        <f>[1]LINKED!J13+'[1]NON-LINKED'!J13</f>
        <v>0</v>
      </c>
      <c r="K13" s="22">
        <f>[1]LINKED!K13+'[1]NON-LINKED'!K13</f>
        <v>0</v>
      </c>
      <c r="L13" s="22">
        <f>[1]LINKED!L13+'[1]NON-LINKED'!L13</f>
        <v>0</v>
      </c>
      <c r="M13" s="22">
        <f>[1]LINKED!M13+'[1]NON-LINKED'!M13</f>
        <v>0</v>
      </c>
      <c r="N13" s="22">
        <f>[1]LINKED!N13+'[1]NON-LINKED'!N13</f>
        <v>0</v>
      </c>
      <c r="O13" s="22">
        <f>[1]LINKED!O13+'[1]NON-LINKED'!O13</f>
        <v>0</v>
      </c>
      <c r="P13" s="22">
        <f>[1]LINKED!P13+'[1]NON-LINKED'!P13</f>
        <v>0</v>
      </c>
      <c r="Q13" s="23">
        <f>[1]LINKED!Q13+'[1]NON-LINKED'!Q13</f>
        <v>0</v>
      </c>
    </row>
    <row r="14" spans="2:17" ht="30.75" customHeight="1" x14ac:dyDescent="0.3">
      <c r="B14" s="8" t="s">
        <v>56</v>
      </c>
      <c r="C14" s="22">
        <f>[1]LINKED!C14+'[1]NON-LINKED'!C14</f>
        <v>0</v>
      </c>
      <c r="D14" s="22">
        <f>[1]LINKED!D14+'[1]NON-LINKED'!D14</f>
        <v>0</v>
      </c>
      <c r="E14" s="22">
        <f>[1]LINKED!E14+'[1]NON-LINKED'!E14</f>
        <v>0</v>
      </c>
      <c r="F14" s="22">
        <f>[1]LINKED!F14+'[1]NON-LINKED'!F14</f>
        <v>0</v>
      </c>
      <c r="G14" s="22">
        <f>[1]LINKED!G14+'[1]NON-LINKED'!G14</f>
        <v>0</v>
      </c>
      <c r="H14" s="22">
        <f>[1]LINKED!H14+'[1]NON-LINKED'!H14</f>
        <v>0</v>
      </c>
      <c r="I14" s="22">
        <f>[1]LINKED!I14+'[1]NON-LINKED'!I14</f>
        <v>0</v>
      </c>
      <c r="J14" s="22">
        <f>[1]LINKED!J14+'[1]NON-LINKED'!J14</f>
        <v>0</v>
      </c>
      <c r="K14" s="22">
        <f>[1]LINKED!K14+'[1]NON-LINKED'!K14</f>
        <v>0</v>
      </c>
      <c r="L14" s="22">
        <f>[1]LINKED!L14+'[1]NON-LINKED'!L14</f>
        <v>0</v>
      </c>
      <c r="M14" s="22">
        <f>[1]LINKED!M14+'[1]NON-LINKED'!M14</f>
        <v>0</v>
      </c>
      <c r="N14" s="22">
        <f>[1]LINKED!N14+'[1]NON-LINKED'!N14</f>
        <v>0</v>
      </c>
      <c r="O14" s="22">
        <f>[1]LINKED!O14+'[1]NON-LINKED'!O14</f>
        <v>0</v>
      </c>
      <c r="P14" s="22">
        <f>[1]LINKED!P14+'[1]NON-LINKED'!P14</f>
        <v>0</v>
      </c>
      <c r="Q14" s="23">
        <f>[1]LINKED!Q14+'[1]NON-LINKED'!Q14</f>
        <v>0</v>
      </c>
    </row>
    <row r="15" spans="2:17" ht="30.75" customHeight="1" x14ac:dyDescent="0.3">
      <c r="B15" s="8" t="s">
        <v>57</v>
      </c>
      <c r="C15" s="22">
        <f>[1]LINKED!C15+'[1]NON-LINKED'!C15</f>
        <v>515490</v>
      </c>
      <c r="D15" s="22">
        <f>[1]LINKED!D15+'[1]NON-LINKED'!D15</f>
        <v>37184</v>
      </c>
      <c r="E15" s="22">
        <f>[1]LINKED!E15+'[1]NON-LINKED'!E15</f>
        <v>37184</v>
      </c>
      <c r="F15" s="22">
        <f>[1]LINKED!F15+'[1]NON-LINKED'!F15</f>
        <v>0</v>
      </c>
      <c r="G15" s="22">
        <f>[1]LINKED!G15+'[1]NON-LINKED'!G15</f>
        <v>2874</v>
      </c>
      <c r="H15" s="22">
        <f>[1]LINKED!H15+'[1]NON-LINKED'!H15</f>
        <v>113922</v>
      </c>
      <c r="I15" s="22">
        <f>[1]LINKED!I15+'[1]NON-LINKED'!I15</f>
        <v>0</v>
      </c>
      <c r="J15" s="22">
        <f>[1]LINKED!J15+'[1]NON-LINKED'!J15</f>
        <v>0</v>
      </c>
      <c r="K15" s="22">
        <f>[1]LINKED!K15+'[1]NON-LINKED'!K15</f>
        <v>0</v>
      </c>
      <c r="L15" s="22">
        <f>[1]LINKED!L15+'[1]NON-LINKED'!L15</f>
        <v>0</v>
      </c>
      <c r="M15" s="22">
        <f>[1]LINKED!M15+'[1]NON-LINKED'!M15</f>
        <v>0</v>
      </c>
      <c r="N15" s="22">
        <f>[1]LINKED!N15+'[1]NON-LINKED'!N15</f>
        <v>-58514</v>
      </c>
      <c r="O15" s="22">
        <f>[1]LINKED!O15+'[1]NON-LINKED'!O15</f>
        <v>0</v>
      </c>
      <c r="P15" s="22">
        <f>[1]LINKED!P15+'[1]NON-LINKED'!P15</f>
        <v>5230</v>
      </c>
      <c r="Q15" s="23">
        <f>[1]LINKED!Q15+'[1]NON-LINKED'!Q15</f>
        <v>375008</v>
      </c>
    </row>
    <row r="16" spans="2:17" ht="30.75" customHeight="1" x14ac:dyDescent="0.3">
      <c r="B16" s="8" t="s">
        <v>58</v>
      </c>
      <c r="C16" s="22">
        <f>[1]LINKED!C16+'[1]NON-LINKED'!C16</f>
        <v>0</v>
      </c>
      <c r="D16" s="22">
        <f>[1]LINKED!D16+'[1]NON-LINKED'!D16</f>
        <v>0</v>
      </c>
      <c r="E16" s="22">
        <f>[1]LINKED!E16+'[1]NON-LINKED'!E16</f>
        <v>0</v>
      </c>
      <c r="F16" s="22">
        <f>[1]LINKED!F16+'[1]NON-LINKED'!F16</f>
        <v>0</v>
      </c>
      <c r="G16" s="22">
        <f>[1]LINKED!G16+'[1]NON-LINKED'!G16</f>
        <v>0</v>
      </c>
      <c r="H16" s="22">
        <f>[1]LINKED!H16+'[1]NON-LINKED'!H16</f>
        <v>0</v>
      </c>
      <c r="I16" s="22">
        <f>[1]LINKED!I16+'[1]NON-LINKED'!I16</f>
        <v>0</v>
      </c>
      <c r="J16" s="22">
        <f>[1]LINKED!J16+'[1]NON-LINKED'!J16</f>
        <v>0</v>
      </c>
      <c r="K16" s="22">
        <f>[1]LINKED!K16+'[1]NON-LINKED'!K16</f>
        <v>0</v>
      </c>
      <c r="L16" s="22">
        <f>[1]LINKED!L16+'[1]NON-LINKED'!L16</f>
        <v>0</v>
      </c>
      <c r="M16" s="22">
        <f>[1]LINKED!M16+'[1]NON-LINKED'!M16</f>
        <v>0</v>
      </c>
      <c r="N16" s="22">
        <f>[1]LINKED!N16+'[1]NON-LINKED'!N16</f>
        <v>0</v>
      </c>
      <c r="O16" s="22">
        <f>[1]LINKED!O16+'[1]NON-LINKED'!O16</f>
        <v>0</v>
      </c>
      <c r="P16" s="22">
        <f>[1]LINKED!P16+'[1]NON-LINKED'!P16</f>
        <v>0</v>
      </c>
      <c r="Q16" s="23">
        <f>[1]LINKED!Q16+'[1]NON-LINKED'!Q16</f>
        <v>0</v>
      </c>
    </row>
    <row r="17" spans="2:17" ht="30.75" customHeight="1" x14ac:dyDescent="0.3">
      <c r="B17" s="8" t="s">
        <v>59</v>
      </c>
      <c r="C17" s="22">
        <f>[1]LINKED!C17+'[1]NON-LINKED'!C17</f>
        <v>0</v>
      </c>
      <c r="D17" s="22">
        <f>[1]LINKED!D17+'[1]NON-LINKED'!D17</f>
        <v>0</v>
      </c>
      <c r="E17" s="22">
        <f>[1]LINKED!E17+'[1]NON-LINKED'!E17</f>
        <v>0</v>
      </c>
      <c r="F17" s="22">
        <f>[1]LINKED!F17+'[1]NON-LINKED'!F17</f>
        <v>0</v>
      </c>
      <c r="G17" s="22">
        <f>[1]LINKED!G17+'[1]NON-LINKED'!G17</f>
        <v>0</v>
      </c>
      <c r="H17" s="22">
        <f>[1]LINKED!H17+'[1]NON-LINKED'!H17</f>
        <v>0</v>
      </c>
      <c r="I17" s="22">
        <f>[1]LINKED!I17+'[1]NON-LINKED'!I17</f>
        <v>0</v>
      </c>
      <c r="J17" s="22">
        <f>[1]LINKED!J17+'[1]NON-LINKED'!J17</f>
        <v>0</v>
      </c>
      <c r="K17" s="22">
        <f>[1]LINKED!K17+'[1]NON-LINKED'!K17</f>
        <v>0</v>
      </c>
      <c r="L17" s="22">
        <f>[1]LINKED!L17+'[1]NON-LINKED'!L17</f>
        <v>0</v>
      </c>
      <c r="M17" s="22">
        <f>[1]LINKED!M17+'[1]NON-LINKED'!M17</f>
        <v>0</v>
      </c>
      <c r="N17" s="22">
        <f>[1]LINKED!N17+'[1]NON-LINKED'!N17</f>
        <v>0</v>
      </c>
      <c r="O17" s="22">
        <f>[1]LINKED!O17+'[1]NON-LINKED'!O17</f>
        <v>0</v>
      </c>
      <c r="P17" s="22">
        <f>[1]LINKED!P17+'[1]NON-LINKED'!P17</f>
        <v>0</v>
      </c>
      <c r="Q17" s="23">
        <f>[1]LINKED!Q17+'[1]NON-LINKED'!Q17</f>
        <v>0</v>
      </c>
    </row>
    <row r="18" spans="2:17" ht="30.75" customHeight="1" x14ac:dyDescent="0.3">
      <c r="B18" s="8" t="s">
        <v>133</v>
      </c>
      <c r="C18" s="22">
        <f>[1]LINKED!C18+'[1]NON-LINKED'!C18</f>
        <v>0</v>
      </c>
      <c r="D18" s="22">
        <f>[1]LINKED!D18+'[1]NON-LINKED'!D18</f>
        <v>0</v>
      </c>
      <c r="E18" s="22">
        <f>[1]LINKED!E18+'[1]NON-LINKED'!E18</f>
        <v>0</v>
      </c>
      <c r="F18" s="22">
        <f>[1]LINKED!F18+'[1]NON-LINKED'!F18</f>
        <v>0</v>
      </c>
      <c r="G18" s="22">
        <f>[1]LINKED!G18+'[1]NON-LINKED'!G18</f>
        <v>0</v>
      </c>
      <c r="H18" s="22">
        <f>[1]LINKED!H18+'[1]NON-LINKED'!H18</f>
        <v>0</v>
      </c>
      <c r="I18" s="22">
        <f>[1]LINKED!I18+'[1]NON-LINKED'!I18</f>
        <v>0</v>
      </c>
      <c r="J18" s="22">
        <f>[1]LINKED!J18+'[1]NON-LINKED'!J18</f>
        <v>0</v>
      </c>
      <c r="K18" s="22">
        <f>[1]LINKED!K18+'[1]NON-LINKED'!K18</f>
        <v>0</v>
      </c>
      <c r="L18" s="22">
        <f>[1]LINKED!L18+'[1]NON-LINKED'!L18</f>
        <v>0</v>
      </c>
      <c r="M18" s="22">
        <f>[1]LINKED!M18+'[1]NON-LINKED'!M18</f>
        <v>0</v>
      </c>
      <c r="N18" s="22">
        <f>[1]LINKED!N18+'[1]NON-LINKED'!N18</f>
        <v>0</v>
      </c>
      <c r="O18" s="22">
        <f>[1]LINKED!O18+'[1]NON-LINKED'!O18</f>
        <v>0</v>
      </c>
      <c r="P18" s="22">
        <f>[1]LINKED!P18+'[1]NON-LINKED'!P18</f>
        <v>0</v>
      </c>
      <c r="Q18" s="23">
        <f>[1]LINKED!Q18+'[1]NON-LINKED'!Q18</f>
        <v>0</v>
      </c>
    </row>
    <row r="19" spans="2:17" ht="30.75" customHeight="1" x14ac:dyDescent="0.3">
      <c r="B19" s="8" t="s">
        <v>138</v>
      </c>
      <c r="C19" s="22">
        <f>[1]LINKED!C19+'[1]NON-LINKED'!C19</f>
        <v>4425992</v>
      </c>
      <c r="D19" s="22">
        <f>[1]LINKED!D19+'[1]NON-LINKED'!D19</f>
        <v>1042498</v>
      </c>
      <c r="E19" s="22">
        <f>[1]LINKED!E19+'[1]NON-LINKED'!E19</f>
        <v>1042498</v>
      </c>
      <c r="F19" s="22">
        <f>[1]LINKED!F19+'[1]NON-LINKED'!F19</f>
        <v>0</v>
      </c>
      <c r="G19" s="22">
        <f>[1]LINKED!G19+'[1]NON-LINKED'!G19</f>
        <v>1859565</v>
      </c>
      <c r="H19" s="22">
        <f>[1]LINKED!H19+'[1]NON-LINKED'!H19</f>
        <v>1785436</v>
      </c>
      <c r="I19" s="22">
        <f>[1]LINKED!I19+'[1]NON-LINKED'!I19</f>
        <v>0</v>
      </c>
      <c r="J19" s="22">
        <f>[1]LINKED!J19+'[1]NON-LINKED'!J19</f>
        <v>0</v>
      </c>
      <c r="K19" s="22">
        <f>[1]LINKED!K19+'[1]NON-LINKED'!K19</f>
        <v>0</v>
      </c>
      <c r="L19" s="22">
        <f>[1]LINKED!L19+'[1]NON-LINKED'!L19</f>
        <v>134173</v>
      </c>
      <c r="M19" s="22">
        <f>[1]LINKED!M19+'[1]NON-LINKED'!M19</f>
        <v>464633</v>
      </c>
      <c r="N19" s="22">
        <f>[1]LINKED!N19+'[1]NON-LINKED'!N19</f>
        <v>587872</v>
      </c>
      <c r="O19" s="22">
        <f>[1]LINKED!O19+'[1]NON-LINKED'!O19</f>
        <v>0</v>
      </c>
      <c r="P19" s="22">
        <f>[1]LINKED!P19+'[1]NON-LINKED'!P19</f>
        <v>0</v>
      </c>
      <c r="Q19" s="23">
        <f>[1]LINKED!Q19+'[1]NON-LINKED'!Q19</f>
        <v>3672120</v>
      </c>
    </row>
    <row r="20" spans="2:17" ht="30.75" customHeight="1" x14ac:dyDescent="0.3">
      <c r="B20" s="8" t="s">
        <v>35</v>
      </c>
      <c r="C20" s="22">
        <f>[1]LINKED!C20+'[1]NON-LINKED'!C20</f>
        <v>201389</v>
      </c>
      <c r="D20" s="22">
        <f>[1]LINKED!D20+'[1]NON-LINKED'!D20</f>
        <v>12594</v>
      </c>
      <c r="E20" s="22">
        <f>[1]LINKED!E20+'[1]NON-LINKED'!E20</f>
        <v>12594</v>
      </c>
      <c r="F20" s="22">
        <f>[1]LINKED!F20+'[1]NON-LINKED'!F20</f>
        <v>0</v>
      </c>
      <c r="G20" s="22">
        <f>[1]LINKED!G20+'[1]NON-LINKED'!G20</f>
        <v>60403</v>
      </c>
      <c r="H20" s="22">
        <f>[1]LINKED!H20+'[1]NON-LINKED'!H20</f>
        <v>60403</v>
      </c>
      <c r="I20" s="22">
        <f>[1]LINKED!I20+'[1]NON-LINKED'!I20</f>
        <v>0</v>
      </c>
      <c r="J20" s="22">
        <f>[1]LINKED!J20+'[1]NON-LINKED'!J20</f>
        <v>0</v>
      </c>
      <c r="K20" s="22">
        <f>[1]LINKED!K20+'[1]NON-LINKED'!K20</f>
        <v>0</v>
      </c>
      <c r="L20" s="22">
        <f>[1]LINKED!L20+'[1]NON-LINKED'!L20</f>
        <v>0</v>
      </c>
      <c r="M20" s="22">
        <f>[1]LINKED!M20+'[1]NON-LINKED'!M20</f>
        <v>2164</v>
      </c>
      <c r="N20" s="22">
        <f>[1]LINKED!N20+'[1]NON-LINKED'!N20</f>
        <v>21435</v>
      </c>
      <c r="O20" s="22">
        <f>[1]LINKED!O20+'[1]NON-LINKED'!O20</f>
        <v>0</v>
      </c>
      <c r="P20" s="22">
        <f>[1]LINKED!P20+'[1]NON-LINKED'!P20</f>
        <v>0</v>
      </c>
      <c r="Q20" s="23">
        <f>[1]LINKED!Q20+'[1]NON-LINKED'!Q20</f>
        <v>172852</v>
      </c>
    </row>
    <row r="21" spans="2:17" ht="30.75" customHeight="1" x14ac:dyDescent="0.3">
      <c r="B21" s="58" t="s">
        <v>199</v>
      </c>
      <c r="C21" s="22">
        <f>[1]LINKED!C21+'[1]NON-LINKED'!C21</f>
        <v>352458</v>
      </c>
      <c r="D21" s="22">
        <f>[1]LINKED!D21+'[1]NON-LINKED'!D21</f>
        <v>14248</v>
      </c>
      <c r="E21" s="22">
        <f>[1]LINKED!E21+'[1]NON-LINKED'!E21</f>
        <v>14248</v>
      </c>
      <c r="F21" s="22">
        <f>[1]LINKED!F21+'[1]NON-LINKED'!F21</f>
        <v>-15444</v>
      </c>
      <c r="G21" s="22">
        <f>[1]LINKED!G21+'[1]NON-LINKED'!G21</f>
        <v>44506</v>
      </c>
      <c r="H21" s="22">
        <f>[1]LINKED!H21+'[1]NON-LINKED'!H21</f>
        <v>44506</v>
      </c>
      <c r="I21" s="22">
        <f>[1]LINKED!I21+'[1]NON-LINKED'!I21</f>
        <v>0</v>
      </c>
      <c r="J21" s="22">
        <f>[1]LINKED!J21+'[1]NON-LINKED'!J21</f>
        <v>0</v>
      </c>
      <c r="K21" s="22">
        <f>[1]LINKED!K21+'[1]NON-LINKED'!K21</f>
        <v>0</v>
      </c>
      <c r="L21" s="22">
        <f>[1]LINKED!L21+'[1]NON-LINKED'!L21</f>
        <v>0</v>
      </c>
      <c r="M21" s="22">
        <f>[1]LINKED!M21+'[1]NON-LINKED'!M21</f>
        <v>60309</v>
      </c>
      <c r="N21" s="22">
        <f>[1]LINKED!N21+'[1]NON-LINKED'!N21</f>
        <v>86986</v>
      </c>
      <c r="O21" s="22">
        <f>[1]LINKED!O21+'[1]NON-LINKED'!O21</f>
        <v>0</v>
      </c>
      <c r="P21" s="22">
        <f>[1]LINKED!P21+'[1]NON-LINKED'!P21</f>
        <v>0</v>
      </c>
      <c r="Q21" s="23">
        <f>[1]LINKED!Q21+'[1]NON-LINKED'!Q21</f>
        <v>333433</v>
      </c>
    </row>
    <row r="22" spans="2:17" ht="30.75" customHeight="1" x14ac:dyDescent="0.3">
      <c r="B22" s="8" t="s">
        <v>60</v>
      </c>
      <c r="C22" s="22">
        <f>[1]LINKED!C22+'[1]NON-LINKED'!C22</f>
        <v>5968831</v>
      </c>
      <c r="D22" s="22">
        <f>[1]LINKED!D22+'[1]NON-LINKED'!D22</f>
        <v>855235</v>
      </c>
      <c r="E22" s="22">
        <f>[1]LINKED!E22+'[1]NON-LINKED'!E22</f>
        <v>855235</v>
      </c>
      <c r="F22" s="22">
        <f>[1]LINKED!F22+'[1]NON-LINKED'!F22</f>
        <v>0</v>
      </c>
      <c r="G22" s="22">
        <f>[1]LINKED!G22+'[1]NON-LINKED'!G22</f>
        <v>1115722</v>
      </c>
      <c r="H22" s="22">
        <f>[1]LINKED!H22+'[1]NON-LINKED'!H22</f>
        <v>65103</v>
      </c>
      <c r="I22" s="22">
        <f>[1]LINKED!I22+'[1]NON-LINKED'!I22</f>
        <v>1035882</v>
      </c>
      <c r="J22" s="22">
        <f>[1]LINKED!J22+'[1]NON-LINKED'!J22</f>
        <v>0</v>
      </c>
      <c r="K22" s="22">
        <f>[1]LINKED!K22+'[1]NON-LINKED'!K22</f>
        <v>0</v>
      </c>
      <c r="L22" s="22">
        <f>[1]LINKED!L22+'[1]NON-LINKED'!L22</f>
        <v>0</v>
      </c>
      <c r="M22" s="22">
        <f>[1]LINKED!M22+'[1]NON-LINKED'!M22</f>
        <v>0</v>
      </c>
      <c r="N22" s="22">
        <f>[1]LINKED!N22+'[1]NON-LINKED'!N22</f>
        <v>131576</v>
      </c>
      <c r="O22" s="22">
        <f>[1]LINKED!O22+'[1]NON-LINKED'!O22</f>
        <v>28333</v>
      </c>
      <c r="P22" s="22">
        <f>[1]LINKED!P22+'[1]NON-LINKED'!P22</f>
        <v>0</v>
      </c>
      <c r="Q22" s="23">
        <f>[1]LINKED!Q22+'[1]NON-LINKED'!Q22</f>
        <v>5826324</v>
      </c>
    </row>
    <row r="23" spans="2:17" ht="30.75" customHeight="1" x14ac:dyDescent="0.3">
      <c r="B23" s="8" t="s">
        <v>61</v>
      </c>
      <c r="C23" s="22">
        <f>[1]LINKED!C23+'[1]NON-LINKED'!C23</f>
        <v>109099</v>
      </c>
      <c r="D23" s="22">
        <f>[1]LINKED!D23+'[1]NON-LINKED'!D23</f>
        <v>98437</v>
      </c>
      <c r="E23" s="22">
        <f>[1]LINKED!E23+'[1]NON-LINKED'!E23</f>
        <v>98437</v>
      </c>
      <c r="F23" s="22">
        <f>[1]LINKED!F23+'[1]NON-LINKED'!F23</f>
        <v>0</v>
      </c>
      <c r="G23" s="22">
        <f>[1]LINKED!G23+'[1]NON-LINKED'!G23</f>
        <v>0</v>
      </c>
      <c r="H23" s="22">
        <f>[1]LINKED!H23+'[1]NON-LINKED'!H23</f>
        <v>0</v>
      </c>
      <c r="I23" s="22">
        <f>[1]LINKED!I23+'[1]NON-LINKED'!I23</f>
        <v>0</v>
      </c>
      <c r="J23" s="22">
        <f>[1]LINKED!J23+'[1]NON-LINKED'!J23</f>
        <v>0</v>
      </c>
      <c r="K23" s="22">
        <f>[1]LINKED!K23+'[1]NON-LINKED'!K23</f>
        <v>0</v>
      </c>
      <c r="L23" s="22">
        <f>[1]LINKED!L23+'[1]NON-LINKED'!L23</f>
        <v>0</v>
      </c>
      <c r="M23" s="22">
        <f>[1]LINKED!M23+'[1]NON-LINKED'!M23</f>
        <v>0</v>
      </c>
      <c r="N23" s="22">
        <f>[1]LINKED!N23+'[1]NON-LINKED'!N23</f>
        <v>0</v>
      </c>
      <c r="O23" s="22">
        <f>[1]LINKED!O23+'[1]NON-LINKED'!O23</f>
        <v>0</v>
      </c>
      <c r="P23" s="22">
        <f>[1]LINKED!P23+'[1]NON-LINKED'!P23</f>
        <v>0</v>
      </c>
      <c r="Q23" s="23">
        <f>[1]LINKED!Q23+'[1]NON-LINKED'!Q23</f>
        <v>207536</v>
      </c>
    </row>
    <row r="24" spans="2:17" ht="30.75" customHeight="1" x14ac:dyDescent="0.3">
      <c r="B24" s="8" t="s">
        <v>136</v>
      </c>
      <c r="C24" s="22">
        <f>[1]LINKED!C24+'[1]NON-LINKED'!C24</f>
        <v>0</v>
      </c>
      <c r="D24" s="22">
        <f>[1]LINKED!D24+'[1]NON-LINKED'!D24</f>
        <v>0</v>
      </c>
      <c r="E24" s="22">
        <f>[1]LINKED!E24+'[1]NON-LINKED'!E24</f>
        <v>0</v>
      </c>
      <c r="F24" s="22">
        <f>[1]LINKED!F24+'[1]NON-LINKED'!F24</f>
        <v>0</v>
      </c>
      <c r="G24" s="22">
        <f>[1]LINKED!G24+'[1]NON-LINKED'!G24</f>
        <v>0</v>
      </c>
      <c r="H24" s="22">
        <f>[1]LINKED!H24+'[1]NON-LINKED'!H24</f>
        <v>0</v>
      </c>
      <c r="I24" s="22">
        <f>[1]LINKED!I24+'[1]NON-LINKED'!I24</f>
        <v>0</v>
      </c>
      <c r="J24" s="22">
        <f>[1]LINKED!J24+'[1]NON-LINKED'!J24</f>
        <v>0</v>
      </c>
      <c r="K24" s="22">
        <f>[1]LINKED!K24+'[1]NON-LINKED'!K24</f>
        <v>0</v>
      </c>
      <c r="L24" s="22">
        <f>[1]LINKED!L24+'[1]NON-LINKED'!L24</f>
        <v>0</v>
      </c>
      <c r="M24" s="22">
        <f>[1]LINKED!M24+'[1]NON-LINKED'!M24</f>
        <v>0</v>
      </c>
      <c r="N24" s="22">
        <f>[1]LINKED!N24+'[1]NON-LINKED'!N24</f>
        <v>0</v>
      </c>
      <c r="O24" s="22">
        <f>[1]LINKED!O24+'[1]NON-LINKED'!O24</f>
        <v>0</v>
      </c>
      <c r="P24" s="22">
        <f>[1]LINKED!P24+'[1]NON-LINKED'!P24</f>
        <v>0</v>
      </c>
      <c r="Q24" s="23">
        <f>[1]LINKED!Q24+'[1]NON-LINKED'!Q24</f>
        <v>0</v>
      </c>
    </row>
    <row r="25" spans="2:17" ht="30.75" customHeight="1" x14ac:dyDescent="0.3">
      <c r="B25" s="8" t="s">
        <v>137</v>
      </c>
      <c r="C25" s="22">
        <f>[1]LINKED!C25+'[1]NON-LINKED'!C25</f>
        <v>0</v>
      </c>
      <c r="D25" s="22">
        <f>[1]LINKED!D25+'[1]NON-LINKED'!D25</f>
        <v>0</v>
      </c>
      <c r="E25" s="22">
        <f>[1]LINKED!E25+'[1]NON-LINKED'!E25</f>
        <v>0</v>
      </c>
      <c r="F25" s="22">
        <f>[1]LINKED!F25+'[1]NON-LINKED'!F25</f>
        <v>0</v>
      </c>
      <c r="G25" s="22">
        <f>[1]LINKED!G25+'[1]NON-LINKED'!G25</f>
        <v>0</v>
      </c>
      <c r="H25" s="22">
        <f>[1]LINKED!H25+'[1]NON-LINKED'!H25</f>
        <v>0</v>
      </c>
      <c r="I25" s="22">
        <f>[1]LINKED!I25+'[1]NON-LINKED'!I25</f>
        <v>0</v>
      </c>
      <c r="J25" s="22">
        <f>[1]LINKED!J25+'[1]NON-LINKED'!J25</f>
        <v>0</v>
      </c>
      <c r="K25" s="22">
        <f>[1]LINKED!K25+'[1]NON-LINKED'!K25</f>
        <v>0</v>
      </c>
      <c r="L25" s="22">
        <f>[1]LINKED!L25+'[1]NON-LINKED'!L25</f>
        <v>0</v>
      </c>
      <c r="M25" s="22">
        <f>[1]LINKED!M25+'[1]NON-LINKED'!M25</f>
        <v>0</v>
      </c>
      <c r="N25" s="22">
        <f>[1]LINKED!N25+'[1]NON-LINKED'!N25</f>
        <v>0</v>
      </c>
      <c r="O25" s="22">
        <f>[1]LINKED!O25+'[1]NON-LINKED'!O25</f>
        <v>0</v>
      </c>
      <c r="P25" s="22">
        <f>[1]LINKED!P25+'[1]NON-LINKED'!P25</f>
        <v>0</v>
      </c>
      <c r="Q25" s="23">
        <f>[1]LINKED!Q25+'[1]NON-LINKED'!Q25</f>
        <v>0</v>
      </c>
    </row>
    <row r="26" spans="2:17" ht="30.75" customHeight="1" x14ac:dyDescent="0.3">
      <c r="B26" s="8" t="s">
        <v>155</v>
      </c>
      <c r="C26" s="22">
        <f>[1]LINKED!C26+'[1]NON-LINKED'!C26</f>
        <v>6446386</v>
      </c>
      <c r="D26" s="22">
        <f>[1]LINKED!D26+'[1]NON-LINKED'!D26</f>
        <v>762168</v>
      </c>
      <c r="E26" s="22">
        <f>[1]LINKED!E26+'[1]NON-LINKED'!E26</f>
        <v>762168</v>
      </c>
      <c r="F26" s="22">
        <f>[1]LINKED!F26+'[1]NON-LINKED'!F26</f>
        <v>0</v>
      </c>
      <c r="G26" s="22">
        <f>[1]LINKED!G26+'[1]NON-LINKED'!G26</f>
        <v>2176092</v>
      </c>
      <c r="H26" s="22">
        <f>[1]LINKED!H26+'[1]NON-LINKED'!H26</f>
        <v>2144009</v>
      </c>
      <c r="I26" s="22">
        <f>[1]LINKED!I26+'[1]NON-LINKED'!I26</f>
        <v>0</v>
      </c>
      <c r="J26" s="22">
        <f>[1]LINKED!J26+'[1]NON-LINKED'!J26</f>
        <v>0</v>
      </c>
      <c r="K26" s="22">
        <f>[1]LINKED!K26+'[1]NON-LINKED'!K26</f>
        <v>0</v>
      </c>
      <c r="L26" s="22">
        <f>[1]LINKED!L26+'[1]NON-LINKED'!L26</f>
        <v>55458</v>
      </c>
      <c r="M26" s="22">
        <f>[1]LINKED!M26+'[1]NON-LINKED'!M26</f>
        <v>362237</v>
      </c>
      <c r="N26" s="22">
        <f>[1]LINKED!N26+'[1]NON-LINKED'!N26</f>
        <v>209778</v>
      </c>
      <c r="O26" s="22">
        <f>[1]LINKED!O26+'[1]NON-LINKED'!O26</f>
        <v>0</v>
      </c>
      <c r="P26" s="22">
        <f>[1]LINKED!P26+'[1]NON-LINKED'!P26</f>
        <v>0</v>
      </c>
      <c r="Q26" s="23">
        <f>[1]LINKED!Q26+'[1]NON-LINKED'!Q26</f>
        <v>4856628</v>
      </c>
    </row>
    <row r="27" spans="2:17" ht="30.75" customHeight="1" x14ac:dyDescent="0.3">
      <c r="B27" s="8" t="s">
        <v>38</v>
      </c>
      <c r="C27" s="22">
        <f>[1]LINKED!C27+'[1]NON-LINKED'!C27</f>
        <v>0</v>
      </c>
      <c r="D27" s="22">
        <f>[1]LINKED!D27+'[1]NON-LINKED'!D27</f>
        <v>0</v>
      </c>
      <c r="E27" s="22">
        <f>[1]LINKED!E27+'[1]NON-LINKED'!E27</f>
        <v>0</v>
      </c>
      <c r="F27" s="22">
        <f>[1]LINKED!F27+'[1]NON-LINKED'!F27</f>
        <v>0</v>
      </c>
      <c r="G27" s="22">
        <f>[1]LINKED!G27+'[1]NON-LINKED'!G27</f>
        <v>0</v>
      </c>
      <c r="H27" s="22">
        <f>[1]LINKED!H27+'[1]NON-LINKED'!H27</f>
        <v>0</v>
      </c>
      <c r="I27" s="22">
        <f>[1]LINKED!I27+'[1]NON-LINKED'!I27</f>
        <v>0</v>
      </c>
      <c r="J27" s="22">
        <f>[1]LINKED!J27+'[1]NON-LINKED'!J27</f>
        <v>0</v>
      </c>
      <c r="K27" s="22">
        <f>[1]LINKED!K27+'[1]NON-LINKED'!K27</f>
        <v>0</v>
      </c>
      <c r="L27" s="22">
        <f>[1]LINKED!L27+'[1]NON-LINKED'!L27</f>
        <v>0</v>
      </c>
      <c r="M27" s="22">
        <f>[1]LINKED!M27+'[1]NON-LINKED'!M27</f>
        <v>0</v>
      </c>
      <c r="N27" s="22">
        <f>[1]LINKED!N27+'[1]NON-LINKED'!N27</f>
        <v>0</v>
      </c>
      <c r="O27" s="22">
        <f>[1]LINKED!O27+'[1]NON-LINKED'!O27</f>
        <v>0</v>
      </c>
      <c r="P27" s="22">
        <f>[1]LINKED!P27+'[1]NON-LINKED'!P27</f>
        <v>0</v>
      </c>
      <c r="Q27" s="23">
        <f>[1]LINKED!Q27+'[1]NON-LINKED'!Q27</f>
        <v>0</v>
      </c>
    </row>
    <row r="28" spans="2:17" ht="30.75" customHeight="1" x14ac:dyDescent="0.3">
      <c r="B28" s="8" t="s">
        <v>62</v>
      </c>
      <c r="C28" s="22">
        <f>[1]LINKED!C28+'[1]NON-LINKED'!C28</f>
        <v>5226</v>
      </c>
      <c r="D28" s="22">
        <f>[1]LINKED!D28+'[1]NON-LINKED'!D28</f>
        <v>9356</v>
      </c>
      <c r="E28" s="22">
        <f>[1]LINKED!E28+'[1]NON-LINKED'!E28</f>
        <v>9356</v>
      </c>
      <c r="F28" s="22">
        <f>[1]LINKED!F28+'[1]NON-LINKED'!F28</f>
        <v>0</v>
      </c>
      <c r="G28" s="22">
        <f>[1]LINKED!G28+'[1]NON-LINKED'!G28</f>
        <v>0</v>
      </c>
      <c r="H28" s="22">
        <f>[1]LINKED!H28+'[1]NON-LINKED'!H28</f>
        <v>3211</v>
      </c>
      <c r="I28" s="22">
        <f>[1]LINKED!I28+'[1]NON-LINKED'!I28</f>
        <v>0</v>
      </c>
      <c r="J28" s="22">
        <f>[1]LINKED!J28+'[1]NON-LINKED'!J28</f>
        <v>0</v>
      </c>
      <c r="K28" s="22">
        <f>[1]LINKED!K28+'[1]NON-LINKED'!K28</f>
        <v>0</v>
      </c>
      <c r="L28" s="22">
        <f>[1]LINKED!L28+'[1]NON-LINKED'!L28</f>
        <v>0</v>
      </c>
      <c r="M28" s="22">
        <f>[1]LINKED!M28+'[1]NON-LINKED'!M28</f>
        <v>1311</v>
      </c>
      <c r="N28" s="22">
        <f>[1]LINKED!N28+'[1]NON-LINKED'!N28</f>
        <v>2245</v>
      </c>
      <c r="O28" s="22">
        <f>[1]LINKED!O28+'[1]NON-LINKED'!O28</f>
        <v>0</v>
      </c>
      <c r="P28" s="22">
        <f>[1]LINKED!P28+'[1]NON-LINKED'!P28</f>
        <v>0</v>
      </c>
      <c r="Q28" s="23">
        <f>[1]LINKED!Q28+'[1]NON-LINKED'!Q28</f>
        <v>12305</v>
      </c>
    </row>
    <row r="29" spans="2:17" ht="30.75" customHeight="1" x14ac:dyDescent="0.3">
      <c r="B29" s="8" t="s">
        <v>63</v>
      </c>
      <c r="C29" s="22">
        <f>[1]LINKED!C29+'[1]NON-LINKED'!C29</f>
        <v>0</v>
      </c>
      <c r="D29" s="22">
        <f>[1]LINKED!D29+'[1]NON-LINKED'!D29</f>
        <v>0</v>
      </c>
      <c r="E29" s="22">
        <f>[1]LINKED!E29+'[1]NON-LINKED'!E29</f>
        <v>0</v>
      </c>
      <c r="F29" s="22">
        <f>[1]LINKED!F29+'[1]NON-LINKED'!F29</f>
        <v>0</v>
      </c>
      <c r="G29" s="22">
        <f>[1]LINKED!G29+'[1]NON-LINKED'!G29</f>
        <v>0</v>
      </c>
      <c r="H29" s="22">
        <f>[1]LINKED!H29+'[1]NON-LINKED'!H29</f>
        <v>0</v>
      </c>
      <c r="I29" s="22">
        <f>[1]LINKED!I29+'[1]NON-LINKED'!I29</f>
        <v>0</v>
      </c>
      <c r="J29" s="22">
        <f>[1]LINKED!J29+'[1]NON-LINKED'!J29</f>
        <v>0</v>
      </c>
      <c r="K29" s="22">
        <f>[1]LINKED!K29+'[1]NON-LINKED'!K29</f>
        <v>0</v>
      </c>
      <c r="L29" s="22">
        <f>[1]LINKED!L29+'[1]NON-LINKED'!L29</f>
        <v>0</v>
      </c>
      <c r="M29" s="22">
        <f>[1]LINKED!M29+'[1]NON-LINKED'!M29</f>
        <v>0</v>
      </c>
      <c r="N29" s="22">
        <f>[1]LINKED!N29+'[1]NON-LINKED'!N29</f>
        <v>0</v>
      </c>
      <c r="O29" s="22">
        <f>[1]LINKED!O29+'[1]NON-LINKED'!O29</f>
        <v>0</v>
      </c>
      <c r="P29" s="22">
        <f>[1]LINKED!P29+'[1]NON-LINKED'!P29</f>
        <v>0</v>
      </c>
      <c r="Q29" s="23">
        <f>[1]LINKED!Q29+'[1]NON-LINKED'!Q29</f>
        <v>0</v>
      </c>
    </row>
    <row r="30" spans="2:17" ht="30.75" customHeight="1" x14ac:dyDescent="0.3">
      <c r="B30" s="8" t="s">
        <v>64</v>
      </c>
      <c r="C30" s="22">
        <f>[1]LINKED!C30+'[1]NON-LINKED'!C30</f>
        <v>893215</v>
      </c>
      <c r="D30" s="22">
        <f>[1]LINKED!D30+'[1]NON-LINKED'!D30</f>
        <v>83835</v>
      </c>
      <c r="E30" s="22">
        <f>[1]LINKED!E30+'[1]NON-LINKED'!E30</f>
        <v>83835</v>
      </c>
      <c r="F30" s="22">
        <f>[1]LINKED!F30+'[1]NON-LINKED'!F30</f>
        <v>0</v>
      </c>
      <c r="G30" s="22">
        <f>[1]LINKED!G30+'[1]NON-LINKED'!G30</f>
        <v>182669</v>
      </c>
      <c r="H30" s="22">
        <f>[1]LINKED!H30+'[1]NON-LINKED'!H30</f>
        <v>97935</v>
      </c>
      <c r="I30" s="22">
        <f>[1]LINKED!I30+'[1]NON-LINKED'!I30</f>
        <v>89568</v>
      </c>
      <c r="J30" s="22">
        <f>[1]LINKED!J30+'[1]NON-LINKED'!J30</f>
        <v>0</v>
      </c>
      <c r="K30" s="22">
        <f>[1]LINKED!K30+'[1]NON-LINKED'!K30</f>
        <v>0</v>
      </c>
      <c r="L30" s="22">
        <f>[1]LINKED!L30+'[1]NON-LINKED'!L30</f>
        <v>0</v>
      </c>
      <c r="M30" s="22">
        <f>[1]LINKED!M30+'[1]NON-LINKED'!M30</f>
        <v>0</v>
      </c>
      <c r="N30" s="22">
        <f>[1]LINKED!N30+'[1]NON-LINKED'!N30</f>
        <v>85533</v>
      </c>
      <c r="O30" s="22">
        <f>[1]LINKED!O30+'[1]NON-LINKED'!O30</f>
        <v>0</v>
      </c>
      <c r="P30" s="22">
        <f>[1]LINKED!P30+'[1]NON-LINKED'!P30</f>
        <v>0</v>
      </c>
      <c r="Q30" s="23">
        <f>[1]LINKED!Q30+'[1]NON-LINKED'!Q30</f>
        <v>875081</v>
      </c>
    </row>
    <row r="31" spans="2:17" ht="30.75" customHeight="1" x14ac:dyDescent="0.25">
      <c r="B31" s="64" t="s">
        <v>45</v>
      </c>
      <c r="C31" s="67">
        <f t="shared" ref="C31:Q31" si="0">SUM(C6:C30)</f>
        <v>22570737</v>
      </c>
      <c r="D31" s="67">
        <f t="shared" si="0"/>
        <v>3510340</v>
      </c>
      <c r="E31" s="67">
        <f t="shared" si="0"/>
        <v>3510340</v>
      </c>
      <c r="F31" s="67">
        <f t="shared" si="0"/>
        <v>-15444</v>
      </c>
      <c r="G31" s="67">
        <f t="shared" si="0"/>
        <v>6915351</v>
      </c>
      <c r="H31" s="67">
        <f t="shared" si="0"/>
        <v>5170386</v>
      </c>
      <c r="I31" s="67">
        <f t="shared" si="0"/>
        <v>1482227</v>
      </c>
      <c r="J31" s="67">
        <f t="shared" si="0"/>
        <v>285990</v>
      </c>
      <c r="K31" s="67">
        <f t="shared" si="0"/>
        <v>0</v>
      </c>
      <c r="L31" s="67">
        <f t="shared" si="0"/>
        <v>189631</v>
      </c>
      <c r="M31" s="67">
        <f t="shared" si="0"/>
        <v>984829</v>
      </c>
      <c r="N31" s="67">
        <f t="shared" si="0"/>
        <v>923697</v>
      </c>
      <c r="O31" s="67">
        <f t="shared" si="0"/>
        <v>28333</v>
      </c>
      <c r="P31" s="67">
        <f t="shared" si="0"/>
        <v>5230</v>
      </c>
      <c r="Q31" s="67">
        <f t="shared" si="0"/>
        <v>18842707</v>
      </c>
    </row>
    <row r="32" spans="2:17" ht="30.75" customHeight="1" x14ac:dyDescent="0.25">
      <c r="B32" s="233" t="s">
        <v>46</v>
      </c>
      <c r="C32" s="234"/>
      <c r="D32" s="234"/>
      <c r="E32" s="234"/>
      <c r="F32" s="234"/>
      <c r="G32" s="234"/>
      <c r="H32" s="234"/>
      <c r="I32" s="234"/>
      <c r="J32" s="234"/>
      <c r="K32" s="234"/>
      <c r="L32" s="234"/>
      <c r="M32" s="234"/>
      <c r="N32" s="234"/>
      <c r="O32" s="234"/>
      <c r="P32" s="234"/>
      <c r="Q32" s="235"/>
    </row>
    <row r="33" spans="2:17" ht="30.75" customHeight="1" x14ac:dyDescent="0.3">
      <c r="B33" s="8" t="s">
        <v>47</v>
      </c>
      <c r="C33" s="22">
        <f>[1]LINKED!C33+'[1]NON-LINKED'!C33</f>
        <v>0</v>
      </c>
      <c r="D33" s="22">
        <f>[1]LINKED!D33+'[1]NON-LINKED'!D33</f>
        <v>0</v>
      </c>
      <c r="E33" s="22">
        <f>[1]LINKED!E33+'[1]NON-LINKED'!E33</f>
        <v>0</v>
      </c>
      <c r="F33" s="22">
        <f>[1]LINKED!F33+'[1]NON-LINKED'!F33</f>
        <v>0</v>
      </c>
      <c r="G33" s="22">
        <f>[1]LINKED!G33+'[1]NON-LINKED'!G33</f>
        <v>0</v>
      </c>
      <c r="H33" s="22">
        <f>[1]LINKED!H33+'[1]NON-LINKED'!H33</f>
        <v>0</v>
      </c>
      <c r="I33" s="22">
        <f>[1]LINKED!I33+'[1]NON-LINKED'!I33</f>
        <v>0</v>
      </c>
      <c r="J33" s="22">
        <f>[1]LINKED!J33+'[1]NON-LINKED'!J33</f>
        <v>0</v>
      </c>
      <c r="K33" s="22">
        <f>[1]LINKED!K33+'[1]NON-LINKED'!K33</f>
        <v>0</v>
      </c>
      <c r="L33" s="22">
        <f>[1]LINKED!L33+'[1]NON-LINKED'!L33</f>
        <v>0</v>
      </c>
      <c r="M33" s="22">
        <f>[1]LINKED!M33+'[1]NON-LINKED'!M33</f>
        <v>0</v>
      </c>
      <c r="N33" s="22">
        <f>[1]LINKED!N33+'[1]NON-LINKED'!N33</f>
        <v>0</v>
      </c>
      <c r="O33" s="22">
        <f>[1]LINKED!O33+'[1]NON-LINKED'!O33</f>
        <v>0</v>
      </c>
      <c r="P33" s="22">
        <f>[1]LINKED!P33+'[1]NON-LINKED'!P33</f>
        <v>0</v>
      </c>
      <c r="Q33" s="22">
        <f>[1]LINKED!Q33+'[1]NON-LINKED'!Q33</f>
        <v>0</v>
      </c>
    </row>
    <row r="34" spans="2:17" ht="30.75" customHeight="1" x14ac:dyDescent="0.3">
      <c r="B34" s="8" t="s">
        <v>79</v>
      </c>
      <c r="C34" s="22">
        <f>[1]LINKED!C34+'[1]NON-LINKED'!C34</f>
        <v>0</v>
      </c>
      <c r="D34" s="22">
        <f>[1]LINKED!D34+'[1]NON-LINKED'!D34</f>
        <v>0</v>
      </c>
      <c r="E34" s="22">
        <f>[1]LINKED!E34+'[1]NON-LINKED'!E34</f>
        <v>0</v>
      </c>
      <c r="F34" s="22">
        <f>[1]LINKED!F34+'[1]NON-LINKED'!F34</f>
        <v>0</v>
      </c>
      <c r="G34" s="22">
        <f>[1]LINKED!G34+'[1]NON-LINKED'!G34</f>
        <v>0</v>
      </c>
      <c r="H34" s="22">
        <f>[1]LINKED!H34+'[1]NON-LINKED'!H34</f>
        <v>0</v>
      </c>
      <c r="I34" s="22">
        <f>[1]LINKED!I34+'[1]NON-LINKED'!I34</f>
        <v>0</v>
      </c>
      <c r="J34" s="22">
        <f>[1]LINKED!J34+'[1]NON-LINKED'!J34</f>
        <v>0</v>
      </c>
      <c r="K34" s="22">
        <f>[1]LINKED!K34+'[1]NON-LINKED'!K34</f>
        <v>0</v>
      </c>
      <c r="L34" s="22">
        <f>[1]LINKED!L34+'[1]NON-LINKED'!L34</f>
        <v>0</v>
      </c>
      <c r="M34" s="22">
        <f>[1]LINKED!M34+'[1]NON-LINKED'!M34</f>
        <v>0</v>
      </c>
      <c r="N34" s="22">
        <f>[1]LINKED!N34+'[1]NON-LINKED'!N34</f>
        <v>0</v>
      </c>
      <c r="O34" s="22">
        <f>[1]LINKED!O34+'[1]NON-LINKED'!O34</f>
        <v>0</v>
      </c>
      <c r="P34" s="22">
        <f>[1]LINKED!P34+'[1]NON-LINKED'!P34</f>
        <v>0</v>
      </c>
      <c r="Q34" s="22">
        <f>[1]LINKED!Q34+'[1]NON-LINKED'!Q34</f>
        <v>0</v>
      </c>
    </row>
    <row r="35" spans="2:17" ht="30.75" customHeight="1" x14ac:dyDescent="0.3">
      <c r="B35" s="8" t="s">
        <v>48</v>
      </c>
      <c r="C35" s="22">
        <f>[1]LINKED!C35+'[1]NON-LINKED'!C35</f>
        <v>0</v>
      </c>
      <c r="D35" s="22">
        <f>[1]LINKED!D35+'[1]NON-LINKED'!D35</f>
        <v>0</v>
      </c>
      <c r="E35" s="22">
        <f>[1]LINKED!E35+'[1]NON-LINKED'!E35</f>
        <v>0</v>
      </c>
      <c r="F35" s="22">
        <f>[1]LINKED!F35+'[1]NON-LINKED'!F35</f>
        <v>0</v>
      </c>
      <c r="G35" s="22">
        <f>[1]LINKED!G35+'[1]NON-LINKED'!G35</f>
        <v>0</v>
      </c>
      <c r="H35" s="22">
        <f>[1]LINKED!H35+'[1]NON-LINKED'!H35</f>
        <v>0</v>
      </c>
      <c r="I35" s="22">
        <f>[1]LINKED!I35+'[1]NON-LINKED'!I35</f>
        <v>0</v>
      </c>
      <c r="J35" s="22">
        <f>[1]LINKED!J35+'[1]NON-LINKED'!J35</f>
        <v>0</v>
      </c>
      <c r="K35" s="22">
        <f>[1]LINKED!K35+'[1]NON-LINKED'!K35</f>
        <v>0</v>
      </c>
      <c r="L35" s="22">
        <f>[1]LINKED!L35+'[1]NON-LINKED'!L35</f>
        <v>0</v>
      </c>
      <c r="M35" s="22">
        <f>[1]LINKED!M35+'[1]NON-LINKED'!M35</f>
        <v>0</v>
      </c>
      <c r="N35" s="22">
        <f>[1]LINKED!N35+'[1]NON-LINKED'!N35</f>
        <v>0</v>
      </c>
      <c r="O35" s="22">
        <f>[1]LINKED!O35+'[1]NON-LINKED'!O35</f>
        <v>0</v>
      </c>
      <c r="P35" s="22">
        <f>[1]LINKED!P35+'[1]NON-LINKED'!P35</f>
        <v>0</v>
      </c>
      <c r="Q35" s="22">
        <f>[1]LINKED!Q35+'[1]NON-LINKED'!Q35</f>
        <v>0</v>
      </c>
    </row>
    <row r="36" spans="2:17" ht="30.75" customHeight="1" x14ac:dyDescent="0.25">
      <c r="B36" s="64" t="s">
        <v>45</v>
      </c>
      <c r="C36" s="67">
        <f>SUM(C33:C35)</f>
        <v>0</v>
      </c>
      <c r="D36" s="67">
        <f t="shared" ref="D36:Q36" si="1">SUM(D33:D35)</f>
        <v>0</v>
      </c>
      <c r="E36" s="67">
        <f t="shared" si="1"/>
        <v>0</v>
      </c>
      <c r="F36" s="67">
        <f t="shared" si="1"/>
        <v>0</v>
      </c>
      <c r="G36" s="67">
        <f t="shared" si="1"/>
        <v>0</v>
      </c>
      <c r="H36" s="67">
        <f t="shared" si="1"/>
        <v>0</v>
      </c>
      <c r="I36" s="67">
        <f t="shared" si="1"/>
        <v>0</v>
      </c>
      <c r="J36" s="67">
        <f t="shared" si="1"/>
        <v>0</v>
      </c>
      <c r="K36" s="67">
        <f t="shared" si="1"/>
        <v>0</v>
      </c>
      <c r="L36" s="67">
        <f t="shared" si="1"/>
        <v>0</v>
      </c>
      <c r="M36" s="67">
        <f t="shared" si="1"/>
        <v>0</v>
      </c>
      <c r="N36" s="67">
        <f t="shared" si="1"/>
        <v>0</v>
      </c>
      <c r="O36" s="67">
        <f t="shared" si="1"/>
        <v>0</v>
      </c>
      <c r="P36" s="67">
        <f t="shared" si="1"/>
        <v>0</v>
      </c>
      <c r="Q36" s="67">
        <f t="shared" si="1"/>
        <v>0</v>
      </c>
    </row>
    <row r="37" spans="2:17" x14ac:dyDescent="0.25">
      <c r="B37" s="237" t="s">
        <v>50</v>
      </c>
      <c r="C37" s="237"/>
      <c r="D37" s="237"/>
      <c r="E37" s="237"/>
      <c r="F37" s="237"/>
      <c r="G37" s="237"/>
      <c r="H37" s="237"/>
      <c r="I37" s="237"/>
      <c r="J37" s="237"/>
      <c r="K37" s="237"/>
      <c r="L37" s="237"/>
      <c r="M37" s="237"/>
      <c r="N37" s="237"/>
      <c r="O37" s="237"/>
      <c r="P37" s="237"/>
      <c r="Q37" s="237"/>
    </row>
    <row r="39" spans="2:17" x14ac:dyDescent="0.25">
      <c r="C39" s="19"/>
      <c r="D39" s="19"/>
      <c r="E39" s="19"/>
      <c r="F39" s="19"/>
      <c r="G39" s="19"/>
      <c r="H39" s="19"/>
      <c r="I39" s="19"/>
      <c r="J39" s="19"/>
      <c r="K39" s="19"/>
      <c r="L39" s="19"/>
      <c r="M39" s="19"/>
      <c r="N39" s="19"/>
      <c r="O39" s="19"/>
      <c r="P39" s="19"/>
      <c r="Q39" s="19"/>
    </row>
  </sheetData>
  <sheetProtection algorithmName="SHA-512" hashValue="2bf/IHdF0KeqRr6wT0DPexAA9ijnJh8sBHLqlZJk2nzGO0+RwaphVy4qQNal3daKr/WJJaf/znyz5tnZuShfmQ==" saltValue="wdpOQ1HH/X9/Cv5EsvQZaA==" spinCount="100000" sheet="1" objects="1" scenarios="1"/>
  <mergeCells count="4">
    <mergeCell ref="B3:Q3"/>
    <mergeCell ref="B5:Q5"/>
    <mergeCell ref="B32:Q32"/>
    <mergeCell ref="B37:Q37"/>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2:Q37"/>
  <sheetViews>
    <sheetView showGridLines="0" topLeftCell="A10" zoomScale="80" zoomScaleNormal="80" workbookViewId="0">
      <selection activeCell="D35" sqref="D35"/>
    </sheetView>
  </sheetViews>
  <sheetFormatPr defaultColWidth="15.7109375" defaultRowHeight="15" x14ac:dyDescent="0.25"/>
  <cols>
    <col min="1" max="1" width="15.7109375" style="6"/>
    <col min="2" max="2" width="44.7109375" style="6" customWidth="1"/>
    <col min="3" max="16" width="20.28515625" style="6" customWidth="1"/>
    <col min="17" max="17" width="20.28515625" style="10" customWidth="1"/>
    <col min="18" max="16384" width="15.7109375" style="6"/>
  </cols>
  <sheetData>
    <row r="2" spans="2:17" ht="8.25" customHeight="1" x14ac:dyDescent="0.25"/>
    <row r="3" spans="2:17" ht="26.25" customHeight="1" x14ac:dyDescent="0.25">
      <c r="B3" s="241" t="s">
        <v>265</v>
      </c>
      <c r="C3" s="241"/>
      <c r="D3" s="241"/>
      <c r="E3" s="241"/>
      <c r="F3" s="241"/>
      <c r="G3" s="241"/>
      <c r="H3" s="241"/>
      <c r="I3" s="241"/>
      <c r="J3" s="241"/>
      <c r="K3" s="241"/>
      <c r="L3" s="241"/>
      <c r="M3" s="241"/>
      <c r="N3" s="241"/>
      <c r="O3" s="241"/>
      <c r="P3" s="241"/>
      <c r="Q3" s="241"/>
    </row>
    <row r="4" spans="2:17" s="18" customFormat="1" ht="26.25" x14ac:dyDescent="0.25">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33.75" customHeight="1" x14ac:dyDescent="0.25">
      <c r="B5" s="233" t="s">
        <v>16</v>
      </c>
      <c r="C5" s="234"/>
      <c r="D5" s="234"/>
      <c r="E5" s="234"/>
      <c r="F5" s="234"/>
      <c r="G5" s="234"/>
      <c r="H5" s="234"/>
      <c r="I5" s="234"/>
      <c r="J5" s="234"/>
      <c r="K5" s="234"/>
      <c r="L5" s="234"/>
      <c r="M5" s="234"/>
      <c r="N5" s="234"/>
      <c r="O5" s="234"/>
      <c r="P5" s="234"/>
      <c r="Q5" s="235"/>
    </row>
    <row r="6" spans="2:17" ht="27.75" customHeight="1" x14ac:dyDescent="0.3">
      <c r="B6" s="8" t="s">
        <v>51</v>
      </c>
      <c r="C6" s="22">
        <f>[1]PH!C6</f>
        <v>0</v>
      </c>
      <c r="D6" s="22">
        <f>[1]PH!D6</f>
        <v>0</v>
      </c>
      <c r="E6" s="22">
        <f>[1]PH!E6</f>
        <v>0</v>
      </c>
      <c r="F6" s="22">
        <f>[1]PH!F6</f>
        <v>0</v>
      </c>
      <c r="G6" s="22">
        <f>[1]PH!G6</f>
        <v>0</v>
      </c>
      <c r="H6" s="22">
        <f>[1]PH!H6</f>
        <v>0</v>
      </c>
      <c r="I6" s="22">
        <f>[1]PH!I6</f>
        <v>0</v>
      </c>
      <c r="J6" s="22">
        <f>[1]PH!J6</f>
        <v>0</v>
      </c>
      <c r="K6" s="22">
        <f>[1]PH!K6</f>
        <v>0</v>
      </c>
      <c r="L6" s="22">
        <f>[1]PH!L6</f>
        <v>0</v>
      </c>
      <c r="M6" s="22">
        <f>[1]PH!M6</f>
        <v>0</v>
      </c>
      <c r="N6" s="22">
        <f>[1]PH!N6</f>
        <v>0</v>
      </c>
      <c r="O6" s="22">
        <f>[1]PH!O6</f>
        <v>0</v>
      </c>
      <c r="P6" s="22">
        <f>[1]PH!P6</f>
        <v>0</v>
      </c>
      <c r="Q6" s="23">
        <f>[1]PH!Q6</f>
        <v>0</v>
      </c>
    </row>
    <row r="7" spans="2:17" ht="27.75" customHeight="1" x14ac:dyDescent="0.3">
      <c r="B7" s="8" t="s">
        <v>144</v>
      </c>
      <c r="C7" s="22">
        <f>[1]PH!C7</f>
        <v>0</v>
      </c>
      <c r="D7" s="22">
        <f>[1]PH!D7</f>
        <v>0</v>
      </c>
      <c r="E7" s="22">
        <f>[1]PH!E7</f>
        <v>0</v>
      </c>
      <c r="F7" s="22">
        <f>[1]PH!F7</f>
        <v>0</v>
      </c>
      <c r="G7" s="22">
        <f>[1]PH!G7</f>
        <v>0</v>
      </c>
      <c r="H7" s="22">
        <f>[1]PH!H7</f>
        <v>0</v>
      </c>
      <c r="I7" s="22">
        <f>[1]PH!I7</f>
        <v>0</v>
      </c>
      <c r="J7" s="22">
        <f>[1]PH!J7</f>
        <v>0</v>
      </c>
      <c r="K7" s="22">
        <f>[1]PH!K7</f>
        <v>0</v>
      </c>
      <c r="L7" s="22">
        <f>[1]PH!L7</f>
        <v>0</v>
      </c>
      <c r="M7" s="22">
        <f>[1]PH!M7</f>
        <v>0</v>
      </c>
      <c r="N7" s="22">
        <f>[1]PH!N7</f>
        <v>0</v>
      </c>
      <c r="O7" s="22">
        <f>[1]PH!O7</f>
        <v>0</v>
      </c>
      <c r="P7" s="22">
        <f>[1]PH!P7</f>
        <v>0</v>
      </c>
      <c r="Q7" s="23">
        <f>[1]PH!Q7</f>
        <v>0</v>
      </c>
    </row>
    <row r="8" spans="2:17" ht="27.75" customHeight="1" x14ac:dyDescent="0.3">
      <c r="B8" s="8" t="s">
        <v>154</v>
      </c>
      <c r="C8" s="22">
        <f>[1]PH!C8</f>
        <v>0</v>
      </c>
      <c r="D8" s="22">
        <f>[1]PH!D8</f>
        <v>0</v>
      </c>
      <c r="E8" s="22">
        <f>[1]PH!E8</f>
        <v>0</v>
      </c>
      <c r="F8" s="22">
        <f>[1]PH!F8</f>
        <v>0</v>
      </c>
      <c r="G8" s="22">
        <f>[1]PH!G8</f>
        <v>0</v>
      </c>
      <c r="H8" s="22">
        <f>[1]PH!H8</f>
        <v>0</v>
      </c>
      <c r="I8" s="22">
        <f>[1]PH!I8</f>
        <v>0</v>
      </c>
      <c r="J8" s="22">
        <f>[1]PH!J8</f>
        <v>0</v>
      </c>
      <c r="K8" s="22">
        <f>[1]PH!K8</f>
        <v>0</v>
      </c>
      <c r="L8" s="22">
        <f>[1]PH!L8</f>
        <v>0</v>
      </c>
      <c r="M8" s="22">
        <f>[1]PH!M8</f>
        <v>0</v>
      </c>
      <c r="N8" s="22">
        <f>[1]PH!N8</f>
        <v>0</v>
      </c>
      <c r="O8" s="22">
        <f>[1]PH!O8</f>
        <v>0</v>
      </c>
      <c r="P8" s="22">
        <f>[1]PH!P8</f>
        <v>0</v>
      </c>
      <c r="Q8" s="23">
        <f>[1]PH!Q8</f>
        <v>0</v>
      </c>
    </row>
    <row r="9" spans="2:17" ht="27.75" customHeight="1" x14ac:dyDescent="0.3">
      <c r="B9" s="8" t="s">
        <v>52</v>
      </c>
      <c r="C9" s="22">
        <f>[1]PH!C9</f>
        <v>0</v>
      </c>
      <c r="D9" s="22">
        <f>[1]PH!D9</f>
        <v>0</v>
      </c>
      <c r="E9" s="22">
        <f>[1]PH!E9</f>
        <v>0</v>
      </c>
      <c r="F9" s="22">
        <f>[1]PH!F9</f>
        <v>0</v>
      </c>
      <c r="G9" s="22">
        <f>[1]PH!G9</f>
        <v>0</v>
      </c>
      <c r="H9" s="22">
        <f>[1]PH!H9</f>
        <v>0</v>
      </c>
      <c r="I9" s="22">
        <f>[1]PH!I9</f>
        <v>0</v>
      </c>
      <c r="J9" s="22">
        <f>[1]PH!J9</f>
        <v>0</v>
      </c>
      <c r="K9" s="22">
        <f>[1]PH!K9</f>
        <v>0</v>
      </c>
      <c r="L9" s="22">
        <f>[1]PH!L9</f>
        <v>0</v>
      </c>
      <c r="M9" s="22">
        <f>[1]PH!M9</f>
        <v>0</v>
      </c>
      <c r="N9" s="22">
        <f>[1]PH!N9</f>
        <v>0</v>
      </c>
      <c r="O9" s="22">
        <f>[1]PH!O9</f>
        <v>0</v>
      </c>
      <c r="P9" s="22">
        <f>[1]PH!P9</f>
        <v>0</v>
      </c>
      <c r="Q9" s="23">
        <f>[1]PH!Q9</f>
        <v>0</v>
      </c>
    </row>
    <row r="10" spans="2:17" ht="27.75" customHeight="1" x14ac:dyDescent="0.3">
      <c r="B10" s="8" t="s">
        <v>53</v>
      </c>
      <c r="C10" s="22">
        <f>[1]PH!C10</f>
        <v>0</v>
      </c>
      <c r="D10" s="22">
        <f>[1]PH!D10</f>
        <v>0</v>
      </c>
      <c r="E10" s="22">
        <f>[1]PH!E10</f>
        <v>0</v>
      </c>
      <c r="F10" s="22">
        <f>[1]PH!F10</f>
        <v>0</v>
      </c>
      <c r="G10" s="22">
        <f>[1]PH!G10</f>
        <v>0</v>
      </c>
      <c r="H10" s="22">
        <f>[1]PH!H10</f>
        <v>0</v>
      </c>
      <c r="I10" s="22">
        <f>[1]PH!I10</f>
        <v>0</v>
      </c>
      <c r="J10" s="22">
        <f>[1]PH!J10</f>
        <v>0</v>
      </c>
      <c r="K10" s="22">
        <f>[1]PH!K10</f>
        <v>0</v>
      </c>
      <c r="L10" s="22">
        <f>[1]PH!L10</f>
        <v>0</v>
      </c>
      <c r="M10" s="22">
        <f>[1]PH!M10</f>
        <v>0</v>
      </c>
      <c r="N10" s="22">
        <f>[1]PH!N10</f>
        <v>0</v>
      </c>
      <c r="O10" s="22">
        <f>[1]PH!O10</f>
        <v>0</v>
      </c>
      <c r="P10" s="22">
        <f>[1]PH!P10</f>
        <v>0</v>
      </c>
      <c r="Q10" s="23">
        <f>[1]PH!Q10</f>
        <v>0</v>
      </c>
    </row>
    <row r="11" spans="2:17" ht="27.75" customHeight="1" x14ac:dyDescent="0.3">
      <c r="B11" s="8" t="s">
        <v>22</v>
      </c>
      <c r="C11" s="22">
        <f>[1]PH!C11</f>
        <v>0</v>
      </c>
      <c r="D11" s="22">
        <f>[1]PH!D11</f>
        <v>0</v>
      </c>
      <c r="E11" s="22">
        <f>[1]PH!E11</f>
        <v>0</v>
      </c>
      <c r="F11" s="22">
        <f>[1]PH!F11</f>
        <v>0</v>
      </c>
      <c r="G11" s="22">
        <f>[1]PH!G11</f>
        <v>0</v>
      </c>
      <c r="H11" s="22">
        <f>[1]PH!H11</f>
        <v>0</v>
      </c>
      <c r="I11" s="22">
        <f>[1]PH!I11</f>
        <v>0</v>
      </c>
      <c r="J11" s="22">
        <f>[1]PH!J11</f>
        <v>0</v>
      </c>
      <c r="K11" s="22">
        <f>[1]PH!K11</f>
        <v>0</v>
      </c>
      <c r="L11" s="22">
        <f>[1]PH!L11</f>
        <v>0</v>
      </c>
      <c r="M11" s="22">
        <f>[1]PH!M11</f>
        <v>0</v>
      </c>
      <c r="N11" s="22">
        <f>[1]PH!N11</f>
        <v>0</v>
      </c>
      <c r="O11" s="22">
        <f>[1]PH!O11</f>
        <v>0</v>
      </c>
      <c r="P11" s="22">
        <f>[1]PH!P11</f>
        <v>0</v>
      </c>
      <c r="Q11" s="23">
        <f>[1]PH!Q11</f>
        <v>0</v>
      </c>
    </row>
    <row r="12" spans="2:17" ht="27.75" customHeight="1" x14ac:dyDescent="0.3">
      <c r="B12" s="8" t="s">
        <v>54</v>
      </c>
      <c r="C12" s="22">
        <f>[1]PH!C12</f>
        <v>0</v>
      </c>
      <c r="D12" s="22">
        <f>[1]PH!D12</f>
        <v>0</v>
      </c>
      <c r="E12" s="22">
        <f>[1]PH!E12</f>
        <v>0</v>
      </c>
      <c r="F12" s="22">
        <f>[1]PH!F12</f>
        <v>0</v>
      </c>
      <c r="G12" s="22">
        <f>[1]PH!G12</f>
        <v>0</v>
      </c>
      <c r="H12" s="22">
        <f>[1]PH!H12</f>
        <v>0</v>
      </c>
      <c r="I12" s="22">
        <f>[1]PH!I12</f>
        <v>0</v>
      </c>
      <c r="J12" s="22">
        <f>[1]PH!J12</f>
        <v>0</v>
      </c>
      <c r="K12" s="22">
        <f>[1]PH!K12</f>
        <v>0</v>
      </c>
      <c r="L12" s="22">
        <f>[1]PH!L12</f>
        <v>0</v>
      </c>
      <c r="M12" s="22">
        <f>[1]PH!M12</f>
        <v>0</v>
      </c>
      <c r="N12" s="22">
        <f>[1]PH!N12</f>
        <v>0</v>
      </c>
      <c r="O12" s="22">
        <f>[1]PH!O12</f>
        <v>0</v>
      </c>
      <c r="P12" s="22">
        <f>[1]PH!P12</f>
        <v>0</v>
      </c>
      <c r="Q12" s="23">
        <f>[1]PH!Q12</f>
        <v>0</v>
      </c>
    </row>
    <row r="13" spans="2:17" ht="27.75" customHeight="1" x14ac:dyDescent="0.3">
      <c r="B13" s="8" t="s">
        <v>55</v>
      </c>
      <c r="C13" s="22">
        <f>[1]PH!C13</f>
        <v>0</v>
      </c>
      <c r="D13" s="22">
        <f>[1]PH!D13</f>
        <v>0</v>
      </c>
      <c r="E13" s="22">
        <f>[1]PH!E13</f>
        <v>0</v>
      </c>
      <c r="F13" s="22">
        <f>[1]PH!F13</f>
        <v>0</v>
      </c>
      <c r="G13" s="22">
        <f>[1]PH!G13</f>
        <v>0</v>
      </c>
      <c r="H13" s="22">
        <f>[1]PH!H13</f>
        <v>0</v>
      </c>
      <c r="I13" s="22">
        <f>[1]PH!I13</f>
        <v>0</v>
      </c>
      <c r="J13" s="22">
        <f>[1]PH!J13</f>
        <v>0</v>
      </c>
      <c r="K13" s="22">
        <f>[1]PH!K13</f>
        <v>0</v>
      </c>
      <c r="L13" s="22">
        <f>[1]PH!L13</f>
        <v>0</v>
      </c>
      <c r="M13" s="22">
        <f>[1]PH!M13</f>
        <v>0</v>
      </c>
      <c r="N13" s="22">
        <f>[1]PH!N13</f>
        <v>0</v>
      </c>
      <c r="O13" s="22">
        <f>[1]PH!O13</f>
        <v>0</v>
      </c>
      <c r="P13" s="22">
        <f>[1]PH!P13</f>
        <v>0</v>
      </c>
      <c r="Q13" s="23">
        <f>[1]PH!Q13</f>
        <v>0</v>
      </c>
    </row>
    <row r="14" spans="2:17" ht="27.75" customHeight="1" x14ac:dyDescent="0.3">
      <c r="B14" s="8" t="s">
        <v>56</v>
      </c>
      <c r="C14" s="22">
        <f>[1]PH!C14</f>
        <v>0</v>
      </c>
      <c r="D14" s="22">
        <f>[1]PH!D14</f>
        <v>0</v>
      </c>
      <c r="E14" s="22">
        <f>[1]PH!E14</f>
        <v>0</v>
      </c>
      <c r="F14" s="22">
        <f>[1]PH!F14</f>
        <v>0</v>
      </c>
      <c r="G14" s="22">
        <f>[1]PH!G14</f>
        <v>0</v>
      </c>
      <c r="H14" s="22">
        <f>[1]PH!H14</f>
        <v>0</v>
      </c>
      <c r="I14" s="22">
        <f>[1]PH!I14</f>
        <v>0</v>
      </c>
      <c r="J14" s="22">
        <f>[1]PH!J14</f>
        <v>0</v>
      </c>
      <c r="K14" s="22">
        <f>[1]PH!K14</f>
        <v>0</v>
      </c>
      <c r="L14" s="22">
        <f>[1]PH!L14</f>
        <v>0</v>
      </c>
      <c r="M14" s="22">
        <f>[1]PH!M14</f>
        <v>0</v>
      </c>
      <c r="N14" s="22">
        <f>[1]PH!N14</f>
        <v>0</v>
      </c>
      <c r="O14" s="22">
        <f>[1]PH!O14</f>
        <v>0</v>
      </c>
      <c r="P14" s="22">
        <f>[1]PH!P14</f>
        <v>0</v>
      </c>
      <c r="Q14" s="23">
        <f>[1]PH!Q14</f>
        <v>0</v>
      </c>
    </row>
    <row r="15" spans="2:17" ht="27.75" customHeight="1" x14ac:dyDescent="0.3">
      <c r="B15" s="8" t="s">
        <v>57</v>
      </c>
      <c r="C15" s="22">
        <f>[1]PH!C15</f>
        <v>22911</v>
      </c>
      <c r="D15" s="22">
        <f>[1]PH!D15</f>
        <v>0</v>
      </c>
      <c r="E15" s="22">
        <f>[1]PH!E15</f>
        <v>0</v>
      </c>
      <c r="F15" s="22">
        <f>[1]PH!F15</f>
        <v>0</v>
      </c>
      <c r="G15" s="22">
        <f>[1]PH!G15</f>
        <v>0</v>
      </c>
      <c r="H15" s="22">
        <f>[1]PH!H15</f>
        <v>0</v>
      </c>
      <c r="I15" s="22">
        <f>[1]PH!I15</f>
        <v>0</v>
      </c>
      <c r="J15" s="22">
        <f>[1]PH!J15</f>
        <v>0</v>
      </c>
      <c r="K15" s="22">
        <f>[1]PH!K15</f>
        <v>0</v>
      </c>
      <c r="L15" s="22">
        <f>[1]PH!L15</f>
        <v>0</v>
      </c>
      <c r="M15" s="22">
        <f>[1]PH!M15</f>
        <v>0</v>
      </c>
      <c r="N15" s="22">
        <f>[1]PH!N15</f>
        <v>0</v>
      </c>
      <c r="O15" s="22">
        <f>[1]PH!O15</f>
        <v>0</v>
      </c>
      <c r="P15" s="22">
        <f>[1]PH!P15</f>
        <v>0</v>
      </c>
      <c r="Q15" s="23">
        <f>[1]PH!Q15</f>
        <v>22911</v>
      </c>
    </row>
    <row r="16" spans="2:17" ht="27.75" customHeight="1" x14ac:dyDescent="0.3">
      <c r="B16" s="8" t="s">
        <v>58</v>
      </c>
      <c r="C16" s="22">
        <f>[1]PH!C16</f>
        <v>0</v>
      </c>
      <c r="D16" s="22">
        <f>[1]PH!D16</f>
        <v>0</v>
      </c>
      <c r="E16" s="22">
        <f>[1]PH!E16</f>
        <v>0</v>
      </c>
      <c r="F16" s="22">
        <f>[1]PH!F16</f>
        <v>0</v>
      </c>
      <c r="G16" s="22">
        <f>[1]PH!G16</f>
        <v>0</v>
      </c>
      <c r="H16" s="22">
        <f>[1]PH!H16</f>
        <v>0</v>
      </c>
      <c r="I16" s="22">
        <f>[1]PH!I16</f>
        <v>0</v>
      </c>
      <c r="J16" s="22">
        <f>[1]PH!J16</f>
        <v>0</v>
      </c>
      <c r="K16" s="22">
        <f>[1]PH!K16</f>
        <v>0</v>
      </c>
      <c r="L16" s="22">
        <f>[1]PH!L16</f>
        <v>0</v>
      </c>
      <c r="M16" s="22">
        <f>[1]PH!M16</f>
        <v>0</v>
      </c>
      <c r="N16" s="22">
        <f>[1]PH!N16</f>
        <v>0</v>
      </c>
      <c r="O16" s="22">
        <f>[1]PH!O16</f>
        <v>0</v>
      </c>
      <c r="P16" s="22">
        <f>[1]PH!P16</f>
        <v>0</v>
      </c>
      <c r="Q16" s="23">
        <f>[1]PH!Q16</f>
        <v>0</v>
      </c>
    </row>
    <row r="17" spans="2:17" ht="27.75" customHeight="1" x14ac:dyDescent="0.3">
      <c r="B17" s="8" t="s">
        <v>59</v>
      </c>
      <c r="C17" s="22">
        <f>[1]PH!C17</f>
        <v>0</v>
      </c>
      <c r="D17" s="22">
        <f>[1]PH!D17</f>
        <v>0</v>
      </c>
      <c r="E17" s="22">
        <f>[1]PH!E17</f>
        <v>0</v>
      </c>
      <c r="F17" s="22">
        <f>[1]PH!F17</f>
        <v>0</v>
      </c>
      <c r="G17" s="22">
        <f>[1]PH!G17</f>
        <v>0</v>
      </c>
      <c r="H17" s="22">
        <f>[1]PH!H17</f>
        <v>0</v>
      </c>
      <c r="I17" s="22">
        <f>[1]PH!I17</f>
        <v>0</v>
      </c>
      <c r="J17" s="22">
        <f>[1]PH!J17</f>
        <v>0</v>
      </c>
      <c r="K17" s="22">
        <f>[1]PH!K17</f>
        <v>0</v>
      </c>
      <c r="L17" s="22">
        <f>[1]PH!L17</f>
        <v>0</v>
      </c>
      <c r="M17" s="22">
        <f>[1]PH!M17</f>
        <v>0</v>
      </c>
      <c r="N17" s="22">
        <f>[1]PH!N17</f>
        <v>0</v>
      </c>
      <c r="O17" s="22">
        <f>[1]PH!O17</f>
        <v>0</v>
      </c>
      <c r="P17" s="22">
        <f>[1]PH!P17</f>
        <v>0</v>
      </c>
      <c r="Q17" s="23">
        <f>[1]PH!Q17</f>
        <v>0</v>
      </c>
    </row>
    <row r="18" spans="2:17" ht="27.75" customHeight="1" x14ac:dyDescent="0.3">
      <c r="B18" s="8" t="s">
        <v>133</v>
      </c>
      <c r="C18" s="22">
        <f>[1]PH!C18</f>
        <v>0</v>
      </c>
      <c r="D18" s="22">
        <f>[1]PH!D18</f>
        <v>0</v>
      </c>
      <c r="E18" s="22">
        <f>[1]PH!E18</f>
        <v>0</v>
      </c>
      <c r="F18" s="22">
        <f>[1]PH!F18</f>
        <v>0</v>
      </c>
      <c r="G18" s="22">
        <f>[1]PH!G18</f>
        <v>0</v>
      </c>
      <c r="H18" s="22">
        <f>[1]PH!H18</f>
        <v>0</v>
      </c>
      <c r="I18" s="22">
        <f>[1]PH!I18</f>
        <v>0</v>
      </c>
      <c r="J18" s="22">
        <f>[1]PH!J18</f>
        <v>0</v>
      </c>
      <c r="K18" s="22">
        <f>[1]PH!K18</f>
        <v>0</v>
      </c>
      <c r="L18" s="22">
        <f>[1]PH!L18</f>
        <v>0</v>
      </c>
      <c r="M18" s="22">
        <f>[1]PH!M18</f>
        <v>0</v>
      </c>
      <c r="N18" s="22">
        <f>[1]PH!N18</f>
        <v>0</v>
      </c>
      <c r="O18" s="22">
        <f>[1]PH!O18</f>
        <v>0</v>
      </c>
      <c r="P18" s="22">
        <f>[1]PH!P18</f>
        <v>0</v>
      </c>
      <c r="Q18" s="23">
        <f>[1]PH!Q18</f>
        <v>0</v>
      </c>
    </row>
    <row r="19" spans="2:17" ht="27.75" customHeight="1" x14ac:dyDescent="0.3">
      <c r="B19" s="8" t="s">
        <v>138</v>
      </c>
      <c r="C19" s="22">
        <f>[1]PH!C19</f>
        <v>0</v>
      </c>
      <c r="D19" s="22">
        <f>[1]PH!D19</f>
        <v>0</v>
      </c>
      <c r="E19" s="22">
        <f>[1]PH!E19</f>
        <v>0</v>
      </c>
      <c r="F19" s="22">
        <f>[1]PH!F19</f>
        <v>0</v>
      </c>
      <c r="G19" s="22">
        <f>[1]PH!G19</f>
        <v>0</v>
      </c>
      <c r="H19" s="22">
        <f>[1]PH!H19</f>
        <v>0</v>
      </c>
      <c r="I19" s="22">
        <f>[1]PH!I19</f>
        <v>0</v>
      </c>
      <c r="J19" s="22">
        <f>[1]PH!J19</f>
        <v>0</v>
      </c>
      <c r="K19" s="22">
        <f>[1]PH!K19</f>
        <v>0</v>
      </c>
      <c r="L19" s="22">
        <f>[1]PH!L19</f>
        <v>0</v>
      </c>
      <c r="M19" s="22">
        <f>[1]PH!M19</f>
        <v>0</v>
      </c>
      <c r="N19" s="22">
        <f>[1]PH!N19</f>
        <v>0</v>
      </c>
      <c r="O19" s="22">
        <f>[1]PH!O19</f>
        <v>0</v>
      </c>
      <c r="P19" s="22">
        <f>[1]PH!P19</f>
        <v>0</v>
      </c>
      <c r="Q19" s="23">
        <f>[1]PH!Q19</f>
        <v>0</v>
      </c>
    </row>
    <row r="20" spans="2:17" ht="27.75" customHeight="1" x14ac:dyDescent="0.3">
      <c r="B20" s="8" t="s">
        <v>35</v>
      </c>
      <c r="C20" s="22">
        <f>[1]PH!C20</f>
        <v>0</v>
      </c>
      <c r="D20" s="22">
        <f>[1]PH!D20</f>
        <v>0</v>
      </c>
      <c r="E20" s="22">
        <f>[1]PH!E20</f>
        <v>0</v>
      </c>
      <c r="F20" s="22">
        <f>[1]PH!F20</f>
        <v>0</v>
      </c>
      <c r="G20" s="22">
        <f>[1]PH!G20</f>
        <v>0</v>
      </c>
      <c r="H20" s="22">
        <f>[1]PH!H20</f>
        <v>0</v>
      </c>
      <c r="I20" s="22">
        <f>[1]PH!I20</f>
        <v>0</v>
      </c>
      <c r="J20" s="22">
        <f>[1]PH!J20</f>
        <v>0</v>
      </c>
      <c r="K20" s="22">
        <f>[1]PH!K20</f>
        <v>0</v>
      </c>
      <c r="L20" s="22">
        <f>[1]PH!L20</f>
        <v>0</v>
      </c>
      <c r="M20" s="22">
        <f>[1]PH!M20</f>
        <v>0</v>
      </c>
      <c r="N20" s="22">
        <f>[1]PH!N20</f>
        <v>0</v>
      </c>
      <c r="O20" s="22">
        <f>[1]PH!O20</f>
        <v>0</v>
      </c>
      <c r="P20" s="22">
        <f>[1]PH!P20</f>
        <v>0</v>
      </c>
      <c r="Q20" s="23">
        <f>[1]PH!Q20</f>
        <v>0</v>
      </c>
    </row>
    <row r="21" spans="2:17" ht="27.75" customHeight="1" x14ac:dyDescent="0.3">
      <c r="B21" s="58" t="s">
        <v>199</v>
      </c>
      <c r="C21" s="22">
        <f>[1]PH!C21</f>
        <v>0</v>
      </c>
      <c r="D21" s="22">
        <f>[1]PH!D21</f>
        <v>0</v>
      </c>
      <c r="E21" s="22">
        <f>[1]PH!E21</f>
        <v>0</v>
      </c>
      <c r="F21" s="22">
        <f>[1]PH!F21</f>
        <v>0</v>
      </c>
      <c r="G21" s="22">
        <f>[1]PH!G21</f>
        <v>0</v>
      </c>
      <c r="H21" s="22">
        <f>[1]PH!H21</f>
        <v>0</v>
      </c>
      <c r="I21" s="22">
        <f>[1]PH!I21</f>
        <v>0</v>
      </c>
      <c r="J21" s="22">
        <f>[1]PH!J21</f>
        <v>0</v>
      </c>
      <c r="K21" s="22">
        <f>[1]PH!K21</f>
        <v>0</v>
      </c>
      <c r="L21" s="22">
        <f>[1]PH!L21</f>
        <v>0</v>
      </c>
      <c r="M21" s="22">
        <f>[1]PH!M21</f>
        <v>0</v>
      </c>
      <c r="N21" s="22">
        <f>[1]PH!N21</f>
        <v>0</v>
      </c>
      <c r="O21" s="22">
        <f>[1]PH!O21</f>
        <v>0</v>
      </c>
      <c r="P21" s="22">
        <f>[1]PH!P21</f>
        <v>0</v>
      </c>
      <c r="Q21" s="23">
        <f>[1]PH!Q21</f>
        <v>0</v>
      </c>
    </row>
    <row r="22" spans="2:17" ht="27.75" customHeight="1" x14ac:dyDescent="0.3">
      <c r="B22" s="8" t="s">
        <v>60</v>
      </c>
      <c r="C22" s="22">
        <f>[1]PH!C22</f>
        <v>0</v>
      </c>
      <c r="D22" s="22">
        <f>[1]PH!D22</f>
        <v>0</v>
      </c>
      <c r="E22" s="22">
        <f>[1]PH!E22</f>
        <v>0</v>
      </c>
      <c r="F22" s="22">
        <f>[1]PH!F22</f>
        <v>0</v>
      </c>
      <c r="G22" s="22">
        <f>[1]PH!G22</f>
        <v>0</v>
      </c>
      <c r="H22" s="22">
        <f>[1]PH!H22</f>
        <v>0</v>
      </c>
      <c r="I22" s="22">
        <f>[1]PH!I22</f>
        <v>0</v>
      </c>
      <c r="J22" s="22">
        <f>[1]PH!J22</f>
        <v>0</v>
      </c>
      <c r="K22" s="22">
        <f>[1]PH!K22</f>
        <v>0</v>
      </c>
      <c r="L22" s="22">
        <f>[1]PH!L22</f>
        <v>0</v>
      </c>
      <c r="M22" s="22">
        <f>[1]PH!M22</f>
        <v>0</v>
      </c>
      <c r="N22" s="22">
        <f>[1]PH!N22</f>
        <v>0</v>
      </c>
      <c r="O22" s="22">
        <f>[1]PH!O22</f>
        <v>0</v>
      </c>
      <c r="P22" s="22">
        <f>[1]PH!P22</f>
        <v>0</v>
      </c>
      <c r="Q22" s="23">
        <f>[1]PH!Q22</f>
        <v>0</v>
      </c>
    </row>
    <row r="23" spans="2:17" ht="27.75" customHeight="1" x14ac:dyDescent="0.3">
      <c r="B23" s="8" t="s">
        <v>61</v>
      </c>
      <c r="C23" s="22">
        <f>[1]PH!C23</f>
        <v>0</v>
      </c>
      <c r="D23" s="22">
        <f>[1]PH!D23</f>
        <v>0</v>
      </c>
      <c r="E23" s="22">
        <f>[1]PH!E23</f>
        <v>0</v>
      </c>
      <c r="F23" s="22">
        <f>[1]PH!F23</f>
        <v>0</v>
      </c>
      <c r="G23" s="22">
        <f>[1]PH!G23</f>
        <v>0</v>
      </c>
      <c r="H23" s="22">
        <f>[1]PH!H23</f>
        <v>0</v>
      </c>
      <c r="I23" s="22">
        <f>[1]PH!I23</f>
        <v>0</v>
      </c>
      <c r="J23" s="22">
        <f>[1]PH!J23</f>
        <v>0</v>
      </c>
      <c r="K23" s="22">
        <f>[1]PH!K23</f>
        <v>0</v>
      </c>
      <c r="L23" s="22">
        <f>[1]PH!L23</f>
        <v>0</v>
      </c>
      <c r="M23" s="22">
        <f>[1]PH!M23</f>
        <v>0</v>
      </c>
      <c r="N23" s="22">
        <f>[1]PH!N23</f>
        <v>0</v>
      </c>
      <c r="O23" s="22">
        <f>[1]PH!O23</f>
        <v>0</v>
      </c>
      <c r="P23" s="22">
        <f>[1]PH!P23</f>
        <v>0</v>
      </c>
      <c r="Q23" s="23">
        <f>[1]PH!Q23</f>
        <v>0</v>
      </c>
    </row>
    <row r="24" spans="2:17" ht="27.75" customHeight="1" x14ac:dyDescent="0.3">
      <c r="B24" s="8" t="s">
        <v>136</v>
      </c>
      <c r="C24" s="22">
        <f>[1]PH!C24</f>
        <v>0</v>
      </c>
      <c r="D24" s="22">
        <f>[1]PH!D24</f>
        <v>0</v>
      </c>
      <c r="E24" s="22">
        <f>[1]PH!E24</f>
        <v>0</v>
      </c>
      <c r="F24" s="22">
        <f>[1]PH!F24</f>
        <v>0</v>
      </c>
      <c r="G24" s="22">
        <f>[1]PH!G24</f>
        <v>0</v>
      </c>
      <c r="H24" s="22">
        <f>[1]PH!H24</f>
        <v>0</v>
      </c>
      <c r="I24" s="22">
        <f>[1]PH!I24</f>
        <v>0</v>
      </c>
      <c r="J24" s="22">
        <f>[1]PH!J24</f>
        <v>0</v>
      </c>
      <c r="K24" s="22">
        <f>[1]PH!K24</f>
        <v>0</v>
      </c>
      <c r="L24" s="22">
        <f>[1]PH!L24</f>
        <v>0</v>
      </c>
      <c r="M24" s="22">
        <f>[1]PH!M24</f>
        <v>0</v>
      </c>
      <c r="N24" s="22">
        <f>[1]PH!N24</f>
        <v>0</v>
      </c>
      <c r="O24" s="22">
        <f>[1]PH!O24</f>
        <v>0</v>
      </c>
      <c r="P24" s="22">
        <f>[1]PH!P24</f>
        <v>0</v>
      </c>
      <c r="Q24" s="23">
        <f>[1]PH!Q24</f>
        <v>0</v>
      </c>
    </row>
    <row r="25" spans="2:17" ht="27.75" customHeight="1" x14ac:dyDescent="0.3">
      <c r="B25" s="8" t="s">
        <v>137</v>
      </c>
      <c r="C25" s="22">
        <f>[1]PH!C25</f>
        <v>0</v>
      </c>
      <c r="D25" s="22">
        <f>[1]PH!D25</f>
        <v>0</v>
      </c>
      <c r="E25" s="22">
        <f>[1]PH!E25</f>
        <v>0</v>
      </c>
      <c r="F25" s="22">
        <f>[1]PH!F25</f>
        <v>0</v>
      </c>
      <c r="G25" s="22">
        <f>[1]PH!G25</f>
        <v>0</v>
      </c>
      <c r="H25" s="22">
        <f>[1]PH!H25</f>
        <v>0</v>
      </c>
      <c r="I25" s="22">
        <f>[1]PH!I25</f>
        <v>0</v>
      </c>
      <c r="J25" s="22">
        <f>[1]PH!J25</f>
        <v>0</v>
      </c>
      <c r="K25" s="22">
        <f>[1]PH!K25</f>
        <v>0</v>
      </c>
      <c r="L25" s="22">
        <f>[1]PH!L25</f>
        <v>0</v>
      </c>
      <c r="M25" s="22">
        <f>[1]PH!M25</f>
        <v>0</v>
      </c>
      <c r="N25" s="22">
        <f>[1]PH!N25</f>
        <v>0</v>
      </c>
      <c r="O25" s="22">
        <f>[1]PH!O25</f>
        <v>0</v>
      </c>
      <c r="P25" s="22">
        <f>[1]PH!P25</f>
        <v>0</v>
      </c>
      <c r="Q25" s="23">
        <f>[1]PH!Q25</f>
        <v>0</v>
      </c>
    </row>
    <row r="26" spans="2:17" ht="27.75" customHeight="1" x14ac:dyDescent="0.3">
      <c r="B26" s="8" t="s">
        <v>155</v>
      </c>
      <c r="C26" s="22">
        <f>[1]PH!C26</f>
        <v>0</v>
      </c>
      <c r="D26" s="22">
        <f>[1]PH!D26</f>
        <v>0</v>
      </c>
      <c r="E26" s="22">
        <f>[1]PH!E26</f>
        <v>0</v>
      </c>
      <c r="F26" s="22">
        <f>[1]PH!F26</f>
        <v>0</v>
      </c>
      <c r="G26" s="22">
        <f>[1]PH!G26</f>
        <v>0</v>
      </c>
      <c r="H26" s="22">
        <f>[1]PH!H26</f>
        <v>0</v>
      </c>
      <c r="I26" s="22">
        <f>[1]PH!I26</f>
        <v>0</v>
      </c>
      <c r="J26" s="22">
        <f>[1]PH!J26</f>
        <v>0</v>
      </c>
      <c r="K26" s="22">
        <f>[1]PH!K26</f>
        <v>0</v>
      </c>
      <c r="L26" s="22">
        <f>[1]PH!L26</f>
        <v>0</v>
      </c>
      <c r="M26" s="22">
        <f>[1]PH!M26</f>
        <v>0</v>
      </c>
      <c r="N26" s="22">
        <f>[1]PH!N26</f>
        <v>0</v>
      </c>
      <c r="O26" s="22">
        <f>[1]PH!O26</f>
        <v>0</v>
      </c>
      <c r="P26" s="22">
        <f>[1]PH!P26</f>
        <v>0</v>
      </c>
      <c r="Q26" s="23">
        <f>[1]PH!Q26</f>
        <v>0</v>
      </c>
    </row>
    <row r="27" spans="2:17" ht="27.75" customHeight="1" x14ac:dyDescent="0.3">
      <c r="B27" s="8" t="s">
        <v>38</v>
      </c>
      <c r="C27" s="22">
        <f>[1]PH!C27</f>
        <v>0</v>
      </c>
      <c r="D27" s="22">
        <f>[1]PH!D27</f>
        <v>0</v>
      </c>
      <c r="E27" s="22">
        <f>[1]PH!E27</f>
        <v>0</v>
      </c>
      <c r="F27" s="22">
        <f>[1]PH!F27</f>
        <v>0</v>
      </c>
      <c r="G27" s="22">
        <f>[1]PH!G27</f>
        <v>0</v>
      </c>
      <c r="H27" s="22">
        <f>[1]PH!H27</f>
        <v>0</v>
      </c>
      <c r="I27" s="22">
        <f>[1]PH!I27</f>
        <v>0</v>
      </c>
      <c r="J27" s="22">
        <f>[1]PH!J27</f>
        <v>0</v>
      </c>
      <c r="K27" s="22">
        <f>[1]PH!K27</f>
        <v>0</v>
      </c>
      <c r="L27" s="22">
        <f>[1]PH!L27</f>
        <v>0</v>
      </c>
      <c r="M27" s="22">
        <f>[1]PH!M27</f>
        <v>0</v>
      </c>
      <c r="N27" s="22">
        <f>[1]PH!N27</f>
        <v>0</v>
      </c>
      <c r="O27" s="22">
        <f>[1]PH!O27</f>
        <v>0</v>
      </c>
      <c r="P27" s="22">
        <f>[1]PH!P27</f>
        <v>0</v>
      </c>
      <c r="Q27" s="23">
        <f>[1]PH!Q27</f>
        <v>0</v>
      </c>
    </row>
    <row r="28" spans="2:17" ht="27.75" customHeight="1" x14ac:dyDescent="0.3">
      <c r="B28" s="8" t="s">
        <v>62</v>
      </c>
      <c r="C28" s="22">
        <f>[1]PH!C28</f>
        <v>0</v>
      </c>
      <c r="D28" s="22">
        <f>[1]PH!D28</f>
        <v>0</v>
      </c>
      <c r="E28" s="22">
        <f>[1]PH!E28</f>
        <v>0</v>
      </c>
      <c r="F28" s="22">
        <f>[1]PH!F28</f>
        <v>0</v>
      </c>
      <c r="G28" s="22">
        <f>[1]PH!G28</f>
        <v>0</v>
      </c>
      <c r="H28" s="22">
        <f>[1]PH!H28</f>
        <v>0</v>
      </c>
      <c r="I28" s="22">
        <f>[1]PH!I28</f>
        <v>0</v>
      </c>
      <c r="J28" s="22">
        <f>[1]PH!J28</f>
        <v>0</v>
      </c>
      <c r="K28" s="22">
        <f>[1]PH!K28</f>
        <v>0</v>
      </c>
      <c r="L28" s="22">
        <f>[1]PH!L28</f>
        <v>0</v>
      </c>
      <c r="M28" s="22">
        <f>[1]PH!M28</f>
        <v>0</v>
      </c>
      <c r="N28" s="22">
        <f>[1]PH!N28</f>
        <v>0</v>
      </c>
      <c r="O28" s="22">
        <f>[1]PH!O28</f>
        <v>0</v>
      </c>
      <c r="P28" s="22">
        <f>[1]PH!P28</f>
        <v>0</v>
      </c>
      <c r="Q28" s="23">
        <f>[1]PH!Q28</f>
        <v>0</v>
      </c>
    </row>
    <row r="29" spans="2:17" ht="27.75" customHeight="1" x14ac:dyDescent="0.3">
      <c r="B29" s="8" t="s">
        <v>63</v>
      </c>
      <c r="C29" s="22">
        <f>[1]PH!C29</f>
        <v>0</v>
      </c>
      <c r="D29" s="22">
        <f>[1]PH!D29</f>
        <v>0</v>
      </c>
      <c r="E29" s="22">
        <f>[1]PH!E29</f>
        <v>0</v>
      </c>
      <c r="F29" s="22">
        <f>[1]PH!F29</f>
        <v>0</v>
      </c>
      <c r="G29" s="22">
        <f>[1]PH!G29</f>
        <v>0</v>
      </c>
      <c r="H29" s="22">
        <f>[1]PH!H29</f>
        <v>0</v>
      </c>
      <c r="I29" s="22">
        <f>[1]PH!I29</f>
        <v>0</v>
      </c>
      <c r="J29" s="22">
        <f>[1]PH!J29</f>
        <v>0</v>
      </c>
      <c r="K29" s="22">
        <f>[1]PH!K29</f>
        <v>0</v>
      </c>
      <c r="L29" s="22">
        <f>[1]PH!L29</f>
        <v>0</v>
      </c>
      <c r="M29" s="22">
        <f>[1]PH!M29</f>
        <v>0</v>
      </c>
      <c r="N29" s="22">
        <f>[1]PH!N29</f>
        <v>0</v>
      </c>
      <c r="O29" s="22">
        <f>[1]PH!O29</f>
        <v>0</v>
      </c>
      <c r="P29" s="22">
        <f>[1]PH!P29</f>
        <v>0</v>
      </c>
      <c r="Q29" s="23">
        <f>[1]PH!Q29</f>
        <v>0</v>
      </c>
    </row>
    <row r="30" spans="2:17" ht="27.75" customHeight="1" x14ac:dyDescent="0.3">
      <c r="B30" s="8" t="s">
        <v>64</v>
      </c>
      <c r="C30" s="22">
        <f>[1]PH!C30</f>
        <v>0</v>
      </c>
      <c r="D30" s="22">
        <f>[1]PH!D30</f>
        <v>0</v>
      </c>
      <c r="E30" s="22">
        <f>[1]PH!E30</f>
        <v>0</v>
      </c>
      <c r="F30" s="22">
        <f>[1]PH!F30</f>
        <v>0</v>
      </c>
      <c r="G30" s="22">
        <f>[1]PH!G30</f>
        <v>0</v>
      </c>
      <c r="H30" s="22">
        <f>[1]PH!H30</f>
        <v>0</v>
      </c>
      <c r="I30" s="22">
        <f>[1]PH!I30</f>
        <v>0</v>
      </c>
      <c r="J30" s="22">
        <f>[1]PH!J30</f>
        <v>0</v>
      </c>
      <c r="K30" s="22">
        <f>[1]PH!K30</f>
        <v>0</v>
      </c>
      <c r="L30" s="22">
        <f>[1]PH!L30</f>
        <v>0</v>
      </c>
      <c r="M30" s="22">
        <f>[1]PH!M30</f>
        <v>0</v>
      </c>
      <c r="N30" s="22">
        <f>[1]PH!N30</f>
        <v>0</v>
      </c>
      <c r="O30" s="22">
        <f>[1]PH!O30</f>
        <v>0</v>
      </c>
      <c r="P30" s="22">
        <f>[1]PH!P30</f>
        <v>0</v>
      </c>
      <c r="Q30" s="23">
        <f>[1]PH!Q30</f>
        <v>0</v>
      </c>
    </row>
    <row r="31" spans="2:17" ht="27.75" customHeight="1" x14ac:dyDescent="0.25">
      <c r="B31" s="64" t="s">
        <v>45</v>
      </c>
      <c r="C31" s="67">
        <f t="shared" ref="C31:Q31" si="0">SUM(C6:C30)</f>
        <v>22911</v>
      </c>
      <c r="D31" s="67">
        <f t="shared" si="0"/>
        <v>0</v>
      </c>
      <c r="E31" s="67">
        <f t="shared" si="0"/>
        <v>0</v>
      </c>
      <c r="F31" s="67">
        <f t="shared" si="0"/>
        <v>0</v>
      </c>
      <c r="G31" s="67">
        <f t="shared" si="0"/>
        <v>0</v>
      </c>
      <c r="H31" s="67">
        <f t="shared" si="0"/>
        <v>0</v>
      </c>
      <c r="I31" s="67">
        <f t="shared" si="0"/>
        <v>0</v>
      </c>
      <c r="J31" s="67">
        <f t="shared" si="0"/>
        <v>0</v>
      </c>
      <c r="K31" s="67">
        <f t="shared" si="0"/>
        <v>0</v>
      </c>
      <c r="L31" s="67">
        <f t="shared" si="0"/>
        <v>0</v>
      </c>
      <c r="M31" s="67">
        <f t="shared" si="0"/>
        <v>0</v>
      </c>
      <c r="N31" s="67">
        <f t="shared" si="0"/>
        <v>0</v>
      </c>
      <c r="O31" s="67">
        <f t="shared" si="0"/>
        <v>0</v>
      </c>
      <c r="P31" s="67">
        <f t="shared" si="0"/>
        <v>0</v>
      </c>
      <c r="Q31" s="67">
        <f t="shared" si="0"/>
        <v>22911</v>
      </c>
    </row>
    <row r="32" spans="2:17" ht="27.75" customHeight="1" x14ac:dyDescent="0.25">
      <c r="B32" s="233" t="s">
        <v>46</v>
      </c>
      <c r="C32" s="234"/>
      <c r="D32" s="234"/>
      <c r="E32" s="234"/>
      <c r="F32" s="234"/>
      <c r="G32" s="234"/>
      <c r="H32" s="234"/>
      <c r="I32" s="234"/>
      <c r="J32" s="234"/>
      <c r="K32" s="234"/>
      <c r="L32" s="234"/>
      <c r="M32" s="234"/>
      <c r="N32" s="234"/>
      <c r="O32" s="234"/>
      <c r="P32" s="234"/>
      <c r="Q32" s="235"/>
    </row>
    <row r="33" spans="2:17" ht="27.75" customHeight="1" x14ac:dyDescent="0.3">
      <c r="B33" s="8" t="s">
        <v>47</v>
      </c>
      <c r="C33" s="22">
        <f>[1]PH!C33</f>
        <v>0</v>
      </c>
      <c r="D33" s="22">
        <f>[1]PH!D33</f>
        <v>0</v>
      </c>
      <c r="E33" s="22">
        <f>[1]PH!E33</f>
        <v>0</v>
      </c>
      <c r="F33" s="22">
        <f>[1]PH!F33</f>
        <v>0</v>
      </c>
      <c r="G33" s="22">
        <f>[1]PH!G33</f>
        <v>0</v>
      </c>
      <c r="H33" s="22">
        <f>[1]PH!H33</f>
        <v>0</v>
      </c>
      <c r="I33" s="22">
        <f>[1]PH!I33</f>
        <v>0</v>
      </c>
      <c r="J33" s="22">
        <f>[1]PH!J33</f>
        <v>0</v>
      </c>
      <c r="K33" s="22">
        <f>[1]PH!K33</f>
        <v>0</v>
      </c>
      <c r="L33" s="22">
        <f>[1]PH!L33</f>
        <v>0</v>
      </c>
      <c r="M33" s="22">
        <f>[1]PH!M33</f>
        <v>0</v>
      </c>
      <c r="N33" s="22">
        <f>[1]PH!N33</f>
        <v>0</v>
      </c>
      <c r="O33" s="22">
        <f>[1]PH!O33</f>
        <v>0</v>
      </c>
      <c r="P33" s="22">
        <f>[1]PH!P33</f>
        <v>0</v>
      </c>
      <c r="Q33" s="23">
        <f>[1]PH!Q33</f>
        <v>0</v>
      </c>
    </row>
    <row r="34" spans="2:17" ht="27.75" customHeight="1" x14ac:dyDescent="0.3">
      <c r="B34" s="8" t="s">
        <v>79</v>
      </c>
      <c r="C34" s="22">
        <f>[1]PH!C34</f>
        <v>0</v>
      </c>
      <c r="D34" s="22">
        <f>[1]PH!D34</f>
        <v>0</v>
      </c>
      <c r="E34" s="22">
        <f>[1]PH!E34</f>
        <v>0</v>
      </c>
      <c r="F34" s="22">
        <f>[1]PH!F34</f>
        <v>0</v>
      </c>
      <c r="G34" s="22">
        <f>[1]PH!G34</f>
        <v>0</v>
      </c>
      <c r="H34" s="22">
        <f>[1]PH!H34</f>
        <v>0</v>
      </c>
      <c r="I34" s="22">
        <f>[1]PH!I34</f>
        <v>0</v>
      </c>
      <c r="J34" s="22">
        <f>[1]PH!J34</f>
        <v>0</v>
      </c>
      <c r="K34" s="22">
        <f>[1]PH!K34</f>
        <v>0</v>
      </c>
      <c r="L34" s="22">
        <f>[1]PH!L34</f>
        <v>0</v>
      </c>
      <c r="M34" s="22">
        <f>[1]PH!M34</f>
        <v>0</v>
      </c>
      <c r="N34" s="22">
        <f>[1]PH!N34</f>
        <v>0</v>
      </c>
      <c r="O34" s="22">
        <f>[1]PH!O34</f>
        <v>0</v>
      </c>
      <c r="P34" s="22">
        <f>[1]PH!P34</f>
        <v>0</v>
      </c>
      <c r="Q34" s="23">
        <f>[1]PH!Q34</f>
        <v>0</v>
      </c>
    </row>
    <row r="35" spans="2:17" ht="27.75" customHeight="1" x14ac:dyDescent="0.3">
      <c r="B35" s="8" t="s">
        <v>48</v>
      </c>
      <c r="C35" s="22">
        <f>[1]PH!C35</f>
        <v>0</v>
      </c>
      <c r="D35" s="22">
        <f>[1]PH!D35</f>
        <v>0</v>
      </c>
      <c r="E35" s="22">
        <f>[1]PH!E35</f>
        <v>0</v>
      </c>
      <c r="F35" s="22">
        <f>[1]PH!F35</f>
        <v>0</v>
      </c>
      <c r="G35" s="22">
        <f>[1]PH!G35</f>
        <v>0</v>
      </c>
      <c r="H35" s="22">
        <f>[1]PH!H35</f>
        <v>0</v>
      </c>
      <c r="I35" s="22">
        <f>[1]PH!I35</f>
        <v>0</v>
      </c>
      <c r="J35" s="22">
        <f>[1]PH!J35</f>
        <v>0</v>
      </c>
      <c r="K35" s="22">
        <f>[1]PH!K35</f>
        <v>0</v>
      </c>
      <c r="L35" s="22">
        <f>[1]PH!L35</f>
        <v>0</v>
      </c>
      <c r="M35" s="22">
        <f>[1]PH!M35</f>
        <v>0</v>
      </c>
      <c r="N35" s="22">
        <f>[1]PH!N35</f>
        <v>0</v>
      </c>
      <c r="O35" s="22">
        <f>[1]PH!O35</f>
        <v>0</v>
      </c>
      <c r="P35" s="22">
        <f>[1]PH!P35</f>
        <v>0</v>
      </c>
      <c r="Q35" s="23">
        <f>[1]PH!Q35</f>
        <v>0</v>
      </c>
    </row>
    <row r="36" spans="2:17" ht="27.75" customHeight="1" x14ac:dyDescent="0.25">
      <c r="B36" s="64" t="s">
        <v>45</v>
      </c>
      <c r="C36" s="67">
        <f>SUM(C33:C35)</f>
        <v>0</v>
      </c>
      <c r="D36" s="67">
        <f t="shared" ref="D36:Q36" si="1">SUM(D33:D35)</f>
        <v>0</v>
      </c>
      <c r="E36" s="67">
        <f t="shared" si="1"/>
        <v>0</v>
      </c>
      <c r="F36" s="67">
        <f t="shared" si="1"/>
        <v>0</v>
      </c>
      <c r="G36" s="67">
        <f t="shared" si="1"/>
        <v>0</v>
      </c>
      <c r="H36" s="67">
        <f t="shared" si="1"/>
        <v>0</v>
      </c>
      <c r="I36" s="67">
        <f t="shared" si="1"/>
        <v>0</v>
      </c>
      <c r="J36" s="67">
        <f t="shared" si="1"/>
        <v>0</v>
      </c>
      <c r="K36" s="67">
        <f t="shared" si="1"/>
        <v>0</v>
      </c>
      <c r="L36" s="67">
        <f t="shared" si="1"/>
        <v>0</v>
      </c>
      <c r="M36" s="67">
        <f t="shared" si="1"/>
        <v>0</v>
      </c>
      <c r="N36" s="67">
        <f t="shared" si="1"/>
        <v>0</v>
      </c>
      <c r="O36" s="67">
        <f t="shared" si="1"/>
        <v>0</v>
      </c>
      <c r="P36" s="67">
        <f t="shared" si="1"/>
        <v>0</v>
      </c>
      <c r="Q36" s="67">
        <f t="shared" si="1"/>
        <v>0</v>
      </c>
    </row>
    <row r="37" spans="2:17" x14ac:dyDescent="0.25">
      <c r="B37" s="237" t="s">
        <v>50</v>
      </c>
      <c r="C37" s="237"/>
      <c r="D37" s="237"/>
      <c r="E37" s="237"/>
      <c r="F37" s="237"/>
      <c r="G37" s="237"/>
      <c r="H37" s="237"/>
      <c r="I37" s="237"/>
      <c r="J37" s="237"/>
      <c r="K37" s="237"/>
      <c r="L37" s="237"/>
      <c r="M37" s="237"/>
      <c r="N37" s="237"/>
      <c r="O37" s="237"/>
      <c r="P37" s="237"/>
      <c r="Q37" s="237"/>
    </row>
  </sheetData>
  <sheetProtection algorithmName="SHA-512" hashValue="WhTHZ6B+dLXtP6CkrFxCoPRqx9Ifu4EwOzHY9rjMD9DE9FHeBNbaIu+5GmjK8ULc9iHNMFAS39uEF+uwjPyf+g==" saltValue="kloe58zk9WotcXGyUg6B3g=="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92D050"/>
    <pageSetUpPr fitToPage="1"/>
  </sheetPr>
  <dimension ref="B2:Q37"/>
  <sheetViews>
    <sheetView showGridLines="0" topLeftCell="C10" zoomScale="80" zoomScaleNormal="80" workbookViewId="0">
      <selection activeCell="Q31" sqref="Q31"/>
    </sheetView>
  </sheetViews>
  <sheetFormatPr defaultColWidth="9.140625" defaultRowHeight="18.75" customHeight="1" x14ac:dyDescent="0.25"/>
  <cols>
    <col min="1" max="1" width="13.140625" customWidth="1"/>
    <col min="2" max="2" width="45.140625" bestFit="1" customWidth="1"/>
    <col min="3" max="17" width="20.28515625" customWidth="1"/>
  </cols>
  <sheetData>
    <row r="2" spans="2:17" ht="18.75" customHeight="1" x14ac:dyDescent="0.25">
      <c r="B2" s="6"/>
      <c r="C2" s="6"/>
      <c r="D2" s="6"/>
      <c r="E2" s="6"/>
      <c r="F2" s="6"/>
      <c r="G2" s="6"/>
      <c r="H2" s="6"/>
      <c r="I2" s="6"/>
      <c r="J2" s="6"/>
      <c r="K2" s="6"/>
      <c r="L2" s="6"/>
      <c r="M2" s="6"/>
      <c r="N2" s="6"/>
      <c r="O2" s="6"/>
      <c r="P2" s="6"/>
      <c r="Q2" s="6"/>
    </row>
    <row r="3" spans="2:17" ht="26.25" customHeight="1" x14ac:dyDescent="0.25">
      <c r="B3" s="241" t="s">
        <v>266</v>
      </c>
      <c r="C3" s="241"/>
      <c r="D3" s="241"/>
      <c r="E3" s="241"/>
      <c r="F3" s="241"/>
      <c r="G3" s="241"/>
      <c r="H3" s="241"/>
      <c r="I3" s="241"/>
      <c r="J3" s="241"/>
      <c r="K3" s="241"/>
      <c r="L3" s="241"/>
      <c r="M3" s="241"/>
      <c r="N3" s="241"/>
      <c r="O3" s="241"/>
      <c r="P3" s="241"/>
      <c r="Q3" s="241"/>
    </row>
    <row r="4" spans="2:17" s="130" customFormat="1" ht="30" x14ac:dyDescent="0.25">
      <c r="B4" s="74" t="s">
        <v>0</v>
      </c>
      <c r="C4" s="70" t="s">
        <v>66</v>
      </c>
      <c r="D4" s="70" t="s">
        <v>67</v>
      </c>
      <c r="E4" s="70" t="s">
        <v>68</v>
      </c>
      <c r="F4" s="70" t="s">
        <v>69</v>
      </c>
      <c r="G4" s="70" t="s">
        <v>70</v>
      </c>
      <c r="H4" s="70" t="s">
        <v>87</v>
      </c>
      <c r="I4" s="70" t="s">
        <v>71</v>
      </c>
      <c r="J4" s="70" t="s">
        <v>72</v>
      </c>
      <c r="K4" s="71" t="s">
        <v>73</v>
      </c>
      <c r="L4" s="71" t="s">
        <v>74</v>
      </c>
      <c r="M4" s="77" t="s">
        <v>75</v>
      </c>
      <c r="N4" s="77" t="s">
        <v>2</v>
      </c>
      <c r="O4" s="77" t="s">
        <v>76</v>
      </c>
      <c r="P4" s="77" t="s">
        <v>77</v>
      </c>
      <c r="Q4" s="77" t="s">
        <v>78</v>
      </c>
    </row>
    <row r="5" spans="2:17" ht="32.25" customHeight="1" x14ac:dyDescent="0.25">
      <c r="B5" s="238" t="s">
        <v>16</v>
      </c>
      <c r="C5" s="239"/>
      <c r="D5" s="239"/>
      <c r="E5" s="239"/>
      <c r="F5" s="239"/>
      <c r="G5" s="239"/>
      <c r="H5" s="239"/>
      <c r="I5" s="239"/>
      <c r="J5" s="239"/>
      <c r="K5" s="239"/>
      <c r="L5" s="239"/>
      <c r="M5" s="239"/>
      <c r="N5" s="239"/>
      <c r="O5" s="239"/>
      <c r="P5" s="239"/>
      <c r="Q5" s="240"/>
    </row>
    <row r="6" spans="2:17" ht="32.25" customHeight="1" x14ac:dyDescent="0.3">
      <c r="B6" s="8" t="s">
        <v>51</v>
      </c>
      <c r="C6" s="12">
        <f>[1]PP!C6+[1]DA!C6</f>
        <v>3146094</v>
      </c>
      <c r="D6" s="12">
        <f>[1]PP!D6+[1]DA!D6</f>
        <v>531105</v>
      </c>
      <c r="E6" s="12">
        <f>[1]PP!E6+[1]DA!E6</f>
        <v>531105</v>
      </c>
      <c r="F6" s="12">
        <f>[1]PP!F6+[1]DA!F6</f>
        <v>0</v>
      </c>
      <c r="G6" s="12">
        <f>[1]PP!G6+[1]DA!G6</f>
        <v>463040</v>
      </c>
      <c r="H6" s="12">
        <f>[1]PP!H6+[1]DA!H6</f>
        <v>463040</v>
      </c>
      <c r="I6" s="12">
        <f>[1]PP!I6+[1]DA!I6</f>
        <v>0</v>
      </c>
      <c r="J6" s="12">
        <f>[1]PP!J6+[1]DA!J6</f>
        <v>0</v>
      </c>
      <c r="K6" s="12">
        <f>[1]PP!K6+[1]DA!K6</f>
        <v>0</v>
      </c>
      <c r="L6" s="12">
        <f>[1]PP!L6+[1]DA!L6</f>
        <v>10622</v>
      </c>
      <c r="M6" s="12">
        <f>[1]PP!M6+[1]DA!M6</f>
        <v>27558</v>
      </c>
      <c r="N6" s="12">
        <f>[1]PP!N6+[1]DA!N6</f>
        <v>353167</v>
      </c>
      <c r="O6" s="12">
        <f>[1]PP!O6+[1]DA!O6</f>
        <v>10410</v>
      </c>
      <c r="P6" s="12">
        <f>[1]PP!P6+[1]DA!P6</f>
        <v>38869</v>
      </c>
      <c r="Q6" s="13">
        <f>[1]PP!Q6+[1]DA!Q6</f>
        <v>3479868</v>
      </c>
    </row>
    <row r="7" spans="2:17" ht="32.25" customHeight="1" x14ac:dyDescent="0.3">
      <c r="B7" s="8" t="s">
        <v>144</v>
      </c>
      <c r="C7" s="12">
        <f>[1]PP!C7+[1]DA!C7</f>
        <v>0</v>
      </c>
      <c r="D7" s="12">
        <f>[1]PP!D7+[1]DA!D7</f>
        <v>0</v>
      </c>
      <c r="E7" s="12">
        <f>[1]PP!E7+[1]DA!E7</f>
        <v>0</v>
      </c>
      <c r="F7" s="12">
        <f>[1]PP!F7+[1]DA!F7</f>
        <v>0</v>
      </c>
      <c r="G7" s="12">
        <f>[1]PP!G7+[1]DA!G7</f>
        <v>0</v>
      </c>
      <c r="H7" s="12">
        <f>[1]PP!H7+[1]DA!H7</f>
        <v>0</v>
      </c>
      <c r="I7" s="12">
        <f>[1]PP!I7+[1]DA!I7</f>
        <v>0</v>
      </c>
      <c r="J7" s="12">
        <f>[1]PP!J7+[1]DA!J7</f>
        <v>0</v>
      </c>
      <c r="K7" s="12">
        <f>[1]PP!K7+[1]DA!K7</f>
        <v>0</v>
      </c>
      <c r="L7" s="12">
        <f>[1]PP!L7+[1]DA!L7</f>
        <v>0</v>
      </c>
      <c r="M7" s="12">
        <f>[1]PP!M7+[1]DA!M7</f>
        <v>0</v>
      </c>
      <c r="N7" s="12">
        <f>[1]PP!N7+[1]DA!N7</f>
        <v>0</v>
      </c>
      <c r="O7" s="12">
        <f>[1]PP!O7+[1]DA!O7</f>
        <v>0</v>
      </c>
      <c r="P7" s="12">
        <f>[1]PP!P7+[1]DA!P7</f>
        <v>0</v>
      </c>
      <c r="Q7" s="13">
        <f>[1]PP!Q7+[1]DA!Q7</f>
        <v>0</v>
      </c>
    </row>
    <row r="8" spans="2:17" ht="32.25" customHeight="1" x14ac:dyDescent="0.3">
      <c r="B8" s="8" t="s">
        <v>154</v>
      </c>
      <c r="C8" s="12">
        <f>[1]PP!C8+[1]DA!C8</f>
        <v>27089768</v>
      </c>
      <c r="D8" s="12">
        <f>[1]PP!D8+[1]DA!D8</f>
        <v>8190708</v>
      </c>
      <c r="E8" s="12">
        <f>[1]PP!E8+[1]DA!E8</f>
        <v>8190708</v>
      </c>
      <c r="F8" s="12">
        <f>[1]PP!F8+[1]DA!F8</f>
        <v>0</v>
      </c>
      <c r="G8" s="12">
        <f>[1]PP!G8+[1]DA!G8</f>
        <v>3865311</v>
      </c>
      <c r="H8" s="12">
        <f>[1]PP!H8+[1]DA!H8</f>
        <v>3865311</v>
      </c>
      <c r="I8" s="12">
        <f>[1]PP!I8+[1]DA!I8</f>
        <v>0</v>
      </c>
      <c r="J8" s="12">
        <f>[1]PP!J8+[1]DA!J8</f>
        <v>0</v>
      </c>
      <c r="K8" s="12">
        <f>[1]PP!K8+[1]DA!K8</f>
        <v>0</v>
      </c>
      <c r="L8" s="12">
        <f>[1]PP!L8+[1]DA!L8</f>
        <v>89247</v>
      </c>
      <c r="M8" s="12">
        <f>[1]PP!M8+[1]DA!M8</f>
        <v>517985</v>
      </c>
      <c r="N8" s="12">
        <f>[1]PP!N8+[1]DA!N8</f>
        <v>2194010</v>
      </c>
      <c r="O8" s="12">
        <f>[1]PP!O8+[1]DA!O8</f>
        <v>28785</v>
      </c>
      <c r="P8" s="12">
        <f>[1]PP!P8+[1]DA!P8</f>
        <v>0</v>
      </c>
      <c r="Q8" s="13">
        <f>[1]PP!Q8+[1]DA!Q8</f>
        <v>32973158</v>
      </c>
    </row>
    <row r="9" spans="2:17" ht="32.25" customHeight="1" x14ac:dyDescent="0.3">
      <c r="B9" s="8" t="s">
        <v>52</v>
      </c>
      <c r="C9" s="12">
        <f>[1]PP!C9+[1]DA!C9</f>
        <v>0</v>
      </c>
      <c r="D9" s="12">
        <f>[1]PP!D9+[1]DA!D9</f>
        <v>0</v>
      </c>
      <c r="E9" s="12">
        <f>[1]PP!E9+[1]DA!E9</f>
        <v>0</v>
      </c>
      <c r="F9" s="12">
        <f>[1]PP!F9+[1]DA!F9</f>
        <v>0</v>
      </c>
      <c r="G9" s="12">
        <f>[1]PP!G9+[1]DA!G9</f>
        <v>0</v>
      </c>
      <c r="H9" s="12">
        <f>[1]PP!H9+[1]DA!H9</f>
        <v>0</v>
      </c>
      <c r="I9" s="12">
        <f>[1]PP!I9+[1]DA!I9</f>
        <v>0</v>
      </c>
      <c r="J9" s="12">
        <f>[1]PP!J9+[1]DA!J9</f>
        <v>0</v>
      </c>
      <c r="K9" s="12">
        <f>[1]PP!K9+[1]DA!K9</f>
        <v>0</v>
      </c>
      <c r="L9" s="12">
        <f>[1]PP!L9+[1]DA!L9</f>
        <v>0</v>
      </c>
      <c r="M9" s="12">
        <f>[1]PP!M9+[1]DA!M9</f>
        <v>0</v>
      </c>
      <c r="N9" s="12">
        <f>[1]PP!N9+[1]DA!N9</f>
        <v>0</v>
      </c>
      <c r="O9" s="12">
        <f>[1]PP!O9+[1]DA!O9</f>
        <v>0</v>
      </c>
      <c r="P9" s="12">
        <f>[1]PP!P9+[1]DA!P9</f>
        <v>0</v>
      </c>
      <c r="Q9" s="13">
        <f>[1]PP!Q9+[1]DA!Q9</f>
        <v>0</v>
      </c>
    </row>
    <row r="10" spans="2:17" ht="32.25" customHeight="1" x14ac:dyDescent="0.3">
      <c r="B10" s="8" t="s">
        <v>53</v>
      </c>
      <c r="C10" s="12">
        <f>[1]PP!C10+[1]DA!C10</f>
        <v>-45675</v>
      </c>
      <c r="D10" s="12">
        <f>[1]PP!D10+[1]DA!D10</f>
        <v>981143</v>
      </c>
      <c r="E10" s="12">
        <f>[1]PP!E10+[1]DA!E10</f>
        <v>981143</v>
      </c>
      <c r="F10" s="12">
        <f>[1]PP!F10+[1]DA!F10</f>
        <v>0</v>
      </c>
      <c r="G10" s="12">
        <f>[1]PP!G10+[1]DA!G10</f>
        <v>180032</v>
      </c>
      <c r="H10" s="12">
        <f>[1]PP!H10+[1]DA!H10</f>
        <v>0</v>
      </c>
      <c r="I10" s="12">
        <f>[1]PP!I10+[1]DA!I10</f>
        <v>0</v>
      </c>
      <c r="J10" s="12">
        <f>[1]PP!J10+[1]DA!J10</f>
        <v>0</v>
      </c>
      <c r="K10" s="12">
        <f>[1]PP!K10+[1]DA!K10</f>
        <v>0</v>
      </c>
      <c r="L10" s="12">
        <f>[1]PP!L10+[1]DA!L10</f>
        <v>-6214</v>
      </c>
      <c r="M10" s="12">
        <f>[1]PP!M10+[1]DA!M10</f>
        <v>26553</v>
      </c>
      <c r="N10" s="12">
        <f>[1]PP!N10+[1]DA!N10</f>
        <v>341</v>
      </c>
      <c r="O10" s="12">
        <f>[1]PP!O10+[1]DA!O10</f>
        <v>0</v>
      </c>
      <c r="P10" s="12">
        <f>[1]PP!P10+[1]DA!P10</f>
        <v>0</v>
      </c>
      <c r="Q10" s="13">
        <f>[1]PP!Q10+[1]DA!Q10</f>
        <v>915470</v>
      </c>
    </row>
    <row r="11" spans="2:17" ht="32.25" customHeight="1" x14ac:dyDescent="0.3">
      <c r="B11" s="8" t="s">
        <v>22</v>
      </c>
      <c r="C11" s="12">
        <f>[1]PP!C11+[1]DA!C11</f>
        <v>0</v>
      </c>
      <c r="D11" s="12">
        <f>[1]PP!D11+[1]DA!D11</f>
        <v>0</v>
      </c>
      <c r="E11" s="12">
        <f>[1]PP!E11+[1]DA!E11</f>
        <v>0</v>
      </c>
      <c r="F11" s="12">
        <f>[1]PP!F11+[1]DA!F11</f>
        <v>0</v>
      </c>
      <c r="G11" s="12">
        <f>[1]PP!G11+[1]DA!G11</f>
        <v>0</v>
      </c>
      <c r="H11" s="12">
        <f>[1]PP!H11+[1]DA!H11</f>
        <v>0</v>
      </c>
      <c r="I11" s="12">
        <f>[1]PP!I11+[1]DA!I11</f>
        <v>0</v>
      </c>
      <c r="J11" s="12">
        <f>[1]PP!J11+[1]DA!J11</f>
        <v>0</v>
      </c>
      <c r="K11" s="12">
        <f>[1]PP!K11+[1]DA!K11</f>
        <v>0</v>
      </c>
      <c r="L11" s="12">
        <f>[1]PP!L11+[1]DA!L11</f>
        <v>0</v>
      </c>
      <c r="M11" s="12">
        <f>[1]PP!M11+[1]DA!M11</f>
        <v>0</v>
      </c>
      <c r="N11" s="12">
        <f>[1]PP!N11+[1]DA!N11</f>
        <v>0</v>
      </c>
      <c r="O11" s="12">
        <f>[1]PP!O11+[1]DA!O11</f>
        <v>0</v>
      </c>
      <c r="P11" s="12">
        <f>[1]PP!P11+[1]DA!P11</f>
        <v>0</v>
      </c>
      <c r="Q11" s="13">
        <f>[1]PP!Q11+[1]DA!Q11</f>
        <v>0</v>
      </c>
    </row>
    <row r="12" spans="2:17" ht="32.25" customHeight="1" x14ac:dyDescent="0.3">
      <c r="B12" s="8" t="s">
        <v>54</v>
      </c>
      <c r="C12" s="12">
        <f>[1]PP!C12+[1]DA!C12</f>
        <v>0</v>
      </c>
      <c r="D12" s="12">
        <f>[1]PP!D12+[1]DA!D12</f>
        <v>0</v>
      </c>
      <c r="E12" s="12">
        <f>[1]PP!E12+[1]DA!E12</f>
        <v>0</v>
      </c>
      <c r="F12" s="12">
        <f>[1]PP!F12+[1]DA!F12</f>
        <v>0</v>
      </c>
      <c r="G12" s="12">
        <f>[1]PP!G12+[1]DA!G12</f>
        <v>0</v>
      </c>
      <c r="H12" s="12">
        <f>[1]PP!H12+[1]DA!H12</f>
        <v>0</v>
      </c>
      <c r="I12" s="12">
        <f>[1]PP!I12+[1]DA!I12</f>
        <v>0</v>
      </c>
      <c r="J12" s="12">
        <f>[1]PP!J12+[1]DA!J12</f>
        <v>0</v>
      </c>
      <c r="K12" s="12">
        <f>[1]PP!K12+[1]DA!K12</f>
        <v>0</v>
      </c>
      <c r="L12" s="12">
        <f>[1]PP!L12+[1]DA!L12</f>
        <v>0</v>
      </c>
      <c r="M12" s="12">
        <f>[1]PP!M12+[1]DA!M12</f>
        <v>0</v>
      </c>
      <c r="N12" s="12">
        <f>[1]PP!N12+[1]DA!N12</f>
        <v>0</v>
      </c>
      <c r="O12" s="12">
        <f>[1]PP!O12+[1]DA!O12</f>
        <v>0</v>
      </c>
      <c r="P12" s="12">
        <f>[1]PP!P12+[1]DA!P12</f>
        <v>0</v>
      </c>
      <c r="Q12" s="13">
        <f>[1]PP!Q12+[1]DA!Q12</f>
        <v>0</v>
      </c>
    </row>
    <row r="13" spans="2:17" ht="32.25" customHeight="1" x14ac:dyDescent="0.3">
      <c r="B13" s="8" t="s">
        <v>55</v>
      </c>
      <c r="C13" s="12">
        <f>[1]PP!C13+[1]DA!C13</f>
        <v>5696989</v>
      </c>
      <c r="D13" s="12">
        <f>[1]PP!D13+[1]DA!D13</f>
        <v>1634869</v>
      </c>
      <c r="E13" s="12">
        <f>[1]PP!E13+[1]DA!E13</f>
        <v>1634869</v>
      </c>
      <c r="F13" s="12">
        <f>[1]PP!F13+[1]DA!F13</f>
        <v>0</v>
      </c>
      <c r="G13" s="12">
        <f>[1]PP!G13+[1]DA!G13</f>
        <v>497402</v>
      </c>
      <c r="H13" s="12">
        <f>[1]PP!H13+[1]DA!H13</f>
        <v>497402</v>
      </c>
      <c r="I13" s="12">
        <f>[1]PP!I13+[1]DA!I13</f>
        <v>0</v>
      </c>
      <c r="J13" s="12">
        <f>[1]PP!J13+[1]DA!J13</f>
        <v>0</v>
      </c>
      <c r="K13" s="12">
        <f>[1]PP!K13+[1]DA!K13</f>
        <v>0</v>
      </c>
      <c r="L13" s="12">
        <f>[1]PP!L13+[1]DA!L13</f>
        <v>8984</v>
      </c>
      <c r="M13" s="12">
        <f>[1]PP!M13+[1]DA!M13</f>
        <v>56839</v>
      </c>
      <c r="N13" s="12">
        <f>[1]PP!N13+[1]DA!N13</f>
        <v>736393</v>
      </c>
      <c r="O13" s="12">
        <f>[1]PP!O13+[1]DA!O13</f>
        <v>0</v>
      </c>
      <c r="P13" s="12">
        <f>[1]PP!P13+[1]DA!P13</f>
        <v>0</v>
      </c>
      <c r="Q13" s="13">
        <f>[1]PP!Q13+[1]DA!Q13</f>
        <v>7505025</v>
      </c>
    </row>
    <row r="14" spans="2:17" ht="32.25" customHeight="1" x14ac:dyDescent="0.3">
      <c r="B14" s="8" t="s">
        <v>56</v>
      </c>
      <c r="C14" s="12">
        <f>[1]PP!C14+[1]DA!C14</f>
        <v>9332</v>
      </c>
      <c r="D14" s="12">
        <f>[1]PP!D14+[1]DA!D14</f>
        <v>22765</v>
      </c>
      <c r="E14" s="12">
        <f>[1]PP!E14+[1]DA!E14</f>
        <v>22765</v>
      </c>
      <c r="F14" s="12">
        <f>[1]PP!F14+[1]DA!F14</f>
        <v>0</v>
      </c>
      <c r="G14" s="12">
        <f>[1]PP!G14+[1]DA!G14</f>
        <v>0</v>
      </c>
      <c r="H14" s="12">
        <f>[1]PP!H14+[1]DA!H14</f>
        <v>0</v>
      </c>
      <c r="I14" s="12">
        <f>[1]PP!I14+[1]DA!I14</f>
        <v>0</v>
      </c>
      <c r="J14" s="12">
        <f>[1]PP!J14+[1]DA!J14</f>
        <v>0</v>
      </c>
      <c r="K14" s="12">
        <f>[1]PP!K14+[1]DA!K14</f>
        <v>0</v>
      </c>
      <c r="L14" s="12">
        <f>[1]PP!L14+[1]DA!L14</f>
        <v>0</v>
      </c>
      <c r="M14" s="12">
        <f>[1]PP!M14+[1]DA!M14</f>
        <v>116</v>
      </c>
      <c r="N14" s="12">
        <f>[1]PP!N14+[1]DA!N14</f>
        <v>108</v>
      </c>
      <c r="O14" s="12">
        <f>[1]PP!O14+[1]DA!O14</f>
        <v>2</v>
      </c>
      <c r="P14" s="12">
        <f>[1]PP!P14+[1]DA!P14</f>
        <v>0</v>
      </c>
      <c r="Q14" s="13">
        <f>[1]PP!Q14+[1]DA!Q14</f>
        <v>32087</v>
      </c>
    </row>
    <row r="15" spans="2:17" ht="32.25" customHeight="1" x14ac:dyDescent="0.3">
      <c r="B15" s="8" t="s">
        <v>57</v>
      </c>
      <c r="C15" s="12">
        <f>[1]PP!C15+[1]DA!C15</f>
        <v>42457806</v>
      </c>
      <c r="D15" s="12">
        <f>[1]PP!D15+[1]DA!D15</f>
        <v>8242547</v>
      </c>
      <c r="E15" s="12">
        <f>[1]PP!E15+[1]DA!E15</f>
        <v>8242547</v>
      </c>
      <c r="F15" s="12">
        <f>[1]PP!F15+[1]DA!F15</f>
        <v>0</v>
      </c>
      <c r="G15" s="12">
        <f>[1]PP!G15+[1]DA!G15</f>
        <v>0</v>
      </c>
      <c r="H15" s="12">
        <f>[1]PP!H15+[1]DA!H15</f>
        <v>0</v>
      </c>
      <c r="I15" s="12">
        <f>[1]PP!I15+[1]DA!I15</f>
        <v>4813573</v>
      </c>
      <c r="J15" s="12">
        <f>[1]PP!J15+[1]DA!J15</f>
        <v>0</v>
      </c>
      <c r="K15" s="12">
        <f>[1]PP!K15+[1]DA!K15</f>
        <v>0</v>
      </c>
      <c r="L15" s="12">
        <f>[1]PP!L15+[1]DA!L15</f>
        <v>87499</v>
      </c>
      <c r="M15" s="12">
        <f>[1]PP!M15+[1]DA!M15</f>
        <v>341699</v>
      </c>
      <c r="N15" s="12">
        <f>[1]PP!N15+[1]DA!N15</f>
        <v>4656431</v>
      </c>
      <c r="O15" s="12">
        <f>[1]PP!O15+[1]DA!O15</f>
        <v>0</v>
      </c>
      <c r="P15" s="12">
        <f>[1]PP!P15+[1]DA!P15</f>
        <v>200000</v>
      </c>
      <c r="Q15" s="13">
        <f>[1]PP!Q15+[1]DA!Q15</f>
        <v>49914014</v>
      </c>
    </row>
    <row r="16" spans="2:17" ht="32.25" customHeight="1" x14ac:dyDescent="0.3">
      <c r="B16" s="8" t="s">
        <v>58</v>
      </c>
      <c r="C16" s="12">
        <f>[1]PP!C16+[1]DA!C16</f>
        <v>41262186</v>
      </c>
      <c r="D16" s="12">
        <f>[1]PP!D16+[1]DA!D16</f>
        <v>7609803</v>
      </c>
      <c r="E16" s="12">
        <f>[1]PP!E16+[1]DA!E16</f>
        <v>7609803</v>
      </c>
      <c r="F16" s="12">
        <f>[1]PP!F16+[1]DA!F16</f>
        <v>0</v>
      </c>
      <c r="G16" s="12">
        <f>[1]PP!G16+[1]DA!G16</f>
        <v>5699022</v>
      </c>
      <c r="H16" s="12">
        <f>[1]PP!H16+[1]DA!H16</f>
        <v>5678517</v>
      </c>
      <c r="I16" s="12">
        <f>[1]PP!I16+[1]DA!I16</f>
        <v>0</v>
      </c>
      <c r="J16" s="12">
        <f>[1]PP!J16+[1]DA!J16</f>
        <v>0</v>
      </c>
      <c r="K16" s="12">
        <f>[1]PP!K16+[1]DA!K16</f>
        <v>0</v>
      </c>
      <c r="L16" s="12">
        <f>[1]PP!L16+[1]DA!L16</f>
        <v>63792</v>
      </c>
      <c r="M16" s="12">
        <f>[1]PP!M16+[1]DA!M16</f>
        <v>315401</v>
      </c>
      <c r="N16" s="12">
        <f>[1]PP!N16+[1]DA!N16</f>
        <v>3915792</v>
      </c>
      <c r="O16" s="12">
        <f>[1]PP!O16+[1]DA!O16</f>
        <v>18260</v>
      </c>
      <c r="P16" s="12">
        <f>[1]PP!P16+[1]DA!P16</f>
        <v>419807</v>
      </c>
      <c r="Q16" s="13">
        <f>[1]PP!Q16+[1]DA!Q16</f>
        <v>46292004</v>
      </c>
    </row>
    <row r="17" spans="2:17" ht="32.25" customHeight="1" x14ac:dyDescent="0.3">
      <c r="B17" s="8" t="s">
        <v>59</v>
      </c>
      <c r="C17" s="12">
        <f>[1]PP!C17+[1]DA!C17</f>
        <v>21760403</v>
      </c>
      <c r="D17" s="12">
        <f>[1]PP!D17+[1]DA!D17</f>
        <v>3624327</v>
      </c>
      <c r="E17" s="12">
        <f>[1]PP!E17+[1]DA!E17</f>
        <v>3624327</v>
      </c>
      <c r="F17" s="12">
        <f>[1]PP!F17+[1]DA!F17</f>
        <v>0</v>
      </c>
      <c r="G17" s="12">
        <f>[1]PP!G17+[1]DA!G17</f>
        <v>4400756</v>
      </c>
      <c r="H17" s="12">
        <f>[1]PP!H17+[1]DA!H17</f>
        <v>4399670</v>
      </c>
      <c r="I17" s="12">
        <f>[1]PP!I17+[1]DA!I17</f>
        <v>0</v>
      </c>
      <c r="J17" s="12">
        <f>[1]PP!J17+[1]DA!J17</f>
        <v>0</v>
      </c>
      <c r="K17" s="12">
        <f>[1]PP!K17+[1]DA!K17</f>
        <v>0</v>
      </c>
      <c r="L17" s="12">
        <f>[1]PP!L17+[1]DA!L17</f>
        <v>44551</v>
      </c>
      <c r="M17" s="12">
        <f>[1]PP!M17+[1]DA!M17</f>
        <v>108970</v>
      </c>
      <c r="N17" s="12">
        <f>[1]PP!N17+[1]DA!N17</f>
        <v>2545284</v>
      </c>
      <c r="O17" s="12">
        <f>[1]PP!O17+[1]DA!O17</f>
        <v>0</v>
      </c>
      <c r="P17" s="12">
        <f>[1]PP!P17+[1]DA!P17</f>
        <v>0</v>
      </c>
      <c r="Q17" s="13">
        <f>[1]PP!Q17+[1]DA!Q17</f>
        <v>23376824</v>
      </c>
    </row>
    <row r="18" spans="2:17" ht="32.25" customHeight="1" x14ac:dyDescent="0.3">
      <c r="B18" s="8" t="s">
        <v>133</v>
      </c>
      <c r="C18" s="12">
        <f>[1]PP!C18+[1]DA!C18</f>
        <v>65333</v>
      </c>
      <c r="D18" s="12">
        <f>[1]PP!D18+[1]DA!D18</f>
        <v>71179</v>
      </c>
      <c r="E18" s="12">
        <f>[1]PP!E18+[1]DA!E18</f>
        <v>71179</v>
      </c>
      <c r="F18" s="12">
        <f>[1]PP!F18+[1]DA!F18</f>
        <v>0</v>
      </c>
      <c r="G18" s="12">
        <f>[1]PP!G18+[1]DA!G18</f>
        <v>33515</v>
      </c>
      <c r="H18" s="12">
        <f>[1]PP!H18+[1]DA!H18</f>
        <v>33515</v>
      </c>
      <c r="I18" s="12">
        <f>[1]PP!I18+[1]DA!I18</f>
        <v>0</v>
      </c>
      <c r="J18" s="12">
        <f>[1]PP!J18+[1]DA!J18</f>
        <v>0</v>
      </c>
      <c r="K18" s="12">
        <f>[1]PP!K18+[1]DA!K18</f>
        <v>0</v>
      </c>
      <c r="L18" s="12">
        <f>[1]PP!L18+[1]DA!L18</f>
        <v>0</v>
      </c>
      <c r="M18" s="12">
        <f>[1]PP!M18+[1]DA!M18</f>
        <v>1725</v>
      </c>
      <c r="N18" s="12">
        <f>[1]PP!N18+[1]DA!N18</f>
        <v>10709</v>
      </c>
      <c r="O18" s="12">
        <f>[1]PP!O18+[1]DA!O18</f>
        <v>0</v>
      </c>
      <c r="P18" s="12">
        <f>[1]PP!P18+[1]DA!P18</f>
        <v>0</v>
      </c>
      <c r="Q18" s="13">
        <f>[1]PP!Q18+[1]DA!Q18</f>
        <v>111982</v>
      </c>
    </row>
    <row r="19" spans="2:17" ht="32.25" customHeight="1" x14ac:dyDescent="0.3">
      <c r="B19" s="8" t="s">
        <v>138</v>
      </c>
      <c r="C19" s="12">
        <f>[1]PP!C19+[1]DA!C19</f>
        <v>10139106</v>
      </c>
      <c r="D19" s="12">
        <f>[1]PP!D19+[1]DA!D19</f>
        <v>1178199</v>
      </c>
      <c r="E19" s="12">
        <f>[1]PP!E19+[1]DA!E19</f>
        <v>1178199</v>
      </c>
      <c r="F19" s="12">
        <f>[1]PP!F19+[1]DA!F19</f>
        <v>0</v>
      </c>
      <c r="G19" s="12">
        <f>[1]PP!G19+[1]DA!G19</f>
        <v>2595074</v>
      </c>
      <c r="H19" s="12">
        <f>[1]PP!H19+[1]DA!H19</f>
        <v>2595074</v>
      </c>
      <c r="I19" s="12">
        <f>[1]PP!I19+[1]DA!I19</f>
        <v>0</v>
      </c>
      <c r="J19" s="12">
        <f>[1]PP!J19+[1]DA!J19</f>
        <v>0</v>
      </c>
      <c r="K19" s="12">
        <f>[1]PP!K19+[1]DA!K19</f>
        <v>0</v>
      </c>
      <c r="L19" s="12">
        <f>[1]PP!L19+[1]DA!L19</f>
        <v>13846</v>
      </c>
      <c r="M19" s="12">
        <f>[1]PP!M19+[1]DA!M19</f>
        <v>325754</v>
      </c>
      <c r="N19" s="12">
        <f>[1]PP!N19+[1]DA!N19</f>
        <v>453492</v>
      </c>
      <c r="O19" s="12">
        <f>[1]PP!O19+[1]DA!O19</f>
        <v>0</v>
      </c>
      <c r="P19" s="12">
        <f>[1]PP!P19+[1]DA!P19</f>
        <v>0</v>
      </c>
      <c r="Q19" s="13">
        <f>[1]PP!Q19+[1]DA!Q19</f>
        <v>8836122</v>
      </c>
    </row>
    <row r="20" spans="2:17" ht="32.25" customHeight="1" x14ac:dyDescent="0.3">
      <c r="B20" s="8" t="s">
        <v>35</v>
      </c>
      <c r="C20" s="12">
        <f>[1]PP!C20+[1]DA!C20</f>
        <v>3122871</v>
      </c>
      <c r="D20" s="12">
        <f>[1]PP!D20+[1]DA!D20</f>
        <v>366621</v>
      </c>
      <c r="E20" s="12">
        <f>[1]PP!E20+[1]DA!E20</f>
        <v>366621</v>
      </c>
      <c r="F20" s="12">
        <f>[1]PP!F20+[1]DA!F20</f>
        <v>0</v>
      </c>
      <c r="G20" s="12">
        <f>[1]PP!G20+[1]DA!G20</f>
        <v>233631</v>
      </c>
      <c r="H20" s="12">
        <f>[1]PP!H20+[1]DA!H20</f>
        <v>233631</v>
      </c>
      <c r="I20" s="12">
        <f>[1]PP!I20+[1]DA!I20</f>
        <v>0</v>
      </c>
      <c r="J20" s="12">
        <f>[1]PP!J20+[1]DA!J20</f>
        <v>0</v>
      </c>
      <c r="K20" s="12">
        <f>[1]PP!K20+[1]DA!K20</f>
        <v>0</v>
      </c>
      <c r="L20" s="12">
        <f>[1]PP!L20+[1]DA!L20</f>
        <v>1595</v>
      </c>
      <c r="M20" s="12">
        <f>[1]PP!M20+[1]DA!M20</f>
        <v>28099</v>
      </c>
      <c r="N20" s="12">
        <f>[1]PP!N20+[1]DA!N20</f>
        <v>261263</v>
      </c>
      <c r="O20" s="12">
        <f>[1]PP!O20+[1]DA!O20</f>
        <v>0</v>
      </c>
      <c r="P20" s="12">
        <f>[1]PP!P20+[1]DA!P20</f>
        <v>0</v>
      </c>
      <c r="Q20" s="13">
        <f>[1]PP!Q20+[1]DA!Q20</f>
        <v>3487431</v>
      </c>
    </row>
    <row r="21" spans="2:17" ht="32.25" customHeight="1" x14ac:dyDescent="0.3">
      <c r="B21" s="58" t="s">
        <v>199</v>
      </c>
      <c r="C21" s="12">
        <f>[1]PP!C21+[1]DA!C21</f>
        <v>0</v>
      </c>
      <c r="D21" s="12">
        <f>[1]PP!D21+[1]DA!D21</f>
        <v>0</v>
      </c>
      <c r="E21" s="12">
        <f>[1]PP!E21+[1]DA!E21</f>
        <v>0</v>
      </c>
      <c r="F21" s="12">
        <f>[1]PP!F21+[1]DA!F21</f>
        <v>0</v>
      </c>
      <c r="G21" s="12">
        <f>[1]PP!G21+[1]DA!G21</f>
        <v>0</v>
      </c>
      <c r="H21" s="12">
        <f>[1]PP!H21+[1]DA!H21</f>
        <v>0</v>
      </c>
      <c r="I21" s="12">
        <f>[1]PP!I21+[1]DA!I21</f>
        <v>0</v>
      </c>
      <c r="J21" s="12">
        <f>[1]PP!J21+[1]DA!J21</f>
        <v>0</v>
      </c>
      <c r="K21" s="12">
        <f>[1]PP!K21+[1]DA!K21</f>
        <v>0</v>
      </c>
      <c r="L21" s="12">
        <f>[1]PP!L21+[1]DA!L21</f>
        <v>0</v>
      </c>
      <c r="M21" s="12">
        <f>[1]PP!M21+[1]DA!M21</f>
        <v>0</v>
      </c>
      <c r="N21" s="12">
        <f>[1]PP!N21+[1]DA!N21</f>
        <v>0</v>
      </c>
      <c r="O21" s="12">
        <f>[1]PP!O21+[1]DA!O21</f>
        <v>0</v>
      </c>
      <c r="P21" s="12">
        <f>[1]PP!P21+[1]DA!P21</f>
        <v>0</v>
      </c>
      <c r="Q21" s="13">
        <f>[1]PP!Q21+[1]DA!Q21</f>
        <v>0</v>
      </c>
    </row>
    <row r="22" spans="2:17" ht="32.25" customHeight="1" x14ac:dyDescent="0.3">
      <c r="B22" s="8" t="s">
        <v>60</v>
      </c>
      <c r="C22" s="12">
        <f>[1]PP!C22+[1]DA!C22</f>
        <v>0</v>
      </c>
      <c r="D22" s="12">
        <f>[1]PP!D22+[1]DA!D22</f>
        <v>0</v>
      </c>
      <c r="E22" s="12">
        <f>[1]PP!E22+[1]DA!E22</f>
        <v>0</v>
      </c>
      <c r="F22" s="12">
        <f>[1]PP!F22+[1]DA!F22</f>
        <v>0</v>
      </c>
      <c r="G22" s="12">
        <f>[1]PP!G22+[1]DA!G22</f>
        <v>0</v>
      </c>
      <c r="H22" s="12">
        <f>[1]PP!H22+[1]DA!H22</f>
        <v>0</v>
      </c>
      <c r="I22" s="12">
        <f>[1]PP!I22+[1]DA!I22</f>
        <v>0</v>
      </c>
      <c r="J22" s="12">
        <f>[1]PP!J22+[1]DA!J22</f>
        <v>0</v>
      </c>
      <c r="K22" s="12">
        <f>[1]PP!K22+[1]DA!K22</f>
        <v>0</v>
      </c>
      <c r="L22" s="12">
        <f>[1]PP!L22+[1]DA!L22</f>
        <v>0</v>
      </c>
      <c r="M22" s="12">
        <f>[1]PP!M22+[1]DA!M22</f>
        <v>0</v>
      </c>
      <c r="N22" s="12">
        <f>[1]PP!N22+[1]DA!N22</f>
        <v>0</v>
      </c>
      <c r="O22" s="12">
        <f>[1]PP!O22+[1]DA!O22</f>
        <v>0</v>
      </c>
      <c r="P22" s="12">
        <f>[1]PP!P22+[1]DA!P22</f>
        <v>0</v>
      </c>
      <c r="Q22" s="13">
        <f>[1]PP!Q22+[1]DA!Q22</f>
        <v>0</v>
      </c>
    </row>
    <row r="23" spans="2:17" ht="32.25" customHeight="1" x14ac:dyDescent="0.3">
      <c r="B23" s="8" t="s">
        <v>61</v>
      </c>
      <c r="C23" s="12">
        <f>[1]PP!C23+[1]DA!C23</f>
        <v>272667</v>
      </c>
      <c r="D23" s="12">
        <f>[1]PP!D23+[1]DA!D23</f>
        <v>216927</v>
      </c>
      <c r="E23" s="12">
        <f>[1]PP!E23+[1]DA!E23</f>
        <v>216927</v>
      </c>
      <c r="F23" s="12">
        <f>[1]PP!F23+[1]DA!F23</f>
        <v>0</v>
      </c>
      <c r="G23" s="12">
        <f>[1]PP!G23+[1]DA!G23</f>
        <v>0</v>
      </c>
      <c r="H23" s="12">
        <f>[1]PP!H23+[1]DA!H23</f>
        <v>0</v>
      </c>
      <c r="I23" s="12">
        <f>[1]PP!I23+[1]DA!I23</f>
        <v>0</v>
      </c>
      <c r="J23" s="12">
        <f>[1]PP!J23+[1]DA!J23</f>
        <v>0</v>
      </c>
      <c r="K23" s="12">
        <f>[1]PP!K23+[1]DA!K23</f>
        <v>0</v>
      </c>
      <c r="L23" s="12">
        <f>[1]PP!L23+[1]DA!L23</f>
        <v>0</v>
      </c>
      <c r="M23" s="12">
        <f>[1]PP!M23+[1]DA!M23</f>
        <v>0</v>
      </c>
      <c r="N23" s="12">
        <f>[1]PP!N23+[1]DA!N23</f>
        <v>0</v>
      </c>
      <c r="O23" s="12">
        <f>[1]PP!O23+[1]DA!O23</f>
        <v>0</v>
      </c>
      <c r="P23" s="12">
        <f>[1]PP!P23+[1]DA!P23</f>
        <v>0</v>
      </c>
      <c r="Q23" s="13">
        <f>[1]PP!Q23+[1]DA!Q23</f>
        <v>489594</v>
      </c>
    </row>
    <row r="24" spans="2:17" ht="32.25" customHeight="1" x14ac:dyDescent="0.3">
      <c r="B24" s="8" t="s">
        <v>136</v>
      </c>
      <c r="C24" s="12">
        <f>[1]PP!C24+[1]DA!C24</f>
        <v>0</v>
      </c>
      <c r="D24" s="12">
        <f>[1]PP!D24+[1]DA!D24</f>
        <v>0</v>
      </c>
      <c r="E24" s="12">
        <f>[1]PP!E24+[1]DA!E24</f>
        <v>0</v>
      </c>
      <c r="F24" s="12">
        <f>[1]PP!F24+[1]DA!F24</f>
        <v>0</v>
      </c>
      <c r="G24" s="12">
        <f>[1]PP!G24+[1]DA!G24</f>
        <v>0</v>
      </c>
      <c r="H24" s="12">
        <f>[1]PP!H24+[1]DA!H24</f>
        <v>0</v>
      </c>
      <c r="I24" s="12">
        <f>[1]PP!I24+[1]DA!I24</f>
        <v>0</v>
      </c>
      <c r="J24" s="12">
        <f>[1]PP!J24+[1]DA!J24</f>
        <v>0</v>
      </c>
      <c r="K24" s="12">
        <f>[1]PP!K24+[1]DA!K24</f>
        <v>0</v>
      </c>
      <c r="L24" s="12">
        <f>[1]PP!L24+[1]DA!L24</f>
        <v>0</v>
      </c>
      <c r="M24" s="12">
        <f>[1]PP!M24+[1]DA!M24</f>
        <v>0</v>
      </c>
      <c r="N24" s="12">
        <f>[1]PP!N24+[1]DA!N24</f>
        <v>0</v>
      </c>
      <c r="O24" s="12">
        <f>[1]PP!O24+[1]DA!O24</f>
        <v>0</v>
      </c>
      <c r="P24" s="12">
        <f>[1]PP!P24+[1]DA!P24</f>
        <v>0</v>
      </c>
      <c r="Q24" s="13">
        <f>[1]PP!Q24+[1]DA!Q24</f>
        <v>0</v>
      </c>
    </row>
    <row r="25" spans="2:17" ht="32.25" customHeight="1" x14ac:dyDescent="0.3">
      <c r="B25" s="8" t="s">
        <v>137</v>
      </c>
      <c r="C25" s="12">
        <f>[1]PP!C25+[1]DA!C25</f>
        <v>866049</v>
      </c>
      <c r="D25" s="12">
        <f>[1]PP!D25+[1]DA!D25</f>
        <v>17977</v>
      </c>
      <c r="E25" s="12">
        <f>[1]PP!E25+[1]DA!E25</f>
        <v>17977</v>
      </c>
      <c r="F25" s="12">
        <f>[1]PP!F25+[1]DA!F25</f>
        <v>0</v>
      </c>
      <c r="G25" s="12">
        <f>[1]PP!G25+[1]DA!G25</f>
        <v>286543</v>
      </c>
      <c r="H25" s="12">
        <f>[1]PP!H25+[1]DA!H25</f>
        <v>286543</v>
      </c>
      <c r="I25" s="12">
        <f>[1]PP!I25+[1]DA!I25</f>
        <v>0</v>
      </c>
      <c r="J25" s="12">
        <f>[1]PP!J25+[1]DA!J25</f>
        <v>0</v>
      </c>
      <c r="K25" s="12">
        <f>[1]PP!K25+[1]DA!K25</f>
        <v>0</v>
      </c>
      <c r="L25" s="12">
        <f>[1]PP!L25+[1]DA!L25</f>
        <v>0</v>
      </c>
      <c r="M25" s="12">
        <f>[1]PP!M25+[1]DA!M25</f>
        <v>12847</v>
      </c>
      <c r="N25" s="12">
        <f>[1]PP!N25+[1]DA!N25</f>
        <v>68298</v>
      </c>
      <c r="O25" s="12">
        <f>[1]PP!O25+[1]DA!O25</f>
        <v>2849</v>
      </c>
      <c r="P25" s="12">
        <f>[1]PP!P25+[1]DA!P25</f>
        <v>0</v>
      </c>
      <c r="Q25" s="13">
        <f>[1]PP!Q25+[1]DA!Q25</f>
        <v>650084</v>
      </c>
    </row>
    <row r="26" spans="2:17" ht="32.25" customHeight="1" x14ac:dyDescent="0.3">
      <c r="B26" s="8" t="s">
        <v>155</v>
      </c>
      <c r="C26" s="12">
        <f>[1]PP!C26+[1]DA!C26</f>
        <v>1435210</v>
      </c>
      <c r="D26" s="12">
        <f>[1]PP!D26+[1]DA!D26</f>
        <v>210414</v>
      </c>
      <c r="E26" s="12">
        <f>[1]PP!E26+[1]DA!E26</f>
        <v>210414</v>
      </c>
      <c r="F26" s="12">
        <f>[1]PP!F26+[1]DA!F26</f>
        <v>0</v>
      </c>
      <c r="G26" s="12">
        <f>[1]PP!G26+[1]DA!G26</f>
        <v>543060</v>
      </c>
      <c r="H26" s="12">
        <f>[1]PP!H26+[1]DA!H26</f>
        <v>543060</v>
      </c>
      <c r="I26" s="12">
        <f>[1]PP!I26+[1]DA!I26</f>
        <v>0</v>
      </c>
      <c r="J26" s="12">
        <f>[1]PP!J26+[1]DA!J26</f>
        <v>0</v>
      </c>
      <c r="K26" s="12">
        <f>[1]PP!K26+[1]DA!K26</f>
        <v>0</v>
      </c>
      <c r="L26" s="12">
        <f>[1]PP!L26+[1]DA!L26</f>
        <v>1473</v>
      </c>
      <c r="M26" s="12">
        <f>[1]PP!M26+[1]DA!M26</f>
        <v>19874</v>
      </c>
      <c r="N26" s="12">
        <f>[1]PP!N26+[1]DA!N26</f>
        <v>28338</v>
      </c>
      <c r="O26" s="12">
        <f>[1]PP!O26+[1]DA!O26</f>
        <v>0</v>
      </c>
      <c r="P26" s="12">
        <f>[1]PP!P26+[1]DA!P26</f>
        <v>0</v>
      </c>
      <c r="Q26" s="13">
        <f>[1]PP!Q26+[1]DA!Q26</f>
        <v>1109555</v>
      </c>
    </row>
    <row r="27" spans="2:17" ht="32.25" customHeight="1" x14ac:dyDescent="0.3">
      <c r="B27" s="8" t="s">
        <v>38</v>
      </c>
      <c r="C27" s="12">
        <f>[1]PP!C27+[1]DA!C27</f>
        <v>0</v>
      </c>
      <c r="D27" s="12">
        <f>[1]PP!D27+[1]DA!D27</f>
        <v>0</v>
      </c>
      <c r="E27" s="12">
        <f>[1]PP!E27+[1]DA!E27</f>
        <v>0</v>
      </c>
      <c r="F27" s="12">
        <f>[1]PP!F27+[1]DA!F27</f>
        <v>0</v>
      </c>
      <c r="G27" s="12">
        <f>[1]PP!G27+[1]DA!G27</f>
        <v>0</v>
      </c>
      <c r="H27" s="12">
        <f>[1]PP!H27+[1]DA!H27</f>
        <v>0</v>
      </c>
      <c r="I27" s="12">
        <f>[1]PP!I27+[1]DA!I27</f>
        <v>0</v>
      </c>
      <c r="J27" s="12">
        <f>[1]PP!J27+[1]DA!J27</f>
        <v>0</v>
      </c>
      <c r="K27" s="12">
        <f>[1]PP!K27+[1]DA!K27</f>
        <v>0</v>
      </c>
      <c r="L27" s="12">
        <f>[1]PP!L27+[1]DA!L27</f>
        <v>0</v>
      </c>
      <c r="M27" s="12">
        <f>[1]PP!M27+[1]DA!M27</f>
        <v>0</v>
      </c>
      <c r="N27" s="12">
        <f>[1]PP!N27+[1]DA!N27</f>
        <v>0</v>
      </c>
      <c r="O27" s="12">
        <f>[1]PP!O27+[1]DA!O27</f>
        <v>0</v>
      </c>
      <c r="P27" s="12">
        <f>[1]PP!P27+[1]DA!P27</f>
        <v>0</v>
      </c>
      <c r="Q27" s="13">
        <f>[1]PP!Q27+[1]DA!Q27</f>
        <v>0</v>
      </c>
    </row>
    <row r="28" spans="2:17" ht="32.25" customHeight="1" x14ac:dyDescent="0.3">
      <c r="B28" s="8" t="s">
        <v>62</v>
      </c>
      <c r="C28" s="12">
        <f>[1]PP!C28+[1]DA!C28</f>
        <v>529125</v>
      </c>
      <c r="D28" s="12">
        <f>[1]PP!D28+[1]DA!D28</f>
        <v>221335</v>
      </c>
      <c r="E28" s="12">
        <f>[1]PP!E28+[1]DA!E28</f>
        <v>221335</v>
      </c>
      <c r="F28" s="12">
        <f>[1]PP!F28+[1]DA!F28</f>
        <v>0</v>
      </c>
      <c r="G28" s="12">
        <f>[1]PP!G28+[1]DA!G28</f>
        <v>140503</v>
      </c>
      <c r="H28" s="12">
        <f>[1]PP!H28+[1]DA!H28</f>
        <v>124619</v>
      </c>
      <c r="I28" s="12">
        <f>[1]PP!I28+[1]DA!I28</f>
        <v>0</v>
      </c>
      <c r="J28" s="12">
        <f>[1]PP!J28+[1]DA!J28</f>
        <v>0</v>
      </c>
      <c r="K28" s="12">
        <f>[1]PP!K28+[1]DA!K28</f>
        <v>0</v>
      </c>
      <c r="L28" s="12">
        <f>[1]PP!L28+[1]DA!L28</f>
        <v>2978</v>
      </c>
      <c r="M28" s="12">
        <f>[1]PP!M28+[1]DA!M28</f>
        <v>34681</v>
      </c>
      <c r="N28" s="12">
        <f>[1]PP!N28+[1]DA!N28</f>
        <v>53099</v>
      </c>
      <c r="O28" s="12">
        <f>[1]PP!O28+[1]DA!O28</f>
        <v>0</v>
      </c>
      <c r="P28" s="12">
        <f>[1]PP!P28+[1]DA!P28</f>
        <v>0</v>
      </c>
      <c r="Q28" s="13">
        <f>[1]PP!Q28+[1]DA!Q28</f>
        <v>641282</v>
      </c>
    </row>
    <row r="29" spans="2:17" ht="32.25" customHeight="1" x14ac:dyDescent="0.3">
      <c r="B29" s="8" t="s">
        <v>63</v>
      </c>
      <c r="C29" s="12">
        <f>[1]PP!C29+[1]DA!C29</f>
        <v>5717</v>
      </c>
      <c r="D29" s="12">
        <f>[1]PP!D29+[1]DA!D29</f>
        <v>0</v>
      </c>
      <c r="E29" s="12">
        <f>[1]PP!E29+[1]DA!E29</f>
        <v>0</v>
      </c>
      <c r="F29" s="12">
        <f>[1]PP!F29+[1]DA!F29</f>
        <v>0</v>
      </c>
      <c r="G29" s="12">
        <f>[1]PP!G29+[1]DA!G29</f>
        <v>0</v>
      </c>
      <c r="H29" s="12">
        <f>[1]PP!H29+[1]DA!H29</f>
        <v>0</v>
      </c>
      <c r="I29" s="12">
        <f>[1]PP!I29+[1]DA!I29</f>
        <v>0</v>
      </c>
      <c r="J29" s="12">
        <f>[1]PP!J29+[1]DA!J29</f>
        <v>0</v>
      </c>
      <c r="K29" s="12">
        <f>[1]PP!K29+[1]DA!K29</f>
        <v>0</v>
      </c>
      <c r="L29" s="12">
        <f>[1]PP!L29+[1]DA!L29</f>
        <v>0</v>
      </c>
      <c r="M29" s="12">
        <f>[1]PP!M29+[1]DA!M29</f>
        <v>15696</v>
      </c>
      <c r="N29" s="12">
        <f>[1]PP!N29+[1]DA!N29</f>
        <v>1384</v>
      </c>
      <c r="O29" s="12">
        <f>[1]PP!O29+[1]DA!O29</f>
        <v>0</v>
      </c>
      <c r="P29" s="12">
        <f>[1]PP!P29+[1]DA!P29</f>
        <v>0</v>
      </c>
      <c r="Q29" s="13">
        <f>[1]PP!Q29+[1]DA!Q29</f>
        <v>-8594</v>
      </c>
    </row>
    <row r="30" spans="2:17" ht="32.25" customHeight="1" x14ac:dyDescent="0.3">
      <c r="B30" s="8" t="s">
        <v>64</v>
      </c>
      <c r="C30" s="12">
        <f>[1]PP!C30+[1]DA!C30</f>
        <v>4443591</v>
      </c>
      <c r="D30" s="12">
        <f>[1]PP!D30+[1]DA!D30</f>
        <v>782945</v>
      </c>
      <c r="E30" s="12">
        <f>[1]PP!E30+[1]DA!E30</f>
        <v>782945</v>
      </c>
      <c r="F30" s="12">
        <f>[1]PP!F30+[1]DA!F30</f>
        <v>0</v>
      </c>
      <c r="G30" s="12">
        <f>[1]PP!G30+[1]DA!G30</f>
        <v>970936</v>
      </c>
      <c r="H30" s="12">
        <f>[1]PP!H30+[1]DA!H30</f>
        <v>970936</v>
      </c>
      <c r="I30" s="12">
        <f>[1]PP!I30+[1]DA!I30</f>
        <v>0</v>
      </c>
      <c r="J30" s="12">
        <f>[1]PP!J30+[1]DA!J30</f>
        <v>0</v>
      </c>
      <c r="K30" s="12">
        <f>[1]PP!K30+[1]DA!K30</f>
        <v>0</v>
      </c>
      <c r="L30" s="12">
        <f>[1]PP!L30+[1]DA!L30</f>
        <v>0</v>
      </c>
      <c r="M30" s="12">
        <f>[1]PP!M30+[1]DA!M30</f>
        <v>0</v>
      </c>
      <c r="N30" s="12">
        <f>[1]PP!N30+[1]DA!N30</f>
        <v>391465</v>
      </c>
      <c r="O30" s="12">
        <f>[1]PP!O30+[1]DA!O30</f>
        <v>0</v>
      </c>
      <c r="P30" s="12">
        <f>[1]PP!P30+[1]DA!P30</f>
        <v>0</v>
      </c>
      <c r="Q30" s="13">
        <f>[1]PP!Q30+[1]DA!Q30</f>
        <v>4647065</v>
      </c>
    </row>
    <row r="31" spans="2:17" ht="32.25" customHeight="1" x14ac:dyDescent="0.25">
      <c r="B31" s="64" t="s">
        <v>45</v>
      </c>
      <c r="C31" s="78">
        <f>SUM(C6:C30)</f>
        <v>162256572</v>
      </c>
      <c r="D31" s="78">
        <f>SUM(D6:D30)</f>
        <v>33902864</v>
      </c>
      <c r="E31" s="78">
        <f>SUM(E6:E30)</f>
        <v>33902864</v>
      </c>
      <c r="F31" s="78">
        <f>SUM(F6:F30)</f>
        <v>0</v>
      </c>
      <c r="G31" s="78">
        <f t="shared" ref="G31" si="0">SUM(H31:K31)</f>
        <v>24504891</v>
      </c>
      <c r="H31" s="78">
        <f t="shared" ref="H31:Q31" si="1">SUM(H6:H30)</f>
        <v>19691318</v>
      </c>
      <c r="I31" s="78">
        <f t="shared" si="1"/>
        <v>4813573</v>
      </c>
      <c r="J31" s="78">
        <f t="shared" si="1"/>
        <v>0</v>
      </c>
      <c r="K31" s="78">
        <f t="shared" si="1"/>
        <v>0</v>
      </c>
      <c r="L31" s="78">
        <f t="shared" si="1"/>
        <v>318373</v>
      </c>
      <c r="M31" s="78">
        <f t="shared" si="1"/>
        <v>1833797</v>
      </c>
      <c r="N31" s="78">
        <f t="shared" si="1"/>
        <v>15669574</v>
      </c>
      <c r="O31" s="78">
        <f t="shared" si="1"/>
        <v>60306</v>
      </c>
      <c r="P31" s="78">
        <f t="shared" si="1"/>
        <v>658676</v>
      </c>
      <c r="Q31" s="78">
        <f t="shared" si="1"/>
        <v>184452971</v>
      </c>
    </row>
    <row r="32" spans="2:17" ht="32.25" customHeight="1" x14ac:dyDescent="0.25">
      <c r="B32" s="238" t="s">
        <v>46</v>
      </c>
      <c r="C32" s="239"/>
      <c r="D32" s="239"/>
      <c r="E32" s="239"/>
      <c r="F32" s="239"/>
      <c r="G32" s="239"/>
      <c r="H32" s="239"/>
      <c r="I32" s="239"/>
      <c r="J32" s="239"/>
      <c r="K32" s="239"/>
      <c r="L32" s="239"/>
      <c r="M32" s="239"/>
      <c r="N32" s="239"/>
      <c r="O32" s="239"/>
      <c r="P32" s="239"/>
      <c r="Q32" s="240"/>
    </row>
    <row r="33" spans="2:17" ht="32.25" customHeight="1" x14ac:dyDescent="0.3">
      <c r="B33" s="8" t="s">
        <v>47</v>
      </c>
      <c r="C33" s="12">
        <f>[1]PP!C33+[1]DA!C33</f>
        <v>0</v>
      </c>
      <c r="D33" s="12">
        <f>[1]PP!D33+[1]DA!D33</f>
        <v>0</v>
      </c>
      <c r="E33" s="12">
        <f>[1]PP!E33+[1]DA!E33</f>
        <v>0</v>
      </c>
      <c r="F33" s="12">
        <f>[1]PP!F33+[1]DA!F33</f>
        <v>0</v>
      </c>
      <c r="G33" s="12">
        <f>[1]PP!G33+[1]DA!G33</f>
        <v>0</v>
      </c>
      <c r="H33" s="12">
        <f>[1]PP!H33+[1]DA!H33</f>
        <v>0</v>
      </c>
      <c r="I33" s="12">
        <f>[1]PP!I33+[1]DA!I33</f>
        <v>0</v>
      </c>
      <c r="J33" s="12">
        <f>[1]PP!J33+[1]DA!J33</f>
        <v>0</v>
      </c>
      <c r="K33" s="12">
        <f>[1]PP!K33+[1]DA!K33</f>
        <v>0</v>
      </c>
      <c r="L33" s="12">
        <f>[1]PP!L33+[1]DA!L33</f>
        <v>0</v>
      </c>
      <c r="M33" s="12">
        <f>[1]PP!M33+[1]DA!M33</f>
        <v>0</v>
      </c>
      <c r="N33" s="12">
        <f>[1]PP!N33+[1]DA!N33</f>
        <v>0</v>
      </c>
      <c r="O33" s="12">
        <f>[1]PP!O33+[1]DA!O33</f>
        <v>0</v>
      </c>
      <c r="P33" s="12">
        <f>[1]PP!P33+[1]DA!P33</f>
        <v>0</v>
      </c>
      <c r="Q33" s="13">
        <f>[1]PP!Q33+[1]DA!Q33</f>
        <v>0</v>
      </c>
    </row>
    <row r="34" spans="2:17" ht="32.25" customHeight="1" x14ac:dyDescent="0.3">
      <c r="B34" s="8" t="s">
        <v>79</v>
      </c>
      <c r="C34" s="12">
        <f>[1]PP!C34+[1]DA!C34</f>
        <v>0</v>
      </c>
      <c r="D34" s="12">
        <f>[1]PP!D34+[1]DA!D34</f>
        <v>0</v>
      </c>
      <c r="E34" s="12">
        <f>[1]PP!E34+[1]DA!E34</f>
        <v>0</v>
      </c>
      <c r="F34" s="12">
        <f>[1]PP!F34+[1]DA!F34</f>
        <v>0</v>
      </c>
      <c r="G34" s="12">
        <f>[1]PP!G34+[1]DA!G34</f>
        <v>0</v>
      </c>
      <c r="H34" s="12">
        <f>[1]PP!H34+[1]DA!H34</f>
        <v>0</v>
      </c>
      <c r="I34" s="12">
        <f>[1]PP!I34+[1]DA!I34</f>
        <v>0</v>
      </c>
      <c r="J34" s="12">
        <f>[1]PP!J34+[1]DA!J34</f>
        <v>0</v>
      </c>
      <c r="K34" s="12">
        <f>[1]PP!K34+[1]DA!K34</f>
        <v>0</v>
      </c>
      <c r="L34" s="12">
        <f>[1]PP!L34+[1]DA!L34</f>
        <v>0</v>
      </c>
      <c r="M34" s="12">
        <f>[1]PP!M34+[1]DA!M34</f>
        <v>0</v>
      </c>
      <c r="N34" s="12">
        <f>[1]PP!N34+[1]DA!N34</f>
        <v>0</v>
      </c>
      <c r="O34" s="12">
        <f>[1]PP!O34+[1]DA!O34</f>
        <v>0</v>
      </c>
      <c r="P34" s="12">
        <f>[1]PP!P34+[1]DA!P34</f>
        <v>0</v>
      </c>
      <c r="Q34" s="13">
        <f>[1]PP!Q34+[1]DA!Q34</f>
        <v>0</v>
      </c>
    </row>
    <row r="35" spans="2:17" ht="32.25" customHeight="1" x14ac:dyDescent="0.3">
      <c r="B35" s="8" t="s">
        <v>48</v>
      </c>
      <c r="C35" s="12">
        <f>[1]PP!C35+[1]DA!C35</f>
        <v>0</v>
      </c>
      <c r="D35" s="12">
        <f>[1]PP!D35+[1]DA!D35</f>
        <v>0</v>
      </c>
      <c r="E35" s="12">
        <f>[1]PP!E35+[1]DA!E35</f>
        <v>0</v>
      </c>
      <c r="F35" s="12">
        <f>[1]PP!F35+[1]DA!F35</f>
        <v>0</v>
      </c>
      <c r="G35" s="12">
        <f>[1]PP!G35+[1]DA!G35</f>
        <v>0</v>
      </c>
      <c r="H35" s="12">
        <f>[1]PP!H35+[1]DA!H35</f>
        <v>0</v>
      </c>
      <c r="I35" s="12">
        <f>[1]PP!I35+[1]DA!I35</f>
        <v>0</v>
      </c>
      <c r="J35" s="12">
        <f>[1]PP!J35+[1]DA!J35</f>
        <v>0</v>
      </c>
      <c r="K35" s="12">
        <f>[1]PP!K35+[1]DA!K35</f>
        <v>0</v>
      </c>
      <c r="L35" s="12">
        <f>[1]PP!L35+[1]DA!L35</f>
        <v>0</v>
      </c>
      <c r="M35" s="12">
        <f>[1]PP!M35+[1]DA!M35</f>
        <v>0</v>
      </c>
      <c r="N35" s="12">
        <f>[1]PP!N35+[1]DA!N35</f>
        <v>0</v>
      </c>
      <c r="O35" s="12">
        <f>[1]PP!O35+[1]DA!O35</f>
        <v>0</v>
      </c>
      <c r="P35" s="12">
        <f>[1]PP!P35+[1]DA!P35</f>
        <v>0</v>
      </c>
      <c r="Q35" s="13">
        <f>[1]PP!Q35+[1]DA!Q35</f>
        <v>0</v>
      </c>
    </row>
    <row r="36" spans="2:17" ht="32.25" customHeight="1" x14ac:dyDescent="0.25">
      <c r="B36" s="64" t="s">
        <v>45</v>
      </c>
      <c r="C36" s="78">
        <f>SUM(C33:C35)</f>
        <v>0</v>
      </c>
      <c r="D36" s="78">
        <f t="shared" ref="D36:Q36" si="2">SUM(D33:D35)</f>
        <v>0</v>
      </c>
      <c r="E36" s="78">
        <f t="shared" si="2"/>
        <v>0</v>
      </c>
      <c r="F36" s="78">
        <f t="shared" si="2"/>
        <v>0</v>
      </c>
      <c r="G36" s="78">
        <f t="shared" si="2"/>
        <v>0</v>
      </c>
      <c r="H36" s="78">
        <f t="shared" si="2"/>
        <v>0</v>
      </c>
      <c r="I36" s="78">
        <f t="shared" si="2"/>
        <v>0</v>
      </c>
      <c r="J36" s="78">
        <f t="shared" si="2"/>
        <v>0</v>
      </c>
      <c r="K36" s="78">
        <f t="shared" si="2"/>
        <v>0</v>
      </c>
      <c r="L36" s="78">
        <f t="shared" si="2"/>
        <v>0</v>
      </c>
      <c r="M36" s="78">
        <f t="shared" si="2"/>
        <v>0</v>
      </c>
      <c r="N36" s="78">
        <f t="shared" si="2"/>
        <v>0</v>
      </c>
      <c r="O36" s="78">
        <f t="shared" si="2"/>
        <v>0</v>
      </c>
      <c r="P36" s="78">
        <f t="shared" si="2"/>
        <v>0</v>
      </c>
      <c r="Q36" s="78">
        <f t="shared" si="2"/>
        <v>0</v>
      </c>
    </row>
    <row r="37" spans="2:17" ht="23.25" customHeight="1" x14ac:dyDescent="0.25">
      <c r="B37" s="237" t="s">
        <v>50</v>
      </c>
      <c r="C37" s="237"/>
      <c r="D37" s="237"/>
      <c r="E37" s="237"/>
      <c r="F37" s="237"/>
      <c r="G37" s="237"/>
      <c r="H37" s="237"/>
      <c r="I37" s="237"/>
      <c r="J37" s="237"/>
      <c r="K37" s="237"/>
      <c r="L37" s="237"/>
      <c r="M37" s="237"/>
      <c r="N37" s="237"/>
      <c r="O37" s="237"/>
      <c r="P37" s="237"/>
      <c r="Q37" s="237"/>
    </row>
  </sheetData>
  <sheetProtection algorithmName="SHA-512" hashValue="dJxfWogO2sDOqnK4eiAtJrNBrDL75wJdOALYvG1L19aZGczXWEUFyjF/3lxRf3TLw0Ka3pkpvxM8h1QZDEun0A==" saltValue="skFirT3lQfgsqriseiECuw==" spinCount="100000" sheet="1" objects="1" scenarios="1"/>
  <mergeCells count="4">
    <mergeCell ref="B3:Q3"/>
    <mergeCell ref="B32:Q32"/>
    <mergeCell ref="B37:Q37"/>
    <mergeCell ref="B5:Q5"/>
  </mergeCells>
  <pageMargins left="0.7" right="0.7" top="0.75" bottom="0.75" header="0.3" footer="0.3"/>
  <pageSetup paperSize="9" scale="36" orientation="landscape" r:id="rId1"/>
  <ignoredErrors>
    <ignoredError sqref="G31"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92D050"/>
    <pageSetUpPr fitToPage="1"/>
  </sheetPr>
  <dimension ref="A2:Q174"/>
  <sheetViews>
    <sheetView showGridLines="0" topLeftCell="B18" zoomScale="80" zoomScaleNormal="80" workbookViewId="0">
      <selection activeCell="L45" sqref="L45"/>
    </sheetView>
  </sheetViews>
  <sheetFormatPr defaultColWidth="16.5703125" defaultRowHeight="18" customHeight="1" x14ac:dyDescent="0.25"/>
  <cols>
    <col min="2" max="2" width="45.140625" bestFit="1" customWidth="1"/>
    <col min="3" max="3" width="18.5703125" customWidth="1"/>
    <col min="4" max="4" width="21" customWidth="1"/>
    <col min="5" max="16" width="18.5703125" customWidth="1"/>
    <col min="17" max="17" width="18.5703125" style="1" customWidth="1"/>
  </cols>
  <sheetData>
    <row r="2" spans="1:17" ht="18" customHeight="1" x14ac:dyDescent="0.25">
      <c r="B2" s="6"/>
      <c r="C2" s="6"/>
      <c r="D2" s="6"/>
      <c r="E2" s="6"/>
      <c r="F2" s="6"/>
      <c r="G2" s="6"/>
      <c r="H2" s="6"/>
      <c r="I2" s="6"/>
      <c r="J2" s="6"/>
      <c r="K2" s="6"/>
      <c r="L2" s="6"/>
      <c r="M2" s="6"/>
      <c r="N2" s="6"/>
      <c r="O2" s="6"/>
      <c r="P2" s="6"/>
      <c r="Q2" s="10"/>
    </row>
    <row r="3" spans="1:17" ht="25.5" customHeight="1" x14ac:dyDescent="0.25">
      <c r="B3" s="241" t="s">
        <v>269</v>
      </c>
      <c r="C3" s="241"/>
      <c r="D3" s="241"/>
      <c r="E3" s="241"/>
      <c r="F3" s="241"/>
      <c r="G3" s="241"/>
      <c r="H3" s="241"/>
      <c r="I3" s="241"/>
      <c r="J3" s="241"/>
      <c r="K3" s="241"/>
      <c r="L3" s="241"/>
      <c r="M3" s="241"/>
      <c r="N3" s="241"/>
      <c r="O3" s="241"/>
      <c r="P3" s="241"/>
      <c r="Q3" s="241"/>
    </row>
    <row r="4" spans="1:17" s="2" customFormat="1" ht="30" x14ac:dyDescent="0.25">
      <c r="B4" s="74" t="s">
        <v>0</v>
      </c>
      <c r="C4" s="70" t="s">
        <v>66</v>
      </c>
      <c r="D4" s="70" t="s">
        <v>67</v>
      </c>
      <c r="E4" s="70" t="s">
        <v>68</v>
      </c>
      <c r="F4" s="70" t="s">
        <v>69</v>
      </c>
      <c r="G4" s="70" t="s">
        <v>70</v>
      </c>
      <c r="H4" s="70" t="s">
        <v>87</v>
      </c>
      <c r="I4" s="75" t="s">
        <v>71</v>
      </c>
      <c r="J4" s="70" t="s">
        <v>72</v>
      </c>
      <c r="K4" s="71" t="s">
        <v>73</v>
      </c>
      <c r="L4" s="71" t="s">
        <v>74</v>
      </c>
      <c r="M4" s="77" t="s">
        <v>75</v>
      </c>
      <c r="N4" s="77" t="s">
        <v>2</v>
      </c>
      <c r="O4" s="77" t="s">
        <v>76</v>
      </c>
      <c r="P4" s="77" t="s">
        <v>77</v>
      </c>
      <c r="Q4" s="77" t="s">
        <v>78</v>
      </c>
    </row>
    <row r="5" spans="1:17" ht="29.25" customHeight="1" x14ac:dyDescent="0.25">
      <c r="A5" s="2"/>
      <c r="B5" s="233" t="s">
        <v>16</v>
      </c>
      <c r="C5" s="234"/>
      <c r="D5" s="234"/>
      <c r="E5" s="234"/>
      <c r="F5" s="234"/>
      <c r="G5" s="234"/>
      <c r="H5" s="234"/>
      <c r="I5" s="234"/>
      <c r="J5" s="234"/>
      <c r="K5" s="234"/>
      <c r="L5" s="234"/>
      <c r="M5" s="234"/>
      <c r="N5" s="234"/>
      <c r="O5" s="234"/>
      <c r="P5" s="234"/>
      <c r="Q5" s="235"/>
    </row>
    <row r="6" spans="1:17" ht="29.25" customHeight="1" x14ac:dyDescent="0.3">
      <c r="A6" s="2"/>
      <c r="B6" s="8" t="s">
        <v>51</v>
      </c>
      <c r="C6" s="4">
        <f>'APPENDIX 5'!C6+'APPENDIX 6'!C6+'APPENDIX 7'!C6+'APPENDIX 8'!C6+'APPENDIX 9'!C6+'APPENDIX 10'!C6+'APPENDIX 11'!C6</f>
        <v>3934918</v>
      </c>
      <c r="D6" s="4">
        <f>'APPENDIX 5'!D6+'APPENDIX 6'!D6+'APPENDIX 7'!D6+'APPENDIX 8'!D6+'APPENDIX 9'!D6+'APPENDIX 10'!D6+'APPENDIX 11'!D6</f>
        <v>1494187</v>
      </c>
      <c r="E6" s="4">
        <f>'APPENDIX 5'!E6+'APPENDIX 6'!E6+'APPENDIX 7'!E6+'APPENDIX 8'!E6+'APPENDIX 9'!E6+'APPENDIX 10'!E6+'APPENDIX 11'!E6</f>
        <v>1051132</v>
      </c>
      <c r="F6" s="4">
        <f>'APPENDIX 5'!F6+'APPENDIX 6'!F6+'APPENDIX 7'!F6+'APPENDIX 8'!F6+'APPENDIX 9'!F6+'APPENDIX 10'!F6+'APPENDIX 11'!F6</f>
        <v>0</v>
      </c>
      <c r="G6" s="4">
        <f>'APPENDIX 5'!G6+'APPENDIX 6'!G6+'APPENDIX 7'!G6+'APPENDIX 8'!G6+'APPENDIX 9'!G6+'APPENDIX 10'!G6+'APPENDIX 11'!G6</f>
        <v>697509</v>
      </c>
      <c r="H6" s="4">
        <f>'APPENDIX 5'!H6+'APPENDIX 6'!H6+'APPENDIX 7'!H6+'APPENDIX 8'!H6+'APPENDIX 9'!H6+'APPENDIX 10'!H6+'APPENDIX 11'!H6</f>
        <v>643074</v>
      </c>
      <c r="I6" s="4">
        <f>'APPENDIX 5'!I6+'APPENDIX 6'!I6+'APPENDIX 7'!I6+'APPENDIX 8'!I6+'APPENDIX 9'!I6+'APPENDIX 10'!I6+'APPENDIX 11'!I6</f>
        <v>0</v>
      </c>
      <c r="J6" s="4">
        <f>'APPENDIX 5'!J6+'APPENDIX 6'!J6+'APPENDIX 7'!J6+'APPENDIX 8'!J6+'APPENDIX 9'!J6+'APPENDIX 10'!J6+'APPENDIX 11'!J6</f>
        <v>0</v>
      </c>
      <c r="K6" s="4">
        <f>'APPENDIX 5'!K6+'APPENDIX 6'!K6+'APPENDIX 7'!K6+'APPENDIX 8'!K6+'APPENDIX 9'!K6+'APPENDIX 10'!K6+'APPENDIX 11'!K6</f>
        <v>58337</v>
      </c>
      <c r="L6" s="4">
        <f>'APPENDIX 5'!L6+'APPENDIX 6'!L6+'APPENDIX 7'!L6+'APPENDIX 8'!L6+'APPENDIX 9'!L6+'APPENDIX 10'!L6+'APPENDIX 11'!L6</f>
        <v>77763</v>
      </c>
      <c r="M6" s="4">
        <f>'APPENDIX 5'!M6+'APPENDIX 6'!M6+'APPENDIX 7'!M6+'APPENDIX 8'!M6+'APPENDIX 9'!M6+'APPENDIX 10'!M6+'APPENDIX 11'!M6</f>
        <v>227830</v>
      </c>
      <c r="N6" s="4">
        <f>'APPENDIX 5'!N6+'APPENDIX 6'!N6+'APPENDIX 7'!N6+'APPENDIX 8'!N6+'APPENDIX 9'!N6+'APPENDIX 10'!N6+'APPENDIX 11'!N6</f>
        <v>435393</v>
      </c>
      <c r="O6" s="4">
        <f>'APPENDIX 5'!O6+'APPENDIX 6'!O6+'APPENDIX 7'!O6+'APPENDIX 8'!O6+'APPENDIX 9'!O6+'APPENDIX 10'!O6+'APPENDIX 11'!O6</f>
        <v>18530</v>
      </c>
      <c r="P6" s="4">
        <f>'APPENDIX 5'!P6+'APPENDIX 6'!P6+'APPENDIX 7'!P6+'APPENDIX 8'!P6+'APPENDIX 9'!P6+'APPENDIX 10'!P6+'APPENDIX 11'!P6</f>
        <v>76034</v>
      </c>
      <c r="Q6" s="5">
        <f>'APPENDIX 5'!Q6+'APPENDIX 6'!Q6+'APPENDIX 7'!Q6+'APPENDIX 8'!Q6+'APPENDIX 9'!Q6+'APPENDIX 10'!Q6+'APPENDIX 11'!Q6</f>
        <v>4319877</v>
      </c>
    </row>
    <row r="7" spans="1:17" ht="29.25" customHeight="1" x14ac:dyDescent="0.3">
      <c r="A7" s="2"/>
      <c r="B7" s="8" t="s">
        <v>144</v>
      </c>
      <c r="C7" s="4">
        <f>'APPENDIX 5'!C7+'APPENDIX 6'!C7+'APPENDIX 7'!C7+'APPENDIX 8'!C7+'APPENDIX 9'!C7+'APPENDIX 10'!C7+'APPENDIX 11'!C7</f>
        <v>-519310</v>
      </c>
      <c r="D7" s="4">
        <f>'APPENDIX 5'!D7+'APPENDIX 6'!D7+'APPENDIX 7'!D7+'APPENDIX 8'!D7+'APPENDIX 9'!D7+'APPENDIX 10'!D7+'APPENDIX 11'!D7</f>
        <v>1776743</v>
      </c>
      <c r="E7" s="4">
        <f>'APPENDIX 5'!E7+'APPENDIX 6'!E7+'APPENDIX 7'!E7+'APPENDIX 8'!E7+'APPENDIX 9'!E7+'APPENDIX 10'!E7+'APPENDIX 11'!E7</f>
        <v>1091410</v>
      </c>
      <c r="F7" s="4">
        <f>'APPENDIX 5'!F7+'APPENDIX 6'!F7+'APPENDIX 7'!F7+'APPENDIX 8'!F7+'APPENDIX 9'!F7+'APPENDIX 10'!F7+'APPENDIX 11'!F7</f>
        <v>0</v>
      </c>
      <c r="G7" s="4">
        <f>'APPENDIX 5'!G7+'APPENDIX 6'!G7+'APPENDIX 7'!G7+'APPENDIX 8'!G7+'APPENDIX 9'!G7+'APPENDIX 10'!G7+'APPENDIX 11'!G7</f>
        <v>274254</v>
      </c>
      <c r="H7" s="4">
        <f>'APPENDIX 5'!H7+'APPENDIX 6'!H7+'APPENDIX 7'!H7+'APPENDIX 8'!H7+'APPENDIX 9'!H7+'APPENDIX 10'!H7+'APPENDIX 11'!H7</f>
        <v>641736</v>
      </c>
      <c r="I7" s="4">
        <f>'APPENDIX 5'!I7+'APPENDIX 6'!I7+'APPENDIX 7'!I7+'APPENDIX 8'!I7+'APPENDIX 9'!I7+'APPENDIX 10'!I7+'APPENDIX 11'!I7</f>
        <v>0</v>
      </c>
      <c r="J7" s="4">
        <f>'APPENDIX 5'!J7+'APPENDIX 6'!J7+'APPENDIX 7'!J7+'APPENDIX 8'!J7+'APPENDIX 9'!J7+'APPENDIX 10'!J7+'APPENDIX 11'!J7</f>
        <v>0</v>
      </c>
      <c r="K7" s="4">
        <f>'APPENDIX 5'!K7+'APPENDIX 6'!K7+'APPENDIX 7'!K7+'APPENDIX 8'!K7+'APPENDIX 9'!K7+'APPENDIX 10'!K7+'APPENDIX 11'!K7</f>
        <v>0</v>
      </c>
      <c r="L7" s="4">
        <f>'APPENDIX 5'!L7+'APPENDIX 6'!L7+'APPENDIX 7'!L7+'APPENDIX 8'!L7+'APPENDIX 9'!L7+'APPENDIX 10'!L7+'APPENDIX 11'!L7</f>
        <v>204905</v>
      </c>
      <c r="M7" s="4">
        <f>'APPENDIX 5'!M7+'APPENDIX 6'!M7+'APPENDIX 7'!M7+'APPENDIX 8'!M7+'APPENDIX 9'!M7+'APPENDIX 10'!M7+'APPENDIX 11'!M7</f>
        <v>435229</v>
      </c>
      <c r="N7" s="4">
        <f>'APPENDIX 5'!N7+'APPENDIX 6'!N7+'APPENDIX 7'!N7+'APPENDIX 8'!N7+'APPENDIX 9'!N7+'APPENDIX 10'!N7+'APPENDIX 11'!N7</f>
        <v>140172</v>
      </c>
      <c r="O7" s="4">
        <f>'APPENDIX 5'!O7+'APPENDIX 6'!O7+'APPENDIX 7'!O7+'APPENDIX 8'!O7+'APPENDIX 9'!O7+'APPENDIX 10'!O7+'APPENDIX 11'!O7</f>
        <v>0</v>
      </c>
      <c r="P7" s="4">
        <f>'APPENDIX 5'!P7+'APPENDIX 6'!P7+'APPENDIX 7'!P7+'APPENDIX 8'!P7+'APPENDIX 9'!P7+'APPENDIX 10'!P7+'APPENDIX 11'!P7</f>
        <v>0</v>
      </c>
      <c r="Q7" s="5">
        <f>'APPENDIX 5'!Q7+'APPENDIX 6'!Q7+'APPENDIX 7'!Q7+'APPENDIX 8'!Q7+'APPENDIX 9'!Q7+'APPENDIX 10'!Q7+'APPENDIX 11'!Q7</f>
        <v>-569598</v>
      </c>
    </row>
    <row r="8" spans="1:17" ht="29.25" customHeight="1" x14ac:dyDescent="0.3">
      <c r="A8" s="2"/>
      <c r="B8" s="8" t="s">
        <v>154</v>
      </c>
      <c r="C8" s="4">
        <f>'APPENDIX 5'!C8+'APPENDIX 6'!C8+'APPENDIX 7'!C8+'APPENDIX 8'!C8+'APPENDIX 9'!C8+'APPENDIX 10'!C8+'APPENDIX 11'!C8</f>
        <v>55573188</v>
      </c>
      <c r="D8" s="4">
        <f>'APPENDIX 5'!D8+'APPENDIX 6'!D8+'APPENDIX 7'!D8+'APPENDIX 8'!D8+'APPENDIX 9'!D8+'APPENDIX 10'!D8+'APPENDIX 11'!D8</f>
        <v>20593627</v>
      </c>
      <c r="E8" s="4">
        <f>'APPENDIX 5'!E8+'APPENDIX 6'!E8+'APPENDIX 7'!E8+'APPENDIX 8'!E8+'APPENDIX 9'!E8+'APPENDIX 10'!E8+'APPENDIX 11'!E8</f>
        <v>20365612</v>
      </c>
      <c r="F8" s="4">
        <f>'APPENDIX 5'!F8+'APPENDIX 6'!F8+'APPENDIX 7'!F8+'APPENDIX 8'!F8+'APPENDIX 9'!F8+'APPENDIX 10'!F8+'APPENDIX 11'!F8</f>
        <v>0</v>
      </c>
      <c r="G8" s="4">
        <f>'APPENDIX 5'!G8+'APPENDIX 6'!G8+'APPENDIX 7'!G8+'APPENDIX 8'!G8+'APPENDIX 9'!G8+'APPENDIX 10'!G8+'APPENDIX 11'!G8</f>
        <v>9480278</v>
      </c>
      <c r="H8" s="4">
        <f>'APPENDIX 5'!H8+'APPENDIX 6'!H8+'APPENDIX 7'!H8+'APPENDIX 8'!H8+'APPENDIX 9'!H8+'APPENDIX 10'!H8+'APPENDIX 11'!H8</f>
        <v>6076432</v>
      </c>
      <c r="I8" s="4">
        <f>'APPENDIX 5'!I8+'APPENDIX 6'!I8+'APPENDIX 7'!I8+'APPENDIX 8'!I8+'APPENDIX 9'!I8+'APPENDIX 10'!I8+'APPENDIX 11'!I8</f>
        <v>1402469</v>
      </c>
      <c r="J8" s="4">
        <f>'APPENDIX 5'!J8+'APPENDIX 6'!J8+'APPENDIX 7'!J8+'APPENDIX 8'!J8+'APPENDIX 9'!J8+'APPENDIX 10'!J8+'APPENDIX 11'!J8</f>
        <v>1514262</v>
      </c>
      <c r="K8" s="4">
        <f>'APPENDIX 5'!K8+'APPENDIX 6'!K8+'APPENDIX 7'!K8+'APPENDIX 8'!K8+'APPENDIX 9'!K8+'APPENDIX 10'!K8+'APPENDIX 11'!K8</f>
        <v>487116</v>
      </c>
      <c r="L8" s="4">
        <f>'APPENDIX 5'!L8+'APPENDIX 6'!L8+'APPENDIX 7'!L8+'APPENDIX 8'!L8+'APPENDIX 9'!L8+'APPENDIX 10'!L8+'APPENDIX 11'!L8</f>
        <v>1461778</v>
      </c>
      <c r="M8" s="4">
        <f>'APPENDIX 5'!M8+'APPENDIX 6'!M8+'APPENDIX 7'!M8+'APPENDIX 8'!M8+'APPENDIX 9'!M8+'APPENDIX 10'!M8+'APPENDIX 11'!M8</f>
        <v>3163222</v>
      </c>
      <c r="N8" s="4">
        <f>'APPENDIX 5'!N8+'APPENDIX 6'!N8+'APPENDIX 7'!N8+'APPENDIX 8'!N8+'APPENDIX 9'!N8+'APPENDIX 10'!N8+'APPENDIX 11'!N8</f>
        <v>4239800</v>
      </c>
      <c r="O8" s="4">
        <f>'APPENDIX 5'!O8+'APPENDIX 6'!O8+'APPENDIX 7'!O8+'APPENDIX 8'!O8+'APPENDIX 9'!O8+'APPENDIX 10'!O8+'APPENDIX 11'!O8</f>
        <v>177527</v>
      </c>
      <c r="P8" s="4">
        <f>'APPENDIX 5'!P8+'APPENDIX 6'!P8+'APPENDIX 7'!P8+'APPENDIX 8'!P8+'APPENDIX 9'!P8+'APPENDIX 10'!P8+'APPENDIX 11'!P8</f>
        <v>0</v>
      </c>
      <c r="Q8" s="5">
        <f>'APPENDIX 5'!Q8+'APPENDIX 6'!Q8+'APPENDIX 7'!Q8+'APPENDIX 8'!Q8+'APPENDIX 9'!Q8+'APPENDIX 10'!Q8+'APPENDIX 11'!Q8</f>
        <v>65895795</v>
      </c>
    </row>
    <row r="9" spans="1:17" ht="29.25" customHeight="1" x14ac:dyDescent="0.3">
      <c r="A9" s="2"/>
      <c r="B9" s="8" t="s">
        <v>52</v>
      </c>
      <c r="C9" s="4">
        <f>'APPENDIX 5'!C9+'APPENDIX 6'!C9+'APPENDIX 7'!C9+'APPENDIX 8'!C9+'APPENDIX 9'!C9+'APPENDIX 10'!C9+'APPENDIX 11'!C9</f>
        <v>314875</v>
      </c>
      <c r="D9" s="4">
        <f>'APPENDIX 5'!D9+'APPENDIX 6'!D9+'APPENDIX 7'!D9+'APPENDIX 8'!D9+'APPENDIX 9'!D9+'APPENDIX 10'!D9+'APPENDIX 11'!D9</f>
        <v>333912</v>
      </c>
      <c r="E9" s="4">
        <f>'APPENDIX 5'!E9+'APPENDIX 6'!E9+'APPENDIX 7'!E9+'APPENDIX 8'!E9+'APPENDIX 9'!E9+'APPENDIX 10'!E9+'APPENDIX 11'!E9</f>
        <v>315257</v>
      </c>
      <c r="F9" s="4">
        <f>'APPENDIX 5'!F9+'APPENDIX 6'!F9+'APPENDIX 7'!F9+'APPENDIX 8'!F9+'APPENDIX 9'!F9+'APPENDIX 10'!F9+'APPENDIX 11'!F9</f>
        <v>0</v>
      </c>
      <c r="G9" s="4">
        <f>'APPENDIX 5'!G9+'APPENDIX 6'!G9+'APPENDIX 7'!G9+'APPENDIX 8'!G9+'APPENDIX 9'!G9+'APPENDIX 10'!G9+'APPENDIX 11'!G9</f>
        <v>121106</v>
      </c>
      <c r="H9" s="4">
        <f>'APPENDIX 5'!H9+'APPENDIX 6'!H9+'APPENDIX 7'!H9+'APPENDIX 8'!H9+'APPENDIX 9'!H9+'APPENDIX 10'!H9+'APPENDIX 11'!H9</f>
        <v>124625</v>
      </c>
      <c r="I9" s="4">
        <f>'APPENDIX 5'!I9+'APPENDIX 6'!I9+'APPENDIX 7'!I9+'APPENDIX 8'!I9+'APPENDIX 9'!I9+'APPENDIX 10'!I9+'APPENDIX 11'!I9</f>
        <v>0</v>
      </c>
      <c r="J9" s="4">
        <f>'APPENDIX 5'!J9+'APPENDIX 6'!J9+'APPENDIX 7'!J9+'APPENDIX 8'!J9+'APPENDIX 9'!J9+'APPENDIX 10'!J9+'APPENDIX 11'!J9</f>
        <v>0</v>
      </c>
      <c r="K9" s="4">
        <f>'APPENDIX 5'!K9+'APPENDIX 6'!K9+'APPENDIX 7'!K9+'APPENDIX 8'!K9+'APPENDIX 9'!K9+'APPENDIX 10'!K9+'APPENDIX 11'!K9</f>
        <v>0</v>
      </c>
      <c r="L9" s="4">
        <f>'APPENDIX 5'!L9+'APPENDIX 6'!L9+'APPENDIX 7'!L9+'APPENDIX 8'!L9+'APPENDIX 9'!L9+'APPENDIX 10'!L9+'APPENDIX 11'!L9</f>
        <v>24295</v>
      </c>
      <c r="M9" s="4">
        <f>'APPENDIX 5'!M9+'APPENDIX 6'!M9+'APPENDIX 7'!M9+'APPENDIX 8'!M9+'APPENDIX 9'!M9+'APPENDIX 10'!M9+'APPENDIX 11'!M9</f>
        <v>110805</v>
      </c>
      <c r="N9" s="4">
        <f>'APPENDIX 5'!N9+'APPENDIX 6'!N9+'APPENDIX 7'!N9+'APPENDIX 8'!N9+'APPENDIX 9'!N9+'APPENDIX 10'!N9+'APPENDIX 11'!N9</f>
        <v>83500</v>
      </c>
      <c r="O9" s="4">
        <f>'APPENDIX 5'!O9+'APPENDIX 6'!O9+'APPENDIX 7'!O9+'APPENDIX 8'!O9+'APPENDIX 9'!O9+'APPENDIX 10'!O9+'APPENDIX 11'!O9</f>
        <v>0</v>
      </c>
      <c r="P9" s="4">
        <f>'APPENDIX 5'!P9+'APPENDIX 6'!P9+'APPENDIX 7'!P9+'APPENDIX 8'!P9+'APPENDIX 9'!P9+'APPENDIX 10'!P9+'APPENDIX 11'!P9</f>
        <v>0</v>
      </c>
      <c r="Q9" s="5">
        <f>'APPENDIX 5'!Q9+'APPENDIX 6'!Q9+'APPENDIX 7'!Q9+'APPENDIX 8'!Q9+'APPENDIX 9'!Q9+'APPENDIX 10'!Q9+'APPENDIX 11'!Q9</f>
        <v>453908</v>
      </c>
    </row>
    <row r="10" spans="1:17" ht="29.25" customHeight="1" x14ac:dyDescent="0.3">
      <c r="A10" s="2"/>
      <c r="B10" s="8" t="s">
        <v>53</v>
      </c>
      <c r="C10" s="4">
        <f>'APPENDIX 5'!C10+'APPENDIX 6'!C10+'APPENDIX 7'!C10+'APPENDIX 8'!C10+'APPENDIX 9'!C10+'APPENDIX 10'!C10+'APPENDIX 11'!C10</f>
        <v>1034837</v>
      </c>
      <c r="D10" s="4">
        <f>'APPENDIX 5'!D10+'APPENDIX 6'!D10+'APPENDIX 7'!D10+'APPENDIX 8'!D10+'APPENDIX 9'!D10+'APPENDIX 10'!D10+'APPENDIX 11'!D10</f>
        <v>6075578</v>
      </c>
      <c r="E10" s="4">
        <f>'APPENDIX 5'!E10+'APPENDIX 6'!E10+'APPENDIX 7'!E10+'APPENDIX 8'!E10+'APPENDIX 9'!E10+'APPENDIX 10'!E10+'APPENDIX 11'!E10</f>
        <v>5156026</v>
      </c>
      <c r="F10" s="4">
        <f>'APPENDIX 5'!F10+'APPENDIX 6'!F10+'APPENDIX 7'!F10+'APPENDIX 8'!F10+'APPENDIX 9'!F10+'APPENDIX 10'!F10+'APPENDIX 11'!F10</f>
        <v>0</v>
      </c>
      <c r="G10" s="4">
        <f>'APPENDIX 5'!G10+'APPENDIX 6'!G10+'APPENDIX 7'!G10+'APPENDIX 8'!G10+'APPENDIX 9'!G10+'APPENDIX 10'!G10+'APPENDIX 11'!G10</f>
        <v>1623883</v>
      </c>
      <c r="H10" s="4">
        <f>'APPENDIX 5'!H10+'APPENDIX 6'!H10+'APPENDIX 7'!H10+'APPENDIX 8'!H10+'APPENDIX 9'!H10+'APPENDIX 10'!H10+'APPENDIX 11'!H10</f>
        <v>2662604</v>
      </c>
      <c r="I10" s="4">
        <f>'APPENDIX 5'!I10+'APPENDIX 6'!I10+'APPENDIX 7'!I10+'APPENDIX 8'!I10+'APPENDIX 9'!I10+'APPENDIX 10'!I10+'APPENDIX 11'!I10</f>
        <v>0</v>
      </c>
      <c r="J10" s="4">
        <f>'APPENDIX 5'!J10+'APPENDIX 6'!J10+'APPENDIX 7'!J10+'APPENDIX 8'!J10+'APPENDIX 9'!J10+'APPENDIX 10'!J10+'APPENDIX 11'!J10</f>
        <v>0</v>
      </c>
      <c r="K10" s="4">
        <f>'APPENDIX 5'!K10+'APPENDIX 6'!K10+'APPENDIX 7'!K10+'APPENDIX 8'!K10+'APPENDIX 9'!K10+'APPENDIX 10'!K10+'APPENDIX 11'!K10</f>
        <v>0</v>
      </c>
      <c r="L10" s="4">
        <f>'APPENDIX 5'!L10+'APPENDIX 6'!L10+'APPENDIX 7'!L10+'APPENDIX 8'!L10+'APPENDIX 9'!L10+'APPENDIX 10'!L10+'APPENDIX 11'!L10</f>
        <v>401521</v>
      </c>
      <c r="M10" s="4">
        <f>'APPENDIX 5'!M10+'APPENDIX 6'!M10+'APPENDIX 7'!M10+'APPENDIX 8'!M10+'APPENDIX 9'!M10+'APPENDIX 10'!M10+'APPENDIX 11'!M10</f>
        <v>1166543</v>
      </c>
      <c r="N10" s="4">
        <f>'APPENDIX 5'!N10+'APPENDIX 6'!N10+'APPENDIX 7'!N10+'APPENDIX 8'!N10+'APPENDIX 9'!N10+'APPENDIX 10'!N10+'APPENDIX 11'!N10</f>
        <v>378994</v>
      </c>
      <c r="O10" s="4">
        <f>'APPENDIX 5'!O10+'APPENDIX 6'!O10+'APPENDIX 7'!O10+'APPENDIX 8'!O10+'APPENDIX 9'!O10+'APPENDIX 10'!O10+'APPENDIX 11'!O10</f>
        <v>0</v>
      </c>
      <c r="P10" s="4">
        <f>'APPENDIX 5'!P10+'APPENDIX 6'!P10+'APPENDIX 7'!P10+'APPENDIX 8'!P10+'APPENDIX 9'!P10+'APPENDIX 10'!P10+'APPENDIX 11'!P10</f>
        <v>115000</v>
      </c>
      <c r="Q10" s="5">
        <f>'APPENDIX 5'!Q10+'APPENDIX 6'!Q10+'APPENDIX 7'!Q10+'APPENDIX 8'!Q10+'APPENDIX 9'!Q10+'APPENDIX 10'!Q10+'APPENDIX 11'!Q10</f>
        <v>2224191</v>
      </c>
    </row>
    <row r="11" spans="1:17" ht="29.25" customHeight="1" x14ac:dyDescent="0.3">
      <c r="A11" s="2"/>
      <c r="B11" s="8" t="s">
        <v>22</v>
      </c>
      <c r="C11" s="4">
        <f>'APPENDIX 5'!C11+'APPENDIX 6'!C11+'APPENDIX 7'!C11+'APPENDIX 8'!C11+'APPENDIX 9'!C11+'APPENDIX 10'!C11+'APPENDIX 11'!C11</f>
        <v>558627</v>
      </c>
      <c r="D11" s="4">
        <f>'APPENDIX 5'!D11+'APPENDIX 6'!D11+'APPENDIX 7'!D11+'APPENDIX 8'!D11+'APPENDIX 9'!D11+'APPENDIX 10'!D11+'APPENDIX 11'!D11</f>
        <v>270642</v>
      </c>
      <c r="E11" s="4">
        <f>'APPENDIX 5'!E11+'APPENDIX 6'!E11+'APPENDIX 7'!E11+'APPENDIX 8'!E11+'APPENDIX 9'!E11+'APPENDIX 10'!E11+'APPENDIX 11'!E11</f>
        <v>269266</v>
      </c>
      <c r="F11" s="4">
        <f>'APPENDIX 5'!F11+'APPENDIX 6'!F11+'APPENDIX 7'!F11+'APPENDIX 8'!F11+'APPENDIX 9'!F11+'APPENDIX 10'!F11+'APPENDIX 11'!F11</f>
        <v>0</v>
      </c>
      <c r="G11" s="4">
        <f>'APPENDIX 5'!G11+'APPENDIX 6'!G11+'APPENDIX 7'!G11+'APPENDIX 8'!G11+'APPENDIX 9'!G11+'APPENDIX 10'!G11+'APPENDIX 11'!G11</f>
        <v>188414</v>
      </c>
      <c r="H11" s="4">
        <f>'APPENDIX 5'!H11+'APPENDIX 6'!H11+'APPENDIX 7'!H11+'APPENDIX 8'!H11+'APPENDIX 9'!H11+'APPENDIX 10'!H11+'APPENDIX 11'!H11</f>
        <v>223263</v>
      </c>
      <c r="I11" s="4">
        <f>'APPENDIX 5'!I11+'APPENDIX 6'!I11+'APPENDIX 7'!I11+'APPENDIX 8'!I11+'APPENDIX 9'!I11+'APPENDIX 10'!I11+'APPENDIX 11'!I11</f>
        <v>0</v>
      </c>
      <c r="J11" s="4">
        <f>'APPENDIX 5'!J11+'APPENDIX 6'!J11+'APPENDIX 7'!J11+'APPENDIX 8'!J11+'APPENDIX 9'!J11+'APPENDIX 10'!J11+'APPENDIX 11'!J11</f>
        <v>0</v>
      </c>
      <c r="K11" s="4">
        <f>'APPENDIX 5'!K11+'APPENDIX 6'!K11+'APPENDIX 7'!K11+'APPENDIX 8'!K11+'APPENDIX 9'!K11+'APPENDIX 10'!K11+'APPENDIX 11'!K11</f>
        <v>0</v>
      </c>
      <c r="L11" s="4">
        <f>'APPENDIX 5'!L11+'APPENDIX 6'!L11+'APPENDIX 7'!L11+'APPENDIX 8'!L11+'APPENDIX 9'!L11+'APPENDIX 10'!L11+'APPENDIX 11'!L11</f>
        <v>68710</v>
      </c>
      <c r="M11" s="4">
        <f>'APPENDIX 5'!M11+'APPENDIX 6'!M11+'APPENDIX 7'!M11+'APPENDIX 8'!M11+'APPENDIX 9'!M11+'APPENDIX 10'!M11+'APPENDIX 11'!M11</f>
        <v>67827</v>
      </c>
      <c r="N11" s="4">
        <f>'APPENDIX 5'!N11+'APPENDIX 6'!N11+'APPENDIX 7'!N11+'APPENDIX 8'!N11+'APPENDIX 9'!N11+'APPENDIX 10'!N11+'APPENDIX 11'!N11</f>
        <v>50047</v>
      </c>
      <c r="O11" s="4">
        <f>'APPENDIX 5'!O11+'APPENDIX 6'!O11+'APPENDIX 7'!O11+'APPENDIX 8'!O11+'APPENDIX 9'!O11+'APPENDIX 10'!O11+'APPENDIX 11'!O11</f>
        <v>0</v>
      </c>
      <c r="P11" s="4">
        <f>'APPENDIX 5'!P11+'APPENDIX 6'!P11+'APPENDIX 7'!P11+'APPENDIX 8'!P11+'APPENDIX 9'!P11+'APPENDIX 10'!P11+'APPENDIX 11'!P11</f>
        <v>0</v>
      </c>
      <c r="Q11" s="5">
        <f>'APPENDIX 5'!Q11+'APPENDIX 6'!Q11+'APPENDIX 7'!Q11+'APPENDIX 8'!Q11+'APPENDIX 9'!Q11+'APPENDIX 10'!Q11+'APPENDIX 11'!Q11</f>
        <v>518139</v>
      </c>
    </row>
    <row r="12" spans="1:17" ht="29.25" customHeight="1" x14ac:dyDescent="0.3">
      <c r="A12" s="2"/>
      <c r="B12" s="8" t="s">
        <v>54</v>
      </c>
      <c r="C12" s="4">
        <f>'APPENDIX 5'!C12+'APPENDIX 6'!C12+'APPENDIX 7'!C12+'APPENDIX 8'!C12+'APPENDIX 9'!C12+'APPENDIX 10'!C12+'APPENDIX 11'!C12</f>
        <v>350958</v>
      </c>
      <c r="D12" s="4">
        <f>'APPENDIX 5'!D12+'APPENDIX 6'!D12+'APPENDIX 7'!D12+'APPENDIX 8'!D12+'APPENDIX 9'!D12+'APPENDIX 10'!D12+'APPENDIX 11'!D12</f>
        <v>109189</v>
      </c>
      <c r="E12" s="4">
        <f>'APPENDIX 5'!E12+'APPENDIX 6'!E12+'APPENDIX 7'!E12+'APPENDIX 8'!E12+'APPENDIX 9'!E12+'APPENDIX 10'!E12+'APPENDIX 11'!E12</f>
        <v>20369</v>
      </c>
      <c r="F12" s="4">
        <f>'APPENDIX 5'!F12+'APPENDIX 6'!F12+'APPENDIX 7'!F12+'APPENDIX 8'!F12+'APPENDIX 9'!F12+'APPENDIX 10'!F12+'APPENDIX 11'!F12</f>
        <v>0</v>
      </c>
      <c r="G12" s="4">
        <f>'APPENDIX 5'!G12+'APPENDIX 6'!G12+'APPENDIX 7'!G12+'APPENDIX 8'!G12+'APPENDIX 9'!G12+'APPENDIX 10'!G12+'APPENDIX 11'!G12</f>
        <v>17769</v>
      </c>
      <c r="H12" s="4">
        <f>'APPENDIX 5'!H12+'APPENDIX 6'!H12+'APPENDIX 7'!H12+'APPENDIX 8'!H12+'APPENDIX 9'!H12+'APPENDIX 10'!H12+'APPENDIX 11'!H12</f>
        <v>24336</v>
      </c>
      <c r="I12" s="4">
        <f>'APPENDIX 5'!I12+'APPENDIX 6'!I12+'APPENDIX 7'!I12+'APPENDIX 8'!I12+'APPENDIX 9'!I12+'APPENDIX 10'!I12+'APPENDIX 11'!I12</f>
        <v>0</v>
      </c>
      <c r="J12" s="4">
        <f>'APPENDIX 5'!J12+'APPENDIX 6'!J12+'APPENDIX 7'!J12+'APPENDIX 8'!J12+'APPENDIX 9'!J12+'APPENDIX 10'!J12+'APPENDIX 11'!J12</f>
        <v>0</v>
      </c>
      <c r="K12" s="4">
        <f>'APPENDIX 5'!K12+'APPENDIX 6'!K12+'APPENDIX 7'!K12+'APPENDIX 8'!K12+'APPENDIX 9'!K12+'APPENDIX 10'!K12+'APPENDIX 11'!K12</f>
        <v>0</v>
      </c>
      <c r="L12" s="4">
        <f>'APPENDIX 5'!L12+'APPENDIX 6'!L12+'APPENDIX 7'!L12+'APPENDIX 8'!L12+'APPENDIX 9'!L12+'APPENDIX 10'!L12+'APPENDIX 11'!L12</f>
        <v>-13708</v>
      </c>
      <c r="M12" s="4">
        <f>'APPENDIX 5'!M12+'APPENDIX 6'!M12+'APPENDIX 7'!M12+'APPENDIX 8'!M12+'APPENDIX 9'!M12+'APPENDIX 10'!M12+'APPENDIX 11'!M12</f>
        <v>27840</v>
      </c>
      <c r="N12" s="4">
        <f>'APPENDIX 5'!N12+'APPENDIX 6'!N12+'APPENDIX 7'!N12+'APPENDIX 8'!N12+'APPENDIX 9'!N12+'APPENDIX 10'!N12+'APPENDIX 11'!N12</f>
        <v>41686</v>
      </c>
      <c r="O12" s="4">
        <f>'APPENDIX 5'!O12+'APPENDIX 6'!O12+'APPENDIX 7'!O12+'APPENDIX 8'!O12+'APPENDIX 9'!O12+'APPENDIX 10'!O12+'APPENDIX 11'!O12</f>
        <v>0</v>
      </c>
      <c r="P12" s="4">
        <f>'APPENDIX 5'!P12+'APPENDIX 6'!P12+'APPENDIX 7'!P12+'APPENDIX 8'!P12+'APPENDIX 9'!P12+'APPENDIX 10'!P12+'APPENDIX 11'!P12</f>
        <v>0</v>
      </c>
      <c r="Q12" s="5">
        <f>'APPENDIX 5'!Q12+'APPENDIX 6'!Q12+'APPENDIX 7'!Q12+'APPENDIX 8'!Q12+'APPENDIX 9'!Q12+'APPENDIX 10'!Q12+'APPENDIX 11'!Q12</f>
        <v>374545</v>
      </c>
    </row>
    <row r="13" spans="1:17" ht="29.25" customHeight="1" x14ac:dyDescent="0.3">
      <c r="A13" s="2"/>
      <c r="B13" s="8" t="s">
        <v>55</v>
      </c>
      <c r="C13" s="4">
        <f>'APPENDIX 5'!C13+'APPENDIX 6'!C13+'APPENDIX 7'!C13+'APPENDIX 8'!C13+'APPENDIX 9'!C13+'APPENDIX 10'!C13+'APPENDIX 11'!C13</f>
        <v>5702906</v>
      </c>
      <c r="D13" s="4">
        <f>'APPENDIX 5'!D13+'APPENDIX 6'!D13+'APPENDIX 7'!D13+'APPENDIX 8'!D13+'APPENDIX 9'!D13+'APPENDIX 10'!D13+'APPENDIX 11'!D13</f>
        <v>1671883</v>
      </c>
      <c r="E13" s="4">
        <f>'APPENDIX 5'!E13+'APPENDIX 6'!E13+'APPENDIX 7'!E13+'APPENDIX 8'!E13+'APPENDIX 9'!E13+'APPENDIX 10'!E13+'APPENDIX 11'!E13</f>
        <v>1638258</v>
      </c>
      <c r="F13" s="4">
        <f>'APPENDIX 5'!F13+'APPENDIX 6'!F13+'APPENDIX 7'!F13+'APPENDIX 8'!F13+'APPENDIX 9'!F13+'APPENDIX 10'!F13+'APPENDIX 11'!F13</f>
        <v>0</v>
      </c>
      <c r="G13" s="4">
        <f>'APPENDIX 5'!G13+'APPENDIX 6'!G13+'APPENDIX 7'!G13+'APPENDIX 8'!G13+'APPENDIX 9'!G13+'APPENDIX 10'!G13+'APPENDIX 11'!G13</f>
        <v>498902</v>
      </c>
      <c r="H13" s="4">
        <f>'APPENDIX 5'!H13+'APPENDIX 6'!H13+'APPENDIX 7'!H13+'APPENDIX 8'!H13+'APPENDIX 9'!H13+'APPENDIX 10'!H13+'APPENDIX 11'!H13</f>
        <v>498902</v>
      </c>
      <c r="I13" s="4">
        <f>'APPENDIX 5'!I13+'APPENDIX 6'!I13+'APPENDIX 7'!I13+'APPENDIX 8'!I13+'APPENDIX 9'!I13+'APPENDIX 10'!I13+'APPENDIX 11'!I13</f>
        <v>0</v>
      </c>
      <c r="J13" s="4">
        <f>'APPENDIX 5'!J13+'APPENDIX 6'!J13+'APPENDIX 7'!J13+'APPENDIX 8'!J13+'APPENDIX 9'!J13+'APPENDIX 10'!J13+'APPENDIX 11'!J13</f>
        <v>0</v>
      </c>
      <c r="K13" s="4">
        <f>'APPENDIX 5'!K13+'APPENDIX 6'!K13+'APPENDIX 7'!K13+'APPENDIX 8'!K13+'APPENDIX 9'!K13+'APPENDIX 10'!K13+'APPENDIX 11'!K13</f>
        <v>0</v>
      </c>
      <c r="L13" s="4">
        <f>'APPENDIX 5'!L13+'APPENDIX 6'!L13+'APPENDIX 7'!L13+'APPENDIX 8'!L13+'APPENDIX 9'!L13+'APPENDIX 10'!L13+'APPENDIX 11'!L13</f>
        <v>1290</v>
      </c>
      <c r="M13" s="4">
        <f>'APPENDIX 5'!M13+'APPENDIX 6'!M13+'APPENDIX 7'!M13+'APPENDIX 8'!M13+'APPENDIX 9'!M13+'APPENDIX 10'!M13+'APPENDIX 11'!M13</f>
        <v>64864</v>
      </c>
      <c r="N13" s="4">
        <f>'APPENDIX 5'!N13+'APPENDIX 6'!N13+'APPENDIX 7'!N13+'APPENDIX 8'!N13+'APPENDIX 9'!N13+'APPENDIX 10'!N13+'APPENDIX 11'!N13</f>
        <v>738559</v>
      </c>
      <c r="O13" s="4">
        <f>'APPENDIX 5'!O13+'APPENDIX 6'!O13+'APPENDIX 7'!O13+'APPENDIX 8'!O13+'APPENDIX 9'!O13+'APPENDIX 10'!O13+'APPENDIX 11'!O13</f>
        <v>0</v>
      </c>
      <c r="P13" s="4">
        <f>'APPENDIX 5'!P13+'APPENDIX 6'!P13+'APPENDIX 7'!P13+'APPENDIX 8'!P13+'APPENDIX 9'!P13+'APPENDIX 10'!P13+'APPENDIX 11'!P13</f>
        <v>0</v>
      </c>
      <c r="Q13" s="5">
        <f>'APPENDIX 5'!Q13+'APPENDIX 6'!Q13+'APPENDIX 7'!Q13+'APPENDIX 8'!Q13+'APPENDIX 9'!Q13+'APPENDIX 10'!Q13+'APPENDIX 11'!Q13</f>
        <v>7514668</v>
      </c>
    </row>
    <row r="14" spans="1:17" ht="29.25" customHeight="1" x14ac:dyDescent="0.3">
      <c r="A14" s="2"/>
      <c r="B14" s="8" t="s">
        <v>56</v>
      </c>
      <c r="C14" s="4">
        <f>'APPENDIX 5'!C14+'APPENDIX 6'!C14+'APPENDIX 7'!C14+'APPENDIX 8'!C14+'APPENDIX 9'!C14+'APPENDIX 10'!C14+'APPENDIX 11'!C14</f>
        <v>836829</v>
      </c>
      <c r="D14" s="4">
        <f>'APPENDIX 5'!D14+'APPENDIX 6'!D14+'APPENDIX 7'!D14+'APPENDIX 8'!D14+'APPENDIX 9'!D14+'APPENDIX 10'!D14+'APPENDIX 11'!D14</f>
        <v>593331</v>
      </c>
      <c r="E14" s="4">
        <f>'APPENDIX 5'!E14+'APPENDIX 6'!E14+'APPENDIX 7'!E14+'APPENDIX 8'!E14+'APPENDIX 9'!E14+'APPENDIX 10'!E14+'APPENDIX 11'!E14</f>
        <v>278395</v>
      </c>
      <c r="F14" s="4">
        <f>'APPENDIX 5'!F14+'APPENDIX 6'!F14+'APPENDIX 7'!F14+'APPENDIX 8'!F14+'APPENDIX 9'!F14+'APPENDIX 10'!F14+'APPENDIX 11'!F14</f>
        <v>0</v>
      </c>
      <c r="G14" s="4">
        <f>'APPENDIX 5'!G14+'APPENDIX 6'!G14+'APPENDIX 7'!G14+'APPENDIX 8'!G14+'APPENDIX 9'!G14+'APPENDIX 10'!G14+'APPENDIX 11'!G14</f>
        <v>75004</v>
      </c>
      <c r="H14" s="4">
        <f>'APPENDIX 5'!H14+'APPENDIX 6'!H14+'APPENDIX 7'!H14+'APPENDIX 8'!H14+'APPENDIX 9'!H14+'APPENDIX 10'!H14+'APPENDIX 11'!H14</f>
        <v>128532</v>
      </c>
      <c r="I14" s="4">
        <f>'APPENDIX 5'!I14+'APPENDIX 6'!I14+'APPENDIX 7'!I14+'APPENDIX 8'!I14+'APPENDIX 9'!I14+'APPENDIX 10'!I14+'APPENDIX 11'!I14</f>
        <v>1558</v>
      </c>
      <c r="J14" s="4">
        <f>'APPENDIX 5'!J14+'APPENDIX 6'!J14+'APPENDIX 7'!J14+'APPENDIX 8'!J14+'APPENDIX 9'!J14+'APPENDIX 10'!J14+'APPENDIX 11'!J14</f>
        <v>140</v>
      </c>
      <c r="K14" s="4">
        <f>'APPENDIX 5'!K14+'APPENDIX 6'!K14+'APPENDIX 7'!K14+'APPENDIX 8'!K14+'APPENDIX 9'!K14+'APPENDIX 10'!K14+'APPENDIX 11'!K14</f>
        <v>0</v>
      </c>
      <c r="L14" s="4">
        <f>'APPENDIX 5'!L14+'APPENDIX 6'!L14+'APPENDIX 7'!L14+'APPENDIX 8'!L14+'APPENDIX 9'!L14+'APPENDIX 10'!L14+'APPENDIX 11'!L14</f>
        <v>6351</v>
      </c>
      <c r="M14" s="4">
        <f>'APPENDIX 5'!M14+'APPENDIX 6'!M14+'APPENDIX 7'!M14+'APPENDIX 8'!M14+'APPENDIX 9'!M14+'APPENDIX 10'!M14+'APPENDIX 11'!M14</f>
        <v>57815</v>
      </c>
      <c r="N14" s="4">
        <f>'APPENDIX 5'!N14+'APPENDIX 6'!N14+'APPENDIX 7'!N14+'APPENDIX 8'!N14+'APPENDIX 9'!N14+'APPENDIX 10'!N14+'APPENDIX 11'!N14</f>
        <v>114159</v>
      </c>
      <c r="O14" s="4">
        <f>'APPENDIX 5'!O14+'APPENDIX 6'!O14+'APPENDIX 7'!O14+'APPENDIX 8'!O14+'APPENDIX 9'!O14+'APPENDIX 10'!O14+'APPENDIX 11'!O14</f>
        <v>2</v>
      </c>
      <c r="P14" s="4">
        <f>'APPENDIX 5'!P14+'APPENDIX 6'!P14+'APPENDIX 7'!P14+'APPENDIX 8'!P14+'APPENDIX 9'!P14+'APPENDIX 10'!P14+'APPENDIX 11'!P14</f>
        <v>0</v>
      </c>
      <c r="Q14" s="5">
        <f>'APPENDIX 5'!Q14+'APPENDIX 6'!Q14+'APPENDIX 7'!Q14+'APPENDIX 8'!Q14+'APPENDIX 9'!Q14+'APPENDIX 10'!Q14+'APPENDIX 11'!Q14</f>
        <v>1034983</v>
      </c>
    </row>
    <row r="15" spans="1:17" ht="29.25" customHeight="1" x14ac:dyDescent="0.3">
      <c r="A15" s="2"/>
      <c r="B15" s="8" t="s">
        <v>57</v>
      </c>
      <c r="C15" s="4">
        <f>'APPENDIX 5'!C15+'APPENDIX 6'!C15+'APPENDIX 7'!C15+'APPENDIX 8'!C15+'APPENDIX 9'!C15+'APPENDIX 10'!C15+'APPENDIX 11'!C15</f>
        <v>60579790</v>
      </c>
      <c r="D15" s="12">
        <f>'APPENDIX 5'!D15+'APPENDIX 6'!D15+'APPENDIX 7'!D15+'APPENDIX 8'!D15+'APPENDIX 9'!D15+'APPENDIX 10'!D15+'APPENDIX 11'!D15</f>
        <v>12113887</v>
      </c>
      <c r="E15" s="4">
        <f>'APPENDIX 5'!E15+'APPENDIX 6'!E15+'APPENDIX 7'!E15+'APPENDIX 8'!E15+'APPENDIX 9'!E15+'APPENDIX 10'!E15+'APPENDIX 11'!E15</f>
        <v>11833021</v>
      </c>
      <c r="F15" s="4">
        <f>'APPENDIX 5'!F15+'APPENDIX 6'!F15+'APPENDIX 7'!F15+'APPENDIX 8'!F15+'APPENDIX 9'!F15+'APPENDIX 10'!F15+'APPENDIX 11'!F15</f>
        <v>0</v>
      </c>
      <c r="G15" s="4">
        <f>'APPENDIX 5'!G15+'APPENDIX 6'!G15+'APPENDIX 7'!G15+'APPENDIX 8'!G15+'APPENDIX 9'!G15+'APPENDIX 10'!G15+'APPENDIX 11'!G15</f>
        <v>223527</v>
      </c>
      <c r="H15" s="4">
        <f>'APPENDIX 5'!H15+'APPENDIX 6'!H15+'APPENDIX 7'!H15+'APPENDIX 8'!H15+'APPENDIX 9'!H15+'APPENDIX 10'!H15+'APPENDIX 11'!H15</f>
        <v>1068112</v>
      </c>
      <c r="I15" s="4">
        <f>'APPENDIX 5'!I15+'APPENDIX 6'!I15+'APPENDIX 7'!I15+'APPENDIX 8'!I15+'APPENDIX 9'!I15+'APPENDIX 10'!I15+'APPENDIX 11'!I15</f>
        <v>4834897</v>
      </c>
      <c r="J15" s="4">
        <f>'APPENDIX 5'!J15+'APPENDIX 6'!J15+'APPENDIX 7'!J15+'APPENDIX 8'!J15+'APPENDIX 9'!J15+'APPENDIX 10'!J15+'APPENDIX 11'!J15</f>
        <v>0</v>
      </c>
      <c r="K15" s="4">
        <f>'APPENDIX 5'!K15+'APPENDIX 6'!K15+'APPENDIX 7'!K15+'APPENDIX 8'!K15+'APPENDIX 9'!K15+'APPENDIX 10'!K15+'APPENDIX 11'!K15</f>
        <v>1121669</v>
      </c>
      <c r="L15" s="4">
        <f>'APPENDIX 5'!L15+'APPENDIX 6'!L15+'APPENDIX 7'!L15+'APPENDIX 8'!L15+'APPENDIX 9'!L15+'APPENDIX 10'!L15+'APPENDIX 11'!L15</f>
        <v>547428</v>
      </c>
      <c r="M15" s="4">
        <f>'APPENDIX 5'!M15+'APPENDIX 6'!M15+'APPENDIX 7'!M15+'APPENDIX 8'!M15+'APPENDIX 9'!M15+'APPENDIX 10'!M15+'APPENDIX 11'!M15</f>
        <v>1089330</v>
      </c>
      <c r="N15" s="4">
        <f>'APPENDIX 5'!N15+'APPENDIX 6'!N15+'APPENDIX 7'!N15+'APPENDIX 8'!N15+'APPENDIX 9'!N15+'APPENDIX 10'!N15+'APPENDIX 11'!N15</f>
        <v>7409406</v>
      </c>
      <c r="O15" s="4">
        <f>'APPENDIX 5'!O15+'APPENDIX 6'!O15+'APPENDIX 7'!O15+'APPENDIX 8'!O15+'APPENDIX 9'!O15+'APPENDIX 10'!O15+'APPENDIX 11'!O15</f>
        <v>0</v>
      </c>
      <c r="P15" s="4">
        <f>'APPENDIX 5'!P15+'APPENDIX 6'!P15+'APPENDIX 7'!P15+'APPENDIX 8'!P15+'APPENDIX 9'!P15+'APPENDIX 10'!P15+'APPENDIX 11'!P15</f>
        <v>500000</v>
      </c>
      <c r="Q15" s="5">
        <f>'APPENDIX 5'!Q15+'APPENDIX 6'!Q15+'APPENDIX 7'!Q15+'APPENDIX 8'!Q15+'APPENDIX 9'!Q15+'APPENDIX 10'!Q15+'APPENDIX 11'!Q15</f>
        <v>70660781</v>
      </c>
    </row>
    <row r="16" spans="1:17" ht="29.25" customHeight="1" x14ac:dyDescent="0.3">
      <c r="A16" s="2"/>
      <c r="B16" s="8" t="s">
        <v>58</v>
      </c>
      <c r="C16" s="4">
        <f>'APPENDIX 5'!C16+'APPENDIX 6'!C16+'APPENDIX 7'!C16+'APPENDIX 8'!C16+'APPENDIX 9'!C16+'APPENDIX 10'!C16+'APPENDIX 11'!C16</f>
        <v>57478514</v>
      </c>
      <c r="D16" s="12">
        <f>'APPENDIX 5'!D16+'APPENDIX 6'!D16+'APPENDIX 7'!D16+'APPENDIX 8'!D16+'APPENDIX 9'!D16+'APPENDIX 10'!D16+'APPENDIX 11'!D16</f>
        <v>12612513</v>
      </c>
      <c r="E16" s="4">
        <f>'APPENDIX 5'!E16+'APPENDIX 6'!E16+'APPENDIX 7'!E16+'APPENDIX 8'!E16+'APPENDIX 9'!E16+'APPENDIX 10'!E16+'APPENDIX 11'!E16</f>
        <v>12156268</v>
      </c>
      <c r="F16" s="4">
        <f>'APPENDIX 5'!F16+'APPENDIX 6'!F16+'APPENDIX 7'!F16+'APPENDIX 8'!F16+'APPENDIX 9'!F16+'APPENDIX 10'!F16+'APPENDIX 11'!F16</f>
        <v>0</v>
      </c>
      <c r="G16" s="4">
        <f>'APPENDIX 5'!G16+'APPENDIX 6'!G16+'APPENDIX 7'!G16+'APPENDIX 8'!G16+'APPENDIX 9'!G16+'APPENDIX 10'!G16+'APPENDIX 11'!G16</f>
        <v>8340447</v>
      </c>
      <c r="H16" s="4">
        <f>'APPENDIX 5'!H16+'APPENDIX 6'!H16+'APPENDIX 7'!H16+'APPENDIX 8'!H16+'APPENDIX 9'!H16+'APPENDIX 10'!H16+'APPENDIX 11'!H16</f>
        <v>7880747</v>
      </c>
      <c r="I16" s="4">
        <f>'APPENDIX 5'!I16+'APPENDIX 6'!I16+'APPENDIX 7'!I16+'APPENDIX 8'!I16+'APPENDIX 9'!I16+'APPENDIX 10'!I16+'APPENDIX 11'!I16</f>
        <v>360686</v>
      </c>
      <c r="J16" s="4">
        <f>'APPENDIX 5'!J16+'APPENDIX 6'!J16+'APPENDIX 7'!J16+'APPENDIX 8'!J16+'APPENDIX 9'!J16+'APPENDIX 10'!J16+'APPENDIX 11'!J16</f>
        <v>0</v>
      </c>
      <c r="K16" s="4">
        <f>'APPENDIX 5'!K16+'APPENDIX 6'!K16+'APPENDIX 7'!K16+'APPENDIX 8'!K16+'APPENDIX 9'!K16+'APPENDIX 10'!K16+'APPENDIX 11'!K16</f>
        <v>0</v>
      </c>
      <c r="L16" s="4">
        <f>'APPENDIX 5'!L16+'APPENDIX 6'!L16+'APPENDIX 7'!L16+'APPENDIX 8'!L16+'APPENDIX 9'!L16+'APPENDIX 10'!L16+'APPENDIX 11'!L16</f>
        <v>810224</v>
      </c>
      <c r="M16" s="4">
        <f>'APPENDIX 5'!M16+'APPENDIX 6'!M16+'APPENDIX 7'!M16+'APPENDIX 8'!M16+'APPENDIX 9'!M16+'APPENDIX 10'!M16+'APPENDIX 11'!M16</f>
        <v>1052941</v>
      </c>
      <c r="N16" s="4">
        <f>'APPENDIX 5'!N16+'APPENDIX 6'!N16+'APPENDIX 7'!N16+'APPENDIX 8'!N16+'APPENDIX 9'!N16+'APPENDIX 10'!N16+'APPENDIX 11'!N16</f>
        <v>5758184</v>
      </c>
      <c r="O16" s="4">
        <f>'APPENDIX 5'!O16+'APPENDIX 6'!O16+'APPENDIX 7'!O16+'APPENDIX 8'!O16+'APPENDIX 9'!O16+'APPENDIX 10'!O16+'APPENDIX 11'!O16</f>
        <v>24712</v>
      </c>
      <c r="P16" s="4">
        <f>'APPENDIX 5'!P16+'APPENDIX 6'!P16+'APPENDIX 7'!P16+'APPENDIX 8'!P16+'APPENDIX 9'!P16+'APPENDIX 10'!P16+'APPENDIX 11'!P16</f>
        <v>-19965</v>
      </c>
      <c r="Q16" s="5">
        <f>'APPENDIX 5'!Q16+'APPENDIX 6'!Q16+'APPENDIX 7'!Q16+'APPENDIX 8'!Q16+'APPENDIX 9'!Q16+'APPENDIX 10'!Q16+'APPENDIX 11'!Q16</f>
        <v>65283623</v>
      </c>
    </row>
    <row r="17" spans="1:17" ht="29.25" customHeight="1" x14ac:dyDescent="0.3">
      <c r="A17" s="2"/>
      <c r="B17" s="8" t="s">
        <v>59</v>
      </c>
      <c r="C17" s="4">
        <f>'APPENDIX 5'!C17+'APPENDIX 6'!C17+'APPENDIX 7'!C17+'APPENDIX 8'!C17+'APPENDIX 9'!C17+'APPENDIX 10'!C17+'APPENDIX 11'!C17</f>
        <v>29398990</v>
      </c>
      <c r="D17" s="12">
        <f>'APPENDIX 5'!D17+'APPENDIX 6'!D17+'APPENDIX 7'!D17+'APPENDIX 8'!D17+'APPENDIX 9'!D17+'APPENDIX 10'!D17+'APPENDIX 11'!D17</f>
        <v>5590734</v>
      </c>
      <c r="E17" s="4">
        <f>'APPENDIX 5'!E17+'APPENDIX 6'!E17+'APPENDIX 7'!E17+'APPENDIX 8'!E17+'APPENDIX 9'!E17+'APPENDIX 10'!E17+'APPENDIX 11'!E17</f>
        <v>5558490</v>
      </c>
      <c r="F17" s="4">
        <f>'APPENDIX 5'!F17+'APPENDIX 6'!F17+'APPENDIX 7'!F17+'APPENDIX 8'!F17+'APPENDIX 9'!F17+'APPENDIX 10'!F17+'APPENDIX 11'!F17</f>
        <v>0</v>
      </c>
      <c r="G17" s="4">
        <f>'APPENDIX 5'!G17+'APPENDIX 6'!G17+'APPENDIX 7'!G17+'APPENDIX 8'!G17+'APPENDIX 9'!G17+'APPENDIX 10'!G17+'APPENDIX 11'!G17</f>
        <v>5053947</v>
      </c>
      <c r="H17" s="4">
        <f>'APPENDIX 5'!H17+'APPENDIX 6'!H17+'APPENDIX 7'!H17+'APPENDIX 8'!H17+'APPENDIX 9'!H17+'APPENDIX 10'!H17+'APPENDIX 11'!H17</f>
        <v>5088123</v>
      </c>
      <c r="I17" s="4">
        <f>'APPENDIX 5'!I17+'APPENDIX 6'!I17+'APPENDIX 7'!I17+'APPENDIX 8'!I17+'APPENDIX 9'!I17+'APPENDIX 10'!I17+'APPENDIX 11'!I17</f>
        <v>0</v>
      </c>
      <c r="J17" s="4">
        <f>'APPENDIX 5'!J17+'APPENDIX 6'!J17+'APPENDIX 7'!J17+'APPENDIX 8'!J17+'APPENDIX 9'!J17+'APPENDIX 10'!J17+'APPENDIX 11'!J17</f>
        <v>0</v>
      </c>
      <c r="K17" s="4">
        <f>'APPENDIX 5'!K17+'APPENDIX 6'!K17+'APPENDIX 7'!K17+'APPENDIX 8'!K17+'APPENDIX 9'!K17+'APPENDIX 10'!K17+'APPENDIX 11'!K17</f>
        <v>0</v>
      </c>
      <c r="L17" s="4">
        <f>'APPENDIX 5'!L17+'APPENDIX 6'!L17+'APPENDIX 7'!L17+'APPENDIX 8'!L17+'APPENDIX 9'!L17+'APPENDIX 10'!L17+'APPENDIX 11'!L17</f>
        <v>150119</v>
      </c>
      <c r="M17" s="12">
        <f>'APPENDIX 5'!M17+'APPENDIX 6'!M17+'APPENDIX 7'!M17+'APPENDIX 8'!M17+'APPENDIX 9'!M17+'APPENDIX 10'!M17+'APPENDIX 11'!M17</f>
        <v>306293</v>
      </c>
      <c r="N17" s="12">
        <f>'APPENDIX 5'!N17+'APPENDIX 6'!N17+'APPENDIX 7'!N17+'APPENDIX 8'!N17+'APPENDIX 9'!N17+'APPENDIX 10'!N17+'APPENDIX 11'!N17</f>
        <v>3695465</v>
      </c>
      <c r="O17" s="4">
        <f>'APPENDIX 5'!O17+'APPENDIX 6'!O17+'APPENDIX 7'!O17+'APPENDIX 8'!O17+'APPENDIX 9'!O17+'APPENDIX 10'!O17+'APPENDIX 11'!O17</f>
        <v>0</v>
      </c>
      <c r="P17" s="4">
        <f>'APPENDIX 5'!P17+'APPENDIX 6'!P17+'APPENDIX 7'!P17+'APPENDIX 8'!P17+'APPENDIX 9'!P17+'APPENDIX 10'!P17+'APPENDIX 11'!P17</f>
        <v>60000</v>
      </c>
      <c r="Q17" s="5">
        <f>'APPENDIX 5'!Q17+'APPENDIX 6'!Q17+'APPENDIX 7'!Q17+'APPENDIX 8'!Q17+'APPENDIX 9'!Q17+'APPENDIX 10'!Q17+'APPENDIX 11'!Q17</f>
        <v>33048410</v>
      </c>
    </row>
    <row r="18" spans="1:17" ht="29.25" customHeight="1" x14ac:dyDescent="0.3">
      <c r="A18" s="2"/>
      <c r="B18" s="8" t="s">
        <v>133</v>
      </c>
      <c r="C18" s="4">
        <f>'APPENDIX 5'!C18+'APPENDIX 6'!C18+'APPENDIX 7'!C18+'APPENDIX 8'!C18+'APPENDIX 9'!C18+'APPENDIX 10'!C18+'APPENDIX 11'!C18</f>
        <v>544012</v>
      </c>
      <c r="D18" s="12">
        <f>'APPENDIX 5'!D18+'APPENDIX 6'!D18+'APPENDIX 7'!D18+'APPENDIX 8'!D18+'APPENDIX 9'!D18+'APPENDIX 10'!D18+'APPENDIX 11'!D18</f>
        <v>597857</v>
      </c>
      <c r="E18" s="4">
        <f>'APPENDIX 5'!E18+'APPENDIX 6'!E18+'APPENDIX 7'!E18+'APPENDIX 8'!E18+'APPENDIX 9'!E18+'APPENDIX 10'!E18+'APPENDIX 11'!E18</f>
        <v>558993</v>
      </c>
      <c r="F18" s="4">
        <f>'APPENDIX 5'!F18+'APPENDIX 6'!F18+'APPENDIX 7'!F18+'APPENDIX 8'!F18+'APPENDIX 9'!F18+'APPENDIX 10'!F18+'APPENDIX 11'!F18</f>
        <v>0</v>
      </c>
      <c r="G18" s="4">
        <f>'APPENDIX 5'!G18+'APPENDIX 6'!G18+'APPENDIX 7'!G18+'APPENDIX 8'!G18+'APPENDIX 9'!G18+'APPENDIX 10'!G18+'APPENDIX 11'!G18</f>
        <v>90347</v>
      </c>
      <c r="H18" s="4">
        <f>'APPENDIX 5'!H18+'APPENDIX 6'!H18+'APPENDIX 7'!H18+'APPENDIX 8'!H18+'APPENDIX 9'!H18+'APPENDIX 10'!H18+'APPENDIX 11'!H18</f>
        <v>59988</v>
      </c>
      <c r="I18" s="4">
        <f>'APPENDIX 5'!I18+'APPENDIX 6'!I18+'APPENDIX 7'!I18+'APPENDIX 8'!I18+'APPENDIX 9'!I18+'APPENDIX 10'!I18+'APPENDIX 11'!I18</f>
        <v>1199</v>
      </c>
      <c r="J18" s="4">
        <f>'APPENDIX 5'!J18+'APPENDIX 6'!J18+'APPENDIX 7'!J18+'APPENDIX 8'!J18+'APPENDIX 9'!J18+'APPENDIX 10'!J18+'APPENDIX 11'!J18</f>
        <v>0</v>
      </c>
      <c r="K18" s="4">
        <f>'APPENDIX 5'!K18+'APPENDIX 6'!K18+'APPENDIX 7'!K18+'APPENDIX 8'!K18+'APPENDIX 9'!K18+'APPENDIX 10'!K18+'APPENDIX 11'!K18</f>
        <v>29160</v>
      </c>
      <c r="L18" s="4">
        <f>'APPENDIX 5'!L18+'APPENDIX 6'!L18+'APPENDIX 7'!L18+'APPENDIX 8'!L18+'APPENDIX 9'!L18+'APPENDIX 10'!L18+'APPENDIX 11'!L18</f>
        <v>27377</v>
      </c>
      <c r="M18" s="4">
        <f>'APPENDIX 5'!M18+'APPENDIX 6'!M18+'APPENDIX 7'!M18+'APPENDIX 8'!M18+'APPENDIX 9'!M18+'APPENDIX 10'!M18+'APPENDIX 11'!M18</f>
        <v>214663</v>
      </c>
      <c r="N18" s="4">
        <f>'APPENDIX 5'!N18+'APPENDIX 6'!N18+'APPENDIX 7'!N18+'APPENDIX 8'!N18+'APPENDIX 9'!N18+'APPENDIX 10'!N18+'APPENDIX 11'!N18</f>
        <v>46557</v>
      </c>
      <c r="O18" s="4">
        <f>'APPENDIX 5'!O18+'APPENDIX 6'!O18+'APPENDIX 7'!O18+'APPENDIX 8'!O18+'APPENDIX 9'!O18+'APPENDIX 10'!O18+'APPENDIX 11'!O18</f>
        <v>0</v>
      </c>
      <c r="P18" s="4">
        <f>'APPENDIX 5'!P18+'APPENDIX 6'!P18+'APPENDIX 7'!P18+'APPENDIX 8'!P18+'APPENDIX 9'!P18+'APPENDIX 10'!P18+'APPENDIX 11'!P18</f>
        <v>0</v>
      </c>
      <c r="Q18" s="5">
        <f>'APPENDIX 5'!Q18+'APPENDIX 6'!Q18+'APPENDIX 7'!Q18+'APPENDIX 8'!Q18+'APPENDIX 9'!Q18+'APPENDIX 10'!Q18+'APPENDIX 11'!Q18</f>
        <v>817177</v>
      </c>
    </row>
    <row r="19" spans="1:17" ht="29.25" customHeight="1" x14ac:dyDescent="0.3">
      <c r="A19" s="2"/>
      <c r="B19" s="8" t="s">
        <v>138</v>
      </c>
      <c r="C19" s="4">
        <f>'APPENDIX 5'!C19+'APPENDIX 6'!C19+'APPENDIX 7'!C19+'APPENDIX 8'!C19+'APPENDIX 9'!C19+'APPENDIX 10'!C19+'APPENDIX 11'!C19</f>
        <v>22080947</v>
      </c>
      <c r="D19" s="12">
        <f>'APPENDIX 5'!D19+'APPENDIX 6'!D19+'APPENDIX 7'!D19+'APPENDIX 8'!D19+'APPENDIX 9'!D19+'APPENDIX 10'!D19+'APPENDIX 11'!D19</f>
        <v>4511721</v>
      </c>
      <c r="E19" s="4">
        <f>'APPENDIX 5'!E19+'APPENDIX 6'!E19+'APPENDIX 7'!E19+'APPENDIX 8'!E19+'APPENDIX 9'!E19+'APPENDIX 10'!E19+'APPENDIX 11'!E19</f>
        <v>4318770</v>
      </c>
      <c r="F19" s="4">
        <f>'APPENDIX 5'!F19+'APPENDIX 6'!F19+'APPENDIX 7'!F19+'APPENDIX 8'!F19+'APPENDIX 9'!F19+'APPENDIX 10'!F19+'APPENDIX 11'!F19</f>
        <v>0</v>
      </c>
      <c r="G19" s="4">
        <f>'APPENDIX 5'!G19+'APPENDIX 6'!G19+'APPENDIX 7'!G19+'APPENDIX 8'!G19+'APPENDIX 9'!G19+'APPENDIX 10'!G19+'APPENDIX 11'!G19</f>
        <v>5302993</v>
      </c>
      <c r="H19" s="4">
        <f>'APPENDIX 5'!H19+'APPENDIX 6'!H19+'APPENDIX 7'!H19+'APPENDIX 8'!H19+'APPENDIX 9'!H19+'APPENDIX 10'!H19+'APPENDIX 11'!H19</f>
        <v>5174397</v>
      </c>
      <c r="I19" s="4">
        <f>'APPENDIX 5'!I19+'APPENDIX 6'!I19+'APPENDIX 7'!I19+'APPENDIX 8'!I19+'APPENDIX 9'!I19+'APPENDIX 10'!I19+'APPENDIX 11'!I19</f>
        <v>0</v>
      </c>
      <c r="J19" s="4">
        <f>'APPENDIX 5'!J19+'APPENDIX 6'!J19+'APPENDIX 7'!J19+'APPENDIX 8'!J19+'APPENDIX 9'!J19+'APPENDIX 10'!J19+'APPENDIX 11'!J19</f>
        <v>0</v>
      </c>
      <c r="K19" s="4">
        <f>'APPENDIX 5'!K19+'APPENDIX 6'!K19+'APPENDIX 7'!K19+'APPENDIX 8'!K19+'APPENDIX 9'!K19+'APPENDIX 10'!K19+'APPENDIX 11'!K19</f>
        <v>0</v>
      </c>
      <c r="L19" s="4">
        <f>'APPENDIX 5'!L19+'APPENDIX 6'!L19+'APPENDIX 7'!L19+'APPENDIX 8'!L19+'APPENDIX 9'!L19+'APPENDIX 10'!L19+'APPENDIX 11'!L19</f>
        <v>233588</v>
      </c>
      <c r="M19" s="4">
        <f>'APPENDIX 5'!M19+'APPENDIX 6'!M19+'APPENDIX 7'!M19+'APPENDIX 8'!M19+'APPENDIX 9'!M19+'APPENDIX 10'!M19+'APPENDIX 11'!M19</f>
        <v>1155622</v>
      </c>
      <c r="N19" s="4">
        <f>'APPENDIX 5'!N19+'APPENDIX 6'!N19+'APPENDIX 7'!N19+'APPENDIX 8'!N19+'APPENDIX 9'!N19+'APPENDIX 10'!N19+'APPENDIX 11'!N19</f>
        <v>1548224</v>
      </c>
      <c r="O19" s="4">
        <f>'APPENDIX 5'!O19+'APPENDIX 6'!O19+'APPENDIX 7'!O19+'APPENDIX 8'!O19+'APPENDIX 9'!O19+'APPENDIX 10'!O19+'APPENDIX 11'!O19</f>
        <v>0</v>
      </c>
      <c r="P19" s="4">
        <f>'APPENDIX 5'!P19+'APPENDIX 6'!P19+'APPENDIX 7'!P19+'APPENDIX 8'!P19+'APPENDIX 9'!P19+'APPENDIX 10'!P19+'APPENDIX 11'!P19</f>
        <v>0</v>
      </c>
      <c r="Q19" s="5">
        <f>'APPENDIX 5'!Q19+'APPENDIX 6'!Q19+'APPENDIX 7'!Q19+'APPENDIX 8'!Q19+'APPENDIX 9'!Q19+'APPENDIX 10'!Q19+'APPENDIX 11'!Q19</f>
        <v>21384332</v>
      </c>
    </row>
    <row r="20" spans="1:17" ht="29.25" customHeight="1" x14ac:dyDescent="0.3">
      <c r="A20" s="2"/>
      <c r="B20" s="8" t="s">
        <v>35</v>
      </c>
      <c r="C20" s="4">
        <f>'APPENDIX 5'!C20+'APPENDIX 6'!C20+'APPENDIX 7'!C20+'APPENDIX 8'!C20+'APPENDIX 9'!C20+'APPENDIX 10'!C20+'APPENDIX 11'!C20</f>
        <v>9950357</v>
      </c>
      <c r="D20" s="12">
        <f>'APPENDIX 5'!D20+'APPENDIX 6'!D20+'APPENDIX 7'!D20+'APPENDIX 8'!D20+'APPENDIX 9'!D20+'APPENDIX 10'!D20+'APPENDIX 11'!D20</f>
        <v>3365583</v>
      </c>
      <c r="E20" s="4">
        <f>'APPENDIX 5'!E20+'APPENDIX 6'!E20+'APPENDIX 7'!E20+'APPENDIX 8'!E20+'APPENDIX 9'!E20+'APPENDIX 10'!E20+'APPENDIX 11'!E20</f>
        <v>3310049</v>
      </c>
      <c r="F20" s="4">
        <f>'APPENDIX 5'!F20+'APPENDIX 6'!F20+'APPENDIX 7'!F20+'APPENDIX 8'!F20+'APPENDIX 9'!F20+'APPENDIX 10'!F20+'APPENDIX 11'!F20</f>
        <v>0</v>
      </c>
      <c r="G20" s="4">
        <f>'APPENDIX 5'!G20+'APPENDIX 6'!G20+'APPENDIX 7'!G20+'APPENDIX 8'!G20+'APPENDIX 9'!G20+'APPENDIX 10'!G20+'APPENDIX 11'!G20</f>
        <v>1300279</v>
      </c>
      <c r="H20" s="4">
        <f>'APPENDIX 5'!H20+'APPENDIX 6'!H20+'APPENDIX 7'!H20+'APPENDIX 8'!H20+'APPENDIX 9'!H20+'APPENDIX 10'!H20+'APPENDIX 11'!H20</f>
        <v>1350279</v>
      </c>
      <c r="I20" s="4">
        <f>'APPENDIX 5'!I20+'APPENDIX 6'!I20+'APPENDIX 7'!I20+'APPENDIX 8'!I20+'APPENDIX 9'!I20+'APPENDIX 10'!I20+'APPENDIX 11'!I20</f>
        <v>0</v>
      </c>
      <c r="J20" s="4">
        <f>'APPENDIX 5'!J20+'APPENDIX 6'!J20+'APPENDIX 7'!J20+'APPENDIX 8'!J20+'APPENDIX 9'!J20+'APPENDIX 10'!J20+'APPENDIX 11'!J20</f>
        <v>0</v>
      </c>
      <c r="K20" s="4">
        <f>'APPENDIX 5'!K20+'APPENDIX 6'!K20+'APPENDIX 7'!K20+'APPENDIX 8'!K20+'APPENDIX 9'!K20+'APPENDIX 10'!K20+'APPENDIX 11'!K20</f>
        <v>0</v>
      </c>
      <c r="L20" s="4">
        <f>'APPENDIX 5'!L20+'APPENDIX 6'!L20+'APPENDIX 7'!L20+'APPENDIX 8'!L20+'APPENDIX 9'!L20+'APPENDIX 10'!L20+'APPENDIX 11'!L20</f>
        <v>218021</v>
      </c>
      <c r="M20" s="4">
        <f>'APPENDIX 5'!M20+'APPENDIX 6'!M20+'APPENDIX 7'!M20+'APPENDIX 8'!M20+'APPENDIX 9'!M20+'APPENDIX 10'!M20+'APPENDIX 11'!M20</f>
        <v>677730</v>
      </c>
      <c r="N20" s="4">
        <f>'APPENDIX 5'!N20+'APPENDIX 6'!N20+'APPENDIX 7'!N20+'APPENDIX 8'!N20+'APPENDIX 9'!N20+'APPENDIX 10'!N20+'APPENDIX 11'!N20</f>
        <v>779277</v>
      </c>
      <c r="O20" s="4">
        <f>'APPENDIX 5'!O20+'APPENDIX 6'!O20+'APPENDIX 7'!O20+'APPENDIX 8'!O20+'APPENDIX 9'!O20+'APPENDIX 10'!O20+'APPENDIX 11'!O20</f>
        <v>0</v>
      </c>
      <c r="P20" s="4">
        <f>'APPENDIX 5'!P20+'APPENDIX 6'!P20+'APPENDIX 7'!P20+'APPENDIX 8'!P20+'APPENDIX 9'!P20+'APPENDIX 10'!P20+'APPENDIX 11'!P20</f>
        <v>0</v>
      </c>
      <c r="Q20" s="5">
        <f>'APPENDIX 5'!Q20+'APPENDIX 6'!Q20+'APPENDIX 7'!Q20+'APPENDIX 8'!Q20+'APPENDIX 9'!Q20+'APPENDIX 10'!Q20+'APPENDIX 11'!Q20</f>
        <v>11793656</v>
      </c>
    </row>
    <row r="21" spans="1:17" ht="29.25" customHeight="1" x14ac:dyDescent="0.3">
      <c r="A21" s="2"/>
      <c r="B21" s="58" t="s">
        <v>199</v>
      </c>
      <c r="C21" s="4">
        <f>'APPENDIX 5'!C21+'APPENDIX 6'!C21+'APPENDIX 7'!C21+'APPENDIX 8'!C21+'APPENDIX 9'!C21+'APPENDIX 10'!C21+'APPENDIX 11'!C21</f>
        <v>1564914</v>
      </c>
      <c r="D21" s="12">
        <f>'APPENDIX 5'!D21+'APPENDIX 6'!D21+'APPENDIX 7'!D21+'APPENDIX 8'!D21+'APPENDIX 9'!D21+'APPENDIX 10'!D21+'APPENDIX 11'!D21</f>
        <v>244642</v>
      </c>
      <c r="E21" s="4">
        <f>'APPENDIX 5'!E21+'APPENDIX 6'!E21+'APPENDIX 7'!E21+'APPENDIX 8'!E21+'APPENDIX 9'!E21+'APPENDIX 10'!E21+'APPENDIX 11'!E21</f>
        <v>187279</v>
      </c>
      <c r="F21" s="4">
        <f>'APPENDIX 5'!F21+'APPENDIX 6'!F21+'APPENDIX 7'!F21+'APPENDIX 8'!F21+'APPENDIX 9'!F21+'APPENDIX 10'!F21+'APPENDIX 11'!F21</f>
        <v>-15444</v>
      </c>
      <c r="G21" s="4">
        <f>'APPENDIX 5'!G21+'APPENDIX 6'!G21+'APPENDIX 7'!G21+'APPENDIX 8'!G21+'APPENDIX 9'!G21+'APPENDIX 10'!G21+'APPENDIX 11'!G21</f>
        <v>501455</v>
      </c>
      <c r="H21" s="4">
        <f>'APPENDIX 5'!H21+'APPENDIX 6'!H21+'APPENDIX 7'!H21+'APPENDIX 8'!H21+'APPENDIX 9'!H21+'APPENDIX 10'!H21+'APPENDIX 11'!H21</f>
        <v>501455</v>
      </c>
      <c r="I21" s="4">
        <f>'APPENDIX 5'!I21+'APPENDIX 6'!I21+'APPENDIX 7'!I21+'APPENDIX 8'!I21+'APPENDIX 9'!I21+'APPENDIX 10'!I21+'APPENDIX 11'!I21</f>
        <v>73053</v>
      </c>
      <c r="J21" s="4">
        <f>'APPENDIX 5'!J21+'APPENDIX 6'!J21+'APPENDIX 7'!J21+'APPENDIX 8'!J21+'APPENDIX 9'!J21+'APPENDIX 10'!J21+'APPENDIX 11'!J21</f>
        <v>0</v>
      </c>
      <c r="K21" s="4">
        <f>'APPENDIX 5'!K21+'APPENDIX 6'!K21+'APPENDIX 7'!K21+'APPENDIX 8'!K21+'APPENDIX 9'!K21+'APPENDIX 10'!K21+'APPENDIX 11'!K21</f>
        <v>0</v>
      </c>
      <c r="L21" s="4">
        <f>'APPENDIX 5'!L21+'APPENDIX 6'!L21+'APPENDIX 7'!L21+'APPENDIX 8'!L21+'APPENDIX 9'!L21+'APPENDIX 10'!L21+'APPENDIX 11'!L21</f>
        <v>-4845</v>
      </c>
      <c r="M21" s="4">
        <f>'APPENDIX 5'!M21+'APPENDIX 6'!M21+'APPENDIX 7'!M21+'APPENDIX 8'!M21+'APPENDIX 9'!M21+'APPENDIX 10'!M21+'APPENDIX 11'!M21</f>
        <v>162116</v>
      </c>
      <c r="N21" s="4">
        <f>'APPENDIX 5'!N21+'APPENDIX 6'!N21+'APPENDIX 7'!N21+'APPENDIX 8'!N21+'APPENDIX 9'!N21+'APPENDIX 10'!N21+'APPENDIX 11'!N21</f>
        <v>233828</v>
      </c>
      <c r="O21" s="4">
        <f>'APPENDIX 5'!O21+'APPENDIX 6'!O21+'APPENDIX 7'!O21+'APPENDIX 8'!O21+'APPENDIX 9'!O21+'APPENDIX 10'!O21+'APPENDIX 11'!O21</f>
        <v>0</v>
      </c>
      <c r="P21" s="4">
        <f>'APPENDIX 5'!P21+'APPENDIX 6'!P21+'APPENDIX 7'!P21+'APPENDIX 8'!P21+'APPENDIX 9'!P21+'APPENDIX 10'!P21+'APPENDIX 11'!P21</f>
        <v>-124156</v>
      </c>
      <c r="Q21" s="5">
        <f>'APPENDIX 5'!Q21+'APPENDIX 6'!Q21+'APPENDIX 7'!Q21+'APPENDIX 8'!Q21+'APPENDIX 9'!Q21+'APPENDIX 10'!Q21+'APPENDIX 11'!Q21</f>
        <v>1362953</v>
      </c>
    </row>
    <row r="22" spans="1:17" ht="29.25" customHeight="1" x14ac:dyDescent="0.3">
      <c r="A22" s="2"/>
      <c r="B22" s="8" t="s">
        <v>60</v>
      </c>
      <c r="C22" s="4">
        <f>'APPENDIX 5'!C22+'APPENDIX 6'!C22+'APPENDIX 7'!C22+'APPENDIX 8'!C22+'APPENDIX 9'!C22+'APPENDIX 10'!C22+'APPENDIX 11'!C22</f>
        <v>11702757</v>
      </c>
      <c r="D22" s="12">
        <f>'APPENDIX 5'!D22+'APPENDIX 6'!D22+'APPENDIX 7'!D22+'APPENDIX 8'!D22+'APPENDIX 9'!D22+'APPENDIX 10'!D22+'APPENDIX 11'!D22</f>
        <v>2024617</v>
      </c>
      <c r="E22" s="4">
        <f>'APPENDIX 5'!E22+'APPENDIX 6'!E22+'APPENDIX 7'!E22+'APPENDIX 8'!E22+'APPENDIX 9'!E22+'APPENDIX 10'!E22+'APPENDIX 11'!E22</f>
        <v>1814161</v>
      </c>
      <c r="F22" s="4">
        <f>'APPENDIX 5'!F22+'APPENDIX 6'!F22+'APPENDIX 7'!F22+'APPENDIX 8'!F22+'APPENDIX 9'!F22+'APPENDIX 10'!F22+'APPENDIX 11'!F22</f>
        <v>407627</v>
      </c>
      <c r="G22" s="4">
        <f>'APPENDIX 5'!G22+'APPENDIX 6'!G22+'APPENDIX 7'!G22+'APPENDIX 8'!G22+'APPENDIX 9'!G22+'APPENDIX 10'!G22+'APPENDIX 11'!G22</f>
        <v>2106229</v>
      </c>
      <c r="H22" s="4">
        <f>'APPENDIX 5'!H22+'APPENDIX 6'!H22+'APPENDIX 7'!H22+'APPENDIX 8'!H22+'APPENDIX 9'!H22+'APPENDIX 10'!H22+'APPENDIX 11'!H22</f>
        <v>888855</v>
      </c>
      <c r="I22" s="4">
        <f>'APPENDIX 5'!I22+'APPENDIX 6'!I22+'APPENDIX 7'!I22+'APPENDIX 8'!I22+'APPENDIX 9'!I22+'APPENDIX 10'!I22+'APPENDIX 11'!I22</f>
        <v>1120331</v>
      </c>
      <c r="J22" s="4">
        <f>'APPENDIX 5'!J22+'APPENDIX 6'!J22+'APPENDIX 7'!J22+'APPENDIX 8'!J22+'APPENDIX 9'!J22+'APPENDIX 10'!J22+'APPENDIX 11'!J22</f>
        <v>0</v>
      </c>
      <c r="K22" s="4">
        <f>'APPENDIX 5'!K22+'APPENDIX 6'!K22+'APPENDIX 7'!K22+'APPENDIX 8'!K22+'APPENDIX 9'!K22+'APPENDIX 10'!K22+'APPENDIX 11'!K22</f>
        <v>1407</v>
      </c>
      <c r="L22" s="4">
        <f>'APPENDIX 5'!L22+'APPENDIX 6'!L22+'APPENDIX 7'!L22+'APPENDIX 8'!L22+'APPENDIX 9'!L22+'APPENDIX 10'!L22+'APPENDIX 11'!L22</f>
        <v>223248</v>
      </c>
      <c r="M22" s="4">
        <f>'APPENDIX 5'!M22+'APPENDIX 6'!M22+'APPENDIX 7'!M22+'APPENDIX 8'!M22+'APPENDIX 9'!M22+'APPENDIX 10'!M22+'APPENDIX 11'!M22</f>
        <v>756202</v>
      </c>
      <c r="N22" s="4">
        <f>'APPENDIX 5'!N22+'APPENDIX 6'!N22+'APPENDIX 7'!N22+'APPENDIX 8'!N22+'APPENDIX 9'!N22+'APPENDIX 10'!N22+'APPENDIX 11'!N22</f>
        <v>333052</v>
      </c>
      <c r="O22" s="4">
        <f>'APPENDIX 5'!O22+'APPENDIX 6'!O22+'APPENDIX 7'!O22+'APPENDIX 8'!O22+'APPENDIX 9'!O22+'APPENDIX 10'!O22+'APPENDIX 11'!O22</f>
        <v>51672</v>
      </c>
      <c r="P22" s="4">
        <f>'APPENDIX 5'!P22+'APPENDIX 6'!P22+'APPENDIX 7'!P22+'APPENDIX 8'!P22+'APPENDIX 9'!P22+'APPENDIX 10'!P22+'APPENDIX 11'!P22</f>
        <v>222427</v>
      </c>
      <c r="Q22" s="5">
        <f>'APPENDIX 5'!Q22+'APPENDIX 6'!Q22+'APPENDIX 7'!Q22+'APPENDIX 8'!Q22+'APPENDIX 9'!Q22+'APPENDIX 10'!Q22+'APPENDIX 11'!Q22</f>
        <v>10993453</v>
      </c>
    </row>
    <row r="23" spans="1:17" ht="29.25" customHeight="1" x14ac:dyDescent="0.3">
      <c r="A23" s="2"/>
      <c r="B23" s="8" t="s">
        <v>61</v>
      </c>
      <c r="C23" s="4">
        <f>'APPENDIX 5'!C23+'APPENDIX 6'!C23+'APPENDIX 7'!C23+'APPENDIX 8'!C23+'APPENDIX 9'!C23+'APPENDIX 10'!C23+'APPENDIX 11'!C23</f>
        <v>3079741</v>
      </c>
      <c r="D23" s="4">
        <f>'APPENDIX 5'!D23+'APPENDIX 6'!D23+'APPENDIX 7'!D23+'APPENDIX 8'!D23+'APPENDIX 9'!D23+'APPENDIX 10'!D23+'APPENDIX 11'!D23</f>
        <v>5543251</v>
      </c>
      <c r="E23" s="4">
        <f>'APPENDIX 5'!E23+'APPENDIX 6'!E23+'APPENDIX 7'!E23+'APPENDIX 8'!E23+'APPENDIX 9'!E23+'APPENDIX 10'!E23+'APPENDIX 11'!E23</f>
        <v>3529774</v>
      </c>
      <c r="F23" s="4">
        <f>'APPENDIX 5'!F23+'APPENDIX 6'!F23+'APPENDIX 7'!F23+'APPENDIX 8'!F23+'APPENDIX 9'!F23+'APPENDIX 10'!F23+'APPENDIX 11'!F23</f>
        <v>0</v>
      </c>
      <c r="G23" s="4">
        <f>'APPENDIX 5'!G23+'APPENDIX 6'!G23+'APPENDIX 7'!G23+'APPENDIX 8'!G23+'APPENDIX 9'!G23+'APPENDIX 10'!G23+'APPENDIX 11'!G23</f>
        <v>1881302</v>
      </c>
      <c r="H23" s="4">
        <f>'APPENDIX 5'!H23+'APPENDIX 6'!H23+'APPENDIX 7'!H23+'APPENDIX 8'!H23+'APPENDIX 9'!H23+'APPENDIX 10'!H23+'APPENDIX 11'!H23</f>
        <v>2207674</v>
      </c>
      <c r="I23" s="4">
        <f>'APPENDIX 5'!I23+'APPENDIX 6'!I23+'APPENDIX 7'!I23+'APPENDIX 8'!I23+'APPENDIX 9'!I23+'APPENDIX 10'!I23+'APPENDIX 11'!I23</f>
        <v>0</v>
      </c>
      <c r="J23" s="4">
        <f>'APPENDIX 5'!J23+'APPENDIX 6'!J23+'APPENDIX 7'!J23+'APPENDIX 8'!J23+'APPENDIX 9'!J23+'APPENDIX 10'!J23+'APPENDIX 11'!J23</f>
        <v>0</v>
      </c>
      <c r="K23" s="4">
        <f>'APPENDIX 5'!K23+'APPENDIX 6'!K23+'APPENDIX 7'!K23+'APPENDIX 8'!K23+'APPENDIX 9'!K23+'APPENDIX 10'!K23+'APPENDIX 11'!K23</f>
        <v>0</v>
      </c>
      <c r="L23" s="4">
        <f>'APPENDIX 5'!L23+'APPENDIX 6'!L23+'APPENDIX 7'!L23+'APPENDIX 8'!L23+'APPENDIX 9'!L23+'APPENDIX 10'!L23+'APPENDIX 11'!L23</f>
        <v>386358</v>
      </c>
      <c r="M23" s="4">
        <f>'APPENDIX 5'!M23+'APPENDIX 6'!M23+'APPENDIX 7'!M23+'APPENDIX 8'!M23+'APPENDIX 9'!M23+'APPENDIX 10'!M23+'APPENDIX 11'!M23</f>
        <v>517566</v>
      </c>
      <c r="N23" s="4">
        <f>'APPENDIX 5'!N23+'APPENDIX 6'!N23+'APPENDIX 7'!N23+'APPENDIX 8'!N23+'APPENDIX 9'!N23+'APPENDIX 10'!N23+'APPENDIX 11'!N23</f>
        <v>0</v>
      </c>
      <c r="O23" s="4">
        <f>'APPENDIX 5'!O23+'APPENDIX 6'!O23+'APPENDIX 7'!O23+'APPENDIX 8'!O23+'APPENDIX 9'!O23+'APPENDIX 10'!O23+'APPENDIX 11'!O23</f>
        <v>0</v>
      </c>
      <c r="P23" s="4">
        <f>'APPENDIX 5'!P23+'APPENDIX 6'!P23+'APPENDIX 7'!P23+'APPENDIX 8'!P23+'APPENDIX 9'!P23+'APPENDIX 10'!P23+'APPENDIX 11'!P23</f>
        <v>11721</v>
      </c>
      <c r="Q23" s="5">
        <f>'APPENDIX 5'!Q23+'APPENDIX 6'!Q23+'APPENDIX 7'!Q23+'APPENDIX 8'!Q23+'APPENDIX 9'!Q23+'APPENDIX 10'!Q23+'APPENDIX 11'!Q23</f>
        <v>3486197</v>
      </c>
    </row>
    <row r="24" spans="1:17" ht="29.25" customHeight="1" x14ac:dyDescent="0.3">
      <c r="A24" s="2"/>
      <c r="B24" s="8" t="s">
        <v>136</v>
      </c>
      <c r="C24" s="4">
        <f>'APPENDIX 5'!C24+'APPENDIX 6'!C24+'APPENDIX 7'!C24+'APPENDIX 8'!C24+'APPENDIX 9'!C24+'APPENDIX 10'!C24+'APPENDIX 11'!C24</f>
        <v>561193</v>
      </c>
      <c r="D24" s="4">
        <f>'APPENDIX 5'!D24+'APPENDIX 6'!D24+'APPENDIX 7'!D24+'APPENDIX 8'!D24+'APPENDIX 9'!D24+'APPENDIX 10'!D24+'APPENDIX 11'!D24</f>
        <v>400873</v>
      </c>
      <c r="E24" s="4">
        <f>'APPENDIX 5'!E24+'APPENDIX 6'!E24+'APPENDIX 7'!E24+'APPENDIX 8'!E24+'APPENDIX 9'!E24+'APPENDIX 10'!E24+'APPENDIX 11'!E24</f>
        <v>374142</v>
      </c>
      <c r="F24" s="4">
        <f>'APPENDIX 5'!F24+'APPENDIX 6'!F24+'APPENDIX 7'!F24+'APPENDIX 8'!F24+'APPENDIX 9'!F24+'APPENDIX 10'!F24+'APPENDIX 11'!F24</f>
        <v>9691</v>
      </c>
      <c r="G24" s="4">
        <f>'APPENDIX 5'!G24+'APPENDIX 6'!G24+'APPENDIX 7'!G24+'APPENDIX 8'!G24+'APPENDIX 9'!G24+'APPENDIX 10'!G24+'APPENDIX 11'!G24</f>
        <v>208053</v>
      </c>
      <c r="H24" s="4">
        <f>'APPENDIX 5'!H24+'APPENDIX 6'!H24+'APPENDIX 7'!H24+'APPENDIX 8'!H24+'APPENDIX 9'!H24+'APPENDIX 10'!H24+'APPENDIX 11'!H24</f>
        <v>170844</v>
      </c>
      <c r="I24" s="4">
        <f>'APPENDIX 5'!I24+'APPENDIX 6'!I24+'APPENDIX 7'!I24+'APPENDIX 8'!I24+'APPENDIX 9'!I24+'APPENDIX 10'!I24+'APPENDIX 11'!I24</f>
        <v>0</v>
      </c>
      <c r="J24" s="4">
        <f>'APPENDIX 5'!J24+'APPENDIX 6'!J24+'APPENDIX 7'!J24+'APPENDIX 8'!J24+'APPENDIX 9'!J24+'APPENDIX 10'!J24+'APPENDIX 11'!J24</f>
        <v>502</v>
      </c>
      <c r="K24" s="4">
        <f>'APPENDIX 5'!K24+'APPENDIX 6'!K24+'APPENDIX 7'!K24+'APPENDIX 8'!K24+'APPENDIX 9'!K24+'APPENDIX 10'!K24+'APPENDIX 11'!K24</f>
        <v>0</v>
      </c>
      <c r="L24" s="4">
        <f>'APPENDIX 5'!L24+'APPENDIX 6'!L24+'APPENDIX 7'!L24+'APPENDIX 8'!L24+'APPENDIX 9'!L24+'APPENDIX 10'!L24+'APPENDIX 11'!L24</f>
        <v>105186</v>
      </c>
      <c r="M24" s="4">
        <f>'APPENDIX 5'!M24+'APPENDIX 6'!M24+'APPENDIX 7'!M24+'APPENDIX 8'!M24+'APPENDIX 9'!M24+'APPENDIX 10'!M24+'APPENDIX 11'!M24</f>
        <v>181140</v>
      </c>
      <c r="N24" s="4">
        <f>'APPENDIX 5'!N24+'APPENDIX 6'!N24+'APPENDIX 7'!N24+'APPENDIX 8'!N24+'APPENDIX 9'!N24+'APPENDIX 10'!N24+'APPENDIX 11'!N24</f>
        <v>68708</v>
      </c>
      <c r="O24" s="4">
        <f>'APPENDIX 5'!O24+'APPENDIX 6'!O24+'APPENDIX 7'!O24+'APPENDIX 8'!O24+'APPENDIX 9'!O24+'APPENDIX 10'!O24+'APPENDIX 11'!O24</f>
        <v>2416</v>
      </c>
      <c r="P24" s="4">
        <f>'APPENDIX 5'!P24+'APPENDIX 6'!P24+'APPENDIX 7'!P24+'APPENDIX 8'!P24+'APPENDIX 9'!P24+'APPENDIX 10'!P24+'APPENDIX 11'!P24</f>
        <v>0</v>
      </c>
      <c r="Q24" s="5">
        <f>'APPENDIX 5'!Q24+'APPENDIX 6'!Q24+'APPENDIX 7'!Q24+'APPENDIX 8'!Q24+'APPENDIX 9'!Q24+'APPENDIX 10'!Q24+'APPENDIX 11'!Q24</f>
        <v>553645</v>
      </c>
    </row>
    <row r="25" spans="1:17" ht="29.25" customHeight="1" x14ac:dyDescent="0.3">
      <c r="A25" s="2"/>
      <c r="B25" s="8" t="s">
        <v>137</v>
      </c>
      <c r="C25" s="4">
        <f>'APPENDIX 5'!C25+'APPENDIX 6'!C25+'APPENDIX 7'!C25+'APPENDIX 8'!C25+'APPENDIX 9'!C25+'APPENDIX 10'!C25+'APPENDIX 11'!C25</f>
        <v>1091827</v>
      </c>
      <c r="D25" s="4">
        <f>'APPENDIX 5'!D25+'APPENDIX 6'!D25+'APPENDIX 7'!D25+'APPENDIX 8'!D25+'APPENDIX 9'!D25+'APPENDIX 10'!D25+'APPENDIX 11'!D25</f>
        <v>61568</v>
      </c>
      <c r="E25" s="4">
        <f>'APPENDIX 5'!E25+'APPENDIX 6'!E25+'APPENDIX 7'!E25+'APPENDIX 8'!E25+'APPENDIX 9'!E25+'APPENDIX 10'!E25+'APPENDIX 11'!E25</f>
        <v>50951</v>
      </c>
      <c r="F25" s="4">
        <f>'APPENDIX 5'!F25+'APPENDIX 6'!F25+'APPENDIX 7'!F25+'APPENDIX 8'!F25+'APPENDIX 9'!F25+'APPENDIX 10'!F25+'APPENDIX 11'!F25</f>
        <v>0</v>
      </c>
      <c r="G25" s="4">
        <f>'APPENDIX 5'!G25+'APPENDIX 6'!G25+'APPENDIX 7'!G25+'APPENDIX 8'!G25+'APPENDIX 9'!G25+'APPENDIX 10'!G25+'APPENDIX 11'!G25</f>
        <v>323579</v>
      </c>
      <c r="H25" s="4">
        <f>'APPENDIX 5'!H25+'APPENDIX 6'!H25+'APPENDIX 7'!H25+'APPENDIX 8'!H25+'APPENDIX 9'!H25+'APPENDIX 10'!H25+'APPENDIX 11'!H25</f>
        <v>328502</v>
      </c>
      <c r="I25" s="4">
        <f>'APPENDIX 5'!I25+'APPENDIX 6'!I25+'APPENDIX 7'!I25+'APPENDIX 8'!I25+'APPENDIX 9'!I25+'APPENDIX 10'!I25+'APPENDIX 11'!I25</f>
        <v>0</v>
      </c>
      <c r="J25" s="4">
        <f>'APPENDIX 5'!J25+'APPENDIX 6'!J25+'APPENDIX 7'!J25+'APPENDIX 8'!J25+'APPENDIX 9'!J25+'APPENDIX 10'!J25+'APPENDIX 11'!J25</f>
        <v>0</v>
      </c>
      <c r="K25" s="4">
        <f>'APPENDIX 5'!K25+'APPENDIX 6'!K25+'APPENDIX 7'!K25+'APPENDIX 8'!K25+'APPENDIX 9'!K25+'APPENDIX 10'!K25+'APPENDIX 11'!K25</f>
        <v>0</v>
      </c>
      <c r="L25" s="4">
        <f>'APPENDIX 5'!L25+'APPENDIX 6'!L25+'APPENDIX 7'!L25+'APPENDIX 8'!L25+'APPENDIX 9'!L25+'APPENDIX 10'!L25+'APPENDIX 11'!L25</f>
        <v>2947</v>
      </c>
      <c r="M25" s="4">
        <f>'APPENDIX 5'!M25+'APPENDIX 6'!M25+'APPENDIX 7'!M25+'APPENDIX 8'!M25+'APPENDIX 9'!M25+'APPENDIX 10'!M25+'APPENDIX 11'!M25</f>
        <v>36706</v>
      </c>
      <c r="N25" s="4">
        <f>'APPENDIX 5'!N25+'APPENDIX 6'!N25+'APPENDIX 7'!N25+'APPENDIX 8'!N25+'APPENDIX 9'!N25+'APPENDIX 10'!N25+'APPENDIX 11'!N25</f>
        <v>110471</v>
      </c>
      <c r="O25" s="4">
        <f>'APPENDIX 5'!O25+'APPENDIX 6'!O25+'APPENDIX 7'!O25+'APPENDIX 8'!O25+'APPENDIX 9'!O25+'APPENDIX 10'!O25+'APPENDIX 11'!O25</f>
        <v>3522</v>
      </c>
      <c r="P25" s="4">
        <f>'APPENDIX 5'!P25+'APPENDIX 6'!P25+'APPENDIX 7'!P25+'APPENDIX 8'!P25+'APPENDIX 9'!P25+'APPENDIX 10'!P25+'APPENDIX 11'!P25</f>
        <v>0</v>
      </c>
      <c r="Q25" s="5">
        <f>'APPENDIX 5'!Q25+'APPENDIX 6'!Q25+'APPENDIX 7'!Q25+'APPENDIX 8'!Q25+'APPENDIX 9'!Q25+'APPENDIX 10'!Q25+'APPENDIX 11'!Q25</f>
        <v>881569</v>
      </c>
    </row>
    <row r="26" spans="1:17" ht="29.25" customHeight="1" x14ac:dyDescent="0.3">
      <c r="A26" s="2"/>
      <c r="B26" s="8" t="s">
        <v>155</v>
      </c>
      <c r="C26" s="4">
        <f>'APPENDIX 5'!C26+'APPENDIX 6'!C26+'APPENDIX 7'!C26+'APPENDIX 8'!C26+'APPENDIX 9'!C26+'APPENDIX 10'!C26+'APPENDIX 11'!C26</f>
        <v>22464383</v>
      </c>
      <c r="D26" s="4">
        <f>'APPENDIX 5'!D26+'APPENDIX 6'!D26+'APPENDIX 7'!D26+'APPENDIX 8'!D26+'APPENDIX 9'!D26+'APPENDIX 10'!D26+'APPENDIX 11'!D26</f>
        <v>4521343</v>
      </c>
      <c r="E26" s="4">
        <f>'APPENDIX 5'!E26+'APPENDIX 6'!E26+'APPENDIX 7'!E26+'APPENDIX 8'!E26+'APPENDIX 9'!E26+'APPENDIX 10'!E26+'APPENDIX 11'!E26</f>
        <v>4146916</v>
      </c>
      <c r="F26" s="4">
        <f>'APPENDIX 5'!F26+'APPENDIX 6'!F26+'APPENDIX 7'!F26+'APPENDIX 8'!F26+'APPENDIX 9'!F26+'APPENDIX 10'!F26+'APPENDIX 11'!F26</f>
        <v>0</v>
      </c>
      <c r="G26" s="4">
        <f>'APPENDIX 5'!G26+'APPENDIX 6'!G26+'APPENDIX 7'!G26+'APPENDIX 8'!G26+'APPENDIX 9'!G26+'APPENDIX 10'!G26+'APPENDIX 11'!G26</f>
        <v>4801681</v>
      </c>
      <c r="H26" s="4">
        <f>'APPENDIX 5'!H26+'APPENDIX 6'!H26+'APPENDIX 7'!H26+'APPENDIX 8'!H26+'APPENDIX 9'!H26+'APPENDIX 10'!H26+'APPENDIX 11'!H26</f>
        <v>4694429</v>
      </c>
      <c r="I26" s="4">
        <f>'APPENDIX 5'!I26+'APPENDIX 6'!I26+'APPENDIX 7'!I26+'APPENDIX 8'!I26+'APPENDIX 9'!I26+'APPENDIX 10'!I26+'APPENDIX 11'!I26</f>
        <v>0</v>
      </c>
      <c r="J26" s="4">
        <f>'APPENDIX 5'!J26+'APPENDIX 6'!J26+'APPENDIX 7'!J26+'APPENDIX 8'!J26+'APPENDIX 9'!J26+'APPENDIX 10'!J26+'APPENDIX 11'!J26</f>
        <v>0</v>
      </c>
      <c r="K26" s="4">
        <f>'APPENDIX 5'!K26+'APPENDIX 6'!K26+'APPENDIX 7'!K26+'APPENDIX 8'!K26+'APPENDIX 9'!K26+'APPENDIX 10'!K26+'APPENDIX 11'!K26</f>
        <v>0</v>
      </c>
      <c r="L26" s="4">
        <f>'APPENDIX 5'!L26+'APPENDIX 6'!L26+'APPENDIX 7'!L26+'APPENDIX 8'!L26+'APPENDIX 9'!L26+'APPENDIX 10'!L26+'APPENDIX 11'!L26</f>
        <v>365186</v>
      </c>
      <c r="M26" s="4">
        <f>'APPENDIX 5'!M26+'APPENDIX 6'!M26+'APPENDIX 7'!M26+'APPENDIX 8'!M26+'APPENDIX 9'!M26+'APPENDIX 10'!M26+'APPENDIX 11'!M26</f>
        <v>944662</v>
      </c>
      <c r="N26" s="4">
        <f>'APPENDIX 5'!N26+'APPENDIX 6'!N26+'APPENDIX 7'!N26+'APPENDIX 8'!N26+'APPENDIX 9'!N26+'APPENDIX 10'!N26+'APPENDIX 11'!N26</f>
        <v>1719104</v>
      </c>
      <c r="O26" s="4">
        <f>'APPENDIX 5'!O26+'APPENDIX 6'!O26+'APPENDIX 7'!O26+'APPENDIX 8'!O26+'APPENDIX 9'!O26+'APPENDIX 10'!O26+'APPENDIX 11'!O26</f>
        <v>0</v>
      </c>
      <c r="P26" s="4">
        <f>'APPENDIX 5'!P26+'APPENDIX 6'!P26+'APPENDIX 7'!P26+'APPENDIX 8'!P26+'APPENDIX 9'!P26+'APPENDIX 10'!P26+'APPENDIX 11'!P26</f>
        <v>0</v>
      </c>
      <c r="Q26" s="5">
        <f>'APPENDIX 5'!Q26+'APPENDIX 6'!Q26+'APPENDIX 7'!Q26+'APPENDIX 8'!Q26+'APPENDIX 9'!Q26+'APPENDIX 10'!Q26+'APPENDIX 11'!Q26</f>
        <v>22326123</v>
      </c>
    </row>
    <row r="27" spans="1:17" ht="29.25" customHeight="1" x14ac:dyDescent="0.3">
      <c r="A27" s="2"/>
      <c r="B27" s="8" t="s">
        <v>38</v>
      </c>
      <c r="C27" s="4">
        <f>'APPENDIX 5'!C27+'APPENDIX 6'!C27+'APPENDIX 7'!C27+'APPENDIX 8'!C27+'APPENDIX 9'!C27+'APPENDIX 10'!C27+'APPENDIX 11'!C27</f>
        <v>41155</v>
      </c>
      <c r="D27" s="4">
        <f>'APPENDIX 5'!D27+'APPENDIX 6'!D27+'APPENDIX 7'!D27+'APPENDIX 8'!D27+'APPENDIX 9'!D27+'APPENDIX 10'!D27+'APPENDIX 11'!D27</f>
        <v>60369</v>
      </c>
      <c r="E27" s="4">
        <f>'APPENDIX 5'!E27+'APPENDIX 6'!E27+'APPENDIX 7'!E27+'APPENDIX 8'!E27+'APPENDIX 9'!E27+'APPENDIX 10'!E27+'APPENDIX 11'!E27</f>
        <v>41988</v>
      </c>
      <c r="F27" s="4">
        <f>'APPENDIX 5'!F27+'APPENDIX 6'!F27+'APPENDIX 7'!F27+'APPENDIX 8'!F27+'APPENDIX 9'!F27+'APPENDIX 10'!F27+'APPENDIX 11'!F27</f>
        <v>0</v>
      </c>
      <c r="G27" s="4">
        <f>'APPENDIX 5'!G27+'APPENDIX 6'!G27+'APPENDIX 7'!G27+'APPENDIX 8'!G27+'APPENDIX 9'!G27+'APPENDIX 10'!G27+'APPENDIX 11'!G27</f>
        <v>0</v>
      </c>
      <c r="H27" s="4">
        <f>'APPENDIX 5'!H27+'APPENDIX 6'!H27+'APPENDIX 7'!H27+'APPENDIX 8'!H27+'APPENDIX 9'!H27+'APPENDIX 10'!H27+'APPENDIX 11'!H27</f>
        <v>0</v>
      </c>
      <c r="I27" s="4">
        <f>'APPENDIX 5'!I27+'APPENDIX 6'!I27+'APPENDIX 7'!I27+'APPENDIX 8'!I27+'APPENDIX 9'!I27+'APPENDIX 10'!I27+'APPENDIX 11'!I27</f>
        <v>0</v>
      </c>
      <c r="J27" s="4">
        <f>'APPENDIX 5'!J27+'APPENDIX 6'!J27+'APPENDIX 7'!J27+'APPENDIX 8'!J27+'APPENDIX 9'!J27+'APPENDIX 10'!J27+'APPENDIX 11'!J27</f>
        <v>0</v>
      </c>
      <c r="K27" s="4">
        <f>'APPENDIX 5'!K27+'APPENDIX 6'!K27+'APPENDIX 7'!K27+'APPENDIX 8'!K27+'APPENDIX 9'!K27+'APPENDIX 10'!K27+'APPENDIX 11'!K27</f>
        <v>0</v>
      </c>
      <c r="L27" s="4">
        <f>'APPENDIX 5'!L27+'APPENDIX 6'!L27+'APPENDIX 7'!L27+'APPENDIX 8'!L27+'APPENDIX 9'!L27+'APPENDIX 10'!L27+'APPENDIX 11'!L27</f>
        <v>1168</v>
      </c>
      <c r="M27" s="4">
        <f>'APPENDIX 5'!M27+'APPENDIX 6'!M27+'APPENDIX 7'!M27+'APPENDIX 8'!M27+'APPENDIX 9'!M27+'APPENDIX 10'!M27+'APPENDIX 11'!M27</f>
        <v>19742</v>
      </c>
      <c r="N27" s="4">
        <f>'APPENDIX 5'!N27+'APPENDIX 6'!N27+'APPENDIX 7'!N27+'APPENDIX 8'!N27+'APPENDIX 9'!N27+'APPENDIX 10'!N27+'APPENDIX 11'!N27</f>
        <v>16682</v>
      </c>
      <c r="O27" s="4">
        <f>'APPENDIX 5'!O27+'APPENDIX 6'!O27+'APPENDIX 7'!O27+'APPENDIX 8'!O27+'APPENDIX 9'!O27+'APPENDIX 10'!O27+'APPENDIX 11'!O27</f>
        <v>0</v>
      </c>
      <c r="P27" s="4">
        <f>'APPENDIX 5'!P27+'APPENDIX 6'!P27+'APPENDIX 7'!P27+'APPENDIX 8'!P27+'APPENDIX 9'!P27+'APPENDIX 10'!P27+'APPENDIX 11'!P27</f>
        <v>0</v>
      </c>
      <c r="Q27" s="5">
        <f>'APPENDIX 5'!Q27+'APPENDIX 6'!Q27+'APPENDIX 7'!Q27+'APPENDIX 8'!Q27+'APPENDIX 9'!Q27+'APPENDIX 10'!Q27+'APPENDIX 11'!Q27</f>
        <v>78915</v>
      </c>
    </row>
    <row r="28" spans="1:17" ht="29.25" customHeight="1" x14ac:dyDescent="0.3">
      <c r="A28" s="2"/>
      <c r="B28" s="8" t="s">
        <v>62</v>
      </c>
      <c r="C28" s="4">
        <f>'APPENDIX 5'!C28+'APPENDIX 6'!C28+'APPENDIX 7'!C28+'APPENDIX 8'!C28+'APPENDIX 9'!C28+'APPENDIX 10'!C28+'APPENDIX 11'!C28</f>
        <v>2348184</v>
      </c>
      <c r="D28" s="4">
        <f>'APPENDIX 5'!D28+'APPENDIX 6'!D28+'APPENDIX 7'!D28+'APPENDIX 8'!D28+'APPENDIX 9'!D28+'APPENDIX 10'!D28+'APPENDIX 11'!D28</f>
        <v>458228</v>
      </c>
      <c r="E28" s="4">
        <f>'APPENDIX 5'!E28+'APPENDIX 6'!E28+'APPENDIX 7'!E28+'APPENDIX 8'!E28+'APPENDIX 9'!E28+'APPENDIX 10'!E28+'APPENDIX 11'!E28</f>
        <v>346466</v>
      </c>
      <c r="F28" s="4">
        <f>'APPENDIX 5'!F28+'APPENDIX 6'!F28+'APPENDIX 7'!F28+'APPENDIX 8'!F28+'APPENDIX 9'!F28+'APPENDIX 10'!F28+'APPENDIX 11'!F28</f>
        <v>0</v>
      </c>
      <c r="G28" s="4">
        <f>'APPENDIX 5'!G28+'APPENDIX 6'!G28+'APPENDIX 7'!G28+'APPENDIX 8'!G28+'APPENDIX 9'!G28+'APPENDIX 10'!G28+'APPENDIX 11'!G28</f>
        <v>309019</v>
      </c>
      <c r="H28" s="4">
        <f>'APPENDIX 5'!H28+'APPENDIX 6'!H28+'APPENDIX 7'!H28+'APPENDIX 8'!H28+'APPENDIX 9'!H28+'APPENDIX 10'!H28+'APPENDIX 11'!H28</f>
        <v>232548</v>
      </c>
      <c r="I28" s="4">
        <f>'APPENDIX 5'!I28+'APPENDIX 6'!I28+'APPENDIX 7'!I28+'APPENDIX 8'!I28+'APPENDIX 9'!I28+'APPENDIX 10'!I28+'APPENDIX 11'!I28</f>
        <v>202</v>
      </c>
      <c r="J28" s="4">
        <f>'APPENDIX 5'!J28+'APPENDIX 6'!J28+'APPENDIX 7'!J28+'APPENDIX 8'!J28+'APPENDIX 9'!J28+'APPENDIX 10'!J28+'APPENDIX 11'!J28</f>
        <v>0</v>
      </c>
      <c r="K28" s="4">
        <f>'APPENDIX 5'!K28+'APPENDIX 6'!K28+'APPENDIX 7'!K28+'APPENDIX 8'!K28+'APPENDIX 9'!K28+'APPENDIX 10'!K28+'APPENDIX 11'!K28</f>
        <v>108075</v>
      </c>
      <c r="L28" s="4">
        <f>'APPENDIX 5'!L28+'APPENDIX 6'!L28+'APPENDIX 7'!L28+'APPENDIX 8'!L28+'APPENDIX 9'!L28+'APPENDIX 10'!L28+'APPENDIX 11'!L28</f>
        <v>-14616</v>
      </c>
      <c r="M28" s="4">
        <f>'APPENDIX 5'!M28+'APPENDIX 6'!M28+'APPENDIX 7'!M28+'APPENDIX 8'!M28+'APPENDIX 9'!M28+'APPENDIX 10'!M28+'APPENDIX 11'!M28</f>
        <v>71644</v>
      </c>
      <c r="N28" s="4">
        <f>'APPENDIX 5'!N28+'APPENDIX 6'!N28+'APPENDIX 7'!N28+'APPENDIX 8'!N28+'APPENDIX 9'!N28+'APPENDIX 10'!N28+'APPENDIX 11'!N28</f>
        <v>109931</v>
      </c>
      <c r="O28" s="4">
        <f>'APPENDIX 5'!O28+'APPENDIX 6'!O28+'APPENDIX 7'!O28+'APPENDIX 8'!O28+'APPENDIX 9'!O28+'APPENDIX 10'!O28+'APPENDIX 11'!O28</f>
        <v>0</v>
      </c>
      <c r="P28" s="4">
        <f>'APPENDIX 5'!P28+'APPENDIX 6'!P28+'APPENDIX 7'!P28+'APPENDIX 8'!P28+'APPENDIX 9'!P28+'APPENDIX 10'!P28+'APPENDIX 11'!P28</f>
        <v>0</v>
      </c>
      <c r="Q28" s="5">
        <f>'APPENDIX 5'!Q28+'APPENDIX 6'!Q28+'APPENDIX 7'!Q28+'APPENDIX 8'!Q28+'APPENDIX 9'!Q28+'APPENDIX 10'!Q28+'APPENDIX 11'!Q28</f>
        <v>2406730</v>
      </c>
    </row>
    <row r="29" spans="1:17" ht="29.25" customHeight="1" x14ac:dyDescent="0.3">
      <c r="A29" s="2"/>
      <c r="B29" s="8" t="s">
        <v>63</v>
      </c>
      <c r="C29" s="4">
        <f>'APPENDIX 5'!C29+'APPENDIX 6'!C29+'APPENDIX 7'!C29+'APPENDIX 8'!C29+'APPENDIX 9'!C29+'APPENDIX 10'!C29+'APPENDIX 11'!C29</f>
        <v>24458</v>
      </c>
      <c r="D29" s="4">
        <f>'APPENDIX 5'!D29+'APPENDIX 6'!D29+'APPENDIX 7'!D29+'APPENDIX 8'!D29+'APPENDIX 9'!D29+'APPENDIX 10'!D29+'APPENDIX 11'!D29</f>
        <v>74102</v>
      </c>
      <c r="E29" s="4">
        <f>'APPENDIX 5'!E29+'APPENDIX 6'!E29+'APPENDIX 7'!E29+'APPENDIX 8'!E29+'APPENDIX 9'!E29+'APPENDIX 10'!E29+'APPENDIX 11'!E29</f>
        <v>36182</v>
      </c>
      <c r="F29" s="4">
        <f>'APPENDIX 5'!F29+'APPENDIX 6'!F29+'APPENDIX 7'!F29+'APPENDIX 8'!F29+'APPENDIX 9'!F29+'APPENDIX 10'!F29+'APPENDIX 11'!F29</f>
        <v>0</v>
      </c>
      <c r="G29" s="4">
        <f>'APPENDIX 5'!G29+'APPENDIX 6'!G29+'APPENDIX 7'!G29+'APPENDIX 8'!G29+'APPENDIX 9'!G29+'APPENDIX 10'!G29+'APPENDIX 11'!G29</f>
        <v>35307</v>
      </c>
      <c r="H29" s="4">
        <f>'APPENDIX 5'!H29+'APPENDIX 6'!H29+'APPENDIX 7'!H29+'APPENDIX 8'!H29+'APPENDIX 9'!H29+'APPENDIX 10'!H29+'APPENDIX 11'!H29</f>
        <v>14135</v>
      </c>
      <c r="I29" s="4">
        <f>'APPENDIX 5'!I29+'APPENDIX 6'!I29+'APPENDIX 7'!I29+'APPENDIX 8'!I29+'APPENDIX 9'!I29+'APPENDIX 10'!I29+'APPENDIX 11'!I29</f>
        <v>0</v>
      </c>
      <c r="J29" s="4">
        <f>'APPENDIX 5'!J29+'APPENDIX 6'!J29+'APPENDIX 7'!J29+'APPENDIX 8'!J29+'APPENDIX 9'!J29+'APPENDIX 10'!J29+'APPENDIX 11'!J29</f>
        <v>0</v>
      </c>
      <c r="K29" s="4">
        <f>'APPENDIX 5'!K29+'APPENDIX 6'!K29+'APPENDIX 7'!K29+'APPENDIX 8'!K29+'APPENDIX 9'!K29+'APPENDIX 10'!K29+'APPENDIX 11'!K29</f>
        <v>0</v>
      </c>
      <c r="L29" s="4">
        <f>'APPENDIX 5'!L29+'APPENDIX 6'!L29+'APPENDIX 7'!L29+'APPENDIX 8'!L29+'APPENDIX 9'!L29+'APPENDIX 10'!L29+'APPENDIX 11'!L29</f>
        <v>-4651</v>
      </c>
      <c r="M29" s="4">
        <f>'APPENDIX 5'!M29+'APPENDIX 6'!M29+'APPENDIX 7'!M29+'APPENDIX 8'!M29+'APPENDIX 9'!M29+'APPENDIX 10'!M29+'APPENDIX 11'!M29</f>
        <v>44843</v>
      </c>
      <c r="N29" s="4">
        <f>'APPENDIX 5'!N29+'APPENDIX 6'!N29+'APPENDIX 7'!N29+'APPENDIX 8'!N29+'APPENDIX 9'!N29+'APPENDIX 10'!N29+'APPENDIX 11'!N29</f>
        <v>3955</v>
      </c>
      <c r="O29" s="4">
        <f>'APPENDIX 5'!O29+'APPENDIX 6'!O29+'APPENDIX 7'!O29+'APPENDIX 8'!O29+'APPENDIX 9'!O29+'APPENDIX 10'!O29+'APPENDIX 11'!O29</f>
        <v>0</v>
      </c>
      <c r="P29" s="4">
        <f>'APPENDIX 5'!P29+'APPENDIX 6'!P29+'APPENDIX 7'!P29+'APPENDIX 8'!P29+'APPENDIX 9'!P29+'APPENDIX 10'!P29+'APPENDIX 11'!P29</f>
        <v>0</v>
      </c>
      <c r="Q29" s="5">
        <f>'APPENDIX 5'!Q29+'APPENDIX 6'!Q29+'APPENDIX 7'!Q29+'APPENDIX 8'!Q29+'APPENDIX 9'!Q29+'APPENDIX 10'!Q29+'APPENDIX 11'!Q29</f>
        <v>10269</v>
      </c>
    </row>
    <row r="30" spans="1:17" ht="29.25" customHeight="1" x14ac:dyDescent="0.3">
      <c r="A30" s="2"/>
      <c r="B30" s="8" t="s">
        <v>64</v>
      </c>
      <c r="C30" s="4">
        <f>'APPENDIX 5'!C30+'APPENDIX 6'!C30+'APPENDIX 7'!C30+'APPENDIX 8'!C30+'APPENDIX 9'!C30+'APPENDIX 10'!C30+'APPENDIX 11'!C30</f>
        <v>9688292</v>
      </c>
      <c r="D30" s="4">
        <f>'APPENDIX 5'!D30+'APPENDIX 6'!D30+'APPENDIX 7'!D30+'APPENDIX 8'!D30+'APPENDIX 9'!D30+'APPENDIX 10'!D30+'APPENDIX 11'!D30</f>
        <v>2239370</v>
      </c>
      <c r="E30" s="4">
        <f>'APPENDIX 5'!E30+'APPENDIX 6'!E30+'APPENDIX 7'!E30+'APPENDIX 8'!E30+'APPENDIX 9'!E30+'APPENDIX 10'!E30+'APPENDIX 11'!E30</f>
        <v>1966183</v>
      </c>
      <c r="F30" s="4">
        <f>'APPENDIX 5'!F30+'APPENDIX 6'!F30+'APPENDIX 7'!F30+'APPENDIX 8'!F30+'APPENDIX 9'!F30+'APPENDIX 10'!F30+'APPENDIX 11'!F30</f>
        <v>0</v>
      </c>
      <c r="G30" s="4">
        <f>'APPENDIX 5'!G30+'APPENDIX 6'!G30+'APPENDIX 7'!G30+'APPENDIX 8'!G30+'APPENDIX 9'!G30+'APPENDIX 10'!G30+'APPENDIX 11'!G30</f>
        <v>1811061</v>
      </c>
      <c r="H30" s="4">
        <f>'APPENDIX 5'!H30+'APPENDIX 6'!H30+'APPENDIX 7'!H30+'APPENDIX 8'!H30+'APPENDIX 9'!H30+'APPENDIX 10'!H30+'APPENDIX 11'!H30</f>
        <v>1372254</v>
      </c>
      <c r="I30" s="4">
        <f>'APPENDIX 5'!I30+'APPENDIX 6'!I30+'APPENDIX 7'!I30+'APPENDIX 8'!I30+'APPENDIX 9'!I30+'APPENDIX 10'!I30+'APPENDIX 11'!I30</f>
        <v>156331</v>
      </c>
      <c r="J30" s="4">
        <f>'APPENDIX 5'!J30+'APPENDIX 6'!J30+'APPENDIX 7'!J30+'APPENDIX 8'!J30+'APPENDIX 9'!J30+'APPENDIX 10'!J30+'APPENDIX 11'!J30</f>
        <v>8</v>
      </c>
      <c r="K30" s="4">
        <f>'APPENDIX 5'!K30+'APPENDIX 6'!K30+'APPENDIX 7'!K30+'APPENDIX 8'!K30+'APPENDIX 9'!K30+'APPENDIX 10'!K30+'APPENDIX 11'!K30</f>
        <v>148894</v>
      </c>
      <c r="L30" s="4">
        <f>'APPENDIX 5'!L30+'APPENDIX 6'!L30+'APPENDIX 7'!L30+'APPENDIX 8'!L30+'APPENDIX 9'!L30+'APPENDIX 10'!L30+'APPENDIX 11'!L30</f>
        <v>11462</v>
      </c>
      <c r="M30" s="4">
        <f>'APPENDIX 5'!M30+'APPENDIX 6'!M30+'APPENDIX 7'!M30+'APPENDIX 8'!M30+'APPENDIX 9'!M30+'APPENDIX 10'!M30+'APPENDIX 11'!M30</f>
        <v>524806</v>
      </c>
      <c r="N30" s="4">
        <f>'APPENDIX 5'!N30+'APPENDIX 6'!N30+'APPENDIX 7'!N30+'APPENDIX 8'!N30+'APPENDIX 9'!N30+'APPENDIX 10'!N30+'APPENDIX 11'!N30</f>
        <v>959986</v>
      </c>
      <c r="O30" s="4">
        <f>'APPENDIX 5'!O30+'APPENDIX 6'!O30+'APPENDIX 7'!O30+'APPENDIX 8'!O30+'APPENDIX 9'!O30+'APPENDIX 10'!O30+'APPENDIX 11'!O30</f>
        <v>0</v>
      </c>
      <c r="P30" s="4">
        <f>'APPENDIX 5'!P30+'APPENDIX 6'!P30+'APPENDIX 7'!P30+'APPENDIX 8'!P30+'APPENDIX 9'!P30+'APPENDIX 10'!P30+'APPENDIX 11'!P30</f>
        <v>0</v>
      </c>
      <c r="Q30" s="5">
        <f>'APPENDIX 5'!Q30+'APPENDIX 6'!Q30+'APPENDIX 7'!Q30+'APPENDIX 8'!Q30+'APPENDIX 9'!Q30+'APPENDIX 10'!Q30+'APPENDIX 11'!Q30</f>
        <v>10400704</v>
      </c>
    </row>
    <row r="31" spans="1:17" ht="29.25" customHeight="1" x14ac:dyDescent="0.25">
      <c r="A31" s="2"/>
      <c r="B31" s="64" t="s">
        <v>45</v>
      </c>
      <c r="C31" s="79">
        <f t="shared" ref="C31:Q31" si="0">SUM(C6:C30)</f>
        <v>300387342</v>
      </c>
      <c r="D31" s="79">
        <f t="shared" si="0"/>
        <v>87339750</v>
      </c>
      <c r="E31" s="79">
        <f t="shared" si="0"/>
        <v>80415358</v>
      </c>
      <c r="F31" s="79">
        <f t="shared" si="0"/>
        <v>401874</v>
      </c>
      <c r="G31" s="79">
        <f t="shared" si="0"/>
        <v>45266345</v>
      </c>
      <c r="H31" s="79">
        <f t="shared" si="0"/>
        <v>42055846</v>
      </c>
      <c r="I31" s="79">
        <f t="shared" si="0"/>
        <v>7950726</v>
      </c>
      <c r="J31" s="79">
        <f t="shared" si="0"/>
        <v>1514912</v>
      </c>
      <c r="K31" s="79">
        <f t="shared" si="0"/>
        <v>1954658</v>
      </c>
      <c r="L31" s="79">
        <f t="shared" si="0"/>
        <v>5291105</v>
      </c>
      <c r="M31" s="79">
        <f t="shared" si="0"/>
        <v>13077981</v>
      </c>
      <c r="N31" s="79">
        <f t="shared" si="0"/>
        <v>29015140</v>
      </c>
      <c r="O31" s="79">
        <f t="shared" si="0"/>
        <v>278381</v>
      </c>
      <c r="P31" s="79">
        <f t="shared" si="0"/>
        <v>841061</v>
      </c>
      <c r="Q31" s="79">
        <f t="shared" si="0"/>
        <v>337255045</v>
      </c>
    </row>
    <row r="32" spans="1:17" ht="29.25" customHeight="1" x14ac:dyDescent="0.25">
      <c r="A32" s="2"/>
      <c r="B32" s="233" t="s">
        <v>46</v>
      </c>
      <c r="C32" s="234"/>
      <c r="D32" s="234"/>
      <c r="E32" s="234"/>
      <c r="F32" s="234"/>
      <c r="G32" s="234"/>
      <c r="H32" s="234"/>
      <c r="I32" s="234"/>
      <c r="J32" s="234"/>
      <c r="K32" s="234"/>
      <c r="L32" s="234"/>
      <c r="M32" s="234"/>
      <c r="N32" s="234"/>
      <c r="O32" s="234"/>
      <c r="P32" s="234"/>
      <c r="Q32" s="235"/>
    </row>
    <row r="33" spans="1:17" ht="29.25" customHeight="1" x14ac:dyDescent="0.25">
      <c r="A33" s="2"/>
      <c r="B33" s="8" t="s">
        <v>47</v>
      </c>
      <c r="C33" s="24">
        <f>'APPENDIX 5'!C33+'APPENDIX 6'!C33+'APPENDIX 7'!C33+'APPENDIX 8'!C33+'APPENDIX 9'!C33+'APPENDIX 10'!C33+'APPENDIX 11'!C33</f>
        <v>1244</v>
      </c>
      <c r="D33" s="24">
        <f>'APPENDIX 5'!D33+'APPENDIX 6'!D33+'APPENDIX 7'!D33+'APPENDIX 8'!D33+'APPENDIX 9'!D33+'APPENDIX 10'!D33+'APPENDIX 11'!D33</f>
        <v>232313</v>
      </c>
      <c r="E33" s="24">
        <f>'APPENDIX 5'!E33+'APPENDIX 6'!E33+'APPENDIX 7'!E33+'APPENDIX 8'!E33+'APPENDIX 9'!E33+'APPENDIX 10'!E33+'APPENDIX 11'!E33</f>
        <v>197465</v>
      </c>
      <c r="F33" s="24">
        <f>'APPENDIX 5'!F33+'APPENDIX 6'!F33+'APPENDIX 7'!F33+'APPENDIX 8'!F33+'APPENDIX 9'!F33+'APPENDIX 10'!F33+'APPENDIX 11'!F33</f>
        <v>0</v>
      </c>
      <c r="G33" s="24">
        <f>'APPENDIX 5'!G33+'APPENDIX 6'!G33+'APPENDIX 7'!G33+'APPENDIX 8'!G33+'APPENDIX 9'!G33+'APPENDIX 10'!G33+'APPENDIX 11'!G33</f>
        <v>81424</v>
      </c>
      <c r="H33" s="24">
        <f>'APPENDIX 5'!H33+'APPENDIX 6'!H33+'APPENDIX 7'!H33+'APPENDIX 8'!H33+'APPENDIX 9'!H33+'APPENDIX 10'!H33+'APPENDIX 11'!H33</f>
        <v>347250</v>
      </c>
      <c r="I33" s="24">
        <f>'APPENDIX 5'!I33+'APPENDIX 6'!I33+'APPENDIX 7'!I33+'APPENDIX 8'!I33+'APPENDIX 9'!I33+'APPENDIX 10'!I33+'APPENDIX 11'!I33</f>
        <v>0</v>
      </c>
      <c r="J33" s="24">
        <f>'APPENDIX 5'!J33+'APPENDIX 6'!J33+'APPENDIX 7'!J33+'APPENDIX 8'!J33+'APPENDIX 9'!J33+'APPENDIX 10'!J33+'APPENDIX 11'!J33</f>
        <v>0</v>
      </c>
      <c r="K33" s="24">
        <f>'APPENDIX 5'!K33+'APPENDIX 6'!K33+'APPENDIX 7'!K33+'APPENDIX 8'!K33+'APPENDIX 9'!K33+'APPENDIX 10'!K33+'APPENDIX 11'!K33</f>
        <v>0</v>
      </c>
      <c r="L33" s="24">
        <f>'APPENDIX 5'!L33+'APPENDIX 6'!L33+'APPENDIX 7'!L33+'APPENDIX 8'!L33+'APPENDIX 9'!L33+'APPENDIX 10'!L33+'APPENDIX 11'!L33</f>
        <v>286124</v>
      </c>
      <c r="M33" s="24">
        <f>'APPENDIX 5'!M33+'APPENDIX 6'!M33+'APPENDIX 7'!M33+'APPENDIX 8'!M33+'APPENDIX 9'!M33+'APPENDIX 10'!M33+'APPENDIX 11'!M33</f>
        <v>22540</v>
      </c>
      <c r="N33" s="24">
        <f>'APPENDIX 5'!N33+'APPENDIX 6'!N33+'APPENDIX 7'!N33+'APPENDIX 8'!N33+'APPENDIX 9'!N33+'APPENDIX 10'!N33+'APPENDIX 11'!N33</f>
        <v>48737</v>
      </c>
      <c r="O33" s="24">
        <f>'APPENDIX 5'!O33+'APPENDIX 6'!O33+'APPENDIX 7'!O33+'APPENDIX 8'!O33+'APPENDIX 9'!O33+'APPENDIX 10'!O33+'APPENDIX 11'!O33</f>
        <v>0</v>
      </c>
      <c r="P33" s="24">
        <f>'APPENDIX 5'!P33+'APPENDIX 6'!P33+'APPENDIX 7'!P33+'APPENDIX 8'!P33+'APPENDIX 9'!P33+'APPENDIX 10'!P33+'APPENDIX 11'!P33</f>
        <v>0</v>
      </c>
      <c r="Q33" s="25">
        <f>'APPENDIX 5'!Q33+'APPENDIX 6'!Q33+'APPENDIX 7'!Q33+'APPENDIX 8'!Q33+'APPENDIX 9'!Q33+'APPENDIX 10'!Q33+'APPENDIX 11'!Q33</f>
        <v>53671</v>
      </c>
    </row>
    <row r="34" spans="1:17" ht="29.25" customHeight="1" x14ac:dyDescent="0.25">
      <c r="B34" s="8" t="s">
        <v>79</v>
      </c>
      <c r="C34" s="24">
        <f>'APPENDIX 5'!C34+'APPENDIX 6'!C34+'APPENDIX 7'!C34+'APPENDIX 8'!C34+'APPENDIX 9'!C34+'APPENDIX 10'!C34+'APPENDIX 11'!C34</f>
        <v>48553</v>
      </c>
      <c r="D34" s="24">
        <f>'APPENDIX 5'!D34+'APPENDIX 6'!D34+'APPENDIX 7'!D34+'APPENDIX 8'!D34+'APPENDIX 9'!D34+'APPENDIX 10'!D34+'APPENDIX 11'!D34</f>
        <v>1121269</v>
      </c>
      <c r="E34" s="24">
        <f>'APPENDIX 5'!E34+'APPENDIX 6'!E34+'APPENDIX 7'!E34+'APPENDIX 8'!E34+'APPENDIX 9'!E34+'APPENDIX 10'!E34+'APPENDIX 11'!E34</f>
        <v>926242</v>
      </c>
      <c r="F34" s="24">
        <f>'APPENDIX 5'!F34+'APPENDIX 6'!F34+'APPENDIX 7'!F34+'APPENDIX 8'!F34+'APPENDIX 9'!F34+'APPENDIX 10'!F34+'APPENDIX 11'!F34</f>
        <v>-228258</v>
      </c>
      <c r="G34" s="24">
        <f>'APPENDIX 5'!G34+'APPENDIX 6'!G34+'APPENDIX 7'!G34+'APPENDIX 8'!G34+'APPENDIX 9'!G34+'APPENDIX 10'!G34+'APPENDIX 11'!G34</f>
        <v>344634</v>
      </c>
      <c r="H34" s="24">
        <f>'APPENDIX 5'!H34+'APPENDIX 6'!H34+'APPENDIX 7'!H34+'APPENDIX 8'!H34+'APPENDIX 9'!H34+'APPENDIX 10'!H34+'APPENDIX 11'!H34</f>
        <v>1365926</v>
      </c>
      <c r="I34" s="24">
        <f>'APPENDIX 5'!I34+'APPENDIX 6'!I34+'APPENDIX 7'!I34+'APPENDIX 8'!I34+'APPENDIX 9'!I34+'APPENDIX 10'!I34+'APPENDIX 11'!I34</f>
        <v>0</v>
      </c>
      <c r="J34" s="24">
        <f>'APPENDIX 5'!J34+'APPENDIX 6'!J34+'APPENDIX 7'!J34+'APPENDIX 8'!J34+'APPENDIX 9'!J34+'APPENDIX 10'!J34+'APPENDIX 11'!J34</f>
        <v>0</v>
      </c>
      <c r="K34" s="24">
        <f>'APPENDIX 5'!K34+'APPENDIX 6'!K34+'APPENDIX 7'!K34+'APPENDIX 8'!K34+'APPENDIX 9'!K34+'APPENDIX 10'!K34+'APPENDIX 11'!K34</f>
        <v>0</v>
      </c>
      <c r="L34" s="24">
        <f>'APPENDIX 5'!L34+'APPENDIX 6'!L34+'APPENDIX 7'!L34+'APPENDIX 8'!L34+'APPENDIX 9'!L34+'APPENDIX 10'!L34+'APPENDIX 11'!L34</f>
        <v>1351691</v>
      </c>
      <c r="M34" s="24">
        <f>'APPENDIX 5'!M34+'APPENDIX 6'!M34+'APPENDIX 7'!M34+'APPENDIX 8'!M34+'APPENDIX 9'!M34+'APPENDIX 10'!M34+'APPENDIX 11'!M34</f>
        <v>68390</v>
      </c>
      <c r="N34" s="24">
        <f>'APPENDIX 5'!N34+'APPENDIX 6'!N34+'APPENDIX 7'!N34+'APPENDIX 8'!N34+'APPENDIX 9'!N34+'APPENDIX 10'!N34+'APPENDIX 11'!N34</f>
        <v>0</v>
      </c>
      <c r="O34" s="24">
        <f>'APPENDIX 5'!O34+'APPENDIX 6'!O34+'APPENDIX 7'!O34+'APPENDIX 8'!O34+'APPENDIX 9'!O34+'APPENDIX 10'!O34+'APPENDIX 11'!O34</f>
        <v>0</v>
      </c>
      <c r="P34" s="24">
        <f>'APPENDIX 5'!P34+'APPENDIX 6'!P34+'APPENDIX 7'!P34+'APPENDIX 8'!P34+'APPENDIX 9'!P34+'APPENDIX 10'!P34+'APPENDIX 11'!P34</f>
        <v>0</v>
      </c>
      <c r="Q34" s="25">
        <f>'APPENDIX 5'!Q34+'APPENDIX 6'!Q34+'APPENDIX 7'!Q34+'APPENDIX 8'!Q34+'APPENDIX 9'!Q34+'APPENDIX 10'!Q34+'APPENDIX 11'!Q34</f>
        <v>105962</v>
      </c>
    </row>
    <row r="35" spans="1:17" ht="29.25" customHeight="1" x14ac:dyDescent="0.25">
      <c r="B35" s="8" t="s">
        <v>48</v>
      </c>
      <c r="C35" s="24">
        <f>'APPENDIX 5'!C35+'APPENDIX 6'!C35+'APPENDIX 7'!C35+'APPENDIX 8'!C35+'APPENDIX 9'!C35+'APPENDIX 10'!C35+'APPENDIX 11'!C35</f>
        <v>7128477</v>
      </c>
      <c r="D35" s="24">
        <f>'APPENDIX 5'!D35+'APPENDIX 6'!D35+'APPENDIX 7'!D35+'APPENDIX 8'!D35+'APPENDIX 9'!D35+'APPENDIX 10'!D35+'APPENDIX 11'!D35</f>
        <v>1900423</v>
      </c>
      <c r="E35" s="24">
        <f>'APPENDIX 5'!E35+'APPENDIX 6'!E35+'APPENDIX 7'!E35+'APPENDIX 8'!E35+'APPENDIX 9'!E35+'APPENDIX 10'!E35+'APPENDIX 11'!E35</f>
        <v>1784764</v>
      </c>
      <c r="F35" s="24">
        <f>'APPENDIX 5'!F35+'APPENDIX 6'!F35+'APPENDIX 7'!F35+'APPENDIX 8'!F35+'APPENDIX 9'!F35+'APPENDIX 10'!F35+'APPENDIX 11'!F35</f>
        <v>0</v>
      </c>
      <c r="G35" s="24">
        <f>'APPENDIX 5'!G35+'APPENDIX 6'!G35+'APPENDIX 7'!G35+'APPENDIX 8'!G35+'APPENDIX 9'!G35+'APPENDIX 10'!G35+'APPENDIX 11'!G35</f>
        <v>630950</v>
      </c>
      <c r="H35" s="24">
        <f>'APPENDIX 5'!H35+'APPENDIX 6'!H35+'APPENDIX 7'!H35+'APPENDIX 8'!H35+'APPENDIX 9'!H35+'APPENDIX 10'!H35+'APPENDIX 11'!H35</f>
        <v>2438025</v>
      </c>
      <c r="I35" s="24">
        <f>'APPENDIX 5'!I35+'APPENDIX 6'!I35+'APPENDIX 7'!I35+'APPENDIX 8'!I35+'APPENDIX 9'!I35+'APPENDIX 10'!I35+'APPENDIX 11'!I35</f>
        <v>0</v>
      </c>
      <c r="J35" s="24">
        <f>'APPENDIX 5'!J35+'APPENDIX 6'!J35+'APPENDIX 7'!J35+'APPENDIX 8'!J35+'APPENDIX 9'!J35+'APPENDIX 10'!J35+'APPENDIX 11'!J35</f>
        <v>0</v>
      </c>
      <c r="K35" s="24">
        <f>'APPENDIX 5'!K35+'APPENDIX 6'!K35+'APPENDIX 7'!K35+'APPENDIX 8'!K35+'APPENDIX 9'!K35+'APPENDIX 10'!K35+'APPENDIX 11'!K35</f>
        <v>0</v>
      </c>
      <c r="L35" s="24">
        <f>'APPENDIX 5'!L35+'APPENDIX 6'!L35+'APPENDIX 7'!L35+'APPENDIX 8'!L35+'APPENDIX 9'!L35+'APPENDIX 10'!L35+'APPENDIX 11'!L35</f>
        <v>2401651</v>
      </c>
      <c r="M35" s="24">
        <f>'APPENDIX 5'!M35+'APPENDIX 6'!M35+'APPENDIX 7'!M35+'APPENDIX 8'!M35+'APPENDIX 9'!M35+'APPENDIX 10'!M35+'APPENDIX 11'!M35</f>
        <v>159962</v>
      </c>
      <c r="N35" s="24">
        <f>'APPENDIX 5'!N35+'APPENDIX 6'!N35+'APPENDIX 7'!N35+'APPENDIX 8'!N35+'APPENDIX 9'!N35+'APPENDIX 10'!N35+'APPENDIX 11'!N35</f>
        <v>414119</v>
      </c>
      <c r="O35" s="24">
        <f>'APPENDIX 5'!O35+'APPENDIX 6'!O35+'APPENDIX 7'!O35+'APPENDIX 8'!O35+'APPENDIX 9'!O35+'APPENDIX 10'!O35+'APPENDIX 11'!O35</f>
        <v>0</v>
      </c>
      <c r="P35" s="24">
        <f>'APPENDIX 5'!P35+'APPENDIX 6'!P35+'APPENDIX 7'!P35+'APPENDIX 8'!P35+'APPENDIX 9'!P35+'APPENDIX 10'!P35+'APPENDIX 11'!P35</f>
        <v>0</v>
      </c>
      <c r="Q35" s="25">
        <f>'APPENDIX 5'!Q35+'APPENDIX 6'!Q35+'APPENDIX 7'!Q35+'APPENDIX 8'!Q35+'APPENDIX 9'!Q35+'APPENDIX 10'!Q35+'APPENDIX 11'!Q35</f>
        <v>7748483</v>
      </c>
    </row>
    <row r="36" spans="1:17" ht="29.25" customHeight="1" x14ac:dyDescent="0.25">
      <c r="B36" s="64" t="s">
        <v>45</v>
      </c>
      <c r="C36" s="79">
        <f t="shared" ref="C36:Q36" si="1">SUM(C33:C35)</f>
        <v>7178274</v>
      </c>
      <c r="D36" s="79">
        <f t="shared" si="1"/>
        <v>3254005</v>
      </c>
      <c r="E36" s="79">
        <f t="shared" si="1"/>
        <v>2908471</v>
      </c>
      <c r="F36" s="79">
        <f t="shared" si="1"/>
        <v>-228258</v>
      </c>
      <c r="G36" s="79">
        <f t="shared" si="1"/>
        <v>1057008</v>
      </c>
      <c r="H36" s="79">
        <f t="shared" si="1"/>
        <v>4151201</v>
      </c>
      <c r="I36" s="79">
        <f t="shared" si="1"/>
        <v>0</v>
      </c>
      <c r="J36" s="79">
        <f t="shared" si="1"/>
        <v>0</v>
      </c>
      <c r="K36" s="79">
        <f t="shared" si="1"/>
        <v>0</v>
      </c>
      <c r="L36" s="79">
        <f t="shared" si="1"/>
        <v>4039466</v>
      </c>
      <c r="M36" s="79">
        <f t="shared" si="1"/>
        <v>250892</v>
      </c>
      <c r="N36" s="79">
        <f t="shared" si="1"/>
        <v>462856</v>
      </c>
      <c r="O36" s="79">
        <f t="shared" si="1"/>
        <v>0</v>
      </c>
      <c r="P36" s="79">
        <f t="shared" si="1"/>
        <v>0</v>
      </c>
      <c r="Q36" s="79">
        <f t="shared" si="1"/>
        <v>7908116</v>
      </c>
    </row>
    <row r="37" spans="1:17" ht="18" customHeight="1" x14ac:dyDescent="0.25">
      <c r="B37" s="237" t="s">
        <v>50</v>
      </c>
      <c r="C37" s="237"/>
      <c r="D37" s="237"/>
      <c r="E37" s="237"/>
      <c r="F37" s="237"/>
      <c r="G37" s="237"/>
      <c r="H37" s="237"/>
      <c r="I37" s="237"/>
      <c r="J37" s="237"/>
      <c r="K37" s="237"/>
      <c r="L37" s="237"/>
      <c r="M37" s="237"/>
      <c r="N37" s="237"/>
      <c r="O37" s="237"/>
      <c r="P37" s="237"/>
      <c r="Q37" s="237"/>
    </row>
    <row r="38" spans="1:17" ht="18" customHeight="1" x14ac:dyDescent="0.25">
      <c r="C38" s="3"/>
      <c r="D38" s="3"/>
      <c r="E38" s="3"/>
      <c r="F38" s="3"/>
      <c r="G38" s="3"/>
      <c r="H38" s="3"/>
      <c r="I38" s="3"/>
      <c r="J38" s="3"/>
      <c r="K38" s="3"/>
      <c r="L38" s="3"/>
      <c r="M38" s="3"/>
      <c r="N38" s="3"/>
      <c r="O38" s="3"/>
      <c r="P38" s="3"/>
      <c r="Q38" s="3"/>
    </row>
    <row r="39" spans="1:17" ht="18" customHeight="1" x14ac:dyDescent="0.25">
      <c r="C39" s="3"/>
      <c r="D39" s="3"/>
      <c r="E39" s="3"/>
      <c r="F39" s="3"/>
      <c r="G39" s="3"/>
      <c r="H39" s="3"/>
      <c r="I39" s="3"/>
      <c r="J39" s="3"/>
      <c r="K39" s="3"/>
      <c r="L39" s="3"/>
      <c r="M39" s="3"/>
      <c r="N39" s="3"/>
      <c r="O39" s="3"/>
      <c r="P39" s="3"/>
      <c r="Q39" s="3"/>
    </row>
    <row r="40" spans="1:17" ht="18" customHeight="1" x14ac:dyDescent="0.25">
      <c r="C40" s="3"/>
      <c r="D40" s="3"/>
      <c r="E40" s="3"/>
      <c r="F40" s="3"/>
      <c r="G40" s="3"/>
      <c r="H40" s="3"/>
      <c r="I40" s="3"/>
      <c r="J40" s="3"/>
      <c r="K40" s="3"/>
      <c r="L40" s="3"/>
      <c r="M40" s="3"/>
      <c r="N40" s="3"/>
      <c r="O40" s="3"/>
      <c r="P40" s="3"/>
      <c r="Q40" s="3"/>
    </row>
    <row r="41" spans="1:17" ht="18" customHeight="1" x14ac:dyDescent="0.25">
      <c r="C41" s="3"/>
      <c r="D41" s="3"/>
      <c r="E41" s="3"/>
      <c r="F41" s="3"/>
      <c r="G41" s="3"/>
      <c r="H41" s="3"/>
      <c r="I41" s="3"/>
      <c r="J41" s="3"/>
      <c r="K41" s="3"/>
      <c r="L41" s="3"/>
      <c r="M41" s="3"/>
      <c r="N41" s="3"/>
      <c r="O41" s="3"/>
      <c r="P41" s="3"/>
      <c r="Q41" s="3"/>
    </row>
    <row r="42" spans="1:17" ht="18" customHeight="1" x14ac:dyDescent="0.25">
      <c r="C42" s="3"/>
      <c r="D42" s="3"/>
      <c r="E42" s="3"/>
      <c r="F42" s="3"/>
      <c r="G42" s="3"/>
      <c r="H42" s="3"/>
      <c r="I42" s="3"/>
      <c r="J42" s="3"/>
      <c r="K42" s="3"/>
      <c r="L42" s="3"/>
      <c r="M42" s="3"/>
      <c r="N42" s="3"/>
      <c r="O42" s="3"/>
      <c r="P42" s="3"/>
      <c r="Q42" s="3"/>
    </row>
    <row r="43" spans="1:17" ht="18" customHeight="1" x14ac:dyDescent="0.25">
      <c r="C43" s="3"/>
      <c r="D43" s="3"/>
      <c r="E43" s="3"/>
      <c r="F43" s="3"/>
      <c r="G43" s="3"/>
      <c r="H43" s="3"/>
      <c r="I43" s="3"/>
      <c r="J43" s="3"/>
      <c r="K43" s="3"/>
      <c r="L43" s="3"/>
      <c r="M43" s="3"/>
      <c r="N43" s="3"/>
      <c r="O43" s="3"/>
      <c r="P43" s="3"/>
      <c r="Q43" s="3"/>
    </row>
    <row r="44" spans="1:17" ht="18" customHeight="1" x14ac:dyDescent="0.25">
      <c r="C44" s="3"/>
      <c r="D44" s="3"/>
      <c r="E44" s="3"/>
      <c r="F44" s="3"/>
      <c r="G44" s="3"/>
      <c r="H44" s="3"/>
      <c r="I44" s="3"/>
      <c r="J44" s="3"/>
      <c r="K44" s="3"/>
      <c r="L44" s="3"/>
      <c r="M44" s="3"/>
      <c r="N44" s="3"/>
      <c r="O44" s="3"/>
      <c r="P44" s="3"/>
      <c r="Q44" s="3"/>
    </row>
    <row r="45" spans="1:17" ht="18" customHeight="1" x14ac:dyDescent="0.25">
      <c r="C45" s="3"/>
      <c r="D45" s="3"/>
      <c r="E45" s="3"/>
      <c r="F45" s="3"/>
      <c r="G45" s="3"/>
      <c r="H45" s="3"/>
      <c r="I45" s="3"/>
      <c r="J45" s="3"/>
      <c r="K45" s="3"/>
      <c r="L45" s="3"/>
      <c r="M45" s="3"/>
      <c r="N45" s="3"/>
      <c r="O45" s="3"/>
      <c r="P45" s="3"/>
      <c r="Q45" s="3"/>
    </row>
    <row r="46" spans="1:17" ht="18" customHeight="1" x14ac:dyDescent="0.25">
      <c r="C46" s="3"/>
      <c r="D46" s="3"/>
      <c r="E46" s="3"/>
      <c r="F46" s="3"/>
      <c r="G46" s="3"/>
      <c r="H46" s="3"/>
      <c r="I46" s="3"/>
      <c r="J46" s="3"/>
      <c r="K46" s="3"/>
      <c r="L46" s="3"/>
      <c r="M46" s="3"/>
      <c r="N46" s="3"/>
      <c r="O46" s="3"/>
      <c r="P46" s="3"/>
      <c r="Q46" s="3"/>
    </row>
    <row r="47" spans="1:17" ht="18" customHeight="1" x14ac:dyDescent="0.25">
      <c r="C47" s="3"/>
      <c r="D47" s="3"/>
      <c r="E47" s="3"/>
      <c r="F47" s="3"/>
      <c r="G47" s="3"/>
      <c r="H47" s="3"/>
      <c r="I47" s="3"/>
      <c r="J47" s="3"/>
      <c r="K47" s="3"/>
      <c r="L47" s="3"/>
      <c r="M47" s="3"/>
      <c r="N47" s="3"/>
      <c r="O47" s="3"/>
      <c r="P47" s="3"/>
      <c r="Q47" s="3"/>
    </row>
    <row r="48" spans="1:17" ht="18" customHeight="1" x14ac:dyDescent="0.25">
      <c r="C48" s="3"/>
      <c r="D48" s="3"/>
      <c r="E48" s="3"/>
      <c r="F48" s="3"/>
      <c r="G48" s="3"/>
      <c r="H48" s="3"/>
      <c r="I48" s="3"/>
      <c r="J48" s="3"/>
      <c r="K48" s="3"/>
      <c r="L48" s="3"/>
      <c r="M48" s="3"/>
      <c r="N48" s="3"/>
      <c r="O48" s="3"/>
      <c r="P48" s="3"/>
      <c r="Q48" s="3"/>
    </row>
    <row r="49" spans="3:17" ht="18" customHeight="1" x14ac:dyDescent="0.25">
      <c r="C49" s="3"/>
      <c r="D49" s="3"/>
      <c r="E49" s="3"/>
      <c r="F49" s="3"/>
      <c r="G49" s="3"/>
      <c r="H49" s="3"/>
      <c r="I49" s="3"/>
      <c r="J49" s="3"/>
      <c r="K49" s="3"/>
      <c r="L49" s="3"/>
      <c r="M49" s="3"/>
      <c r="N49" s="3"/>
      <c r="O49" s="3"/>
      <c r="P49" s="3"/>
      <c r="Q49" s="3"/>
    </row>
    <row r="50" spans="3:17" ht="18" customHeight="1" x14ac:dyDescent="0.25">
      <c r="C50" s="3"/>
      <c r="D50" s="3"/>
      <c r="E50" s="3"/>
      <c r="F50" s="3"/>
      <c r="G50" s="3"/>
      <c r="H50" s="3"/>
      <c r="I50" s="3"/>
      <c r="J50" s="3"/>
      <c r="K50" s="3"/>
      <c r="L50" s="3"/>
      <c r="M50" s="3"/>
      <c r="N50" s="3"/>
      <c r="O50" s="3"/>
      <c r="P50" s="3"/>
      <c r="Q50" s="3"/>
    </row>
    <row r="51" spans="3:17" ht="18" customHeight="1" x14ac:dyDescent="0.25">
      <c r="C51" s="3"/>
      <c r="D51" s="3"/>
      <c r="E51" s="3"/>
      <c r="F51" s="3"/>
      <c r="G51" s="3"/>
      <c r="H51" s="3"/>
      <c r="I51" s="3"/>
      <c r="J51" s="3"/>
      <c r="K51" s="3"/>
      <c r="L51" s="3"/>
      <c r="M51" s="3"/>
      <c r="N51" s="3"/>
      <c r="O51" s="3"/>
      <c r="P51" s="3"/>
      <c r="Q51" s="3"/>
    </row>
    <row r="52" spans="3:17" ht="18" customHeight="1" x14ac:dyDescent="0.25">
      <c r="C52" s="3"/>
      <c r="D52" s="3"/>
      <c r="E52" s="3"/>
      <c r="F52" s="3"/>
      <c r="G52" s="3"/>
      <c r="H52" s="3"/>
      <c r="I52" s="3"/>
      <c r="J52" s="3"/>
      <c r="K52" s="3"/>
      <c r="L52" s="3"/>
      <c r="M52" s="3"/>
      <c r="N52" s="3"/>
      <c r="O52" s="3"/>
      <c r="P52" s="3"/>
      <c r="Q52" s="3"/>
    </row>
    <row r="53" spans="3:17" ht="18" customHeight="1" x14ac:dyDescent="0.25">
      <c r="C53" s="3"/>
      <c r="D53" s="3"/>
      <c r="E53" s="3"/>
      <c r="F53" s="3"/>
      <c r="G53" s="3"/>
      <c r="H53" s="3"/>
      <c r="I53" s="3"/>
      <c r="J53" s="3"/>
      <c r="K53" s="3"/>
      <c r="L53" s="3"/>
      <c r="M53" s="3"/>
      <c r="N53" s="3"/>
      <c r="O53" s="3"/>
      <c r="P53" s="3"/>
      <c r="Q53" s="3"/>
    </row>
    <row r="54" spans="3:17" ht="18" customHeight="1" x14ac:dyDescent="0.25">
      <c r="C54" s="3"/>
      <c r="D54" s="3"/>
      <c r="E54" s="3"/>
      <c r="F54" s="3"/>
      <c r="G54" s="3"/>
      <c r="H54" s="3"/>
      <c r="I54" s="3"/>
      <c r="J54" s="3"/>
      <c r="K54" s="3"/>
      <c r="L54" s="3"/>
      <c r="M54" s="3"/>
      <c r="N54" s="3"/>
      <c r="O54" s="3"/>
      <c r="P54" s="3"/>
      <c r="Q54" s="3"/>
    </row>
    <row r="55" spans="3:17" ht="18" customHeight="1" x14ac:dyDescent="0.25">
      <c r="C55" s="3"/>
      <c r="D55" s="3"/>
      <c r="E55" s="3"/>
      <c r="F55" s="3"/>
      <c r="G55" s="3"/>
      <c r="H55" s="3"/>
      <c r="I55" s="3"/>
      <c r="J55" s="3"/>
      <c r="K55" s="3"/>
      <c r="L55" s="3"/>
      <c r="M55" s="3"/>
      <c r="N55" s="3"/>
      <c r="O55" s="3"/>
      <c r="P55" s="3"/>
      <c r="Q55" s="3"/>
    </row>
    <row r="56" spans="3:17" ht="18" customHeight="1" x14ac:dyDescent="0.25">
      <c r="C56" s="3"/>
      <c r="D56" s="3"/>
      <c r="E56" s="3"/>
      <c r="F56" s="3"/>
      <c r="G56" s="3"/>
      <c r="H56" s="3"/>
      <c r="I56" s="3"/>
      <c r="J56" s="3"/>
      <c r="K56" s="3"/>
      <c r="L56" s="3"/>
      <c r="M56" s="3"/>
      <c r="N56" s="3"/>
      <c r="O56" s="3"/>
      <c r="P56" s="3"/>
      <c r="Q56" s="3"/>
    </row>
    <row r="57" spans="3:17" ht="18" customHeight="1" x14ac:dyDescent="0.25">
      <c r="C57" s="3"/>
      <c r="D57" s="3"/>
      <c r="E57" s="3"/>
      <c r="F57" s="3"/>
      <c r="G57" s="3"/>
      <c r="H57" s="3"/>
      <c r="I57" s="3"/>
      <c r="J57" s="3"/>
      <c r="K57" s="3"/>
      <c r="L57" s="3"/>
      <c r="M57" s="3"/>
      <c r="N57" s="3"/>
      <c r="O57" s="3"/>
      <c r="P57" s="3"/>
      <c r="Q57" s="3"/>
    </row>
    <row r="58" spans="3:17" ht="18" customHeight="1" x14ac:dyDescent="0.25">
      <c r="C58" s="3"/>
      <c r="D58" s="3"/>
      <c r="E58" s="3"/>
      <c r="F58" s="3"/>
      <c r="G58" s="3"/>
      <c r="H58" s="3"/>
      <c r="I58" s="3"/>
      <c r="J58" s="3"/>
      <c r="K58" s="3"/>
      <c r="L58" s="3"/>
      <c r="M58" s="3"/>
      <c r="N58" s="3"/>
      <c r="O58" s="3"/>
      <c r="P58" s="3"/>
      <c r="Q58" s="3"/>
    </row>
    <row r="59" spans="3:17" ht="18" customHeight="1" x14ac:dyDescent="0.25">
      <c r="C59" s="3"/>
      <c r="D59" s="3"/>
      <c r="E59" s="3"/>
      <c r="F59" s="3"/>
      <c r="G59" s="3"/>
      <c r="H59" s="3"/>
      <c r="I59" s="3"/>
      <c r="J59" s="3"/>
      <c r="K59" s="3"/>
      <c r="L59" s="3"/>
      <c r="M59" s="3"/>
      <c r="N59" s="3"/>
      <c r="O59" s="3"/>
      <c r="P59" s="3"/>
      <c r="Q59" s="3"/>
    </row>
    <row r="60" spans="3:17" ht="18" customHeight="1" x14ac:dyDescent="0.25">
      <c r="C60" s="3"/>
      <c r="D60" s="3"/>
      <c r="E60" s="3"/>
      <c r="F60" s="3"/>
      <c r="G60" s="3"/>
      <c r="H60" s="3"/>
      <c r="I60" s="3"/>
      <c r="J60" s="3"/>
      <c r="K60" s="3"/>
      <c r="L60" s="3"/>
      <c r="M60" s="3"/>
      <c r="N60" s="3"/>
      <c r="O60" s="3"/>
      <c r="P60" s="3"/>
      <c r="Q60" s="3"/>
    </row>
    <row r="61" spans="3:17" ht="18" customHeight="1" x14ac:dyDescent="0.25">
      <c r="C61" s="3"/>
      <c r="D61" s="3"/>
      <c r="E61" s="3"/>
      <c r="F61" s="3"/>
      <c r="G61" s="3"/>
      <c r="H61" s="3"/>
      <c r="I61" s="3"/>
      <c r="J61" s="3"/>
      <c r="K61" s="3"/>
      <c r="L61" s="3"/>
      <c r="M61" s="3"/>
      <c r="N61" s="3"/>
      <c r="O61" s="3"/>
      <c r="P61" s="3"/>
      <c r="Q61" s="3"/>
    </row>
    <row r="62" spans="3:17" ht="18" customHeight="1" x14ac:dyDescent="0.25">
      <c r="C62" s="3"/>
      <c r="D62" s="3"/>
      <c r="E62" s="3"/>
      <c r="F62" s="3"/>
      <c r="G62" s="3"/>
      <c r="H62" s="3"/>
      <c r="I62" s="3"/>
      <c r="J62" s="3"/>
      <c r="K62" s="3"/>
      <c r="L62" s="3"/>
      <c r="M62" s="3"/>
      <c r="N62" s="3"/>
      <c r="O62" s="3"/>
      <c r="P62" s="3"/>
      <c r="Q62" s="3"/>
    </row>
    <row r="63" spans="3:17" ht="18" customHeight="1" x14ac:dyDescent="0.25">
      <c r="C63" s="3"/>
      <c r="D63" s="3"/>
      <c r="E63" s="3"/>
      <c r="F63" s="3"/>
      <c r="G63" s="3"/>
      <c r="H63" s="3"/>
      <c r="I63" s="3"/>
      <c r="J63" s="3"/>
      <c r="K63" s="3"/>
      <c r="L63" s="3"/>
      <c r="M63" s="3"/>
      <c r="N63" s="3"/>
      <c r="O63" s="3"/>
      <c r="P63" s="3"/>
      <c r="Q63" s="3"/>
    </row>
    <row r="64" spans="3:17" ht="18" customHeight="1" x14ac:dyDescent="0.25">
      <c r="C64" s="3"/>
      <c r="D64" s="3"/>
      <c r="E64" s="3"/>
      <c r="F64" s="3"/>
      <c r="G64" s="3"/>
      <c r="H64" s="3"/>
      <c r="I64" s="3"/>
      <c r="J64" s="3"/>
      <c r="K64" s="3"/>
      <c r="L64" s="3"/>
      <c r="M64" s="3"/>
      <c r="N64" s="3"/>
      <c r="O64" s="3"/>
      <c r="P64" s="3"/>
      <c r="Q64" s="3"/>
    </row>
    <row r="65" spans="3:17" ht="18" customHeight="1" x14ac:dyDescent="0.25">
      <c r="C65" s="3"/>
      <c r="D65" s="3"/>
      <c r="E65" s="3"/>
      <c r="F65" s="3"/>
      <c r="G65" s="3"/>
      <c r="H65" s="3"/>
      <c r="I65" s="3"/>
      <c r="J65" s="3"/>
      <c r="K65" s="3"/>
      <c r="L65" s="3"/>
      <c r="M65" s="3"/>
      <c r="N65" s="3"/>
      <c r="O65" s="3"/>
      <c r="P65" s="3"/>
      <c r="Q65" s="3"/>
    </row>
    <row r="66" spans="3:17" ht="18" customHeight="1" x14ac:dyDescent="0.25">
      <c r="C66" s="3"/>
      <c r="D66" s="3"/>
      <c r="E66" s="3"/>
      <c r="F66" s="3"/>
      <c r="G66" s="3"/>
      <c r="H66" s="3"/>
      <c r="I66" s="3"/>
      <c r="J66" s="3"/>
      <c r="K66" s="3"/>
      <c r="L66" s="3"/>
      <c r="M66" s="3"/>
      <c r="N66" s="3"/>
      <c r="O66" s="3"/>
      <c r="P66" s="3"/>
      <c r="Q66" s="3"/>
    </row>
    <row r="67" spans="3:17" ht="18" customHeight="1" x14ac:dyDescent="0.25">
      <c r="C67" s="3"/>
      <c r="D67" s="3"/>
      <c r="E67" s="3"/>
      <c r="F67" s="3"/>
      <c r="G67" s="3"/>
      <c r="H67" s="3"/>
      <c r="I67" s="3"/>
      <c r="J67" s="3"/>
      <c r="K67" s="3"/>
      <c r="L67" s="3"/>
      <c r="M67" s="3"/>
      <c r="N67" s="3"/>
      <c r="O67" s="3"/>
      <c r="P67" s="3"/>
      <c r="Q67" s="3"/>
    </row>
    <row r="68" spans="3:17" ht="18" customHeight="1" x14ac:dyDescent="0.25">
      <c r="C68" s="3"/>
      <c r="D68" s="3"/>
      <c r="E68" s="3"/>
      <c r="F68" s="3"/>
      <c r="G68" s="3"/>
      <c r="H68" s="3"/>
      <c r="I68" s="3"/>
      <c r="J68" s="3"/>
      <c r="K68" s="3"/>
      <c r="L68" s="3"/>
      <c r="M68" s="3"/>
      <c r="N68" s="3"/>
      <c r="O68" s="3"/>
      <c r="P68" s="3"/>
      <c r="Q68" s="3"/>
    </row>
    <row r="69" spans="3:17" ht="18" customHeight="1" x14ac:dyDescent="0.25">
      <c r="C69" s="3"/>
      <c r="D69" s="3"/>
      <c r="E69" s="3"/>
      <c r="F69" s="3"/>
      <c r="G69" s="3"/>
      <c r="H69" s="3"/>
      <c r="I69" s="3"/>
      <c r="J69" s="3"/>
      <c r="K69" s="3"/>
      <c r="L69" s="3"/>
      <c r="M69" s="3"/>
      <c r="N69" s="3"/>
      <c r="O69" s="3"/>
      <c r="P69" s="3"/>
      <c r="Q69" s="3"/>
    </row>
    <row r="70" spans="3:17" ht="18" customHeight="1" x14ac:dyDescent="0.25">
      <c r="C70" s="3"/>
      <c r="D70" s="3"/>
      <c r="E70" s="3"/>
      <c r="F70" s="3"/>
      <c r="G70" s="3"/>
      <c r="H70" s="3"/>
      <c r="I70" s="3"/>
      <c r="J70" s="3"/>
      <c r="K70" s="3"/>
      <c r="L70" s="3"/>
      <c r="M70" s="3"/>
      <c r="N70" s="3"/>
      <c r="O70" s="3"/>
      <c r="P70" s="3"/>
      <c r="Q70" s="3"/>
    </row>
    <row r="71" spans="3:17" ht="18" customHeight="1" x14ac:dyDescent="0.25">
      <c r="C71" s="3"/>
      <c r="D71" s="3"/>
      <c r="E71" s="3"/>
      <c r="F71" s="3"/>
      <c r="G71" s="3"/>
      <c r="H71" s="3"/>
      <c r="I71" s="3"/>
      <c r="J71" s="3"/>
      <c r="K71" s="3"/>
      <c r="L71" s="3"/>
      <c r="M71" s="3"/>
      <c r="N71" s="3"/>
      <c r="O71" s="3"/>
      <c r="P71" s="3"/>
      <c r="Q71" s="3"/>
    </row>
    <row r="72" spans="3:17" ht="18" customHeight="1" x14ac:dyDescent="0.25">
      <c r="C72" s="3"/>
      <c r="D72" s="3"/>
      <c r="E72" s="3"/>
      <c r="F72" s="3"/>
      <c r="G72" s="3"/>
      <c r="H72" s="3"/>
      <c r="I72" s="3"/>
      <c r="J72" s="3"/>
      <c r="K72" s="3"/>
      <c r="L72" s="3"/>
      <c r="M72" s="3"/>
      <c r="N72" s="3"/>
      <c r="O72" s="3"/>
      <c r="P72" s="3"/>
      <c r="Q72" s="3"/>
    </row>
    <row r="73" spans="3:17" ht="18" customHeight="1" x14ac:dyDescent="0.25">
      <c r="C73" s="3"/>
      <c r="D73" s="3"/>
      <c r="E73" s="3"/>
      <c r="F73" s="3"/>
      <c r="G73" s="3"/>
      <c r="H73" s="3"/>
      <c r="I73" s="3"/>
      <c r="J73" s="3"/>
      <c r="K73" s="3"/>
      <c r="L73" s="3"/>
      <c r="M73" s="3"/>
      <c r="N73" s="3"/>
      <c r="O73" s="3"/>
      <c r="P73" s="3"/>
      <c r="Q73" s="3"/>
    </row>
    <row r="74" spans="3:17" ht="18" customHeight="1" x14ac:dyDescent="0.25">
      <c r="C74" s="3"/>
      <c r="D74" s="3"/>
      <c r="E74" s="3"/>
      <c r="F74" s="3"/>
      <c r="G74" s="3"/>
      <c r="H74" s="3"/>
      <c r="I74" s="3"/>
      <c r="J74" s="3"/>
      <c r="K74" s="3"/>
      <c r="L74" s="3"/>
      <c r="M74" s="3"/>
      <c r="N74" s="3"/>
      <c r="O74" s="3"/>
      <c r="P74" s="3"/>
      <c r="Q74" s="3"/>
    </row>
    <row r="75" spans="3:17" ht="18" customHeight="1" x14ac:dyDescent="0.25">
      <c r="C75" s="3"/>
      <c r="D75" s="3"/>
      <c r="E75" s="3"/>
      <c r="F75" s="3"/>
      <c r="G75" s="3"/>
      <c r="H75" s="3"/>
      <c r="I75" s="3"/>
      <c r="J75" s="3"/>
      <c r="K75" s="3"/>
      <c r="L75" s="3"/>
      <c r="M75" s="3"/>
      <c r="N75" s="3"/>
      <c r="O75" s="3"/>
      <c r="P75" s="3"/>
      <c r="Q75" s="3"/>
    </row>
    <row r="76" spans="3:17" ht="18" customHeight="1" x14ac:dyDescent="0.25">
      <c r="C76" s="3"/>
      <c r="D76" s="3"/>
      <c r="E76" s="3"/>
      <c r="F76" s="3"/>
      <c r="G76" s="3"/>
      <c r="H76" s="3"/>
      <c r="I76" s="3"/>
      <c r="J76" s="3"/>
      <c r="K76" s="3"/>
      <c r="L76" s="3"/>
      <c r="M76" s="3"/>
      <c r="N76" s="3"/>
      <c r="O76" s="3"/>
      <c r="P76" s="3"/>
      <c r="Q76" s="3"/>
    </row>
    <row r="77" spans="3:17" ht="18" customHeight="1" x14ac:dyDescent="0.25">
      <c r="C77" s="3"/>
      <c r="D77" s="3"/>
      <c r="E77" s="3"/>
      <c r="F77" s="3"/>
      <c r="G77" s="3"/>
      <c r="H77" s="3"/>
      <c r="I77" s="3"/>
      <c r="J77" s="3"/>
      <c r="K77" s="3"/>
      <c r="L77" s="3"/>
      <c r="M77" s="3"/>
      <c r="N77" s="3"/>
      <c r="O77" s="3"/>
      <c r="P77" s="3"/>
      <c r="Q77" s="3"/>
    </row>
    <row r="78" spans="3:17" ht="18" customHeight="1" x14ac:dyDescent="0.25">
      <c r="C78" s="3"/>
      <c r="D78" s="3"/>
      <c r="E78" s="3"/>
      <c r="F78" s="3"/>
      <c r="G78" s="3"/>
      <c r="H78" s="3"/>
      <c r="I78" s="3"/>
      <c r="J78" s="3"/>
      <c r="K78" s="3"/>
      <c r="L78" s="3"/>
      <c r="M78" s="3"/>
      <c r="N78" s="3"/>
      <c r="O78" s="3"/>
      <c r="P78" s="3"/>
      <c r="Q78" s="3"/>
    </row>
    <row r="79" spans="3:17" ht="18" customHeight="1" x14ac:dyDescent="0.25">
      <c r="C79" s="3"/>
      <c r="D79" s="3"/>
      <c r="E79" s="3"/>
      <c r="F79" s="3"/>
      <c r="G79" s="3"/>
      <c r="H79" s="3"/>
      <c r="I79" s="3"/>
      <c r="J79" s="3"/>
      <c r="K79" s="3"/>
      <c r="L79" s="3"/>
      <c r="M79" s="3"/>
      <c r="N79" s="3"/>
      <c r="O79" s="3"/>
      <c r="P79" s="3"/>
      <c r="Q79" s="3"/>
    </row>
    <row r="80" spans="3:17" ht="18" customHeight="1" x14ac:dyDescent="0.25">
      <c r="C80" s="3"/>
      <c r="D80" s="3"/>
      <c r="E80" s="3"/>
      <c r="F80" s="3"/>
      <c r="G80" s="3"/>
      <c r="H80" s="3"/>
      <c r="I80" s="3"/>
      <c r="J80" s="3"/>
      <c r="K80" s="3"/>
      <c r="L80" s="3"/>
      <c r="M80" s="3"/>
      <c r="N80" s="3"/>
      <c r="O80" s="3"/>
      <c r="P80" s="3"/>
      <c r="Q80" s="3"/>
    </row>
    <row r="81" spans="3:17" ht="18" customHeight="1" x14ac:dyDescent="0.25">
      <c r="C81" s="3"/>
      <c r="D81" s="3"/>
      <c r="E81" s="3"/>
      <c r="F81" s="3"/>
      <c r="G81" s="3"/>
      <c r="H81" s="3"/>
      <c r="I81" s="3"/>
      <c r="J81" s="3"/>
      <c r="K81" s="3"/>
      <c r="L81" s="3"/>
      <c r="M81" s="3"/>
      <c r="N81" s="3"/>
      <c r="O81" s="3"/>
      <c r="P81" s="3"/>
      <c r="Q81" s="3"/>
    </row>
    <row r="82" spans="3:17" ht="18" customHeight="1" x14ac:dyDescent="0.25">
      <c r="C82" s="3"/>
      <c r="D82" s="3"/>
      <c r="E82" s="3"/>
      <c r="F82" s="3"/>
      <c r="G82" s="3"/>
      <c r="H82" s="3"/>
      <c r="I82" s="3"/>
      <c r="J82" s="3"/>
      <c r="K82" s="3"/>
      <c r="L82" s="3"/>
      <c r="M82" s="3"/>
      <c r="N82" s="3"/>
      <c r="O82" s="3"/>
      <c r="P82" s="3"/>
      <c r="Q82" s="3"/>
    </row>
    <row r="83" spans="3:17" ht="18" customHeight="1" x14ac:dyDescent="0.25">
      <c r="C83" s="3"/>
      <c r="D83" s="3"/>
      <c r="E83" s="3"/>
      <c r="F83" s="3"/>
      <c r="G83" s="3"/>
      <c r="H83" s="3"/>
      <c r="I83" s="3"/>
      <c r="J83" s="3"/>
      <c r="K83" s="3"/>
      <c r="L83" s="3"/>
      <c r="M83" s="3"/>
      <c r="N83" s="3"/>
      <c r="O83" s="3"/>
      <c r="P83" s="3"/>
      <c r="Q83" s="3"/>
    </row>
    <row r="84" spans="3:17" ht="18" customHeight="1" x14ac:dyDescent="0.25">
      <c r="C84" s="3"/>
      <c r="D84" s="3"/>
      <c r="E84" s="3"/>
      <c r="F84" s="3"/>
      <c r="G84" s="3"/>
      <c r="H84" s="3"/>
      <c r="I84" s="3"/>
      <c r="J84" s="3"/>
      <c r="K84" s="3"/>
      <c r="L84" s="3"/>
      <c r="M84" s="3"/>
      <c r="N84" s="3"/>
      <c r="O84" s="3"/>
      <c r="P84" s="3"/>
      <c r="Q84" s="3"/>
    </row>
    <row r="85" spans="3:17" ht="18" customHeight="1" x14ac:dyDescent="0.25">
      <c r="C85" s="3"/>
      <c r="D85" s="3"/>
      <c r="E85" s="3"/>
      <c r="F85" s="3"/>
      <c r="G85" s="3"/>
      <c r="H85" s="3"/>
      <c r="I85" s="3"/>
      <c r="J85" s="3"/>
      <c r="K85" s="3"/>
      <c r="L85" s="3"/>
      <c r="M85" s="3"/>
      <c r="N85" s="3"/>
      <c r="O85" s="3"/>
      <c r="P85" s="3"/>
      <c r="Q85" s="3"/>
    </row>
    <row r="86" spans="3:17" ht="18" customHeight="1" x14ac:dyDescent="0.25">
      <c r="C86" s="3"/>
      <c r="D86" s="3"/>
      <c r="E86" s="3"/>
      <c r="F86" s="3"/>
      <c r="G86" s="3"/>
      <c r="H86" s="3"/>
      <c r="I86" s="3"/>
      <c r="J86" s="3"/>
      <c r="K86" s="3"/>
      <c r="L86" s="3"/>
      <c r="M86" s="3"/>
      <c r="N86" s="3"/>
      <c r="O86" s="3"/>
      <c r="P86" s="3"/>
      <c r="Q86" s="3"/>
    </row>
    <row r="87" spans="3:17" ht="18" customHeight="1" x14ac:dyDescent="0.25">
      <c r="C87" s="3"/>
      <c r="D87" s="3"/>
      <c r="E87" s="3"/>
      <c r="F87" s="3"/>
      <c r="G87" s="3"/>
      <c r="H87" s="3"/>
      <c r="I87" s="3"/>
      <c r="J87" s="3"/>
      <c r="K87" s="3"/>
      <c r="L87" s="3"/>
      <c r="M87" s="3"/>
      <c r="N87" s="3"/>
      <c r="O87" s="3"/>
      <c r="P87" s="3"/>
      <c r="Q87" s="3"/>
    </row>
    <row r="88" spans="3:17" ht="18" customHeight="1" x14ac:dyDescent="0.25">
      <c r="C88" s="3"/>
      <c r="D88" s="3"/>
      <c r="E88" s="3"/>
      <c r="F88" s="3"/>
      <c r="G88" s="3"/>
      <c r="H88" s="3"/>
      <c r="I88" s="3"/>
      <c r="J88" s="3"/>
      <c r="K88" s="3"/>
      <c r="L88" s="3"/>
      <c r="M88" s="3"/>
      <c r="N88" s="3"/>
      <c r="O88" s="3"/>
      <c r="P88" s="3"/>
      <c r="Q88" s="3"/>
    </row>
    <row r="89" spans="3:17" ht="18" customHeight="1" x14ac:dyDescent="0.25">
      <c r="C89" s="3"/>
      <c r="D89" s="3"/>
      <c r="E89" s="3"/>
      <c r="F89" s="3"/>
      <c r="G89" s="3"/>
      <c r="H89" s="3"/>
      <c r="I89" s="3"/>
      <c r="J89" s="3"/>
      <c r="K89" s="3"/>
      <c r="L89" s="3"/>
      <c r="M89" s="3"/>
      <c r="N89" s="3"/>
      <c r="O89" s="3"/>
      <c r="P89" s="3"/>
      <c r="Q89" s="3"/>
    </row>
    <row r="90" spans="3:17" ht="18" customHeight="1" x14ac:dyDescent="0.25">
      <c r="C90" s="3"/>
      <c r="D90" s="3"/>
      <c r="E90" s="3"/>
      <c r="F90" s="3"/>
      <c r="G90" s="3"/>
      <c r="H90" s="3"/>
      <c r="I90" s="3"/>
      <c r="J90" s="3"/>
      <c r="K90" s="3"/>
      <c r="L90" s="3"/>
      <c r="M90" s="3"/>
      <c r="N90" s="3"/>
      <c r="O90" s="3"/>
      <c r="P90" s="3"/>
      <c r="Q90" s="3"/>
    </row>
    <row r="91" spans="3:17" ht="18" customHeight="1" x14ac:dyDescent="0.25">
      <c r="C91" s="3"/>
      <c r="D91" s="3"/>
      <c r="E91" s="3"/>
      <c r="F91" s="3"/>
      <c r="G91" s="3"/>
      <c r="H91" s="3"/>
      <c r="I91" s="3"/>
      <c r="J91" s="3"/>
      <c r="K91" s="3"/>
      <c r="L91" s="3"/>
      <c r="M91" s="3"/>
      <c r="N91" s="3"/>
      <c r="O91" s="3"/>
      <c r="P91" s="3"/>
      <c r="Q91" s="3"/>
    </row>
    <row r="92" spans="3:17" ht="18" customHeight="1" x14ac:dyDescent="0.25">
      <c r="C92" s="3"/>
      <c r="D92" s="3"/>
      <c r="E92" s="3"/>
      <c r="F92" s="3"/>
      <c r="G92" s="3"/>
      <c r="H92" s="3"/>
      <c r="I92" s="3"/>
      <c r="J92" s="3"/>
      <c r="K92" s="3"/>
      <c r="L92" s="3"/>
      <c r="M92" s="3"/>
      <c r="N92" s="3"/>
      <c r="O92" s="3"/>
      <c r="P92" s="3"/>
      <c r="Q92" s="3"/>
    </row>
    <row r="93" spans="3:17" ht="18" customHeight="1" x14ac:dyDescent="0.25">
      <c r="C93" s="3"/>
      <c r="D93" s="3"/>
      <c r="E93" s="3"/>
      <c r="F93" s="3"/>
      <c r="G93" s="3"/>
      <c r="H93" s="3"/>
      <c r="I93" s="3"/>
      <c r="J93" s="3"/>
      <c r="K93" s="3"/>
      <c r="L93" s="3"/>
      <c r="M93" s="3"/>
      <c r="N93" s="3"/>
      <c r="O93" s="3"/>
      <c r="P93" s="3"/>
      <c r="Q93" s="3"/>
    </row>
    <row r="94" spans="3:17" ht="18" customHeight="1" x14ac:dyDescent="0.25">
      <c r="C94" s="3"/>
      <c r="D94" s="3"/>
      <c r="E94" s="3"/>
      <c r="F94" s="3"/>
      <c r="G94" s="3"/>
      <c r="H94" s="3"/>
      <c r="I94" s="3"/>
      <c r="J94" s="3"/>
      <c r="K94" s="3"/>
      <c r="L94" s="3"/>
      <c r="M94" s="3"/>
      <c r="N94" s="3"/>
      <c r="O94" s="3"/>
      <c r="P94" s="3"/>
      <c r="Q94" s="3"/>
    </row>
    <row r="95" spans="3:17" ht="18" customHeight="1" x14ac:dyDescent="0.25">
      <c r="C95" s="3"/>
      <c r="D95" s="3"/>
      <c r="E95" s="3"/>
      <c r="F95" s="3"/>
      <c r="G95" s="3"/>
      <c r="H95" s="3"/>
      <c r="I95" s="3"/>
      <c r="J95" s="3"/>
      <c r="K95" s="3"/>
      <c r="L95" s="3"/>
      <c r="M95" s="3"/>
      <c r="N95" s="3"/>
      <c r="O95" s="3"/>
      <c r="P95" s="3"/>
      <c r="Q95" s="3"/>
    </row>
    <row r="96" spans="3:17" ht="18" customHeight="1" x14ac:dyDescent="0.25">
      <c r="C96" s="3"/>
      <c r="D96" s="3"/>
      <c r="E96" s="3"/>
      <c r="F96" s="3"/>
      <c r="G96" s="3"/>
      <c r="H96" s="3"/>
      <c r="I96" s="3"/>
      <c r="J96" s="3"/>
      <c r="K96" s="3"/>
      <c r="L96" s="3"/>
      <c r="M96" s="3"/>
      <c r="N96" s="3"/>
      <c r="O96" s="3"/>
      <c r="P96" s="3"/>
      <c r="Q96" s="3"/>
    </row>
    <row r="97" spans="3:17" ht="18" customHeight="1" x14ac:dyDescent="0.25">
      <c r="C97" s="3"/>
      <c r="D97" s="3"/>
      <c r="E97" s="3"/>
      <c r="F97" s="3"/>
      <c r="G97" s="3"/>
      <c r="H97" s="3"/>
      <c r="I97" s="3"/>
      <c r="J97" s="3"/>
      <c r="K97" s="3"/>
      <c r="L97" s="3"/>
      <c r="M97" s="3"/>
      <c r="N97" s="3"/>
      <c r="O97" s="3"/>
      <c r="P97" s="3"/>
      <c r="Q97" s="3"/>
    </row>
    <row r="98" spans="3:17" ht="18" customHeight="1" x14ac:dyDescent="0.25">
      <c r="C98" s="3"/>
      <c r="D98" s="3"/>
      <c r="E98" s="3"/>
      <c r="F98" s="3"/>
      <c r="G98" s="3"/>
      <c r="H98" s="3"/>
      <c r="I98" s="3"/>
      <c r="J98" s="3"/>
      <c r="K98" s="3"/>
      <c r="L98" s="3"/>
      <c r="M98" s="3"/>
      <c r="N98" s="3"/>
      <c r="O98" s="3"/>
      <c r="P98" s="3"/>
      <c r="Q98" s="3"/>
    </row>
    <row r="99" spans="3:17" ht="18" customHeight="1" x14ac:dyDescent="0.25">
      <c r="C99" s="3"/>
      <c r="D99" s="3"/>
      <c r="E99" s="3"/>
      <c r="F99" s="3"/>
      <c r="G99" s="3"/>
      <c r="H99" s="3"/>
      <c r="I99" s="3"/>
      <c r="J99" s="3"/>
      <c r="K99" s="3"/>
      <c r="L99" s="3"/>
      <c r="M99" s="3"/>
      <c r="N99" s="3"/>
      <c r="O99" s="3"/>
      <c r="P99" s="3"/>
      <c r="Q99" s="3"/>
    </row>
    <row r="100" spans="3:17" ht="18" customHeight="1" x14ac:dyDescent="0.25">
      <c r="C100" s="3"/>
      <c r="D100" s="3"/>
      <c r="E100" s="3"/>
      <c r="F100" s="3"/>
      <c r="G100" s="3"/>
      <c r="H100" s="3"/>
      <c r="I100" s="3"/>
      <c r="J100" s="3"/>
      <c r="K100" s="3"/>
      <c r="L100" s="3"/>
      <c r="M100" s="3"/>
      <c r="N100" s="3"/>
      <c r="O100" s="3"/>
      <c r="P100" s="3"/>
      <c r="Q100" s="3"/>
    </row>
    <row r="101" spans="3:17" ht="18" customHeight="1" x14ac:dyDescent="0.25">
      <c r="C101" s="3"/>
      <c r="D101" s="3"/>
      <c r="E101" s="3"/>
      <c r="F101" s="3"/>
      <c r="G101" s="3"/>
      <c r="H101" s="3"/>
      <c r="I101" s="3"/>
      <c r="J101" s="3"/>
      <c r="K101" s="3"/>
      <c r="L101" s="3"/>
      <c r="M101" s="3"/>
      <c r="N101" s="3"/>
      <c r="O101" s="3"/>
      <c r="P101" s="3"/>
      <c r="Q101" s="3"/>
    </row>
    <row r="102" spans="3:17" ht="18" customHeight="1" x14ac:dyDescent="0.25">
      <c r="C102" s="3"/>
      <c r="D102" s="3"/>
      <c r="E102" s="3"/>
      <c r="F102" s="3"/>
      <c r="G102" s="3"/>
      <c r="H102" s="3"/>
      <c r="I102" s="3"/>
      <c r="J102" s="3"/>
      <c r="K102" s="3"/>
      <c r="L102" s="3"/>
      <c r="M102" s="3"/>
      <c r="N102" s="3"/>
      <c r="O102" s="3"/>
      <c r="P102" s="3"/>
      <c r="Q102" s="3"/>
    </row>
    <row r="103" spans="3:17" ht="18" customHeight="1" x14ac:dyDescent="0.25">
      <c r="C103" s="3"/>
      <c r="D103" s="3"/>
      <c r="E103" s="3"/>
      <c r="F103" s="3"/>
      <c r="G103" s="3"/>
      <c r="H103" s="3"/>
      <c r="I103" s="3"/>
      <c r="J103" s="3"/>
      <c r="K103" s="3"/>
      <c r="L103" s="3"/>
      <c r="M103" s="3"/>
      <c r="N103" s="3"/>
      <c r="O103" s="3"/>
      <c r="P103" s="3"/>
      <c r="Q103" s="3"/>
    </row>
    <row r="104" spans="3:17" ht="18" customHeight="1" x14ac:dyDescent="0.25">
      <c r="C104" s="3"/>
      <c r="D104" s="3"/>
      <c r="E104" s="3"/>
      <c r="F104" s="3"/>
      <c r="G104" s="3"/>
      <c r="H104" s="3"/>
      <c r="I104" s="3"/>
      <c r="J104" s="3"/>
      <c r="K104" s="3"/>
      <c r="L104" s="3"/>
      <c r="M104" s="3"/>
      <c r="N104" s="3"/>
      <c r="O104" s="3"/>
      <c r="P104" s="3"/>
      <c r="Q104" s="3"/>
    </row>
    <row r="105" spans="3:17" ht="18" customHeight="1" x14ac:dyDescent="0.25">
      <c r="C105" s="3"/>
      <c r="D105" s="3"/>
      <c r="E105" s="3"/>
      <c r="F105" s="3"/>
      <c r="G105" s="3"/>
      <c r="H105" s="3"/>
      <c r="I105" s="3"/>
      <c r="J105" s="3"/>
      <c r="K105" s="3"/>
      <c r="L105" s="3"/>
      <c r="M105" s="3"/>
      <c r="N105" s="3"/>
      <c r="O105" s="3"/>
      <c r="P105" s="3"/>
      <c r="Q105" s="3"/>
    </row>
    <row r="106" spans="3:17" ht="18" customHeight="1" x14ac:dyDescent="0.25">
      <c r="C106" s="3"/>
      <c r="D106" s="3"/>
      <c r="E106" s="3"/>
      <c r="F106" s="3"/>
      <c r="G106" s="3"/>
      <c r="H106" s="3"/>
      <c r="I106" s="3"/>
      <c r="J106" s="3"/>
      <c r="K106" s="3"/>
      <c r="L106" s="3"/>
      <c r="M106" s="3"/>
      <c r="N106" s="3"/>
      <c r="O106" s="3"/>
      <c r="P106" s="3"/>
      <c r="Q106" s="3"/>
    </row>
    <row r="107" spans="3:17" ht="18" customHeight="1" x14ac:dyDescent="0.25">
      <c r="C107" s="3"/>
      <c r="D107" s="3"/>
      <c r="E107" s="3"/>
      <c r="F107" s="3"/>
      <c r="G107" s="3"/>
      <c r="H107" s="3"/>
      <c r="I107" s="3"/>
      <c r="J107" s="3"/>
      <c r="K107" s="3"/>
      <c r="L107" s="3"/>
      <c r="M107" s="3"/>
      <c r="N107" s="3"/>
      <c r="O107" s="3"/>
      <c r="P107" s="3"/>
      <c r="Q107" s="3"/>
    </row>
    <row r="108" spans="3:17" ht="18" customHeight="1" x14ac:dyDescent="0.25">
      <c r="C108" s="3"/>
      <c r="D108" s="3"/>
      <c r="E108" s="3"/>
      <c r="F108" s="3"/>
      <c r="G108" s="3"/>
      <c r="H108" s="3"/>
      <c r="I108" s="3"/>
      <c r="J108" s="3"/>
      <c r="K108" s="3"/>
      <c r="L108" s="3"/>
      <c r="M108" s="3"/>
      <c r="N108" s="3"/>
      <c r="O108" s="3"/>
      <c r="P108" s="3"/>
      <c r="Q108" s="3"/>
    </row>
    <row r="109" spans="3:17" ht="18" customHeight="1" x14ac:dyDescent="0.25">
      <c r="C109" s="3"/>
      <c r="D109" s="3"/>
      <c r="E109" s="3"/>
      <c r="F109" s="3"/>
      <c r="G109" s="3"/>
      <c r="H109" s="3"/>
      <c r="I109" s="3"/>
      <c r="J109" s="3"/>
      <c r="K109" s="3"/>
      <c r="L109" s="3"/>
      <c r="M109" s="3"/>
      <c r="N109" s="3"/>
      <c r="O109" s="3"/>
      <c r="P109" s="3"/>
      <c r="Q109" s="3"/>
    </row>
    <row r="110" spans="3:17" ht="18" customHeight="1" x14ac:dyDescent="0.25">
      <c r="C110" s="3"/>
      <c r="D110" s="3"/>
      <c r="E110" s="3"/>
      <c r="F110" s="3"/>
      <c r="G110" s="3"/>
      <c r="H110" s="3"/>
      <c r="I110" s="3"/>
      <c r="J110" s="3"/>
      <c r="K110" s="3"/>
      <c r="L110" s="3"/>
      <c r="M110" s="3"/>
      <c r="N110" s="3"/>
      <c r="O110" s="3"/>
      <c r="P110" s="3"/>
      <c r="Q110" s="3"/>
    </row>
    <row r="111" spans="3:17" ht="18" customHeight="1" x14ac:dyDescent="0.25">
      <c r="C111" s="3"/>
      <c r="D111" s="3"/>
      <c r="E111" s="3"/>
      <c r="F111" s="3"/>
      <c r="G111" s="3"/>
      <c r="H111" s="3"/>
      <c r="I111" s="3"/>
      <c r="J111" s="3"/>
      <c r="K111" s="3"/>
      <c r="L111" s="3"/>
      <c r="M111" s="3"/>
      <c r="N111" s="3"/>
      <c r="O111" s="3"/>
      <c r="P111" s="3"/>
      <c r="Q111" s="3"/>
    </row>
    <row r="112" spans="3:17" ht="18" customHeight="1" x14ac:dyDescent="0.25">
      <c r="C112" s="3"/>
      <c r="D112" s="3"/>
      <c r="E112" s="3"/>
      <c r="F112" s="3"/>
      <c r="G112" s="3"/>
      <c r="H112" s="3"/>
      <c r="I112" s="3"/>
      <c r="J112" s="3"/>
      <c r="K112" s="3"/>
      <c r="L112" s="3"/>
      <c r="M112" s="3"/>
      <c r="N112" s="3"/>
      <c r="O112" s="3"/>
      <c r="P112" s="3"/>
      <c r="Q112" s="3"/>
    </row>
    <row r="113" spans="3:17" ht="18" customHeight="1" x14ac:dyDescent="0.25">
      <c r="C113" s="3"/>
      <c r="D113" s="3"/>
      <c r="E113" s="3"/>
      <c r="F113" s="3"/>
      <c r="G113" s="3"/>
      <c r="H113" s="3"/>
      <c r="I113" s="3"/>
      <c r="J113" s="3"/>
      <c r="K113" s="3"/>
      <c r="L113" s="3"/>
      <c r="M113" s="3"/>
      <c r="N113" s="3"/>
      <c r="O113" s="3"/>
      <c r="P113" s="3"/>
      <c r="Q113" s="3"/>
    </row>
    <row r="114" spans="3:17" ht="18" customHeight="1" x14ac:dyDescent="0.25">
      <c r="C114" s="3"/>
      <c r="D114" s="3"/>
      <c r="E114" s="3"/>
      <c r="F114" s="3"/>
      <c r="G114" s="3"/>
      <c r="H114" s="3"/>
      <c r="I114" s="3"/>
      <c r="J114" s="3"/>
      <c r="K114" s="3"/>
      <c r="L114" s="3"/>
      <c r="M114" s="3"/>
      <c r="N114" s="3"/>
      <c r="O114" s="3"/>
      <c r="P114" s="3"/>
      <c r="Q114" s="3"/>
    </row>
    <row r="115" spans="3:17" ht="18" customHeight="1" x14ac:dyDescent="0.25">
      <c r="C115" s="3"/>
      <c r="D115" s="3"/>
      <c r="E115" s="3"/>
      <c r="F115" s="3"/>
      <c r="G115" s="3"/>
      <c r="H115" s="3"/>
      <c r="I115" s="3"/>
      <c r="J115" s="3"/>
      <c r="K115" s="3"/>
      <c r="L115" s="3"/>
      <c r="M115" s="3"/>
      <c r="N115" s="3"/>
      <c r="O115" s="3"/>
      <c r="P115" s="3"/>
      <c r="Q115" s="3"/>
    </row>
    <row r="116" spans="3:17" ht="18" customHeight="1" x14ac:dyDescent="0.25">
      <c r="C116" s="3"/>
      <c r="D116" s="3"/>
      <c r="E116" s="3"/>
      <c r="F116" s="3"/>
      <c r="G116" s="3"/>
      <c r="H116" s="3"/>
      <c r="I116" s="3"/>
      <c r="J116" s="3"/>
      <c r="K116" s="3"/>
      <c r="L116" s="3"/>
      <c r="M116" s="3"/>
      <c r="N116" s="3"/>
      <c r="O116" s="3"/>
      <c r="P116" s="3"/>
      <c r="Q116" s="3"/>
    </row>
    <row r="117" spans="3:17" ht="18" customHeight="1" x14ac:dyDescent="0.25">
      <c r="C117" s="3"/>
      <c r="D117" s="3"/>
      <c r="E117" s="3"/>
      <c r="F117" s="3"/>
      <c r="G117" s="3"/>
      <c r="H117" s="3"/>
      <c r="I117" s="3"/>
      <c r="J117" s="3"/>
      <c r="K117" s="3"/>
      <c r="L117" s="3"/>
      <c r="M117" s="3"/>
      <c r="N117" s="3"/>
      <c r="O117" s="3"/>
      <c r="P117" s="3"/>
      <c r="Q117" s="3"/>
    </row>
    <row r="118" spans="3:17" ht="18" customHeight="1" x14ac:dyDescent="0.25">
      <c r="C118" s="3"/>
      <c r="D118" s="3"/>
      <c r="E118" s="3"/>
      <c r="F118" s="3"/>
      <c r="G118" s="3"/>
      <c r="H118" s="3"/>
      <c r="I118" s="3"/>
      <c r="J118" s="3"/>
      <c r="K118" s="3"/>
      <c r="L118" s="3"/>
      <c r="M118" s="3"/>
      <c r="N118" s="3"/>
      <c r="O118" s="3"/>
      <c r="P118" s="3"/>
      <c r="Q118" s="3"/>
    </row>
    <row r="119" spans="3:17" ht="18" customHeight="1" x14ac:dyDescent="0.25">
      <c r="C119" s="3"/>
      <c r="D119" s="3"/>
      <c r="E119" s="3"/>
      <c r="F119" s="3"/>
      <c r="G119" s="3"/>
      <c r="H119" s="3"/>
      <c r="I119" s="3"/>
      <c r="J119" s="3"/>
      <c r="K119" s="3"/>
      <c r="L119" s="3"/>
      <c r="M119" s="3"/>
      <c r="N119" s="3"/>
      <c r="O119" s="3"/>
      <c r="P119" s="3"/>
      <c r="Q119" s="3"/>
    </row>
    <row r="120" spans="3:17" ht="18" customHeight="1" x14ac:dyDescent="0.25">
      <c r="C120" s="3"/>
      <c r="D120" s="3"/>
      <c r="E120" s="3"/>
      <c r="F120" s="3"/>
      <c r="G120" s="3"/>
      <c r="H120" s="3"/>
      <c r="I120" s="3"/>
      <c r="J120" s="3"/>
      <c r="K120" s="3"/>
      <c r="L120" s="3"/>
      <c r="M120" s="3"/>
      <c r="N120" s="3"/>
      <c r="O120" s="3"/>
      <c r="P120" s="3"/>
      <c r="Q120" s="3"/>
    </row>
    <row r="121" spans="3:17" ht="18" customHeight="1" x14ac:dyDescent="0.25">
      <c r="C121" s="3"/>
      <c r="D121" s="3"/>
      <c r="E121" s="3"/>
      <c r="F121" s="3"/>
      <c r="G121" s="3"/>
      <c r="H121" s="3"/>
      <c r="I121" s="3"/>
      <c r="J121" s="3"/>
      <c r="K121" s="3"/>
      <c r="L121" s="3"/>
      <c r="M121" s="3"/>
      <c r="N121" s="3"/>
      <c r="O121" s="3"/>
      <c r="P121" s="3"/>
      <c r="Q121" s="3"/>
    </row>
    <row r="122" spans="3:17" ht="18" customHeight="1" x14ac:dyDescent="0.25">
      <c r="C122" s="3"/>
      <c r="D122" s="3"/>
      <c r="E122" s="3"/>
      <c r="F122" s="3"/>
      <c r="G122" s="3"/>
      <c r="H122" s="3"/>
      <c r="I122" s="3"/>
      <c r="J122" s="3"/>
      <c r="K122" s="3"/>
      <c r="L122" s="3"/>
      <c r="M122" s="3"/>
      <c r="N122" s="3"/>
      <c r="O122" s="3"/>
      <c r="P122" s="3"/>
      <c r="Q122" s="3"/>
    </row>
    <row r="123" spans="3:17" ht="18" customHeight="1" x14ac:dyDescent="0.25">
      <c r="C123" s="3"/>
      <c r="D123" s="3"/>
      <c r="E123" s="3"/>
      <c r="F123" s="3"/>
      <c r="G123" s="3"/>
      <c r="H123" s="3"/>
      <c r="I123" s="3"/>
      <c r="J123" s="3"/>
      <c r="K123" s="3"/>
      <c r="L123" s="3"/>
      <c r="M123" s="3"/>
      <c r="N123" s="3"/>
      <c r="O123" s="3"/>
      <c r="P123" s="3"/>
      <c r="Q123" s="3"/>
    </row>
    <row r="124" spans="3:17" ht="18" customHeight="1" x14ac:dyDescent="0.25">
      <c r="C124" s="3"/>
      <c r="D124" s="3"/>
      <c r="E124" s="3"/>
      <c r="F124" s="3"/>
      <c r="G124" s="3"/>
      <c r="H124" s="3"/>
      <c r="I124" s="3"/>
      <c r="J124" s="3"/>
      <c r="K124" s="3"/>
      <c r="L124" s="3"/>
      <c r="M124" s="3"/>
      <c r="N124" s="3"/>
      <c r="O124" s="3"/>
      <c r="P124" s="3"/>
      <c r="Q124" s="3"/>
    </row>
    <row r="125" spans="3:17" ht="18" customHeight="1" x14ac:dyDescent="0.25">
      <c r="C125" s="3"/>
      <c r="D125" s="3"/>
      <c r="E125" s="3"/>
      <c r="F125" s="3"/>
      <c r="G125" s="3"/>
      <c r="H125" s="3"/>
      <c r="I125" s="3"/>
      <c r="J125" s="3"/>
      <c r="K125" s="3"/>
      <c r="L125" s="3"/>
      <c r="M125" s="3"/>
      <c r="N125" s="3"/>
      <c r="O125" s="3"/>
      <c r="P125" s="3"/>
      <c r="Q125" s="3"/>
    </row>
    <row r="126" spans="3:17" ht="18" customHeight="1" x14ac:dyDescent="0.25">
      <c r="C126" s="3"/>
      <c r="D126" s="3"/>
      <c r="E126" s="3"/>
      <c r="F126" s="3"/>
      <c r="G126" s="3"/>
      <c r="H126" s="3"/>
      <c r="I126" s="3"/>
      <c r="J126" s="3"/>
      <c r="K126" s="3"/>
      <c r="L126" s="3"/>
      <c r="M126" s="3"/>
      <c r="N126" s="3"/>
      <c r="O126" s="3"/>
      <c r="P126" s="3"/>
      <c r="Q126" s="3"/>
    </row>
    <row r="127" spans="3:17" ht="18" customHeight="1" x14ac:dyDescent="0.25">
      <c r="C127" s="3"/>
      <c r="D127" s="3"/>
      <c r="E127" s="3"/>
      <c r="F127" s="3"/>
      <c r="G127" s="3"/>
      <c r="H127" s="3"/>
      <c r="I127" s="3"/>
      <c r="J127" s="3"/>
      <c r="K127" s="3"/>
      <c r="L127" s="3"/>
      <c r="M127" s="3"/>
      <c r="N127" s="3"/>
      <c r="O127" s="3"/>
      <c r="P127" s="3"/>
      <c r="Q127" s="3"/>
    </row>
    <row r="128" spans="3:17" ht="18" customHeight="1" x14ac:dyDescent="0.25">
      <c r="C128" s="3"/>
      <c r="D128" s="3"/>
      <c r="E128" s="3"/>
      <c r="F128" s="3"/>
      <c r="G128" s="3"/>
      <c r="H128" s="3"/>
      <c r="I128" s="3"/>
      <c r="J128" s="3"/>
      <c r="K128" s="3"/>
      <c r="L128" s="3"/>
      <c r="M128" s="3"/>
      <c r="N128" s="3"/>
      <c r="O128" s="3"/>
      <c r="P128" s="3"/>
      <c r="Q128" s="3"/>
    </row>
    <row r="129" spans="3:17" ht="18" customHeight="1" x14ac:dyDescent="0.25">
      <c r="C129" s="3"/>
      <c r="D129" s="3"/>
      <c r="E129" s="3"/>
      <c r="F129" s="3"/>
      <c r="G129" s="3"/>
      <c r="H129" s="3"/>
      <c r="I129" s="3"/>
      <c r="J129" s="3"/>
      <c r="K129" s="3"/>
      <c r="L129" s="3"/>
      <c r="M129" s="3"/>
      <c r="N129" s="3"/>
      <c r="O129" s="3"/>
      <c r="P129" s="3"/>
      <c r="Q129" s="3"/>
    </row>
    <row r="130" spans="3:17" ht="18" customHeight="1" x14ac:dyDescent="0.25">
      <c r="C130" s="3"/>
      <c r="D130" s="3"/>
      <c r="E130" s="3"/>
      <c r="F130" s="3"/>
      <c r="G130" s="3"/>
      <c r="H130" s="3"/>
      <c r="I130" s="3"/>
      <c r="J130" s="3"/>
      <c r="K130" s="3"/>
      <c r="L130" s="3"/>
      <c r="M130" s="3"/>
      <c r="N130" s="3"/>
      <c r="O130" s="3"/>
      <c r="P130" s="3"/>
      <c r="Q130" s="3"/>
    </row>
    <row r="131" spans="3:17" ht="18" customHeight="1" x14ac:dyDescent="0.25">
      <c r="C131" s="3"/>
      <c r="D131" s="3"/>
      <c r="E131" s="3"/>
      <c r="F131" s="3"/>
      <c r="G131" s="3"/>
      <c r="H131" s="3"/>
      <c r="I131" s="3"/>
      <c r="J131" s="3"/>
      <c r="K131" s="3"/>
      <c r="L131" s="3"/>
      <c r="M131" s="3"/>
      <c r="N131" s="3"/>
      <c r="O131" s="3"/>
      <c r="P131" s="3"/>
      <c r="Q131" s="3"/>
    </row>
    <row r="132" spans="3:17" ht="18" customHeight="1" x14ac:dyDescent="0.25">
      <c r="C132" s="3"/>
      <c r="D132" s="3"/>
      <c r="E132" s="3"/>
      <c r="F132" s="3"/>
      <c r="G132" s="3"/>
      <c r="H132" s="3"/>
      <c r="I132" s="3"/>
      <c r="J132" s="3"/>
      <c r="K132" s="3"/>
      <c r="L132" s="3"/>
      <c r="M132" s="3"/>
      <c r="N132" s="3"/>
      <c r="O132" s="3"/>
      <c r="P132" s="3"/>
      <c r="Q132" s="3"/>
    </row>
    <row r="133" spans="3:17" ht="18" customHeight="1" x14ac:dyDescent="0.25">
      <c r="C133" s="3"/>
      <c r="D133" s="3"/>
      <c r="E133" s="3"/>
      <c r="F133" s="3"/>
      <c r="G133" s="3"/>
      <c r="H133" s="3"/>
      <c r="I133" s="3"/>
      <c r="J133" s="3"/>
      <c r="K133" s="3"/>
      <c r="L133" s="3"/>
      <c r="M133" s="3"/>
      <c r="N133" s="3"/>
      <c r="O133" s="3"/>
      <c r="P133" s="3"/>
      <c r="Q133" s="3"/>
    </row>
    <row r="134" spans="3:17" ht="18" customHeight="1" x14ac:dyDescent="0.25">
      <c r="C134" s="3"/>
      <c r="D134" s="3"/>
      <c r="E134" s="3"/>
      <c r="F134" s="3"/>
      <c r="G134" s="3"/>
      <c r="H134" s="3"/>
      <c r="I134" s="3"/>
      <c r="J134" s="3"/>
      <c r="K134" s="3"/>
      <c r="L134" s="3"/>
      <c r="M134" s="3"/>
      <c r="N134" s="3"/>
      <c r="O134" s="3"/>
      <c r="P134" s="3"/>
      <c r="Q134" s="3"/>
    </row>
    <row r="135" spans="3:17" ht="18" customHeight="1" x14ac:dyDescent="0.25">
      <c r="C135" s="3"/>
      <c r="D135" s="3"/>
      <c r="E135" s="3"/>
      <c r="F135" s="3"/>
      <c r="G135" s="3"/>
      <c r="H135" s="3"/>
      <c r="I135" s="3"/>
      <c r="J135" s="3"/>
      <c r="K135" s="3"/>
      <c r="L135" s="3"/>
      <c r="M135" s="3"/>
      <c r="N135" s="3"/>
      <c r="O135" s="3"/>
      <c r="P135" s="3"/>
      <c r="Q135" s="3"/>
    </row>
    <row r="136" spans="3:17" ht="18" customHeight="1" x14ac:dyDescent="0.25">
      <c r="C136" s="3"/>
      <c r="D136" s="3"/>
      <c r="E136" s="3"/>
      <c r="F136" s="3"/>
      <c r="G136" s="3"/>
      <c r="H136" s="3"/>
      <c r="I136" s="3"/>
      <c r="J136" s="3"/>
      <c r="K136" s="3"/>
      <c r="L136" s="3"/>
      <c r="M136" s="3"/>
      <c r="N136" s="3"/>
      <c r="O136" s="3"/>
      <c r="P136" s="3"/>
      <c r="Q136" s="3"/>
    </row>
    <row r="137" spans="3:17" ht="18" customHeight="1" x14ac:dyDescent="0.25">
      <c r="C137" s="3"/>
      <c r="D137" s="3"/>
      <c r="E137" s="3"/>
      <c r="F137" s="3"/>
      <c r="G137" s="3"/>
      <c r="H137" s="3"/>
      <c r="I137" s="3"/>
      <c r="J137" s="3"/>
      <c r="K137" s="3"/>
      <c r="L137" s="3"/>
      <c r="M137" s="3"/>
      <c r="N137" s="3"/>
      <c r="O137" s="3"/>
      <c r="P137" s="3"/>
      <c r="Q137" s="3"/>
    </row>
    <row r="138" spans="3:17" ht="18" customHeight="1" x14ac:dyDescent="0.25">
      <c r="C138" s="3"/>
      <c r="D138" s="3"/>
      <c r="E138" s="3"/>
      <c r="F138" s="3"/>
      <c r="G138" s="3"/>
      <c r="H138" s="3"/>
      <c r="I138" s="3"/>
      <c r="J138" s="3"/>
      <c r="K138" s="3"/>
      <c r="L138" s="3"/>
      <c r="M138" s="3"/>
      <c r="N138" s="3"/>
      <c r="O138" s="3"/>
      <c r="P138" s="3"/>
      <c r="Q138" s="3"/>
    </row>
    <row r="139" spans="3:17" ht="18" customHeight="1" x14ac:dyDescent="0.25">
      <c r="C139" s="3"/>
      <c r="D139" s="3"/>
      <c r="E139" s="3"/>
      <c r="F139" s="3"/>
      <c r="G139" s="3"/>
      <c r="H139" s="3"/>
      <c r="I139" s="3"/>
      <c r="J139" s="3"/>
      <c r="K139" s="3"/>
      <c r="L139" s="3"/>
      <c r="M139" s="3"/>
      <c r="N139" s="3"/>
      <c r="O139" s="3"/>
      <c r="P139" s="3"/>
      <c r="Q139" s="3"/>
    </row>
    <row r="140" spans="3:17" ht="18" customHeight="1" x14ac:dyDescent="0.25">
      <c r="C140" s="3"/>
      <c r="D140" s="3"/>
      <c r="E140" s="3"/>
      <c r="F140" s="3"/>
      <c r="G140" s="3"/>
      <c r="H140" s="3"/>
      <c r="I140" s="3"/>
      <c r="J140" s="3"/>
      <c r="K140" s="3"/>
      <c r="L140" s="3"/>
      <c r="M140" s="3"/>
      <c r="N140" s="3"/>
      <c r="O140" s="3"/>
      <c r="P140" s="3"/>
      <c r="Q140" s="3"/>
    </row>
    <row r="141" spans="3:17" ht="18" customHeight="1" x14ac:dyDescent="0.25">
      <c r="C141" s="3"/>
      <c r="D141" s="3"/>
      <c r="E141" s="3"/>
      <c r="F141" s="3"/>
      <c r="G141" s="3"/>
      <c r="H141" s="3"/>
      <c r="I141" s="3"/>
      <c r="J141" s="3"/>
      <c r="K141" s="3"/>
      <c r="L141" s="3"/>
      <c r="M141" s="3"/>
      <c r="N141" s="3"/>
      <c r="O141" s="3"/>
      <c r="P141" s="3"/>
      <c r="Q141" s="3"/>
    </row>
    <row r="142" spans="3:17" ht="18" customHeight="1" x14ac:dyDescent="0.25">
      <c r="C142" s="3"/>
      <c r="D142" s="3"/>
      <c r="E142" s="3"/>
      <c r="F142" s="3"/>
      <c r="G142" s="3"/>
      <c r="H142" s="3"/>
      <c r="I142" s="3"/>
      <c r="J142" s="3"/>
      <c r="K142" s="3"/>
      <c r="L142" s="3"/>
      <c r="M142" s="3"/>
      <c r="N142" s="3"/>
      <c r="O142" s="3"/>
      <c r="P142" s="3"/>
      <c r="Q142" s="3"/>
    </row>
    <row r="143" spans="3:17" ht="18" customHeight="1" x14ac:dyDescent="0.25">
      <c r="C143" s="3"/>
      <c r="D143" s="3"/>
      <c r="E143" s="3"/>
      <c r="F143" s="3"/>
      <c r="G143" s="3"/>
      <c r="H143" s="3"/>
      <c r="I143" s="3"/>
      <c r="J143" s="3"/>
      <c r="K143" s="3"/>
      <c r="L143" s="3"/>
      <c r="M143" s="3"/>
      <c r="N143" s="3"/>
      <c r="O143" s="3"/>
      <c r="P143" s="3"/>
      <c r="Q143" s="3"/>
    </row>
    <row r="144" spans="3:17" ht="18" customHeight="1" x14ac:dyDescent="0.25">
      <c r="C144" s="3"/>
      <c r="D144" s="3"/>
      <c r="E144" s="3"/>
      <c r="F144" s="3"/>
      <c r="G144" s="3"/>
      <c r="H144" s="3"/>
      <c r="I144" s="3"/>
      <c r="J144" s="3"/>
      <c r="K144" s="3"/>
      <c r="L144" s="3"/>
      <c r="M144" s="3"/>
      <c r="N144" s="3"/>
      <c r="O144" s="3"/>
      <c r="P144" s="3"/>
      <c r="Q144" s="3"/>
    </row>
    <row r="145" spans="3:17" ht="18" customHeight="1" x14ac:dyDescent="0.25">
      <c r="C145" s="3"/>
      <c r="D145" s="3"/>
      <c r="E145" s="3"/>
      <c r="F145" s="3"/>
      <c r="G145" s="3"/>
      <c r="H145" s="3"/>
      <c r="I145" s="3"/>
      <c r="J145" s="3"/>
      <c r="K145" s="3"/>
      <c r="L145" s="3"/>
      <c r="M145" s="3"/>
      <c r="N145" s="3"/>
      <c r="O145" s="3"/>
      <c r="P145" s="3"/>
      <c r="Q145" s="3"/>
    </row>
    <row r="146" spans="3:17" ht="18" customHeight="1" x14ac:dyDescent="0.25">
      <c r="C146" s="3"/>
      <c r="D146" s="3"/>
      <c r="E146" s="3"/>
      <c r="F146" s="3"/>
      <c r="G146" s="3"/>
      <c r="H146" s="3"/>
      <c r="I146" s="3"/>
      <c r="J146" s="3"/>
      <c r="K146" s="3"/>
      <c r="L146" s="3"/>
      <c r="M146" s="3"/>
      <c r="N146" s="3"/>
      <c r="O146" s="3"/>
      <c r="P146" s="3"/>
      <c r="Q146" s="3"/>
    </row>
    <row r="147" spans="3:17" ht="18" customHeight="1" x14ac:dyDescent="0.25">
      <c r="C147" s="3"/>
      <c r="D147" s="3"/>
      <c r="E147" s="3"/>
      <c r="F147" s="3"/>
      <c r="G147" s="3"/>
      <c r="H147" s="3"/>
      <c r="I147" s="3"/>
      <c r="J147" s="3"/>
      <c r="K147" s="3"/>
      <c r="L147" s="3"/>
      <c r="M147" s="3"/>
      <c r="N147" s="3"/>
      <c r="O147" s="3"/>
      <c r="P147" s="3"/>
      <c r="Q147" s="3"/>
    </row>
    <row r="148" spans="3:17" ht="18" customHeight="1" x14ac:dyDescent="0.25">
      <c r="C148" s="3"/>
      <c r="D148" s="3"/>
      <c r="E148" s="3"/>
      <c r="F148" s="3"/>
      <c r="G148" s="3"/>
      <c r="H148" s="3"/>
      <c r="I148" s="3"/>
      <c r="J148" s="3"/>
      <c r="K148" s="3"/>
      <c r="L148" s="3"/>
      <c r="M148" s="3"/>
      <c r="N148" s="3"/>
      <c r="O148" s="3"/>
      <c r="P148" s="3"/>
      <c r="Q148" s="3"/>
    </row>
    <row r="149" spans="3:17" ht="18" customHeight="1" x14ac:dyDescent="0.25">
      <c r="C149" s="3"/>
      <c r="D149" s="3"/>
      <c r="E149" s="3"/>
      <c r="F149" s="3"/>
      <c r="G149" s="3"/>
      <c r="H149" s="3"/>
      <c r="I149" s="3"/>
      <c r="J149" s="3"/>
      <c r="K149" s="3"/>
      <c r="L149" s="3"/>
      <c r="M149" s="3"/>
      <c r="N149" s="3"/>
      <c r="O149" s="3"/>
      <c r="P149" s="3"/>
      <c r="Q149" s="3"/>
    </row>
    <row r="150" spans="3:17" ht="18" customHeight="1" x14ac:dyDescent="0.25">
      <c r="C150" s="3"/>
      <c r="D150" s="3"/>
      <c r="E150" s="3"/>
      <c r="F150" s="3"/>
      <c r="G150" s="3"/>
      <c r="H150" s="3"/>
      <c r="I150" s="3"/>
      <c r="J150" s="3"/>
      <c r="K150" s="3"/>
      <c r="L150" s="3"/>
      <c r="M150" s="3"/>
      <c r="N150" s="3"/>
      <c r="O150" s="3"/>
      <c r="P150" s="3"/>
      <c r="Q150" s="3"/>
    </row>
    <row r="151" spans="3:17" ht="18" customHeight="1" x14ac:dyDescent="0.25">
      <c r="C151" s="3"/>
      <c r="D151" s="3"/>
      <c r="E151" s="3"/>
      <c r="F151" s="3"/>
      <c r="G151" s="3"/>
      <c r="H151" s="3"/>
      <c r="I151" s="3"/>
      <c r="J151" s="3"/>
      <c r="K151" s="3"/>
      <c r="L151" s="3"/>
      <c r="M151" s="3"/>
      <c r="N151" s="3"/>
      <c r="O151" s="3"/>
      <c r="P151" s="3"/>
      <c r="Q151" s="3"/>
    </row>
    <row r="152" spans="3:17" ht="18" customHeight="1" x14ac:dyDescent="0.25">
      <c r="C152" s="3"/>
      <c r="D152" s="3"/>
      <c r="E152" s="3"/>
      <c r="F152" s="3"/>
      <c r="G152" s="3"/>
      <c r="H152" s="3"/>
      <c r="I152" s="3"/>
      <c r="J152" s="3"/>
      <c r="K152" s="3"/>
      <c r="L152" s="3"/>
      <c r="M152" s="3"/>
      <c r="N152" s="3"/>
      <c r="O152" s="3"/>
      <c r="P152" s="3"/>
      <c r="Q152" s="3"/>
    </row>
    <row r="153" spans="3:17" ht="18" customHeight="1" x14ac:dyDescent="0.25">
      <c r="C153" s="3"/>
      <c r="D153" s="3"/>
      <c r="E153" s="3"/>
      <c r="F153" s="3"/>
      <c r="G153" s="3"/>
      <c r="H153" s="3"/>
      <c r="I153" s="3"/>
      <c r="J153" s="3"/>
      <c r="K153" s="3"/>
      <c r="L153" s="3"/>
      <c r="M153" s="3"/>
      <c r="N153" s="3"/>
      <c r="O153" s="3"/>
      <c r="P153" s="3"/>
      <c r="Q153" s="3"/>
    </row>
    <row r="154" spans="3:17" ht="18" customHeight="1" x14ac:dyDescent="0.25">
      <c r="C154" s="3"/>
      <c r="D154" s="3"/>
      <c r="E154" s="3"/>
      <c r="F154" s="3"/>
      <c r="G154" s="3"/>
      <c r="H154" s="3"/>
      <c r="I154" s="3"/>
      <c r="J154" s="3"/>
      <c r="K154" s="3"/>
      <c r="L154" s="3"/>
      <c r="M154" s="3"/>
      <c r="N154" s="3"/>
      <c r="O154" s="3"/>
      <c r="P154" s="3"/>
      <c r="Q154" s="3"/>
    </row>
    <row r="155" spans="3:17" ht="18" customHeight="1" x14ac:dyDescent="0.25">
      <c r="C155" s="3"/>
      <c r="D155" s="3"/>
      <c r="E155" s="3"/>
      <c r="F155" s="3"/>
      <c r="G155" s="3"/>
      <c r="H155" s="3"/>
      <c r="I155" s="3"/>
      <c r="J155" s="3"/>
      <c r="K155" s="3"/>
      <c r="L155" s="3"/>
      <c r="M155" s="3"/>
      <c r="N155" s="3"/>
      <c r="O155" s="3"/>
      <c r="P155" s="3"/>
      <c r="Q155" s="3"/>
    </row>
    <row r="156" spans="3:17" ht="18" customHeight="1" x14ac:dyDescent="0.25">
      <c r="C156" s="3"/>
      <c r="D156" s="3"/>
      <c r="E156" s="3"/>
      <c r="F156" s="3"/>
      <c r="G156" s="3"/>
      <c r="H156" s="3"/>
      <c r="I156" s="3"/>
      <c r="J156" s="3"/>
      <c r="K156" s="3"/>
      <c r="L156" s="3"/>
      <c r="M156" s="3"/>
      <c r="N156" s="3"/>
      <c r="O156" s="3"/>
      <c r="P156" s="3"/>
      <c r="Q156" s="3"/>
    </row>
    <row r="157" spans="3:17" ht="18" customHeight="1" x14ac:dyDescent="0.25">
      <c r="C157" s="3"/>
      <c r="D157" s="3"/>
      <c r="E157" s="3"/>
      <c r="F157" s="3"/>
      <c r="G157" s="3"/>
      <c r="H157" s="3"/>
      <c r="I157" s="3"/>
      <c r="J157" s="3"/>
      <c r="K157" s="3"/>
      <c r="L157" s="3"/>
      <c r="M157" s="3"/>
      <c r="N157" s="3"/>
      <c r="O157" s="3"/>
      <c r="P157" s="3"/>
      <c r="Q157" s="3"/>
    </row>
    <row r="158" spans="3:17" ht="18" customHeight="1" x14ac:dyDescent="0.25">
      <c r="C158" s="3"/>
      <c r="D158" s="3"/>
      <c r="E158" s="3"/>
      <c r="F158" s="3"/>
      <c r="G158" s="3"/>
      <c r="H158" s="3"/>
      <c r="I158" s="3"/>
      <c r="J158" s="3"/>
      <c r="K158" s="3"/>
      <c r="L158" s="3"/>
      <c r="M158" s="3"/>
      <c r="N158" s="3"/>
      <c r="O158" s="3"/>
      <c r="P158" s="3"/>
      <c r="Q158" s="3"/>
    </row>
    <row r="159" spans="3:17" ht="18" customHeight="1" x14ac:dyDescent="0.25">
      <c r="C159" s="3"/>
      <c r="D159" s="3"/>
      <c r="E159" s="3"/>
      <c r="F159" s="3"/>
      <c r="G159" s="3"/>
      <c r="H159" s="3"/>
      <c r="I159" s="3"/>
      <c r="J159" s="3"/>
      <c r="K159" s="3"/>
      <c r="L159" s="3"/>
      <c r="M159" s="3"/>
      <c r="N159" s="3"/>
      <c r="O159" s="3"/>
      <c r="P159" s="3"/>
      <c r="Q159" s="3"/>
    </row>
    <row r="160" spans="3:17" ht="18" customHeight="1" x14ac:dyDescent="0.25">
      <c r="C160" s="3"/>
      <c r="D160" s="3"/>
      <c r="E160" s="3"/>
      <c r="F160" s="3"/>
      <c r="G160" s="3"/>
      <c r="H160" s="3"/>
      <c r="I160" s="3"/>
      <c r="J160" s="3"/>
      <c r="K160" s="3"/>
      <c r="L160" s="3"/>
      <c r="M160" s="3"/>
      <c r="N160" s="3"/>
      <c r="O160" s="3"/>
      <c r="P160" s="3"/>
      <c r="Q160" s="3"/>
    </row>
    <row r="161" spans="3:17" ht="18" customHeight="1" x14ac:dyDescent="0.25">
      <c r="C161" s="3"/>
      <c r="D161" s="3"/>
      <c r="E161" s="3"/>
      <c r="F161" s="3"/>
      <c r="G161" s="3"/>
      <c r="H161" s="3"/>
      <c r="I161" s="3"/>
      <c r="J161" s="3"/>
      <c r="K161" s="3"/>
      <c r="L161" s="3"/>
      <c r="M161" s="3"/>
      <c r="N161" s="3"/>
      <c r="O161" s="3"/>
      <c r="P161" s="3"/>
      <c r="Q161" s="3"/>
    </row>
    <row r="162" spans="3:17" ht="18" customHeight="1" x14ac:dyDescent="0.25">
      <c r="C162" s="3"/>
      <c r="D162" s="3"/>
      <c r="E162" s="3"/>
      <c r="F162" s="3"/>
      <c r="G162" s="3"/>
      <c r="H162" s="3"/>
      <c r="I162" s="3"/>
      <c r="J162" s="3"/>
      <c r="K162" s="3"/>
      <c r="L162" s="3"/>
      <c r="M162" s="3"/>
      <c r="N162" s="3"/>
      <c r="O162" s="3"/>
      <c r="P162" s="3"/>
      <c r="Q162" s="3"/>
    </row>
    <row r="163" spans="3:17" ht="18" customHeight="1" x14ac:dyDescent="0.25">
      <c r="C163" s="3"/>
      <c r="D163" s="3"/>
      <c r="E163" s="3"/>
      <c r="F163" s="3"/>
      <c r="G163" s="3"/>
      <c r="H163" s="3"/>
      <c r="I163" s="3"/>
      <c r="J163" s="3"/>
      <c r="K163" s="3"/>
      <c r="L163" s="3"/>
      <c r="M163" s="3"/>
      <c r="N163" s="3"/>
      <c r="O163" s="3"/>
      <c r="P163" s="3"/>
      <c r="Q163" s="3"/>
    </row>
    <row r="164" spans="3:17" ht="18" customHeight="1" x14ac:dyDescent="0.25">
      <c r="C164" s="3"/>
      <c r="D164" s="3"/>
      <c r="E164" s="3"/>
      <c r="F164" s="3"/>
      <c r="G164" s="3"/>
      <c r="H164" s="3"/>
      <c r="I164" s="3"/>
      <c r="J164" s="3"/>
      <c r="K164" s="3"/>
      <c r="L164" s="3"/>
      <c r="M164" s="3"/>
      <c r="N164" s="3"/>
      <c r="O164" s="3"/>
      <c r="P164" s="3"/>
      <c r="Q164" s="3"/>
    </row>
    <row r="165" spans="3:17" ht="18" customHeight="1" x14ac:dyDescent="0.25">
      <c r="C165" s="3"/>
      <c r="D165" s="3"/>
      <c r="E165" s="3"/>
      <c r="F165" s="3"/>
      <c r="G165" s="3"/>
      <c r="H165" s="3"/>
      <c r="I165" s="3"/>
      <c r="J165" s="3"/>
      <c r="K165" s="3"/>
      <c r="L165" s="3"/>
      <c r="M165" s="3"/>
      <c r="N165" s="3"/>
      <c r="O165" s="3"/>
      <c r="P165" s="3"/>
      <c r="Q165" s="3"/>
    </row>
    <row r="166" spans="3:17" ht="18" customHeight="1" x14ac:dyDescent="0.25">
      <c r="C166" s="3"/>
      <c r="D166" s="3"/>
      <c r="E166" s="3"/>
      <c r="F166" s="3"/>
      <c r="G166" s="3"/>
      <c r="H166" s="3"/>
      <c r="I166" s="3"/>
      <c r="J166" s="3"/>
      <c r="K166" s="3"/>
      <c r="L166" s="3"/>
      <c r="M166" s="3"/>
      <c r="N166" s="3"/>
      <c r="O166" s="3"/>
      <c r="P166" s="3"/>
      <c r="Q166" s="3"/>
    </row>
    <row r="167" spans="3:17" ht="18" customHeight="1" x14ac:dyDescent="0.25">
      <c r="C167" s="3"/>
      <c r="D167" s="3"/>
      <c r="E167" s="3"/>
      <c r="F167" s="3"/>
      <c r="G167" s="3"/>
      <c r="H167" s="3"/>
      <c r="I167" s="3"/>
      <c r="J167" s="3"/>
      <c r="K167" s="3"/>
      <c r="L167" s="3"/>
      <c r="M167" s="3"/>
      <c r="N167" s="3"/>
      <c r="O167" s="3"/>
      <c r="P167" s="3"/>
      <c r="Q167" s="3"/>
    </row>
    <row r="168" spans="3:17" ht="18" customHeight="1" x14ac:dyDescent="0.25">
      <c r="C168" s="3"/>
      <c r="D168" s="3"/>
      <c r="E168" s="3"/>
      <c r="F168" s="3"/>
      <c r="G168" s="3"/>
      <c r="H168" s="3"/>
      <c r="I168" s="3"/>
      <c r="J168" s="3"/>
      <c r="K168" s="3"/>
      <c r="L168" s="3"/>
      <c r="M168" s="3"/>
      <c r="N168" s="3"/>
      <c r="O168" s="3"/>
      <c r="P168" s="3"/>
      <c r="Q168" s="3"/>
    </row>
    <row r="169" spans="3:17" ht="18" customHeight="1" x14ac:dyDescent="0.25">
      <c r="C169" s="3"/>
      <c r="D169" s="3"/>
      <c r="E169" s="3"/>
      <c r="F169" s="3"/>
      <c r="G169" s="3"/>
      <c r="H169" s="3"/>
      <c r="I169" s="3"/>
      <c r="J169" s="3"/>
      <c r="K169" s="3"/>
      <c r="L169" s="3"/>
      <c r="M169" s="3"/>
      <c r="N169" s="3"/>
      <c r="O169" s="3"/>
      <c r="P169" s="3"/>
      <c r="Q169" s="3"/>
    </row>
    <row r="170" spans="3:17" ht="18" customHeight="1" x14ac:dyDescent="0.25">
      <c r="C170" s="3"/>
      <c r="D170" s="3"/>
      <c r="E170" s="3"/>
      <c r="F170" s="3"/>
      <c r="G170" s="3"/>
      <c r="H170" s="3"/>
      <c r="I170" s="3"/>
      <c r="J170" s="3"/>
      <c r="K170" s="3"/>
      <c r="L170" s="3"/>
      <c r="M170" s="3"/>
      <c r="N170" s="3"/>
      <c r="O170" s="3"/>
      <c r="P170" s="3"/>
      <c r="Q170" s="3"/>
    </row>
    <row r="171" spans="3:17" ht="18" customHeight="1" x14ac:dyDescent="0.25">
      <c r="C171" s="3"/>
      <c r="D171" s="3"/>
      <c r="E171" s="3"/>
      <c r="F171" s="3"/>
      <c r="G171" s="3"/>
      <c r="H171" s="3"/>
      <c r="I171" s="3"/>
      <c r="J171" s="3"/>
      <c r="K171" s="3"/>
      <c r="L171" s="3"/>
      <c r="M171" s="3"/>
      <c r="N171" s="3"/>
      <c r="O171" s="3"/>
      <c r="P171" s="3"/>
      <c r="Q171" s="3"/>
    </row>
    <row r="172" spans="3:17" ht="18" customHeight="1" x14ac:dyDescent="0.25">
      <c r="C172" s="3"/>
      <c r="D172" s="3"/>
      <c r="E172" s="3"/>
      <c r="F172" s="3"/>
      <c r="G172" s="3"/>
      <c r="H172" s="3"/>
      <c r="I172" s="3"/>
      <c r="J172" s="3"/>
      <c r="K172" s="3"/>
      <c r="L172" s="3"/>
      <c r="M172" s="3"/>
      <c r="N172" s="3"/>
      <c r="O172" s="3"/>
      <c r="P172" s="3"/>
      <c r="Q172" s="3"/>
    </row>
    <row r="173" spans="3:17" ht="18" customHeight="1" x14ac:dyDescent="0.25">
      <c r="C173" s="3"/>
      <c r="D173" s="3"/>
      <c r="E173" s="3"/>
      <c r="F173" s="3"/>
      <c r="G173" s="3"/>
      <c r="H173" s="3"/>
      <c r="I173" s="3"/>
      <c r="J173" s="3"/>
      <c r="K173" s="3"/>
      <c r="L173" s="3"/>
      <c r="M173" s="3"/>
      <c r="N173" s="3"/>
      <c r="O173" s="3"/>
      <c r="P173" s="3"/>
      <c r="Q173" s="3"/>
    </row>
    <row r="174" spans="3:17" ht="18" customHeight="1" x14ac:dyDescent="0.25">
      <c r="C174" s="3"/>
      <c r="D174" s="3"/>
      <c r="E174" s="3"/>
      <c r="F174" s="3"/>
      <c r="G174" s="3"/>
      <c r="H174" s="3"/>
      <c r="I174" s="3"/>
      <c r="J174" s="3"/>
      <c r="K174" s="3"/>
      <c r="L174" s="3"/>
      <c r="M174" s="3"/>
      <c r="N174" s="3"/>
      <c r="O174" s="3"/>
      <c r="P174" s="3"/>
      <c r="Q174" s="3"/>
    </row>
  </sheetData>
  <sheetProtection algorithmName="SHA-512" hashValue="x1n/Sh7CQJ7/ujbvaCd7pt/BXmDJo5lxH03mTN9GKX19bGe4lpwZnQOr3PWmninwm3X/tmffZPLjwc/zuzwetw==" saltValue="IbNkqgEvqTP0F6oxfsTs1g==" spinCount="100000" sheet="1" objects="1" scenarios="1"/>
  <mergeCells count="4">
    <mergeCell ref="B3:Q3"/>
    <mergeCell ref="B32:Q32"/>
    <mergeCell ref="B37:Q37"/>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B2:S52"/>
  <sheetViews>
    <sheetView showGridLines="0" topLeftCell="A25" zoomScale="77" zoomScaleNormal="77" workbookViewId="0">
      <selection activeCell="B3" sqref="B3:R3"/>
    </sheetView>
  </sheetViews>
  <sheetFormatPr defaultColWidth="11.85546875" defaultRowHeight="19.5" customHeight="1" x14ac:dyDescent="0.25"/>
  <cols>
    <col min="2" max="2" width="42.28515625" bestFit="1" customWidth="1"/>
    <col min="3" max="16" width="19.5703125" customWidth="1"/>
    <col min="17" max="17" width="18.28515625" customWidth="1"/>
    <col min="18" max="18" width="19.42578125" bestFit="1" customWidth="1"/>
  </cols>
  <sheetData>
    <row r="2" spans="2:19" ht="19.5" customHeight="1" x14ac:dyDescent="0.25">
      <c r="B2" s="6"/>
      <c r="C2" s="6"/>
      <c r="D2" s="6"/>
      <c r="E2" s="6"/>
      <c r="F2" s="6"/>
      <c r="G2" s="6"/>
      <c r="H2" s="6"/>
      <c r="I2" s="6"/>
      <c r="J2" s="6"/>
      <c r="K2" s="6"/>
      <c r="L2" s="6"/>
      <c r="M2" s="6"/>
      <c r="N2" s="6"/>
      <c r="O2" s="6"/>
      <c r="P2" s="6"/>
      <c r="Q2" s="6"/>
      <c r="R2" s="6"/>
      <c r="S2" s="6"/>
    </row>
    <row r="3" spans="2:19" ht="22.5" customHeight="1" x14ac:dyDescent="0.25">
      <c r="B3" s="242" t="s">
        <v>270</v>
      </c>
      <c r="C3" s="243"/>
      <c r="D3" s="243"/>
      <c r="E3" s="243"/>
      <c r="F3" s="243"/>
      <c r="G3" s="243"/>
      <c r="H3" s="243"/>
      <c r="I3" s="243"/>
      <c r="J3" s="243"/>
      <c r="K3" s="243"/>
      <c r="L3" s="243"/>
      <c r="M3" s="243"/>
      <c r="N3" s="243"/>
      <c r="O3" s="243"/>
      <c r="P3" s="243"/>
      <c r="Q3" s="243"/>
      <c r="R3" s="244"/>
      <c r="S3" s="6"/>
    </row>
    <row r="4" spans="2:19" ht="18.75" customHeight="1" x14ac:dyDescent="0.25">
      <c r="B4" s="245" t="s">
        <v>0</v>
      </c>
      <c r="C4" s="246" t="s">
        <v>202</v>
      </c>
      <c r="D4" s="246" t="s">
        <v>203</v>
      </c>
      <c r="E4" s="246" t="s">
        <v>204</v>
      </c>
      <c r="F4" s="246" t="s">
        <v>205</v>
      </c>
      <c r="G4" s="246" t="s">
        <v>206</v>
      </c>
      <c r="H4" s="246" t="s">
        <v>207</v>
      </c>
      <c r="I4" s="246" t="s">
        <v>208</v>
      </c>
      <c r="J4" s="246" t="s">
        <v>209</v>
      </c>
      <c r="K4" s="246" t="s">
        <v>210</v>
      </c>
      <c r="L4" s="246" t="s">
        <v>211</v>
      </c>
      <c r="M4" s="246" t="s">
        <v>212</v>
      </c>
      <c r="N4" s="246" t="s">
        <v>213</v>
      </c>
      <c r="O4" s="246" t="s">
        <v>214</v>
      </c>
      <c r="P4" s="246" t="s">
        <v>215</v>
      </c>
      <c r="Q4" s="246" t="s">
        <v>216</v>
      </c>
      <c r="R4" s="247" t="s">
        <v>85</v>
      </c>
      <c r="S4" s="6"/>
    </row>
    <row r="5" spans="2:19" ht="18.75" customHeight="1" x14ac:dyDescent="0.25">
      <c r="B5" s="245"/>
      <c r="C5" s="246"/>
      <c r="D5" s="246"/>
      <c r="E5" s="246"/>
      <c r="F5" s="246"/>
      <c r="G5" s="246"/>
      <c r="H5" s="246"/>
      <c r="I5" s="246"/>
      <c r="J5" s="246"/>
      <c r="K5" s="246"/>
      <c r="L5" s="246"/>
      <c r="M5" s="246"/>
      <c r="N5" s="246"/>
      <c r="O5" s="246"/>
      <c r="P5" s="246"/>
      <c r="Q5" s="246"/>
      <c r="R5" s="247"/>
      <c r="S5" s="6"/>
    </row>
    <row r="6" spans="2:19" ht="19.5" customHeight="1" x14ac:dyDescent="0.25">
      <c r="B6" s="248" t="s">
        <v>16</v>
      </c>
      <c r="C6" s="249"/>
      <c r="D6" s="249"/>
      <c r="E6" s="249"/>
      <c r="F6" s="249"/>
      <c r="G6" s="249"/>
      <c r="H6" s="249"/>
      <c r="I6" s="249"/>
      <c r="J6" s="249"/>
      <c r="K6" s="249"/>
      <c r="L6" s="249"/>
      <c r="M6" s="249"/>
      <c r="N6" s="249"/>
      <c r="O6" s="249"/>
      <c r="P6" s="249"/>
      <c r="Q6" s="249"/>
      <c r="R6" s="250"/>
      <c r="S6" s="6"/>
    </row>
    <row r="7" spans="2:19" ht="32.25" customHeight="1" x14ac:dyDescent="0.3">
      <c r="B7" s="142" t="s">
        <v>17</v>
      </c>
      <c r="C7" s="4">
        <f>GDP!C7+INWARD!C7</f>
        <v>0</v>
      </c>
      <c r="D7" s="4">
        <f>GDP!D7+INWARD!D7</f>
        <v>190</v>
      </c>
      <c r="E7" s="4">
        <f>GDP!E7+INWARD!E7</f>
        <v>1405</v>
      </c>
      <c r="F7" s="4">
        <f>GDP!F7+INWARD!F7</f>
        <v>1477</v>
      </c>
      <c r="G7" s="4">
        <f>GDP!G7+INWARD!G7</f>
        <v>3946</v>
      </c>
      <c r="H7" s="4">
        <f>GDP!H7+INWARD!H7</f>
        <v>-1362</v>
      </c>
      <c r="I7" s="4">
        <f>GDP!I7+INWARD!I7</f>
        <v>0</v>
      </c>
      <c r="J7" s="4">
        <f>GDP!J7+INWARD!J7</f>
        <v>0</v>
      </c>
      <c r="K7" s="4">
        <f>GDP!K7+INWARD!K7</f>
        <v>0</v>
      </c>
      <c r="L7" s="4">
        <f>GDP!L7+INWARD!L7</f>
        <v>34334</v>
      </c>
      <c r="M7" s="4">
        <f>GDP!M7+INWARD!M7</f>
        <v>1782</v>
      </c>
      <c r="N7" s="4">
        <f>GDP!N7+INWARD!N7</f>
        <v>43457</v>
      </c>
      <c r="O7" s="4">
        <f>GDP!O7+INWARD!O7</f>
        <v>5498241</v>
      </c>
      <c r="P7" s="4">
        <f>GDP!P7+INWARD!P7</f>
        <v>25478</v>
      </c>
      <c r="Q7" s="5">
        <f>SUM(C7:P7)</f>
        <v>5608948</v>
      </c>
      <c r="R7" s="143">
        <f t="shared" ref="R7:R43" si="0">(Q7/$Q$44)*100</f>
        <v>4.3471005918792365</v>
      </c>
      <c r="S7" s="6"/>
    </row>
    <row r="8" spans="2:19" ht="32.25" customHeight="1" x14ac:dyDescent="0.3">
      <c r="B8" s="9" t="s">
        <v>18</v>
      </c>
      <c r="C8" s="4">
        <f>GDP!C8+INWARD!C8</f>
        <v>0</v>
      </c>
      <c r="D8" s="4">
        <f>GDP!D8+INWARD!D8</f>
        <v>148128</v>
      </c>
      <c r="E8" s="4">
        <f>GDP!E8+INWARD!E8</f>
        <v>3190</v>
      </c>
      <c r="F8" s="4">
        <f>GDP!F8+INWARD!F8</f>
        <v>368933</v>
      </c>
      <c r="G8" s="4">
        <f>GDP!G8+INWARD!G8</f>
        <v>20442</v>
      </c>
      <c r="H8" s="4">
        <f>GDP!H8+INWARD!H8</f>
        <v>13075</v>
      </c>
      <c r="I8" s="4">
        <f>GDP!I8+INWARD!I8</f>
        <v>771838</v>
      </c>
      <c r="J8" s="4">
        <f>GDP!J8+INWARD!J8</f>
        <v>595915</v>
      </c>
      <c r="K8" s="4">
        <f>GDP!K8+INWARD!K8</f>
        <v>0</v>
      </c>
      <c r="L8" s="4">
        <f>GDP!L8+INWARD!L8</f>
        <v>66369</v>
      </c>
      <c r="M8" s="4">
        <f>GDP!M8+INWARD!M8</f>
        <v>33611</v>
      </c>
      <c r="N8" s="4">
        <f>GDP!N8+INWARD!N8</f>
        <v>93801</v>
      </c>
      <c r="O8" s="4">
        <f>GDP!O8+INWARD!O8</f>
        <v>0</v>
      </c>
      <c r="P8" s="4">
        <f>GDP!P8+INWARD!P8</f>
        <v>63960</v>
      </c>
      <c r="Q8" s="5">
        <f t="shared" ref="Q8:Q43" si="1">SUM(C8:P8)</f>
        <v>2179262</v>
      </c>
      <c r="R8" s="143">
        <f t="shared" si="0"/>
        <v>1.6889925044874601</v>
      </c>
      <c r="S8" s="6"/>
    </row>
    <row r="9" spans="2:19" ht="32.25" customHeight="1" x14ac:dyDescent="0.3">
      <c r="B9" s="9" t="s">
        <v>19</v>
      </c>
      <c r="C9" s="4">
        <f>GDP!C9+INWARD!C9</f>
        <v>18291</v>
      </c>
      <c r="D9" s="4">
        <f>GDP!D9+INWARD!D9</f>
        <v>33097</v>
      </c>
      <c r="E9" s="4">
        <f>GDP!E9+INWARD!E9</f>
        <v>102232</v>
      </c>
      <c r="F9" s="4">
        <f>GDP!F9+INWARD!F9</f>
        <v>779476</v>
      </c>
      <c r="G9" s="4">
        <f>GDP!G9+INWARD!G9</f>
        <v>599074</v>
      </c>
      <c r="H9" s="4">
        <f>GDP!H9+INWARD!H9</f>
        <v>45899</v>
      </c>
      <c r="I9" s="4">
        <f>GDP!I9+INWARD!I9</f>
        <v>929092</v>
      </c>
      <c r="J9" s="4">
        <f>GDP!J9+INWARD!J9</f>
        <v>202110</v>
      </c>
      <c r="K9" s="4">
        <f>GDP!K9+INWARD!K9</f>
        <v>0</v>
      </c>
      <c r="L9" s="4">
        <f>GDP!L9+INWARD!L9</f>
        <v>245338</v>
      </c>
      <c r="M9" s="4">
        <f>GDP!M9+INWARD!M9</f>
        <v>339377</v>
      </c>
      <c r="N9" s="4">
        <f>GDP!N9+INWARD!N9</f>
        <v>340730</v>
      </c>
      <c r="O9" s="4">
        <f>GDP!O9+INWARD!O9</f>
        <v>0</v>
      </c>
      <c r="P9" s="4">
        <f>GDP!P9+INWARD!P9</f>
        <v>0</v>
      </c>
      <c r="Q9" s="5">
        <f t="shared" si="1"/>
        <v>3634716</v>
      </c>
      <c r="R9" s="143">
        <f t="shared" si="0"/>
        <v>2.817012401418757</v>
      </c>
      <c r="S9" s="6"/>
    </row>
    <row r="10" spans="2:19" ht="32.25" customHeight="1" x14ac:dyDescent="0.3">
      <c r="B10" s="9" t="s">
        <v>145</v>
      </c>
      <c r="C10" s="4">
        <f>GDP!C10+INWARD!C10</f>
        <v>31704</v>
      </c>
      <c r="D10" s="4">
        <f>GDP!D10+INWARD!D10</f>
        <v>37855</v>
      </c>
      <c r="E10" s="4">
        <f>GDP!E10+INWARD!E10</f>
        <v>24544</v>
      </c>
      <c r="F10" s="4">
        <f>GDP!F10+INWARD!F10</f>
        <v>102415</v>
      </c>
      <c r="G10" s="4">
        <f>GDP!G10+INWARD!G10</f>
        <v>103861</v>
      </c>
      <c r="H10" s="4">
        <f>GDP!H10+INWARD!H10</f>
        <v>88147</v>
      </c>
      <c r="I10" s="4">
        <f>GDP!I10+INWARD!I10</f>
        <v>118977</v>
      </c>
      <c r="J10" s="4">
        <f>GDP!J10+INWARD!J10</f>
        <v>81583</v>
      </c>
      <c r="K10" s="4">
        <f>GDP!K10+INWARD!K10</f>
        <v>0</v>
      </c>
      <c r="L10" s="4">
        <f>GDP!L10+INWARD!L10</f>
        <v>3098</v>
      </c>
      <c r="M10" s="4">
        <f>GDP!M10+INWARD!M10</f>
        <v>18934</v>
      </c>
      <c r="N10" s="4">
        <f>GDP!N10+INWARD!N10</f>
        <v>54544</v>
      </c>
      <c r="O10" s="4">
        <f>GDP!O10+INWARD!O10</f>
        <v>3253</v>
      </c>
      <c r="P10" s="4">
        <f>GDP!P10+INWARD!P10</f>
        <v>34943</v>
      </c>
      <c r="Q10" s="5">
        <f t="shared" si="1"/>
        <v>703858</v>
      </c>
      <c r="R10" s="143">
        <f t="shared" si="0"/>
        <v>0.54551076750915428</v>
      </c>
      <c r="S10" s="6"/>
    </row>
    <row r="11" spans="2:19" ht="32.25" customHeight="1" x14ac:dyDescent="0.3">
      <c r="B11" s="9" t="s">
        <v>20</v>
      </c>
      <c r="C11" s="4">
        <f>GDP!C11+INWARD!C11</f>
        <v>35263</v>
      </c>
      <c r="D11" s="4">
        <f>GDP!D11+INWARD!D11</f>
        <v>165893</v>
      </c>
      <c r="E11" s="4">
        <f>GDP!E11+INWARD!E11</f>
        <v>84222</v>
      </c>
      <c r="F11" s="4">
        <f>GDP!F11+INWARD!F11</f>
        <v>734627</v>
      </c>
      <c r="G11" s="4">
        <f>GDP!G11+INWARD!G11</f>
        <v>84613</v>
      </c>
      <c r="H11" s="4">
        <f>GDP!H11+INWARD!H11</f>
        <v>201715</v>
      </c>
      <c r="I11" s="4">
        <f>GDP!I11+INWARD!I11</f>
        <v>1384567</v>
      </c>
      <c r="J11" s="4">
        <f>GDP!J11+INWARD!J11</f>
        <v>1511590</v>
      </c>
      <c r="K11" s="4">
        <f>GDP!K11+INWARD!K11</f>
        <v>0</v>
      </c>
      <c r="L11" s="4">
        <f>GDP!L11+INWARD!L11</f>
        <v>190029</v>
      </c>
      <c r="M11" s="4">
        <f>GDP!M11+INWARD!M11</f>
        <v>222051</v>
      </c>
      <c r="N11" s="4">
        <f>GDP!N11+INWARD!N11</f>
        <v>637256</v>
      </c>
      <c r="O11" s="4">
        <f>GDP!O11+INWARD!O11</f>
        <v>4037263</v>
      </c>
      <c r="P11" s="4">
        <f>GDP!P11+INWARD!P11</f>
        <v>269898</v>
      </c>
      <c r="Q11" s="5">
        <f t="shared" si="1"/>
        <v>9558987</v>
      </c>
      <c r="R11" s="143">
        <f t="shared" si="0"/>
        <v>7.408497644382857</v>
      </c>
      <c r="S11" s="6"/>
    </row>
    <row r="12" spans="2:19" ht="32.25" customHeight="1" x14ac:dyDescent="0.3">
      <c r="B12" s="9" t="s">
        <v>139</v>
      </c>
      <c r="C12" s="4">
        <f>GDP!C12+INWARD!C12</f>
        <v>0</v>
      </c>
      <c r="D12" s="4">
        <f>GDP!D12+INWARD!D12</f>
        <v>336075</v>
      </c>
      <c r="E12" s="4">
        <f>GDP!E12+INWARD!E12</f>
        <v>107226</v>
      </c>
      <c r="F12" s="4">
        <f>GDP!F12+INWARD!F12</f>
        <v>479778</v>
      </c>
      <c r="G12" s="4">
        <f>GDP!G12+INWARD!G12</f>
        <v>131914</v>
      </c>
      <c r="H12" s="4">
        <f>GDP!H12+INWARD!H12</f>
        <v>474026</v>
      </c>
      <c r="I12" s="4">
        <f>GDP!I12+INWARD!I12</f>
        <v>1348105</v>
      </c>
      <c r="J12" s="4">
        <f>GDP!J12+INWARD!J12</f>
        <v>1216185</v>
      </c>
      <c r="K12" s="4">
        <f>GDP!K12+INWARD!K12</f>
        <v>0</v>
      </c>
      <c r="L12" s="4">
        <f>GDP!L12+INWARD!L12</f>
        <v>728205</v>
      </c>
      <c r="M12" s="4">
        <f>GDP!M12+INWARD!M12</f>
        <v>200108</v>
      </c>
      <c r="N12" s="4">
        <f>GDP!N12+INWARD!N12</f>
        <v>223698</v>
      </c>
      <c r="O12" s="4">
        <f>GDP!O12+INWARD!O12</f>
        <v>2039897</v>
      </c>
      <c r="P12" s="4">
        <f>GDP!P12+INWARD!P12</f>
        <v>763585</v>
      </c>
      <c r="Q12" s="5">
        <f t="shared" si="1"/>
        <v>8048802</v>
      </c>
      <c r="R12" s="143">
        <f t="shared" si="0"/>
        <v>6.2380596037115668</v>
      </c>
      <c r="S12" s="6"/>
    </row>
    <row r="13" spans="2:19" ht="32.25" customHeight="1" x14ac:dyDescent="0.3">
      <c r="B13" s="9" t="s">
        <v>21</v>
      </c>
      <c r="C13" s="4">
        <f>GDP!C13+INWARD!C13</f>
        <v>0</v>
      </c>
      <c r="D13" s="4">
        <f>GDP!D13+INWARD!D13</f>
        <v>223527</v>
      </c>
      <c r="E13" s="4">
        <f>GDP!E13+INWARD!E13</f>
        <v>95399</v>
      </c>
      <c r="F13" s="4">
        <f>GDP!F13+INWARD!F13</f>
        <v>731173</v>
      </c>
      <c r="G13" s="4">
        <f>GDP!G13+INWARD!G13</f>
        <v>98665</v>
      </c>
      <c r="H13" s="4">
        <f>GDP!H13+INWARD!H13</f>
        <v>113041</v>
      </c>
      <c r="I13" s="4">
        <f>GDP!I13+INWARD!I13</f>
        <v>2329735</v>
      </c>
      <c r="J13" s="4">
        <f>GDP!J13+INWARD!J13</f>
        <v>2410848</v>
      </c>
      <c r="K13" s="4">
        <f>GDP!K13+INWARD!K13</f>
        <v>0</v>
      </c>
      <c r="L13" s="4">
        <f>GDP!L13+INWARD!L13</f>
        <v>277941</v>
      </c>
      <c r="M13" s="4">
        <f>GDP!M13+INWARD!M13</f>
        <v>506909</v>
      </c>
      <c r="N13" s="4">
        <f>GDP!N13+INWARD!N13</f>
        <v>373239</v>
      </c>
      <c r="O13" s="4">
        <f>GDP!O13+INWARD!O13</f>
        <v>2862964</v>
      </c>
      <c r="P13" s="4">
        <f>GDP!P13+INWARD!P13</f>
        <v>186692</v>
      </c>
      <c r="Q13" s="5">
        <f t="shared" si="1"/>
        <v>10210133</v>
      </c>
      <c r="R13" s="143">
        <f t="shared" si="0"/>
        <v>7.91315505286655</v>
      </c>
      <c r="S13" s="6"/>
    </row>
    <row r="14" spans="2:19" ht="32.25" customHeight="1" x14ac:dyDescent="0.3">
      <c r="B14" s="9" t="s">
        <v>22</v>
      </c>
      <c r="C14" s="4">
        <f>GDP!C14+INWARD!C14</f>
        <v>0</v>
      </c>
      <c r="D14" s="4">
        <f>GDP!D14+INWARD!D14</f>
        <v>15433</v>
      </c>
      <c r="E14" s="4">
        <f>GDP!E14+INWARD!E14</f>
        <v>6130</v>
      </c>
      <c r="F14" s="4">
        <f>GDP!F14+INWARD!F14</f>
        <v>34397</v>
      </c>
      <c r="G14" s="4">
        <f>GDP!G14+INWARD!G14</f>
        <v>4394</v>
      </c>
      <c r="H14" s="4">
        <f>GDP!H14+INWARD!H14</f>
        <v>62459</v>
      </c>
      <c r="I14" s="4">
        <f>GDP!I14+INWARD!I14</f>
        <v>95963</v>
      </c>
      <c r="J14" s="4">
        <f>GDP!J14+INWARD!J14</f>
        <v>41685</v>
      </c>
      <c r="K14" s="4">
        <f>GDP!K14+INWARD!K14</f>
        <v>0</v>
      </c>
      <c r="L14" s="4">
        <f>GDP!L14+INWARD!L14</f>
        <v>3851</v>
      </c>
      <c r="M14" s="4">
        <f>GDP!M14+INWARD!M14</f>
        <v>11207</v>
      </c>
      <c r="N14" s="4">
        <f>GDP!N14+INWARD!N14</f>
        <v>27778</v>
      </c>
      <c r="O14" s="4">
        <f>GDP!O14+INWARD!O14</f>
        <v>0</v>
      </c>
      <c r="P14" s="4">
        <f>GDP!P14+INWARD!P14</f>
        <v>-4136</v>
      </c>
      <c r="Q14" s="5">
        <f t="shared" si="1"/>
        <v>299161</v>
      </c>
      <c r="R14" s="143">
        <f t="shared" si="0"/>
        <v>0.23185862307284438</v>
      </c>
      <c r="S14" s="6"/>
    </row>
    <row r="15" spans="2:19" ht="32.25" customHeight="1" x14ac:dyDescent="0.3">
      <c r="B15" s="9" t="s">
        <v>23</v>
      </c>
      <c r="C15" s="4">
        <f>GDP!C15+INWARD!C15</f>
        <v>0</v>
      </c>
      <c r="D15" s="4">
        <f>GDP!D15+INWARD!D15</f>
        <v>0</v>
      </c>
      <c r="E15" s="4">
        <f>GDP!E15+INWARD!E15</f>
        <v>0</v>
      </c>
      <c r="F15" s="4">
        <f>GDP!F15+INWARD!F15</f>
        <v>0</v>
      </c>
      <c r="G15" s="4">
        <f>GDP!G15+INWARD!G15</f>
        <v>0</v>
      </c>
      <c r="H15" s="4">
        <f>GDP!H15+INWARD!H15</f>
        <v>0</v>
      </c>
      <c r="I15" s="4">
        <f>GDP!I15+INWARD!I15</f>
        <v>198989</v>
      </c>
      <c r="J15" s="4">
        <f>GDP!J15+INWARD!J15</f>
        <v>58308</v>
      </c>
      <c r="K15" s="4">
        <f>GDP!K15+INWARD!K15</f>
        <v>2745387</v>
      </c>
      <c r="L15" s="4">
        <f>GDP!L15+INWARD!L15</f>
        <v>0</v>
      </c>
      <c r="M15" s="4">
        <f>GDP!M15+INWARD!M15</f>
        <v>0</v>
      </c>
      <c r="N15" s="4">
        <f>GDP!N15+INWARD!N15</f>
        <v>0</v>
      </c>
      <c r="O15" s="4">
        <f>GDP!O15+INWARD!O15</f>
        <v>0</v>
      </c>
      <c r="P15" s="4">
        <f>GDP!P15+INWARD!P15</f>
        <v>0</v>
      </c>
      <c r="Q15" s="5">
        <f t="shared" si="1"/>
        <v>3002684</v>
      </c>
      <c r="R15" s="143">
        <f t="shared" si="0"/>
        <v>2.3271689082562923</v>
      </c>
      <c r="S15" s="6"/>
    </row>
    <row r="16" spans="2:19" ht="32.25" customHeight="1" x14ac:dyDescent="0.3">
      <c r="B16" s="9" t="s">
        <v>24</v>
      </c>
      <c r="C16" s="4">
        <f>GDP!C16+INWARD!C16</f>
        <v>181836</v>
      </c>
      <c r="D16" s="4">
        <f>GDP!D16+INWARD!D16</f>
        <v>79896</v>
      </c>
      <c r="E16" s="4">
        <f>GDP!E16+INWARD!E16</f>
        <v>29074</v>
      </c>
      <c r="F16" s="4">
        <f>GDP!F16+INWARD!F16</f>
        <v>133061</v>
      </c>
      <c r="G16" s="4">
        <f>GDP!G16+INWARD!G16</f>
        <v>16390</v>
      </c>
      <c r="H16" s="4">
        <f>GDP!H16+INWARD!H16</f>
        <v>67627</v>
      </c>
      <c r="I16" s="4">
        <f>GDP!I16+INWARD!I16</f>
        <v>708850</v>
      </c>
      <c r="J16" s="4">
        <f>GDP!J16+INWARD!J16</f>
        <v>638230</v>
      </c>
      <c r="K16" s="4">
        <f>GDP!K16+INWARD!K16</f>
        <v>92253</v>
      </c>
      <c r="L16" s="4">
        <f>GDP!L16+INWARD!L16</f>
        <v>6423</v>
      </c>
      <c r="M16" s="4">
        <f>GDP!M16+INWARD!M16</f>
        <v>89706</v>
      </c>
      <c r="N16" s="4">
        <f>GDP!N16+INWARD!N16</f>
        <v>187035</v>
      </c>
      <c r="O16" s="4">
        <f>GDP!O16+INWARD!O16</f>
        <v>0</v>
      </c>
      <c r="P16" s="4">
        <f>GDP!P16+INWARD!P16</f>
        <v>43323</v>
      </c>
      <c r="Q16" s="5">
        <f t="shared" si="1"/>
        <v>2273704</v>
      </c>
      <c r="R16" s="143">
        <f t="shared" si="0"/>
        <v>1.7621878477315511</v>
      </c>
      <c r="S16" s="6"/>
    </row>
    <row r="17" spans="2:19" ht="32.25" customHeight="1" x14ac:dyDescent="0.3">
      <c r="B17" s="9" t="s">
        <v>25</v>
      </c>
      <c r="C17" s="4">
        <f>GDP!C17+INWARD!C17</f>
        <v>0</v>
      </c>
      <c r="D17" s="4">
        <f>GDP!D17+INWARD!D17</f>
        <v>179776</v>
      </c>
      <c r="E17" s="4">
        <f>GDP!E17+INWARD!E17</f>
        <v>28720</v>
      </c>
      <c r="F17" s="4">
        <f>GDP!F17+INWARD!F17</f>
        <v>325337</v>
      </c>
      <c r="G17" s="4">
        <f>GDP!G17+INWARD!G17</f>
        <v>34406</v>
      </c>
      <c r="H17" s="4">
        <f>GDP!H17+INWARD!H17</f>
        <v>93441</v>
      </c>
      <c r="I17" s="4">
        <f>GDP!I17+INWARD!I17</f>
        <v>598549</v>
      </c>
      <c r="J17" s="4">
        <f>GDP!J17+INWARD!J17</f>
        <v>505407</v>
      </c>
      <c r="K17" s="4">
        <f>GDP!K17+INWARD!K17</f>
        <v>0</v>
      </c>
      <c r="L17" s="4">
        <f>GDP!L17+INWARD!L17</f>
        <v>130574</v>
      </c>
      <c r="M17" s="4">
        <f>GDP!M17+INWARD!M17</f>
        <v>130830</v>
      </c>
      <c r="N17" s="4">
        <f>GDP!N17+INWARD!N17</f>
        <v>100017</v>
      </c>
      <c r="O17" s="4">
        <f>GDP!O17+INWARD!O17</f>
        <v>1562764</v>
      </c>
      <c r="P17" s="4">
        <f>GDP!P17+INWARD!P17</f>
        <v>99986</v>
      </c>
      <c r="Q17" s="5">
        <f t="shared" si="1"/>
        <v>3789807</v>
      </c>
      <c r="R17" s="143">
        <f t="shared" si="0"/>
        <v>2.9372125134353317</v>
      </c>
      <c r="S17" s="6"/>
    </row>
    <row r="18" spans="2:19" ht="32.25" customHeight="1" x14ac:dyDescent="0.3">
      <c r="B18" s="9" t="s">
        <v>26</v>
      </c>
      <c r="C18" s="4">
        <f>GDP!C18+INWARD!C18</f>
        <v>131570</v>
      </c>
      <c r="D18" s="4">
        <f>GDP!D18+INWARD!D18</f>
        <v>333579</v>
      </c>
      <c r="E18" s="4">
        <f>GDP!E18+INWARD!E18</f>
        <v>101904</v>
      </c>
      <c r="F18" s="4">
        <f>GDP!F18+INWARD!F18</f>
        <v>1158895</v>
      </c>
      <c r="G18" s="4">
        <f>GDP!G18+INWARD!G18</f>
        <v>94339</v>
      </c>
      <c r="H18" s="4">
        <f>GDP!H18+INWARD!H18</f>
        <v>310702</v>
      </c>
      <c r="I18" s="4">
        <f>GDP!I18+INWARD!I18</f>
        <v>587643</v>
      </c>
      <c r="J18" s="4">
        <f>GDP!J18+INWARD!J18</f>
        <v>612387</v>
      </c>
      <c r="K18" s="4">
        <f>GDP!K18+INWARD!K18</f>
        <v>93783</v>
      </c>
      <c r="L18" s="4">
        <f>GDP!L18+INWARD!L18</f>
        <v>93614</v>
      </c>
      <c r="M18" s="4">
        <f>GDP!M18+INWARD!M18</f>
        <v>353115</v>
      </c>
      <c r="N18" s="4">
        <f>GDP!N18+INWARD!N18</f>
        <v>559548</v>
      </c>
      <c r="O18" s="4">
        <f>GDP!O18+INWARD!O18</f>
        <v>1488182</v>
      </c>
      <c r="P18" s="4">
        <f>GDP!P18+INWARD!P18</f>
        <v>123295</v>
      </c>
      <c r="Q18" s="5">
        <f t="shared" si="1"/>
        <v>6042556</v>
      </c>
      <c r="R18" s="143">
        <f t="shared" si="0"/>
        <v>4.6831596163957014</v>
      </c>
      <c r="S18" s="6"/>
    </row>
    <row r="19" spans="2:19" ht="32.25" customHeight="1" x14ac:dyDescent="0.3">
      <c r="B19" s="9" t="s">
        <v>27</v>
      </c>
      <c r="C19" s="4">
        <f>GDP!C19+INWARD!C19</f>
        <v>49550</v>
      </c>
      <c r="D19" s="4">
        <f>GDP!D19+INWARD!D19</f>
        <v>137173</v>
      </c>
      <c r="E19" s="4">
        <f>GDP!E19+INWARD!E19</f>
        <v>62992</v>
      </c>
      <c r="F19" s="4">
        <f>GDP!F19+INWARD!F19</f>
        <v>420529</v>
      </c>
      <c r="G19" s="4">
        <f>GDP!G19+INWARD!G19</f>
        <v>35997</v>
      </c>
      <c r="H19" s="4">
        <f>GDP!H19+INWARD!H19</f>
        <v>236663</v>
      </c>
      <c r="I19" s="4">
        <f>GDP!I19+INWARD!I19</f>
        <v>1276218</v>
      </c>
      <c r="J19" s="4">
        <f>GDP!J19+INWARD!J19</f>
        <v>1407942</v>
      </c>
      <c r="K19" s="4">
        <f>GDP!K19+INWARD!K19</f>
        <v>0</v>
      </c>
      <c r="L19" s="4">
        <f>GDP!L19+INWARD!L19</f>
        <v>52425</v>
      </c>
      <c r="M19" s="4">
        <f>GDP!M19+INWARD!M19</f>
        <v>193791</v>
      </c>
      <c r="N19" s="4">
        <f>GDP!N19+INWARD!N19</f>
        <v>535849</v>
      </c>
      <c r="O19" s="4">
        <f>GDP!O19+INWARD!O19</f>
        <v>0</v>
      </c>
      <c r="P19" s="4">
        <f>GDP!P19+INWARD!P19</f>
        <v>105467</v>
      </c>
      <c r="Q19" s="5">
        <f t="shared" si="1"/>
        <v>4514596</v>
      </c>
      <c r="R19" s="143">
        <f t="shared" si="0"/>
        <v>3.4989454250058367</v>
      </c>
      <c r="S19" s="6"/>
    </row>
    <row r="20" spans="2:19" ht="32.25" customHeight="1" x14ac:dyDescent="0.3">
      <c r="B20" s="9" t="s">
        <v>28</v>
      </c>
      <c r="C20" s="4">
        <f>GDP!C20+INWARD!C20</f>
        <v>66057</v>
      </c>
      <c r="D20" s="4">
        <f>GDP!D20+INWARD!D20</f>
        <v>222071</v>
      </c>
      <c r="E20" s="4">
        <f>GDP!E20+INWARD!E20</f>
        <v>173208</v>
      </c>
      <c r="F20" s="4">
        <f>GDP!F20+INWARD!F20</f>
        <v>485149</v>
      </c>
      <c r="G20" s="4">
        <f>GDP!G20+INWARD!G20</f>
        <v>227680</v>
      </c>
      <c r="H20" s="4">
        <f>GDP!H20+INWARD!H20</f>
        <v>114298</v>
      </c>
      <c r="I20" s="4">
        <f>GDP!I20+INWARD!I20</f>
        <v>827594</v>
      </c>
      <c r="J20" s="4">
        <f>GDP!J20+INWARD!J20</f>
        <v>597377</v>
      </c>
      <c r="K20" s="4">
        <f>GDP!K20+INWARD!K20</f>
        <v>54319</v>
      </c>
      <c r="L20" s="4">
        <f>GDP!L20+INWARD!L20</f>
        <v>230594</v>
      </c>
      <c r="M20" s="4">
        <f>GDP!M20+INWARD!M20</f>
        <v>110481</v>
      </c>
      <c r="N20" s="4">
        <f>GDP!N20+INWARD!N20</f>
        <v>327274</v>
      </c>
      <c r="O20" s="4">
        <f>GDP!O20+INWARD!O20</f>
        <v>1707963</v>
      </c>
      <c r="P20" s="4">
        <f>GDP!P20+INWARD!P20</f>
        <v>291576</v>
      </c>
      <c r="Q20" s="5">
        <f t="shared" si="1"/>
        <v>5435641</v>
      </c>
      <c r="R20" s="143">
        <f t="shared" si="0"/>
        <v>4.2127825411009425</v>
      </c>
      <c r="S20" s="6"/>
    </row>
    <row r="21" spans="2:19" ht="32.25" customHeight="1" x14ac:dyDescent="0.3">
      <c r="B21" s="9" t="s">
        <v>29</v>
      </c>
      <c r="C21" s="4">
        <f>GDP!C21+INWARD!C21</f>
        <v>1346907</v>
      </c>
      <c r="D21" s="4">
        <f>GDP!D21+INWARD!D21</f>
        <v>128399</v>
      </c>
      <c r="E21" s="4">
        <f>GDP!E21+INWARD!E21</f>
        <v>110806</v>
      </c>
      <c r="F21" s="4">
        <f>GDP!F21+INWARD!F21</f>
        <v>903407</v>
      </c>
      <c r="G21" s="4">
        <f>GDP!G21+INWARD!G21</f>
        <v>160811</v>
      </c>
      <c r="H21" s="4">
        <f>GDP!H21+INWARD!H21</f>
        <v>224921</v>
      </c>
      <c r="I21" s="4">
        <f>GDP!I21+INWARD!I21</f>
        <v>1034702</v>
      </c>
      <c r="J21" s="4">
        <f>GDP!J21+INWARD!J21</f>
        <v>495166</v>
      </c>
      <c r="K21" s="4">
        <f>GDP!K21+INWARD!K21</f>
        <v>0</v>
      </c>
      <c r="L21" s="4">
        <f>GDP!L21+INWARD!L21</f>
        <v>208424</v>
      </c>
      <c r="M21" s="4">
        <f>GDP!M21+INWARD!M21</f>
        <v>216454</v>
      </c>
      <c r="N21" s="4">
        <f>GDP!N21+INWARD!N21</f>
        <v>449690</v>
      </c>
      <c r="O21" s="4">
        <f>GDP!O21+INWARD!O21</f>
        <v>245282</v>
      </c>
      <c r="P21" s="4">
        <f>GDP!P21+INWARD!P21</f>
        <v>84308</v>
      </c>
      <c r="Q21" s="5">
        <f t="shared" si="1"/>
        <v>5609277</v>
      </c>
      <c r="R21" s="143">
        <f t="shared" si="0"/>
        <v>4.3473555766098366</v>
      </c>
      <c r="S21" s="6"/>
    </row>
    <row r="22" spans="2:19" ht="32.25" customHeight="1" x14ac:dyDescent="0.3">
      <c r="B22" s="9" t="s">
        <v>30</v>
      </c>
      <c r="C22" s="4">
        <f>GDP!C22+INWARD!C22</f>
        <v>0</v>
      </c>
      <c r="D22" s="4">
        <f>GDP!D22+INWARD!D22</f>
        <v>39348</v>
      </c>
      <c r="E22" s="4">
        <f>GDP!E22+INWARD!E22</f>
        <v>32049</v>
      </c>
      <c r="F22" s="4">
        <f>GDP!F22+INWARD!F22</f>
        <v>119957</v>
      </c>
      <c r="G22" s="4">
        <f>GDP!G22+INWARD!G22</f>
        <v>13256</v>
      </c>
      <c r="H22" s="4">
        <f>GDP!H22+INWARD!H22</f>
        <v>94568</v>
      </c>
      <c r="I22" s="4">
        <f>GDP!I22+INWARD!I22</f>
        <v>367790</v>
      </c>
      <c r="J22" s="4">
        <f>GDP!J22+INWARD!J22</f>
        <v>244923</v>
      </c>
      <c r="K22" s="4">
        <f>GDP!K22+INWARD!K22</f>
        <v>1249</v>
      </c>
      <c r="L22" s="4">
        <f>GDP!L22+INWARD!L22</f>
        <v>22649</v>
      </c>
      <c r="M22" s="4">
        <f>GDP!M22+INWARD!M22</f>
        <v>69772</v>
      </c>
      <c r="N22" s="4">
        <f>GDP!N22+INWARD!N22</f>
        <v>138697</v>
      </c>
      <c r="O22" s="4">
        <f>GDP!O22+INWARD!O22</f>
        <v>0</v>
      </c>
      <c r="P22" s="4">
        <f>GDP!P22+INWARD!P22</f>
        <v>69429</v>
      </c>
      <c r="Q22" s="5">
        <f t="shared" si="1"/>
        <v>1213687</v>
      </c>
      <c r="R22" s="143">
        <f t="shared" si="0"/>
        <v>0.94064332136010798</v>
      </c>
      <c r="S22" s="6"/>
    </row>
    <row r="23" spans="2:19" ht="32.25" customHeight="1" x14ac:dyDescent="0.3">
      <c r="B23" s="9" t="s">
        <v>31</v>
      </c>
      <c r="C23" s="4">
        <f>GDP!C23+INWARD!C23</f>
        <v>0</v>
      </c>
      <c r="D23" s="4">
        <f>GDP!D23+INWARD!D23</f>
        <v>0</v>
      </c>
      <c r="E23" s="4">
        <f>GDP!E23+INWARD!E23</f>
        <v>269</v>
      </c>
      <c r="F23" s="4">
        <f>GDP!F23+INWARD!F23</f>
        <v>429</v>
      </c>
      <c r="G23" s="4">
        <f>GDP!G23+INWARD!G23</f>
        <v>427</v>
      </c>
      <c r="H23" s="4">
        <f>GDP!H23+INWARD!H23</f>
        <v>385</v>
      </c>
      <c r="I23" s="4">
        <f>GDP!I23+INWARD!I23</f>
        <v>171234</v>
      </c>
      <c r="J23" s="4">
        <f>GDP!J23+INWARD!J23</f>
        <v>67496</v>
      </c>
      <c r="K23" s="4">
        <f>GDP!K23+INWARD!K23</f>
        <v>1289059</v>
      </c>
      <c r="L23" s="4">
        <f>GDP!L23+INWARD!L23</f>
        <v>262</v>
      </c>
      <c r="M23" s="4">
        <f>GDP!M23+INWARD!M23</f>
        <v>272</v>
      </c>
      <c r="N23" s="4">
        <f>GDP!N23+INWARD!N23</f>
        <v>1178</v>
      </c>
      <c r="O23" s="4">
        <f>GDP!O23+INWARD!O23</f>
        <v>0</v>
      </c>
      <c r="P23" s="4">
        <f>GDP!P23+INWARD!P23</f>
        <v>18</v>
      </c>
      <c r="Q23" s="5">
        <f t="shared" si="1"/>
        <v>1531029</v>
      </c>
      <c r="R23" s="143">
        <f t="shared" si="0"/>
        <v>1.1865927571595023</v>
      </c>
      <c r="S23" s="6"/>
    </row>
    <row r="24" spans="2:19" ht="32.25" customHeight="1" x14ac:dyDescent="0.3">
      <c r="B24" s="9" t="s">
        <v>32</v>
      </c>
      <c r="C24" s="4">
        <f>GDP!C24+INWARD!C24</f>
        <v>73609</v>
      </c>
      <c r="D24" s="4">
        <f>GDP!D24+INWARD!D24</f>
        <v>258547</v>
      </c>
      <c r="E24" s="4">
        <f>GDP!E24+INWARD!E24</f>
        <v>55595</v>
      </c>
      <c r="F24" s="4">
        <f>GDP!F24+INWARD!F24</f>
        <v>881383</v>
      </c>
      <c r="G24" s="4">
        <f>GDP!G24+INWARD!G24</f>
        <v>297618</v>
      </c>
      <c r="H24" s="4">
        <f>GDP!H24+INWARD!H24</f>
        <v>191059</v>
      </c>
      <c r="I24" s="4">
        <f>GDP!I24+INWARD!I24</f>
        <v>1241660</v>
      </c>
      <c r="J24" s="4">
        <f>GDP!J24+INWARD!J24</f>
        <v>677179</v>
      </c>
      <c r="K24" s="4">
        <f>GDP!K24+INWARD!K24</f>
        <v>0</v>
      </c>
      <c r="L24" s="4">
        <f>GDP!L24+INWARD!L24</f>
        <v>188636</v>
      </c>
      <c r="M24" s="4">
        <f>GDP!M24+INWARD!M24</f>
        <v>113761</v>
      </c>
      <c r="N24" s="4">
        <f>GDP!N24+INWARD!N24</f>
        <v>197456</v>
      </c>
      <c r="O24" s="4">
        <f>GDP!O24+INWARD!O24</f>
        <v>6787339</v>
      </c>
      <c r="P24" s="4">
        <f>GDP!P24+INWARD!P24</f>
        <v>148509</v>
      </c>
      <c r="Q24" s="5">
        <f t="shared" si="1"/>
        <v>11112351</v>
      </c>
      <c r="R24" s="143">
        <f t="shared" si="0"/>
        <v>8.6124006871288223</v>
      </c>
      <c r="S24" s="6"/>
    </row>
    <row r="25" spans="2:19" ht="32.25" customHeight="1" x14ac:dyDescent="0.3">
      <c r="B25" s="9" t="s">
        <v>33</v>
      </c>
      <c r="C25" s="4">
        <f>GDP!C25+INWARD!C25</f>
        <v>35</v>
      </c>
      <c r="D25" s="4">
        <f>GDP!D25+INWARD!D25</f>
        <v>169458</v>
      </c>
      <c r="E25" s="4">
        <f>GDP!E25+INWARD!E25</f>
        <v>53621</v>
      </c>
      <c r="F25" s="4">
        <f>GDP!F25+INWARD!F25</f>
        <v>582059</v>
      </c>
      <c r="G25" s="4">
        <f>GDP!G25+INWARD!G25</f>
        <v>56700</v>
      </c>
      <c r="H25" s="4">
        <f>GDP!H25+INWARD!H25</f>
        <v>282773</v>
      </c>
      <c r="I25" s="4">
        <f>GDP!I25+INWARD!I25</f>
        <v>343758</v>
      </c>
      <c r="J25" s="4">
        <f>GDP!J25+INWARD!J25</f>
        <v>586788</v>
      </c>
      <c r="K25" s="4">
        <f>GDP!K25+INWARD!K25</f>
        <v>0</v>
      </c>
      <c r="L25" s="4">
        <f>GDP!L25+INWARD!L25</f>
        <v>39759</v>
      </c>
      <c r="M25" s="4">
        <f>GDP!M25+INWARD!M25</f>
        <v>201158</v>
      </c>
      <c r="N25" s="4">
        <f>GDP!N25+INWARD!N25</f>
        <v>376535</v>
      </c>
      <c r="O25" s="4">
        <f>GDP!O25+INWARD!O25</f>
        <v>137540</v>
      </c>
      <c r="P25" s="4">
        <f>GDP!P25+INWARD!P25</f>
        <v>24502</v>
      </c>
      <c r="Q25" s="5">
        <f t="shared" si="1"/>
        <v>2854686</v>
      </c>
      <c r="R25" s="143">
        <f t="shared" si="0"/>
        <v>2.2124660810243508</v>
      </c>
      <c r="S25" s="6"/>
    </row>
    <row r="26" spans="2:19" ht="32.25" customHeight="1" x14ac:dyDescent="0.3">
      <c r="B26" s="9" t="s">
        <v>34</v>
      </c>
      <c r="C26" s="4">
        <f>GDP!C26+INWARD!C26</f>
        <v>0</v>
      </c>
      <c r="D26" s="4">
        <f>GDP!D26+INWARD!D26</f>
        <v>54970</v>
      </c>
      <c r="E26" s="4">
        <f>GDP!E26+INWARD!E26</f>
        <v>25243</v>
      </c>
      <c r="F26" s="4">
        <f>GDP!F26+INWARD!F26</f>
        <v>67523</v>
      </c>
      <c r="G26" s="4">
        <f>GDP!G26+INWARD!G26</f>
        <v>16989</v>
      </c>
      <c r="H26" s="4">
        <f>GDP!H26+INWARD!H26</f>
        <v>9769</v>
      </c>
      <c r="I26" s="4">
        <f>GDP!I26+INWARD!I26</f>
        <v>542867</v>
      </c>
      <c r="J26" s="4">
        <f>GDP!J26+INWARD!J26</f>
        <v>427794</v>
      </c>
      <c r="K26" s="4">
        <f>GDP!K26+INWARD!K26</f>
        <v>78427</v>
      </c>
      <c r="L26" s="4">
        <f>GDP!L26+INWARD!L26</f>
        <v>9887</v>
      </c>
      <c r="M26" s="4">
        <f>GDP!M26+INWARD!M26</f>
        <v>50432</v>
      </c>
      <c r="N26" s="4">
        <f>GDP!N26+INWARD!N26</f>
        <v>62779</v>
      </c>
      <c r="O26" s="4">
        <f>GDP!O26+INWARD!O26</f>
        <v>0</v>
      </c>
      <c r="P26" s="4">
        <f>GDP!P26+INWARD!P26</f>
        <v>99807</v>
      </c>
      <c r="Q26" s="5">
        <f t="shared" si="1"/>
        <v>1446487</v>
      </c>
      <c r="R26" s="143">
        <f t="shared" si="0"/>
        <v>1.1210702067206937</v>
      </c>
      <c r="S26" s="6"/>
    </row>
    <row r="27" spans="2:19" ht="32.25" customHeight="1" x14ac:dyDescent="0.3">
      <c r="B27" s="9" t="s">
        <v>35</v>
      </c>
      <c r="C27" s="4">
        <f>GDP!C27+INWARD!C27</f>
        <v>0</v>
      </c>
      <c r="D27" s="4">
        <f>GDP!D27+INWARD!D27</f>
        <v>10651</v>
      </c>
      <c r="E27" s="4">
        <f>GDP!E27+INWARD!E27</f>
        <v>36756</v>
      </c>
      <c r="F27" s="4">
        <f>GDP!F27+INWARD!F27</f>
        <v>59084</v>
      </c>
      <c r="G27" s="4">
        <f>GDP!G27+INWARD!G27</f>
        <v>243622</v>
      </c>
      <c r="H27" s="4">
        <f>GDP!H27+INWARD!H27</f>
        <v>37428</v>
      </c>
      <c r="I27" s="4">
        <f>GDP!I27+INWARD!I27</f>
        <v>744406</v>
      </c>
      <c r="J27" s="4">
        <f>GDP!J27+INWARD!J27</f>
        <v>766313</v>
      </c>
      <c r="K27" s="4">
        <f>GDP!K27+INWARD!K27</f>
        <v>123381</v>
      </c>
      <c r="L27" s="4">
        <f>GDP!L27+INWARD!L27</f>
        <v>30420</v>
      </c>
      <c r="M27" s="4">
        <f>GDP!M27+INWARD!M27</f>
        <v>23229</v>
      </c>
      <c r="N27" s="4">
        <f>GDP!N27+INWARD!N27</f>
        <v>47332</v>
      </c>
      <c r="O27" s="4">
        <f>GDP!O27+INWARD!O27</f>
        <v>2241037</v>
      </c>
      <c r="P27" s="4">
        <f>GDP!P27+INWARD!P27</f>
        <v>116556</v>
      </c>
      <c r="Q27" s="5">
        <f t="shared" si="1"/>
        <v>4480215</v>
      </c>
      <c r="R27" s="143">
        <f t="shared" si="0"/>
        <v>3.4722991331433697</v>
      </c>
      <c r="S27" s="6"/>
    </row>
    <row r="28" spans="2:19" ht="32.25" customHeight="1" x14ac:dyDescent="0.3">
      <c r="B28" s="9" t="s">
        <v>36</v>
      </c>
      <c r="C28" s="4">
        <f>GDP!C28+INWARD!C28</f>
        <v>12353</v>
      </c>
      <c r="D28" s="4">
        <f>GDP!D28+INWARD!D28</f>
        <v>413521</v>
      </c>
      <c r="E28" s="4">
        <f>GDP!E28+INWARD!E28</f>
        <v>68207</v>
      </c>
      <c r="F28" s="4">
        <f>GDP!F28+INWARD!F28</f>
        <v>860634</v>
      </c>
      <c r="G28" s="4">
        <f>GDP!G28+INWARD!G28</f>
        <v>51638</v>
      </c>
      <c r="H28" s="4">
        <f>GDP!H28+INWARD!H28</f>
        <v>177774</v>
      </c>
      <c r="I28" s="4">
        <f>GDP!I28+INWARD!I28</f>
        <v>371041</v>
      </c>
      <c r="J28" s="4">
        <f>GDP!J28+INWARD!J28</f>
        <v>352437</v>
      </c>
      <c r="K28" s="4">
        <f>GDP!K28+INWARD!K28</f>
        <v>0</v>
      </c>
      <c r="L28" s="4">
        <f>GDP!L28+INWARD!L28</f>
        <v>48779</v>
      </c>
      <c r="M28" s="4">
        <f>GDP!M28+INWARD!M28</f>
        <v>153830</v>
      </c>
      <c r="N28" s="4">
        <f>GDP!N28+INWARD!N28</f>
        <v>347503</v>
      </c>
      <c r="O28" s="4">
        <f>GDP!O28+INWARD!O28</f>
        <v>0</v>
      </c>
      <c r="P28" s="4">
        <f>GDP!P28+INWARD!P28</f>
        <v>146878</v>
      </c>
      <c r="Q28" s="5">
        <f t="shared" si="1"/>
        <v>3004595</v>
      </c>
      <c r="R28" s="143">
        <f t="shared" si="0"/>
        <v>2.3286499897765851</v>
      </c>
      <c r="S28" s="6"/>
    </row>
    <row r="29" spans="2:19" ht="32.25" customHeight="1" x14ac:dyDescent="0.3">
      <c r="B29" s="9" t="s">
        <v>200</v>
      </c>
      <c r="C29" s="4">
        <f>GDP!C29+INWARD!C29</f>
        <v>0</v>
      </c>
      <c r="D29" s="4">
        <f>GDP!D29+INWARD!D29</f>
        <v>66701</v>
      </c>
      <c r="E29" s="4">
        <f>GDP!E29+INWARD!E29</f>
        <v>12633</v>
      </c>
      <c r="F29" s="4">
        <f>GDP!F29+INWARD!F29</f>
        <v>42345</v>
      </c>
      <c r="G29" s="4">
        <f>GDP!G29+INWARD!G29</f>
        <v>5672</v>
      </c>
      <c r="H29" s="4">
        <f>GDP!H29+INWARD!H29</f>
        <v>33892</v>
      </c>
      <c r="I29" s="4">
        <f>GDP!I29+INWARD!I29</f>
        <v>344499</v>
      </c>
      <c r="J29" s="4">
        <f>GDP!J29+INWARD!J29</f>
        <v>285146</v>
      </c>
      <c r="K29" s="4">
        <f>GDP!K29+INWARD!K29</f>
        <v>0</v>
      </c>
      <c r="L29" s="4">
        <f>GDP!L29+INWARD!L29</f>
        <v>45449</v>
      </c>
      <c r="M29" s="4">
        <f>GDP!M29+INWARD!M29</f>
        <v>28350</v>
      </c>
      <c r="N29" s="4">
        <f>GDP!N29+INWARD!N29</f>
        <v>85794</v>
      </c>
      <c r="O29" s="4">
        <f>GDP!O29+INWARD!O29</f>
        <v>0</v>
      </c>
      <c r="P29" s="4">
        <f>GDP!P29+INWARD!P29</f>
        <v>72707</v>
      </c>
      <c r="Q29" s="5">
        <f t="shared" si="1"/>
        <v>1023188</v>
      </c>
      <c r="R29" s="143">
        <f t="shared" si="0"/>
        <v>0.79300096210621551</v>
      </c>
      <c r="S29" s="6"/>
    </row>
    <row r="30" spans="2:19" ht="32.25" customHeight="1" x14ac:dyDescent="0.3">
      <c r="B30" s="9" t="s">
        <v>201</v>
      </c>
      <c r="C30" s="4">
        <f>GDP!C30+INWARD!C30</f>
        <v>151491</v>
      </c>
      <c r="D30" s="4">
        <f>GDP!D30+INWARD!D30</f>
        <v>112933</v>
      </c>
      <c r="E30" s="4">
        <f>GDP!E30+INWARD!E30</f>
        <v>6581</v>
      </c>
      <c r="F30" s="4">
        <f>GDP!F30+INWARD!F30</f>
        <v>116634</v>
      </c>
      <c r="G30" s="4">
        <f>GDP!G30+INWARD!G30</f>
        <v>40306</v>
      </c>
      <c r="H30" s="4">
        <f>GDP!H30+INWARD!H30</f>
        <v>20151</v>
      </c>
      <c r="I30" s="4">
        <f>GDP!I30+INWARD!I30</f>
        <v>155816</v>
      </c>
      <c r="J30" s="4">
        <f>GDP!J30+INWARD!J30</f>
        <v>80167</v>
      </c>
      <c r="K30" s="4">
        <f>GDP!K30+INWARD!K30</f>
        <v>0</v>
      </c>
      <c r="L30" s="4">
        <f>GDP!L30+INWARD!L30</f>
        <v>11185</v>
      </c>
      <c r="M30" s="4">
        <f>GDP!M30+INWARD!M30</f>
        <v>12723</v>
      </c>
      <c r="N30" s="4">
        <f>GDP!N30+INWARD!N30</f>
        <v>19615</v>
      </c>
      <c r="O30" s="4">
        <f>GDP!O30+INWARD!O30</f>
        <v>0</v>
      </c>
      <c r="P30" s="4">
        <f>GDP!P30+INWARD!P30</f>
        <v>22592</v>
      </c>
      <c r="Q30" s="5">
        <f t="shared" si="1"/>
        <v>750194</v>
      </c>
      <c r="R30" s="143">
        <f t="shared" si="0"/>
        <v>0.58142253795618226</v>
      </c>
      <c r="S30" s="6"/>
    </row>
    <row r="31" spans="2:19" ht="32.25" customHeight="1" x14ac:dyDescent="0.3">
      <c r="B31" s="9" t="s">
        <v>37</v>
      </c>
      <c r="C31" s="4">
        <f>GDP!C31+INWARD!C31</f>
        <v>0</v>
      </c>
      <c r="D31" s="4">
        <f>GDP!D31+INWARD!D31</f>
        <v>94683</v>
      </c>
      <c r="E31" s="4">
        <f>GDP!E31+INWARD!E31</f>
        <v>66098</v>
      </c>
      <c r="F31" s="4">
        <f>GDP!F31+INWARD!F31</f>
        <v>303325</v>
      </c>
      <c r="G31" s="4">
        <f>GDP!G31+INWARD!G31</f>
        <v>14339</v>
      </c>
      <c r="H31" s="4">
        <f>GDP!H31+INWARD!H31</f>
        <v>162148</v>
      </c>
      <c r="I31" s="4">
        <f>GDP!I31+INWARD!I31</f>
        <v>771270</v>
      </c>
      <c r="J31" s="4">
        <f>GDP!J31+INWARD!J31</f>
        <v>644749</v>
      </c>
      <c r="K31" s="4">
        <f>GDP!K31+INWARD!K31</f>
        <v>0</v>
      </c>
      <c r="L31" s="4">
        <f>GDP!L31+INWARD!L31</f>
        <v>56035</v>
      </c>
      <c r="M31" s="4">
        <f>GDP!M31+INWARD!M31</f>
        <v>126996</v>
      </c>
      <c r="N31" s="4">
        <f>GDP!N31+INWARD!N31</f>
        <v>325527</v>
      </c>
      <c r="O31" s="4">
        <f>GDP!O31+INWARD!O31</f>
        <v>0</v>
      </c>
      <c r="P31" s="4">
        <f>GDP!P31+INWARD!P31</f>
        <v>37189</v>
      </c>
      <c r="Q31" s="5">
        <f t="shared" si="1"/>
        <v>2602359</v>
      </c>
      <c r="R31" s="143">
        <f t="shared" si="0"/>
        <v>2.0169051931275277</v>
      </c>
      <c r="S31" s="6"/>
    </row>
    <row r="32" spans="2:19" ht="32.25" customHeight="1" x14ac:dyDescent="0.3">
      <c r="B32" s="9" t="s">
        <v>141</v>
      </c>
      <c r="C32" s="4">
        <f>GDP!C32+INWARD!C32</f>
        <v>0</v>
      </c>
      <c r="D32" s="4">
        <f>GDP!D32+INWARD!D32</f>
        <v>11189</v>
      </c>
      <c r="E32" s="4">
        <f>GDP!E32+INWARD!E32</f>
        <v>12818</v>
      </c>
      <c r="F32" s="4">
        <f>GDP!F32+INWARD!F32</f>
        <v>100024</v>
      </c>
      <c r="G32" s="4">
        <f>GDP!G32+INWARD!G32</f>
        <v>15053</v>
      </c>
      <c r="H32" s="4">
        <f>GDP!H32+INWARD!H32</f>
        <v>4806</v>
      </c>
      <c r="I32" s="4">
        <f>GDP!I32+INWARD!I32</f>
        <v>378646</v>
      </c>
      <c r="J32" s="4">
        <f>GDP!J32+INWARD!J32</f>
        <v>308292</v>
      </c>
      <c r="K32" s="4">
        <f>GDP!K32+INWARD!K32</f>
        <v>0</v>
      </c>
      <c r="L32" s="4">
        <f>GDP!L32+INWARD!L32</f>
        <v>84734</v>
      </c>
      <c r="M32" s="4">
        <f>GDP!M32+INWARD!M32</f>
        <v>37984</v>
      </c>
      <c r="N32" s="4">
        <f>GDP!N32+INWARD!N32</f>
        <v>71848</v>
      </c>
      <c r="O32" s="4">
        <f>GDP!O32+INWARD!O32</f>
        <v>278726</v>
      </c>
      <c r="P32" s="4">
        <f>GDP!P32+INWARD!P32</f>
        <v>3412</v>
      </c>
      <c r="Q32" s="5">
        <f t="shared" si="1"/>
        <v>1307532</v>
      </c>
      <c r="R32" s="143">
        <f t="shared" si="0"/>
        <v>1.0133759719471536</v>
      </c>
      <c r="S32" s="6"/>
    </row>
    <row r="33" spans="2:19" ht="32.25" customHeight="1" x14ac:dyDescent="0.3">
      <c r="B33" s="9" t="s">
        <v>157</v>
      </c>
      <c r="C33" s="4">
        <f>GDP!C33+INWARD!C33</f>
        <v>0</v>
      </c>
      <c r="D33" s="4">
        <f>GDP!D33+INWARD!D33</f>
        <v>16296</v>
      </c>
      <c r="E33" s="4">
        <f>GDP!E33+INWARD!E33</f>
        <v>10052</v>
      </c>
      <c r="F33" s="4">
        <f>GDP!F33+INWARD!F33</f>
        <v>57823</v>
      </c>
      <c r="G33" s="4">
        <f>GDP!G33+INWARD!G33</f>
        <v>31057</v>
      </c>
      <c r="H33" s="4">
        <f>GDP!H33+INWARD!H33</f>
        <v>41084</v>
      </c>
      <c r="I33" s="4">
        <f>GDP!I33+INWARD!I33</f>
        <v>222942</v>
      </c>
      <c r="J33" s="4">
        <f>GDP!J33+INWARD!J33</f>
        <v>115550</v>
      </c>
      <c r="K33" s="4">
        <f>GDP!K33+INWARD!K33</f>
        <v>0</v>
      </c>
      <c r="L33" s="4">
        <f>GDP!L33+INWARD!L33</f>
        <v>32135</v>
      </c>
      <c r="M33" s="4">
        <f>GDP!M33+INWARD!M33</f>
        <v>14204</v>
      </c>
      <c r="N33" s="4">
        <f>GDP!N33+INWARD!N33</f>
        <v>34318</v>
      </c>
      <c r="O33" s="4">
        <f>GDP!O33+INWARD!O33</f>
        <v>0</v>
      </c>
      <c r="P33" s="4">
        <f>GDP!P33+INWARD!P33</f>
        <v>16393</v>
      </c>
      <c r="Q33" s="5">
        <f t="shared" si="1"/>
        <v>591854</v>
      </c>
      <c r="R33" s="143">
        <f t="shared" si="0"/>
        <v>0.45870435484623745</v>
      </c>
      <c r="S33" s="6"/>
    </row>
    <row r="34" spans="2:19" ht="32.25" customHeight="1" x14ac:dyDescent="0.3">
      <c r="B34" s="9" t="s">
        <v>142</v>
      </c>
      <c r="C34" s="4">
        <f>GDP!C34+INWARD!C34</f>
        <v>0</v>
      </c>
      <c r="D34" s="4">
        <f>GDP!D34+INWARD!D34</f>
        <v>10793</v>
      </c>
      <c r="E34" s="4">
        <f>GDP!E34+INWARD!E34</f>
        <v>3769</v>
      </c>
      <c r="F34" s="4">
        <f>GDP!F34+INWARD!F34</f>
        <v>23394</v>
      </c>
      <c r="G34" s="4">
        <f>GDP!G34+INWARD!G34</f>
        <v>39031</v>
      </c>
      <c r="H34" s="4">
        <f>GDP!H34+INWARD!H34</f>
        <v>29471</v>
      </c>
      <c r="I34" s="4">
        <f>GDP!I34+INWARD!I34</f>
        <v>431430</v>
      </c>
      <c r="J34" s="4">
        <f>GDP!J34+INWARD!J34</f>
        <v>418602</v>
      </c>
      <c r="K34" s="4">
        <f>GDP!K34+INWARD!K34</f>
        <v>0</v>
      </c>
      <c r="L34" s="4">
        <f>GDP!L34+INWARD!L34</f>
        <v>115718</v>
      </c>
      <c r="M34" s="4">
        <f>GDP!M34+INWARD!M34</f>
        <v>13239</v>
      </c>
      <c r="N34" s="4">
        <f>GDP!N34+INWARD!N34</f>
        <v>52994</v>
      </c>
      <c r="O34" s="4">
        <f>GDP!O34+INWARD!O34</f>
        <v>4531116</v>
      </c>
      <c r="P34" s="4">
        <f>GDP!P34+INWARD!P34</f>
        <v>32135</v>
      </c>
      <c r="Q34" s="5">
        <f t="shared" si="1"/>
        <v>5701692</v>
      </c>
      <c r="R34" s="143">
        <f t="shared" si="0"/>
        <v>4.4189799349027856</v>
      </c>
      <c r="S34" s="6"/>
    </row>
    <row r="35" spans="2:19" ht="32.25" customHeight="1" x14ac:dyDescent="0.3">
      <c r="B35" s="9" t="s">
        <v>143</v>
      </c>
      <c r="C35" s="4">
        <f>GDP!C35+INWARD!C35</f>
        <v>0</v>
      </c>
      <c r="D35" s="4">
        <f>GDP!D35+INWARD!D35</f>
        <v>221237</v>
      </c>
      <c r="E35" s="4">
        <f>GDP!E35+INWARD!E35</f>
        <v>22111</v>
      </c>
      <c r="F35" s="4">
        <f>GDP!F35+INWARD!F35</f>
        <v>201223</v>
      </c>
      <c r="G35" s="4">
        <f>GDP!G35+INWARD!G35</f>
        <v>42469</v>
      </c>
      <c r="H35" s="4">
        <f>GDP!H35+INWARD!H35</f>
        <v>38325</v>
      </c>
      <c r="I35" s="4">
        <f>GDP!I35+INWARD!I35</f>
        <v>488369</v>
      </c>
      <c r="J35" s="4">
        <f>GDP!J35+INWARD!J35</f>
        <v>186318</v>
      </c>
      <c r="K35" s="4">
        <f>GDP!K35+INWARD!K35</f>
        <v>0</v>
      </c>
      <c r="L35" s="4">
        <f>GDP!L35+INWARD!L35</f>
        <v>36657</v>
      </c>
      <c r="M35" s="4">
        <f>GDP!M35+INWARD!M35</f>
        <v>32346</v>
      </c>
      <c r="N35" s="4">
        <f>GDP!N35+INWARD!N35</f>
        <v>82430</v>
      </c>
      <c r="O35" s="4">
        <f>GDP!O35+INWARD!O35</f>
        <v>878269</v>
      </c>
      <c r="P35" s="4">
        <f>GDP!P35+INWARD!P35</f>
        <v>303201</v>
      </c>
      <c r="Q35" s="5">
        <f t="shared" si="1"/>
        <v>2532955</v>
      </c>
      <c r="R35" s="143">
        <f t="shared" si="0"/>
        <v>1.9631150404146147</v>
      </c>
      <c r="S35" s="6"/>
    </row>
    <row r="36" spans="2:19" ht="32.25" customHeight="1" x14ac:dyDescent="0.3">
      <c r="B36" s="9" t="s">
        <v>158</v>
      </c>
      <c r="C36" s="4">
        <f>GDP!C36+INWARD!C36</f>
        <v>0</v>
      </c>
      <c r="D36" s="4">
        <f>GDP!D36+INWARD!D36</f>
        <v>30528</v>
      </c>
      <c r="E36" s="4">
        <f>GDP!E36+INWARD!E36</f>
        <v>62637</v>
      </c>
      <c r="F36" s="4">
        <f>GDP!F36+INWARD!F36</f>
        <v>137903</v>
      </c>
      <c r="G36" s="4">
        <f>GDP!G36+INWARD!G36</f>
        <v>92144</v>
      </c>
      <c r="H36" s="4">
        <f>GDP!H36+INWARD!H36</f>
        <v>28515</v>
      </c>
      <c r="I36" s="4">
        <f>GDP!I36+INWARD!I36</f>
        <v>490232</v>
      </c>
      <c r="J36" s="4">
        <f>GDP!J36+INWARD!J36</f>
        <v>374584</v>
      </c>
      <c r="K36" s="4">
        <f>GDP!K36+INWARD!K36</f>
        <v>130806</v>
      </c>
      <c r="L36" s="4">
        <f>GDP!L36+INWARD!L36</f>
        <v>17439</v>
      </c>
      <c r="M36" s="4">
        <f>GDP!M36+INWARD!M36</f>
        <v>78559</v>
      </c>
      <c r="N36" s="4">
        <f>GDP!N36+INWARD!N36</f>
        <v>71345</v>
      </c>
      <c r="O36" s="4">
        <f>GDP!O36+INWARD!O36</f>
        <v>644450</v>
      </c>
      <c r="P36" s="4">
        <f>GDP!P36+INWARD!P36</f>
        <v>43820</v>
      </c>
      <c r="Q36" s="5">
        <f t="shared" si="1"/>
        <v>2202962</v>
      </c>
      <c r="R36" s="143">
        <f t="shared" si="0"/>
        <v>1.7073607054455608</v>
      </c>
      <c r="S36" s="6"/>
    </row>
    <row r="37" spans="2:19" ht="32.25" customHeight="1" x14ac:dyDescent="0.3">
      <c r="B37" s="9" t="s">
        <v>38</v>
      </c>
      <c r="C37" s="4">
        <f>GDP!C37+INWARD!C37</f>
        <v>0</v>
      </c>
      <c r="D37" s="4">
        <f>GDP!D37+INWARD!D37</f>
        <v>25910</v>
      </c>
      <c r="E37" s="4">
        <f>GDP!E37+INWARD!E37</f>
        <v>7540</v>
      </c>
      <c r="F37" s="4">
        <f>GDP!F37+INWARD!F37</f>
        <v>44849</v>
      </c>
      <c r="G37" s="4">
        <f>GDP!G37+INWARD!G37</f>
        <v>9329</v>
      </c>
      <c r="H37" s="4">
        <f>GDP!H37+INWARD!H37</f>
        <v>10502</v>
      </c>
      <c r="I37" s="4">
        <f>GDP!I37+INWARD!I37</f>
        <v>207251</v>
      </c>
      <c r="J37" s="4">
        <f>GDP!J37+INWARD!J37</f>
        <v>219553</v>
      </c>
      <c r="K37" s="4">
        <f>GDP!K37+INWARD!K37</f>
        <v>0</v>
      </c>
      <c r="L37" s="4">
        <f>GDP!L37+INWARD!L37</f>
        <v>7340</v>
      </c>
      <c r="M37" s="4">
        <f>GDP!M37+INWARD!M37</f>
        <v>48124</v>
      </c>
      <c r="N37" s="4">
        <f>GDP!N37+INWARD!N37</f>
        <v>45810</v>
      </c>
      <c r="O37" s="4">
        <f>GDP!O37+INWARD!O37</f>
        <v>84280</v>
      </c>
      <c r="P37" s="4">
        <f>GDP!P37+INWARD!P37</f>
        <v>255627</v>
      </c>
      <c r="Q37" s="5">
        <f t="shared" si="1"/>
        <v>966115</v>
      </c>
      <c r="R37" s="143">
        <f t="shared" si="0"/>
        <v>0.74876769909854912</v>
      </c>
      <c r="S37" s="6"/>
    </row>
    <row r="38" spans="2:19" ht="32.25" customHeight="1" x14ac:dyDescent="0.3">
      <c r="B38" s="9" t="s">
        <v>39</v>
      </c>
      <c r="C38" s="4">
        <f>GDP!C38+INWARD!C38</f>
        <v>0</v>
      </c>
      <c r="D38" s="4">
        <f>GDP!D38+INWARD!D38</f>
        <v>67470</v>
      </c>
      <c r="E38" s="4">
        <f>GDP!E38+INWARD!E38</f>
        <v>43786</v>
      </c>
      <c r="F38" s="4">
        <f>GDP!F38+INWARD!F38</f>
        <v>281135</v>
      </c>
      <c r="G38" s="4">
        <f>GDP!G38+INWARD!G38</f>
        <v>18572</v>
      </c>
      <c r="H38" s="4">
        <f>GDP!H38+INWARD!H38</f>
        <v>147475</v>
      </c>
      <c r="I38" s="4">
        <f>GDP!I38+INWARD!I38</f>
        <v>168882</v>
      </c>
      <c r="J38" s="4">
        <f>GDP!J38+INWARD!J38</f>
        <v>107905</v>
      </c>
      <c r="K38" s="4">
        <f>GDP!K38+INWARD!K38</f>
        <v>0</v>
      </c>
      <c r="L38" s="4">
        <f>GDP!L38+INWARD!L38</f>
        <v>14009</v>
      </c>
      <c r="M38" s="4">
        <f>GDP!M38+INWARD!M38</f>
        <v>110763</v>
      </c>
      <c r="N38" s="4">
        <f>GDP!N38+INWARD!N38</f>
        <v>175335</v>
      </c>
      <c r="O38" s="4">
        <f>GDP!O38+INWARD!O38</f>
        <v>7975</v>
      </c>
      <c r="P38" s="4">
        <f>GDP!P38+INWARD!P38</f>
        <v>30896</v>
      </c>
      <c r="Q38" s="5">
        <f t="shared" si="1"/>
        <v>1174203</v>
      </c>
      <c r="R38" s="143">
        <f t="shared" si="0"/>
        <v>0.91004205356982737</v>
      </c>
      <c r="S38" s="6"/>
    </row>
    <row r="39" spans="2:19" ht="32.25" customHeight="1" x14ac:dyDescent="0.3">
      <c r="B39" s="9" t="s">
        <v>40</v>
      </c>
      <c r="C39" s="4">
        <f>GDP!C39+INWARD!C39</f>
        <v>0</v>
      </c>
      <c r="D39" s="4">
        <f>GDP!D39+INWARD!D39</f>
        <v>15246</v>
      </c>
      <c r="E39" s="4">
        <f>GDP!E39+INWARD!E39</f>
        <v>30994</v>
      </c>
      <c r="F39" s="4">
        <f>GDP!F39+INWARD!F39</f>
        <v>64709</v>
      </c>
      <c r="G39" s="4">
        <f>GDP!G39+INWARD!G39</f>
        <v>12841</v>
      </c>
      <c r="H39" s="4">
        <f>GDP!H39+INWARD!H39</f>
        <v>27490</v>
      </c>
      <c r="I39" s="4">
        <f>GDP!I39+INWARD!I39</f>
        <v>525442</v>
      </c>
      <c r="J39" s="4">
        <f>GDP!J39+INWARD!J39</f>
        <v>362839</v>
      </c>
      <c r="K39" s="4">
        <f>GDP!K39+INWARD!K39</f>
        <v>0</v>
      </c>
      <c r="L39" s="4">
        <f>GDP!L39+INWARD!L39</f>
        <v>29806</v>
      </c>
      <c r="M39" s="4">
        <f>GDP!M39+INWARD!M39</f>
        <v>38071</v>
      </c>
      <c r="N39" s="4">
        <f>GDP!N39+INWARD!N39</f>
        <v>109345</v>
      </c>
      <c r="O39" s="4">
        <f>GDP!O39+INWARD!O39</f>
        <v>32795</v>
      </c>
      <c r="P39" s="4">
        <f>GDP!P39+INWARD!P39</f>
        <v>986</v>
      </c>
      <c r="Q39" s="5">
        <f t="shared" si="1"/>
        <v>1250564</v>
      </c>
      <c r="R39" s="143">
        <f t="shared" si="0"/>
        <v>0.96922408704499774</v>
      </c>
      <c r="S39" s="6"/>
    </row>
    <row r="40" spans="2:19" ht="32.25" customHeight="1" x14ac:dyDescent="0.3">
      <c r="B40" s="9" t="s">
        <v>41</v>
      </c>
      <c r="C40" s="4">
        <f>GDP!C40+INWARD!C40</f>
        <v>0</v>
      </c>
      <c r="D40" s="4">
        <f>GDP!D40+INWARD!D40</f>
        <v>19567</v>
      </c>
      <c r="E40" s="4">
        <f>GDP!E40+INWARD!E40</f>
        <v>3686</v>
      </c>
      <c r="F40" s="4">
        <f>GDP!F40+INWARD!F40</f>
        <v>49203</v>
      </c>
      <c r="G40" s="4">
        <f>GDP!G40+INWARD!G40</f>
        <v>4287</v>
      </c>
      <c r="H40" s="4">
        <f>GDP!H40+INWARD!H40</f>
        <v>1220</v>
      </c>
      <c r="I40" s="4">
        <f>GDP!I40+INWARD!I40</f>
        <v>646216</v>
      </c>
      <c r="J40" s="4">
        <f>GDP!J40+INWARD!J40</f>
        <v>447059</v>
      </c>
      <c r="K40" s="4">
        <f>GDP!K40+INWARD!K40</f>
        <v>0</v>
      </c>
      <c r="L40" s="4">
        <f>GDP!L40+INWARD!L40</f>
        <v>9594</v>
      </c>
      <c r="M40" s="4">
        <f>GDP!M40+INWARD!M40</f>
        <v>4638</v>
      </c>
      <c r="N40" s="4">
        <f>GDP!N40+INWARD!N40</f>
        <v>21220</v>
      </c>
      <c r="O40" s="4">
        <f>GDP!O40+INWARD!O40</f>
        <v>0</v>
      </c>
      <c r="P40" s="4">
        <f>GDP!P40+INWARD!P40</f>
        <v>50945</v>
      </c>
      <c r="Q40" s="5">
        <f t="shared" si="1"/>
        <v>1257635</v>
      </c>
      <c r="R40" s="143">
        <f t="shared" si="0"/>
        <v>0.97470432117895278</v>
      </c>
      <c r="S40" s="6"/>
    </row>
    <row r="41" spans="2:19" ht="32.25" customHeight="1" x14ac:dyDescent="0.3">
      <c r="B41" s="9" t="s">
        <v>42</v>
      </c>
      <c r="C41" s="4">
        <f>GDP!C41+INWARD!C41</f>
        <v>0</v>
      </c>
      <c r="D41" s="4">
        <f>GDP!D41+INWARD!D41</f>
        <v>11135</v>
      </c>
      <c r="E41" s="4">
        <f>GDP!E41+INWARD!E41</f>
        <v>706</v>
      </c>
      <c r="F41" s="4">
        <f>GDP!F41+INWARD!F41</f>
        <v>-13838</v>
      </c>
      <c r="G41" s="4">
        <f>GDP!G41+INWARD!G41</f>
        <v>3007</v>
      </c>
      <c r="H41" s="4">
        <f>GDP!H41+INWARD!H41</f>
        <v>4298</v>
      </c>
      <c r="I41" s="4">
        <f>GDP!I41+INWARD!I41</f>
        <v>184024</v>
      </c>
      <c r="J41" s="4">
        <f>GDP!J41+INWARD!J41</f>
        <v>79822</v>
      </c>
      <c r="K41" s="4">
        <f>GDP!K41+INWARD!K41</f>
        <v>25565</v>
      </c>
      <c r="L41" s="4">
        <f>GDP!L41+INWARD!L41</f>
        <v>3271</v>
      </c>
      <c r="M41" s="4">
        <f>GDP!M41+INWARD!M41</f>
        <v>6926</v>
      </c>
      <c r="N41" s="4">
        <f>GDP!N41+INWARD!N41</f>
        <v>-9658</v>
      </c>
      <c r="O41" s="4">
        <f>GDP!O41+INWARD!O41</f>
        <v>240372</v>
      </c>
      <c r="P41" s="4">
        <f>GDP!P41+INWARD!P41</f>
        <v>10469</v>
      </c>
      <c r="Q41" s="5">
        <f t="shared" si="1"/>
        <v>546099</v>
      </c>
      <c r="R41" s="143">
        <f t="shared" si="0"/>
        <v>0.42324287658303472</v>
      </c>
      <c r="S41" s="6"/>
    </row>
    <row r="42" spans="2:19" ht="32.25" customHeight="1" x14ac:dyDescent="0.3">
      <c r="B42" s="9" t="s">
        <v>43</v>
      </c>
      <c r="C42" s="4">
        <f>GDP!C42+INWARD!C42</f>
        <v>84676</v>
      </c>
      <c r="D42" s="4">
        <f>GDP!D42+INWARD!D42</f>
        <v>149818</v>
      </c>
      <c r="E42" s="4">
        <f>GDP!E42+INWARD!E42</f>
        <v>114442</v>
      </c>
      <c r="F42" s="4">
        <f>GDP!F42+INWARD!F42</f>
        <v>651558</v>
      </c>
      <c r="G42" s="4">
        <f>GDP!G42+INWARD!G42</f>
        <v>107877</v>
      </c>
      <c r="H42" s="4">
        <f>GDP!H42+INWARD!H42</f>
        <v>121036</v>
      </c>
      <c r="I42" s="4">
        <f>GDP!I42+INWARD!I42</f>
        <v>1225871</v>
      </c>
      <c r="J42" s="4">
        <f>GDP!J42+INWARD!J42</f>
        <v>979954</v>
      </c>
      <c r="K42" s="4">
        <f>GDP!K42+INWARD!K42</f>
        <v>0</v>
      </c>
      <c r="L42" s="4">
        <f>GDP!L42+INWARD!L42</f>
        <v>106088</v>
      </c>
      <c r="M42" s="4">
        <f>GDP!M42+INWARD!M42</f>
        <v>278042</v>
      </c>
      <c r="N42" s="4">
        <f>GDP!N42+INWARD!N42</f>
        <v>242071</v>
      </c>
      <c r="O42" s="4">
        <f>GDP!O42+INWARD!O42</f>
        <v>4976295</v>
      </c>
      <c r="P42" s="4">
        <f>GDP!P42+INWARD!P42</f>
        <v>217618</v>
      </c>
      <c r="Q42" s="5">
        <f t="shared" si="1"/>
        <v>9255346</v>
      </c>
      <c r="R42" s="143">
        <f t="shared" si="0"/>
        <v>7.1731668888082272</v>
      </c>
      <c r="S42" s="6"/>
    </row>
    <row r="43" spans="2:19" ht="32.25" customHeight="1" x14ac:dyDescent="0.3">
      <c r="B43" s="9" t="s">
        <v>44</v>
      </c>
      <c r="C43" s="4">
        <f>GDP!C43+INWARD!C43</f>
        <v>0</v>
      </c>
      <c r="D43" s="4">
        <f>GDP!D43+INWARD!D43</f>
        <v>0</v>
      </c>
      <c r="E43" s="4">
        <f>GDP!E43+INWARD!E43</f>
        <v>0</v>
      </c>
      <c r="F43" s="4">
        <f>GDP!F43+INWARD!F43</f>
        <v>14</v>
      </c>
      <c r="G43" s="4">
        <f>GDP!G43+INWARD!G43</f>
        <v>5</v>
      </c>
      <c r="H43" s="4">
        <f>GDP!H43+INWARD!H43</f>
        <v>0</v>
      </c>
      <c r="I43" s="4">
        <f>GDP!I43+INWARD!I43</f>
        <v>391334</v>
      </c>
      <c r="J43" s="4">
        <f>GDP!J43+INWARD!J43</f>
        <v>223394</v>
      </c>
      <c r="K43" s="4">
        <f>GDP!K43+INWARD!K43</f>
        <v>676300</v>
      </c>
      <c r="L43" s="4">
        <f>GDP!L43+INWARD!L43</f>
        <v>44</v>
      </c>
      <c r="M43" s="4">
        <f>GDP!M43+INWARD!M43</f>
        <v>5</v>
      </c>
      <c r="N43" s="4">
        <f>GDP!N43+INWARD!N43</f>
        <v>78</v>
      </c>
      <c r="O43" s="4">
        <f>GDP!O43+INWARD!O43</f>
        <v>0</v>
      </c>
      <c r="P43" s="4">
        <f>GDP!P43+INWARD!P43</f>
        <v>18280</v>
      </c>
      <c r="Q43" s="5">
        <f t="shared" si="1"/>
        <v>1309454</v>
      </c>
      <c r="R43" s="143">
        <f t="shared" si="0"/>
        <v>1.0148655787927852</v>
      </c>
      <c r="S43" s="6"/>
    </row>
    <row r="44" spans="2:19" ht="32.25" customHeight="1" x14ac:dyDescent="0.25">
      <c r="B44" s="144" t="s">
        <v>45</v>
      </c>
      <c r="C44" s="79">
        <f>SUM(C7:C43)</f>
        <v>2183342</v>
      </c>
      <c r="D44" s="79">
        <f t="shared" ref="D44:R44" si="2">SUM(D7:D43)</f>
        <v>3841093</v>
      </c>
      <c r="E44" s="79">
        <f t="shared" si="2"/>
        <v>1600645</v>
      </c>
      <c r="F44" s="79">
        <f t="shared" si="2"/>
        <v>11290024</v>
      </c>
      <c r="G44" s="79">
        <f t="shared" si="2"/>
        <v>2732771</v>
      </c>
      <c r="H44" s="79">
        <f t="shared" si="2"/>
        <v>3508821</v>
      </c>
      <c r="I44" s="79">
        <f t="shared" si="2"/>
        <v>22625802</v>
      </c>
      <c r="J44" s="79">
        <f t="shared" si="2"/>
        <v>18331597</v>
      </c>
      <c r="K44" s="79">
        <f t="shared" si="2"/>
        <v>5310529</v>
      </c>
      <c r="L44" s="79">
        <f t="shared" si="2"/>
        <v>3181115</v>
      </c>
      <c r="M44" s="79">
        <f t="shared" si="2"/>
        <v>3871780</v>
      </c>
      <c r="N44" s="79">
        <f t="shared" si="2"/>
        <v>6453468</v>
      </c>
      <c r="O44" s="79">
        <f t="shared" si="2"/>
        <v>40286003</v>
      </c>
      <c r="P44" s="79">
        <f t="shared" si="2"/>
        <v>3810344</v>
      </c>
      <c r="Q44" s="79">
        <f>SUM(Q7:Q43)</f>
        <v>129027334</v>
      </c>
      <c r="R44" s="79">
        <f t="shared" si="2"/>
        <v>99.999999999999972</v>
      </c>
      <c r="S44" s="6"/>
    </row>
    <row r="45" spans="2:19" ht="32.25" customHeight="1" x14ac:dyDescent="0.25">
      <c r="B45" s="248" t="s">
        <v>46</v>
      </c>
      <c r="C45" s="249"/>
      <c r="D45" s="249"/>
      <c r="E45" s="249"/>
      <c r="F45" s="249"/>
      <c r="G45" s="249"/>
      <c r="H45" s="249"/>
      <c r="I45" s="249"/>
      <c r="J45" s="249"/>
      <c r="K45" s="249"/>
      <c r="L45" s="249"/>
      <c r="M45" s="249"/>
      <c r="N45" s="249"/>
      <c r="O45" s="249"/>
      <c r="P45" s="249"/>
      <c r="Q45" s="249"/>
      <c r="R45" s="250"/>
      <c r="S45" s="6"/>
    </row>
    <row r="46" spans="2:19" ht="32.25" customHeight="1" x14ac:dyDescent="0.3">
      <c r="B46" s="9" t="s">
        <v>47</v>
      </c>
      <c r="C46" s="4">
        <f>GDP!C46+INWARD!C46</f>
        <v>21284</v>
      </c>
      <c r="D46" s="4">
        <f>GDP!D46+INWARD!D46</f>
        <v>420006</v>
      </c>
      <c r="E46" s="4">
        <f>GDP!E46+INWARD!E46</f>
        <v>-857</v>
      </c>
      <c r="F46" s="4">
        <f>GDP!F46+INWARD!F46</f>
        <v>692707</v>
      </c>
      <c r="G46" s="4">
        <f>GDP!G46+INWARD!G46</f>
        <v>49976</v>
      </c>
      <c r="H46" s="4">
        <f>GDP!H46+INWARD!H46</f>
        <v>69994</v>
      </c>
      <c r="I46" s="4">
        <f>GDP!I46+INWARD!I46</f>
        <v>2010</v>
      </c>
      <c r="J46" s="4">
        <f>GDP!J46+INWARD!J46</f>
        <v>93490</v>
      </c>
      <c r="K46" s="4">
        <f>GDP!K46+INWARD!K46</f>
        <v>0</v>
      </c>
      <c r="L46" s="4">
        <f>GDP!L46+INWARD!L46</f>
        <v>12939</v>
      </c>
      <c r="M46" s="4">
        <f>GDP!M46+INWARD!M46</f>
        <v>0</v>
      </c>
      <c r="N46" s="4">
        <f>GDP!N46+INWARD!N46</f>
        <v>9887</v>
      </c>
      <c r="O46" s="4">
        <f>GDP!O46+INWARD!O46</f>
        <v>549669</v>
      </c>
      <c r="P46" s="4">
        <f>GDP!P46+INWARD!P46</f>
        <v>300640</v>
      </c>
      <c r="Q46" s="5">
        <f>SUM(C46:P46)</f>
        <v>2221745</v>
      </c>
      <c r="R46" s="145">
        <f>Q46/$Q$50*100</f>
        <v>12.589098493293866</v>
      </c>
      <c r="S46" s="6"/>
    </row>
    <row r="47" spans="2:19" ht="32.25" customHeight="1" x14ac:dyDescent="0.3">
      <c r="B47" s="9" t="s">
        <v>79</v>
      </c>
      <c r="C47" s="4">
        <f>GDP!C47+INWARD!C47</f>
        <v>1468</v>
      </c>
      <c r="D47" s="4">
        <f>GDP!D47+INWARD!D47</f>
        <v>208571</v>
      </c>
      <c r="E47" s="4">
        <f>GDP!E47+INWARD!E47</f>
        <v>0</v>
      </c>
      <c r="F47" s="4">
        <f>GDP!F47+INWARD!F47</f>
        <v>1203091</v>
      </c>
      <c r="G47" s="4">
        <f>GDP!G47+INWARD!G47</f>
        <v>8652</v>
      </c>
      <c r="H47" s="4">
        <f>GDP!H47+INWARD!H47</f>
        <v>175560</v>
      </c>
      <c r="I47" s="4">
        <f>GDP!I47+INWARD!I47</f>
        <v>0</v>
      </c>
      <c r="J47" s="4">
        <f>GDP!J47+INWARD!J47</f>
        <v>292214</v>
      </c>
      <c r="K47" s="4">
        <f>GDP!K47+INWARD!K47</f>
        <v>0</v>
      </c>
      <c r="L47" s="4">
        <f>GDP!L47+INWARD!L47</f>
        <v>23646</v>
      </c>
      <c r="M47" s="4">
        <f>GDP!M47+INWARD!M47</f>
        <v>0</v>
      </c>
      <c r="N47" s="4">
        <f>GDP!N47+INWARD!N47</f>
        <v>0</v>
      </c>
      <c r="O47" s="4">
        <f>GDP!O47+INWARD!O47</f>
        <v>584763</v>
      </c>
      <c r="P47" s="4">
        <f>GDP!P47+INWARD!P47</f>
        <v>386771</v>
      </c>
      <c r="Q47" s="5">
        <f t="shared" ref="Q47:Q49" si="3">SUM(C47:P47)</f>
        <v>2884736</v>
      </c>
      <c r="R47" s="145">
        <f>Q47/$Q$50*100</f>
        <v>16.345811797101184</v>
      </c>
      <c r="S47" s="6"/>
    </row>
    <row r="48" spans="2:19" ht="32.25" customHeight="1" x14ac:dyDescent="0.3">
      <c r="B48" s="9" t="s">
        <v>314</v>
      </c>
      <c r="C48" s="4">
        <f>GDP!C48+INWARD!C48</f>
        <v>1102</v>
      </c>
      <c r="D48" s="4">
        <f>GDP!D48+INWARD!D48</f>
        <v>55918</v>
      </c>
      <c r="E48" s="4">
        <f>GDP!E48+INWARD!E48</f>
        <v>22613</v>
      </c>
      <c r="F48" s="4">
        <f>GDP!F48+INWARD!F48</f>
        <v>165830</v>
      </c>
      <c r="G48" s="4">
        <f>GDP!G48+INWARD!G48</f>
        <v>5997</v>
      </c>
      <c r="H48" s="4">
        <f>GDP!H48+INWARD!H48</f>
        <v>12368</v>
      </c>
      <c r="I48" s="4">
        <f>GDP!I48+INWARD!I48</f>
        <v>19946</v>
      </c>
      <c r="J48" s="4">
        <f>GDP!J48+INWARD!J48</f>
        <v>21608</v>
      </c>
      <c r="K48" s="4">
        <f>GDP!K48+INWARD!K48</f>
        <v>0</v>
      </c>
      <c r="L48" s="4">
        <f>GDP!L48+INWARD!L48</f>
        <v>4961</v>
      </c>
      <c r="M48" s="4">
        <f>GDP!M48+INWARD!M48</f>
        <v>31778</v>
      </c>
      <c r="N48" s="4">
        <f>GDP!N48+INWARD!N48</f>
        <v>43</v>
      </c>
      <c r="O48" s="4">
        <f>GDP!O48+INWARD!O48</f>
        <v>55539</v>
      </c>
      <c r="P48" s="4">
        <f>GDP!P48+INWARD!P48</f>
        <v>24030</v>
      </c>
      <c r="Q48" s="5">
        <f t="shared" ref="Q48" si="4">SUM(C48:P48)</f>
        <v>421733</v>
      </c>
      <c r="R48" s="145">
        <f>Q48/$Q$50*100</f>
        <v>2.3896704054120974</v>
      </c>
      <c r="S48" s="6"/>
    </row>
    <row r="49" spans="2:19" ht="32.25" customHeight="1" x14ac:dyDescent="0.3">
      <c r="B49" s="9" t="s">
        <v>48</v>
      </c>
      <c r="C49" s="4">
        <f>GDP!C49+INWARD!C49</f>
        <v>33889</v>
      </c>
      <c r="D49" s="4">
        <f>GDP!D49+INWARD!D49</f>
        <v>886312</v>
      </c>
      <c r="E49" s="4">
        <f>GDP!E49+INWARD!E49</f>
        <v>18045</v>
      </c>
      <c r="F49" s="4">
        <f>GDP!F49+INWARD!F49</f>
        <v>3356091</v>
      </c>
      <c r="G49" s="4">
        <f>GDP!G49+INWARD!G49</f>
        <v>162581</v>
      </c>
      <c r="H49" s="4">
        <f>GDP!H49+INWARD!H49</f>
        <v>497367</v>
      </c>
      <c r="I49" s="4">
        <f>GDP!I49+INWARD!I49</f>
        <v>12660</v>
      </c>
      <c r="J49" s="4">
        <f>GDP!J49+INWARD!J49</f>
        <v>712714</v>
      </c>
      <c r="K49" s="4">
        <f>GDP!K49+INWARD!K49</f>
        <v>0</v>
      </c>
      <c r="L49" s="4">
        <f>GDP!L49+INWARD!L49</f>
        <v>276564</v>
      </c>
      <c r="M49" s="4">
        <f>GDP!M49+INWARD!M49</f>
        <v>107483</v>
      </c>
      <c r="N49" s="4">
        <f>GDP!N49+INWARD!N49</f>
        <v>1450</v>
      </c>
      <c r="O49" s="4">
        <f>GDP!O49+INWARD!O49</f>
        <v>3024256</v>
      </c>
      <c r="P49" s="4">
        <f>GDP!P49+INWARD!P49</f>
        <v>3030540</v>
      </c>
      <c r="Q49" s="5">
        <f t="shared" si="3"/>
        <v>12119952</v>
      </c>
      <c r="R49" s="145">
        <f>Q49/$Q$50*100</f>
        <v>68.675419304192857</v>
      </c>
      <c r="S49" s="6"/>
    </row>
    <row r="50" spans="2:19" ht="32.25" customHeight="1" x14ac:dyDescent="0.25">
      <c r="B50" s="144" t="s">
        <v>217</v>
      </c>
      <c r="C50" s="79">
        <f>SUM(C46:C49)</f>
        <v>57743</v>
      </c>
      <c r="D50" s="79">
        <f t="shared" ref="D50:R50" si="5">SUM(D46:D49)</f>
        <v>1570807</v>
      </c>
      <c r="E50" s="79">
        <f t="shared" si="5"/>
        <v>39801</v>
      </c>
      <c r="F50" s="79">
        <f t="shared" si="5"/>
        <v>5417719</v>
      </c>
      <c r="G50" s="79">
        <f t="shared" si="5"/>
        <v>227206</v>
      </c>
      <c r="H50" s="79">
        <f t="shared" si="5"/>
        <v>755289</v>
      </c>
      <c r="I50" s="79">
        <f t="shared" si="5"/>
        <v>34616</v>
      </c>
      <c r="J50" s="79">
        <f t="shared" si="5"/>
        <v>1120026</v>
      </c>
      <c r="K50" s="79">
        <f t="shared" si="5"/>
        <v>0</v>
      </c>
      <c r="L50" s="79">
        <f t="shared" si="5"/>
        <v>318110</v>
      </c>
      <c r="M50" s="79">
        <f t="shared" si="5"/>
        <v>139261</v>
      </c>
      <c r="N50" s="79">
        <f t="shared" si="5"/>
        <v>11380</v>
      </c>
      <c r="O50" s="79">
        <f>SUM(O46:O49)</f>
        <v>4214227</v>
      </c>
      <c r="P50" s="79">
        <f t="shared" ref="P50:Q50" si="6">SUM(P46:P49)</f>
        <v>3741981</v>
      </c>
      <c r="Q50" s="79">
        <f t="shared" si="6"/>
        <v>17648166</v>
      </c>
      <c r="R50" s="146">
        <f t="shared" si="5"/>
        <v>100</v>
      </c>
      <c r="S50" s="6"/>
    </row>
    <row r="51" spans="2:19" ht="19.5" customHeight="1" x14ac:dyDescent="0.3">
      <c r="B51" s="251" t="s">
        <v>50</v>
      </c>
      <c r="C51" s="251"/>
      <c r="D51" s="251"/>
      <c r="E51" s="251"/>
      <c r="F51" s="251"/>
      <c r="G51" s="251"/>
      <c r="H51" s="251"/>
      <c r="I51" s="251"/>
      <c r="J51" s="251"/>
      <c r="K51" s="251"/>
      <c r="L51" s="251"/>
      <c r="M51" s="251"/>
      <c r="N51" s="251"/>
      <c r="O51" s="251"/>
      <c r="P51" s="251"/>
      <c r="Q51" s="251"/>
      <c r="R51" s="251"/>
      <c r="S51" s="6"/>
    </row>
    <row r="52" spans="2:19" ht="19.5" customHeight="1" x14ac:dyDescent="0.25">
      <c r="C52" s="136"/>
      <c r="D52" s="136"/>
      <c r="E52" s="136"/>
      <c r="F52" s="136"/>
      <c r="G52" s="136"/>
      <c r="H52" s="136"/>
      <c r="I52" s="136"/>
      <c r="J52" s="136"/>
      <c r="K52" s="136"/>
      <c r="L52" s="136"/>
      <c r="M52" s="136"/>
      <c r="N52" s="136"/>
      <c r="O52" s="136"/>
      <c r="P52" s="136"/>
      <c r="Q52" s="136"/>
      <c r="R52" s="136"/>
    </row>
  </sheetData>
  <sheetProtection algorithmName="SHA-512" hashValue="7d91OCWnFDi1rxrEoiypBHh/+fJPb+cs5pQcKSP7zFMhDXHqrFzIa/zFuo7qMf6Q1LPLzdpvdMnJBGm31DiTSw==" saltValue="17VpHThCFUAJ86V3Rp1M/A==" spinCount="100000" sheet="1" objects="1" scenarios="1"/>
  <mergeCells count="21">
    <mergeCell ref="B6:R6"/>
    <mergeCell ref="B45:R45"/>
    <mergeCell ref="B51:R51"/>
    <mergeCell ref="K4:K5"/>
    <mergeCell ref="L4:L5"/>
    <mergeCell ref="M4:M5"/>
    <mergeCell ref="N4:N5"/>
    <mergeCell ref="O4:O5"/>
    <mergeCell ref="P4:P5"/>
    <mergeCell ref="B3:R3"/>
    <mergeCell ref="B4:B5"/>
    <mergeCell ref="C4:C5"/>
    <mergeCell ref="D4:D5"/>
    <mergeCell ref="E4:E5"/>
    <mergeCell ref="F4:F5"/>
    <mergeCell ref="G4:G5"/>
    <mergeCell ref="H4:H5"/>
    <mergeCell ref="I4:I5"/>
    <mergeCell ref="J4:J5"/>
    <mergeCell ref="Q4:Q5"/>
    <mergeCell ref="R4:R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2:R51"/>
  <sheetViews>
    <sheetView showGridLines="0" zoomScale="80" zoomScaleNormal="80" workbookViewId="0">
      <selection activeCell="G55" sqref="G55"/>
    </sheetView>
  </sheetViews>
  <sheetFormatPr defaultColWidth="9.140625" defaultRowHeight="18" customHeight="1" x14ac:dyDescent="0.25"/>
  <cols>
    <col min="1" max="1" width="12.5703125" customWidth="1"/>
    <col min="2" max="2" width="43.28515625" customWidth="1"/>
    <col min="3" max="17" width="17.140625" customWidth="1"/>
    <col min="18" max="18" width="2" customWidth="1"/>
    <col min="19" max="19" width="9.140625" customWidth="1"/>
  </cols>
  <sheetData>
    <row r="2" spans="2:18" ht="18" customHeight="1" x14ac:dyDescent="0.25">
      <c r="B2" s="6"/>
      <c r="C2" s="6"/>
      <c r="D2" s="6"/>
      <c r="E2" s="6"/>
      <c r="F2" s="6"/>
      <c r="G2" s="6"/>
      <c r="H2" s="6"/>
      <c r="I2" s="6"/>
      <c r="J2" s="6"/>
      <c r="K2" s="6"/>
      <c r="L2" s="6"/>
      <c r="M2" s="6"/>
      <c r="N2" s="6"/>
      <c r="O2" s="6"/>
      <c r="P2" s="6"/>
      <c r="Q2" s="6"/>
      <c r="R2" s="6"/>
    </row>
    <row r="3" spans="2:18" ht="21.75" customHeight="1" x14ac:dyDescent="0.25">
      <c r="B3" s="252" t="s">
        <v>271</v>
      </c>
      <c r="C3" s="253"/>
      <c r="D3" s="253"/>
      <c r="E3" s="253"/>
      <c r="F3" s="253"/>
      <c r="G3" s="253"/>
      <c r="H3" s="253"/>
      <c r="I3" s="253"/>
      <c r="J3" s="253"/>
      <c r="K3" s="253"/>
      <c r="L3" s="253"/>
      <c r="M3" s="253"/>
      <c r="N3" s="253"/>
      <c r="O3" s="253"/>
      <c r="P3" s="253"/>
      <c r="Q3" s="254"/>
      <c r="R3" s="6"/>
    </row>
    <row r="4" spans="2:18" ht="18" customHeight="1" x14ac:dyDescent="0.25">
      <c r="B4" s="245" t="s">
        <v>0</v>
      </c>
      <c r="C4" s="255" t="s">
        <v>202</v>
      </c>
      <c r="D4" s="255" t="s">
        <v>203</v>
      </c>
      <c r="E4" s="255" t="s">
        <v>204</v>
      </c>
      <c r="F4" s="255" t="s">
        <v>205</v>
      </c>
      <c r="G4" s="255" t="s">
        <v>206</v>
      </c>
      <c r="H4" s="255" t="s">
        <v>207</v>
      </c>
      <c r="I4" s="255" t="s">
        <v>208</v>
      </c>
      <c r="J4" s="255" t="s">
        <v>209</v>
      </c>
      <c r="K4" s="246" t="s">
        <v>210</v>
      </c>
      <c r="L4" s="246" t="s">
        <v>211</v>
      </c>
      <c r="M4" s="246" t="s">
        <v>212</v>
      </c>
      <c r="N4" s="246" t="s">
        <v>213</v>
      </c>
      <c r="O4" s="246" t="s">
        <v>214</v>
      </c>
      <c r="P4" s="255" t="s">
        <v>215</v>
      </c>
      <c r="Q4" s="246" t="s">
        <v>216</v>
      </c>
      <c r="R4" s="6"/>
    </row>
    <row r="5" spans="2:18" ht="18" customHeight="1" x14ac:dyDescent="0.25">
      <c r="B5" s="245"/>
      <c r="C5" s="255"/>
      <c r="D5" s="255"/>
      <c r="E5" s="255"/>
      <c r="F5" s="255"/>
      <c r="G5" s="255"/>
      <c r="H5" s="255"/>
      <c r="I5" s="255"/>
      <c r="J5" s="255"/>
      <c r="K5" s="246"/>
      <c r="L5" s="246"/>
      <c r="M5" s="246"/>
      <c r="N5" s="246"/>
      <c r="O5" s="246"/>
      <c r="P5" s="255"/>
      <c r="Q5" s="246"/>
      <c r="R5" s="6"/>
    </row>
    <row r="6" spans="2:18" ht="25.5" customHeight="1" x14ac:dyDescent="0.25">
      <c r="B6" s="248" t="s">
        <v>16</v>
      </c>
      <c r="C6" s="249"/>
      <c r="D6" s="249"/>
      <c r="E6" s="249"/>
      <c r="F6" s="249"/>
      <c r="G6" s="249"/>
      <c r="H6" s="249"/>
      <c r="I6" s="249"/>
      <c r="J6" s="249"/>
      <c r="K6" s="249"/>
      <c r="L6" s="249"/>
      <c r="M6" s="249"/>
      <c r="N6" s="249"/>
      <c r="O6" s="249"/>
      <c r="P6" s="249"/>
      <c r="Q6" s="250"/>
      <c r="R6" s="6"/>
    </row>
    <row r="7" spans="2:18" ht="25.5" customHeight="1" x14ac:dyDescent="0.3">
      <c r="B7" s="147" t="s">
        <v>17</v>
      </c>
      <c r="C7" s="148">
        <f>IFERROR('APPENDIX 13'!C7/'APPENDIX 13'!C$44*100,"")</f>
        <v>0</v>
      </c>
      <c r="D7" s="148">
        <f>IFERROR('APPENDIX 13'!D7/'APPENDIX 13'!D$44*100,"")</f>
        <v>4.9465087150974999E-3</v>
      </c>
      <c r="E7" s="148">
        <f>IFERROR('APPENDIX 13'!E7/'APPENDIX 13'!E$44*100,"")</f>
        <v>8.7777114850575863E-2</v>
      </c>
      <c r="F7" s="148">
        <f>IFERROR('APPENDIX 13'!F7/'APPENDIX 13'!F$44*100,"")</f>
        <v>1.3082345971983763E-2</v>
      </c>
      <c r="G7" s="148">
        <f>IFERROR('APPENDIX 13'!G7/'APPENDIX 13'!G$44*100,"")</f>
        <v>0.14439556040370746</v>
      </c>
      <c r="H7" s="148">
        <f>IFERROR('APPENDIX 13'!H7/'APPENDIX 13'!H$44*100,"")</f>
        <v>-3.8816457151846728E-2</v>
      </c>
      <c r="I7" s="148">
        <f>IFERROR('APPENDIX 13'!I7/'APPENDIX 13'!I$44*100,"")</f>
        <v>0</v>
      </c>
      <c r="J7" s="148">
        <f>IFERROR('APPENDIX 13'!J7/'APPENDIX 13'!J$44*100,"")</f>
        <v>0</v>
      </c>
      <c r="K7" s="148">
        <f>IFERROR('APPENDIX 13'!K7/'APPENDIX 13'!K$44*100,"")</f>
        <v>0</v>
      </c>
      <c r="L7" s="148">
        <f>IFERROR('APPENDIX 13'!L7/'APPENDIX 13'!L$44*100,"")</f>
        <v>1.0793070982972952</v>
      </c>
      <c r="M7" s="148">
        <f>IFERROR('APPENDIX 13'!M7/'APPENDIX 13'!M$44*100,"")</f>
        <v>4.6025342348997099E-2</v>
      </c>
      <c r="N7" s="148">
        <f>IFERROR('APPENDIX 13'!N7/'APPENDIX 13'!N$44*100,"")</f>
        <v>0.67338987347578083</v>
      </c>
      <c r="O7" s="148">
        <f>IFERROR('APPENDIX 13'!O7/'APPENDIX 13'!O$44*100,"")</f>
        <v>13.64801814665009</v>
      </c>
      <c r="P7" s="148">
        <f>IFERROR('APPENDIX 13'!P7/'APPENDIX 13'!P$44*100,"")</f>
        <v>0.66865353889307633</v>
      </c>
      <c r="Q7" s="149">
        <f>IFERROR('APPENDIX 13'!Q7/'APPENDIX 13'!Q$44*100,"")</f>
        <v>4.3471005918792365</v>
      </c>
      <c r="R7" s="6"/>
    </row>
    <row r="8" spans="2:18" ht="25.5" customHeight="1" x14ac:dyDescent="0.3">
      <c r="B8" s="58" t="s">
        <v>18</v>
      </c>
      <c r="C8" s="148">
        <f>IFERROR('APPENDIX 13'!C8/'APPENDIX 13'!C$44*100,"")</f>
        <v>0</v>
      </c>
      <c r="D8" s="148">
        <f>IFERROR('APPENDIX 13'!D8/'APPENDIX 13'!D$44*100,"")</f>
        <v>3.8564023313155915</v>
      </c>
      <c r="E8" s="148">
        <f>IFERROR('APPENDIX 13'!E8/'APPENDIX 13'!E$44*100,"")</f>
        <v>0.19929465934045337</v>
      </c>
      <c r="F8" s="148">
        <f>IFERROR('APPENDIX 13'!F8/'APPENDIX 13'!F$44*100,"")</f>
        <v>3.2677787044562527</v>
      </c>
      <c r="G8" s="148">
        <f>IFERROR('APPENDIX 13'!G8/'APPENDIX 13'!G$44*100,"")</f>
        <v>0.74803194266918083</v>
      </c>
      <c r="H8" s="148">
        <f>IFERROR('APPENDIX 13'!H8/'APPENDIX 13'!H$44*100,"")</f>
        <v>0.37263228873744203</v>
      </c>
      <c r="I8" s="148">
        <f>IFERROR('APPENDIX 13'!I8/'APPENDIX 13'!I$44*100,"")</f>
        <v>3.4113177513000421</v>
      </c>
      <c r="J8" s="148">
        <f>IFERROR('APPENDIX 13'!J8/'APPENDIX 13'!J$44*100,"")</f>
        <v>3.2507533304381497</v>
      </c>
      <c r="K8" s="148">
        <f>IFERROR('APPENDIX 13'!K8/'APPENDIX 13'!K$44*100,"")</f>
        <v>0</v>
      </c>
      <c r="L8" s="148">
        <f>IFERROR('APPENDIX 13'!L8/'APPENDIX 13'!L$44*100,"")</f>
        <v>2.08634393915341</v>
      </c>
      <c r="M8" s="148">
        <f>IFERROR('APPENDIX 13'!M8/'APPENDIX 13'!M$44*100,"")</f>
        <v>0.86810200992825004</v>
      </c>
      <c r="N8" s="148">
        <f>IFERROR('APPENDIX 13'!N8/'APPENDIX 13'!N$44*100,"")</f>
        <v>1.4534975613112207</v>
      </c>
      <c r="O8" s="148">
        <f>IFERROR('APPENDIX 13'!O8/'APPENDIX 13'!O$44*100,"")</f>
        <v>0</v>
      </c>
      <c r="P8" s="148">
        <f>IFERROR('APPENDIX 13'!P8/'APPENDIX 13'!P$44*100,"")</f>
        <v>1.678588599874447</v>
      </c>
      <c r="Q8" s="149">
        <f>IFERROR('APPENDIX 13'!Q8/'APPENDIX 13'!Q$44*100,"")</f>
        <v>1.6889925044874601</v>
      </c>
      <c r="R8" s="6"/>
    </row>
    <row r="9" spans="2:18" ht="25.5" customHeight="1" x14ac:dyDescent="0.3">
      <c r="B9" s="58" t="s">
        <v>19</v>
      </c>
      <c r="C9" s="148">
        <f>IFERROR('APPENDIX 13'!C9/'APPENDIX 13'!C$44*100,"")</f>
        <v>0.83775239976146654</v>
      </c>
      <c r="D9" s="148">
        <f>IFERROR('APPENDIX 13'!D9/'APPENDIX 13'!D$44*100,"")</f>
        <v>0.8616557839135891</v>
      </c>
      <c r="E9" s="148">
        <f>IFERROR('APPENDIX 13'!E9/'APPENDIX 13'!E$44*100,"")</f>
        <v>6.3869252707502291</v>
      </c>
      <c r="F9" s="148">
        <f>IFERROR('APPENDIX 13'!F9/'APPENDIX 13'!F$44*100,"")</f>
        <v>6.9041128699106391</v>
      </c>
      <c r="G9" s="148">
        <f>IFERROR('APPENDIX 13'!G9/'APPENDIX 13'!G$44*100,"")</f>
        <v>21.921851483347854</v>
      </c>
      <c r="H9" s="148">
        <f>IFERROR('APPENDIX 13'!H9/'APPENDIX 13'!H$44*100,"")</f>
        <v>1.3081032061766615</v>
      </c>
      <c r="I9" s="148">
        <f>IFERROR('APPENDIX 13'!I9/'APPENDIX 13'!I$44*100,"")</f>
        <v>4.1063384184127489</v>
      </c>
      <c r="J9" s="148">
        <f>IFERROR('APPENDIX 13'!J9/'APPENDIX 13'!J$44*100,"")</f>
        <v>1.1025226007314037</v>
      </c>
      <c r="K9" s="148">
        <f>IFERROR('APPENDIX 13'!K9/'APPENDIX 13'!K$44*100,"")</f>
        <v>0</v>
      </c>
      <c r="L9" s="148">
        <f>IFERROR('APPENDIX 13'!L9/'APPENDIX 13'!L$44*100,"")</f>
        <v>7.7123272814720627</v>
      </c>
      <c r="M9" s="148">
        <f>IFERROR('APPENDIX 13'!M9/'APPENDIX 13'!M$44*100,"")</f>
        <v>8.7653998935889952</v>
      </c>
      <c r="N9" s="148">
        <f>IFERROR('APPENDIX 13'!N9/'APPENDIX 13'!N$44*100,"")</f>
        <v>5.279796847214552</v>
      </c>
      <c r="O9" s="148">
        <f>IFERROR('APPENDIX 13'!O9/'APPENDIX 13'!O$44*100,"")</f>
        <v>0</v>
      </c>
      <c r="P9" s="148">
        <f>IFERROR('APPENDIX 13'!P9/'APPENDIX 13'!P$44*100,"")</f>
        <v>0</v>
      </c>
      <c r="Q9" s="149">
        <f>IFERROR('APPENDIX 13'!Q9/'APPENDIX 13'!Q$44*100,"")</f>
        <v>2.817012401418757</v>
      </c>
      <c r="R9" s="6"/>
    </row>
    <row r="10" spans="2:18" ht="25.5" customHeight="1" x14ac:dyDescent="0.3">
      <c r="B10" s="58" t="s">
        <v>145</v>
      </c>
      <c r="C10" s="148">
        <f>IFERROR('APPENDIX 13'!C10/'APPENDIX 13'!C$44*100,"")</f>
        <v>1.4520858390485778</v>
      </c>
      <c r="D10" s="148">
        <f>IFERROR('APPENDIX 13'!D10/'APPENDIX 13'!D$44*100,"")</f>
        <v>0.98552677584218873</v>
      </c>
      <c r="E10" s="148">
        <f>IFERROR('APPENDIX 13'!E10/'APPENDIX 13'!E$44*100,"")</f>
        <v>1.533381855439526</v>
      </c>
      <c r="F10" s="148">
        <f>IFERROR('APPENDIX 13'!F10/'APPENDIX 13'!F$44*100,"")</f>
        <v>0.9071282753694766</v>
      </c>
      <c r="G10" s="148">
        <f>IFERROR('APPENDIX 13'!G10/'APPENDIX 13'!G$44*100,"")</f>
        <v>3.8005745816242928</v>
      </c>
      <c r="H10" s="148">
        <f>IFERROR('APPENDIX 13'!H10/'APPENDIX 13'!H$44*100,"")</f>
        <v>2.5121543675211702</v>
      </c>
      <c r="I10" s="148">
        <f>IFERROR('APPENDIX 13'!I10/'APPENDIX 13'!I$44*100,"")</f>
        <v>0.52584655341720044</v>
      </c>
      <c r="J10" s="148">
        <f>IFERROR('APPENDIX 13'!J10/'APPENDIX 13'!J$44*100,"")</f>
        <v>0.44504033118336606</v>
      </c>
      <c r="K10" s="148">
        <f>IFERROR('APPENDIX 13'!K10/'APPENDIX 13'!K$44*100,"")</f>
        <v>0</v>
      </c>
      <c r="L10" s="148">
        <f>IFERROR('APPENDIX 13'!L10/'APPENDIX 13'!L$44*100,"")</f>
        <v>9.7387236865061469E-2</v>
      </c>
      <c r="M10" s="148">
        <f>IFERROR('APPENDIX 13'!M10/'APPENDIX 13'!M$44*100,"")</f>
        <v>0.48902571943653828</v>
      </c>
      <c r="N10" s="148">
        <f>IFERROR('APPENDIX 13'!N10/'APPENDIX 13'!N$44*100,"")</f>
        <v>0.84518897436231188</v>
      </c>
      <c r="O10" s="148">
        <f>IFERROR('APPENDIX 13'!O10/'APPENDIX 13'!O$44*100,"")</f>
        <v>8.0747648258875423E-3</v>
      </c>
      <c r="P10" s="148">
        <f>IFERROR('APPENDIX 13'!P10/'APPENDIX 13'!P$44*100,"")</f>
        <v>0.9170563077769357</v>
      </c>
      <c r="Q10" s="149">
        <f>IFERROR('APPENDIX 13'!Q10/'APPENDIX 13'!Q$44*100,"")</f>
        <v>0.54551076750915428</v>
      </c>
      <c r="R10" s="6"/>
    </row>
    <row r="11" spans="2:18" ht="25.5" customHeight="1" x14ac:dyDescent="0.3">
      <c r="B11" s="58" t="s">
        <v>20</v>
      </c>
      <c r="C11" s="148">
        <f>IFERROR('APPENDIX 13'!C11/'APPENDIX 13'!C$44*100,"")</f>
        <v>1.6150928255857306</v>
      </c>
      <c r="D11" s="148">
        <f>IFERROR('APPENDIX 13'!D11/'APPENDIX 13'!D$44*100,"")</f>
        <v>4.3189008961772082</v>
      </c>
      <c r="E11" s="148">
        <f>IFERROR('APPENDIX 13'!E11/'APPENDIX 13'!E$44*100,"")</f>
        <v>5.2617538554770107</v>
      </c>
      <c r="F11" s="148">
        <f>IFERROR('APPENDIX 13'!F11/'APPENDIX 13'!F$44*100,"")</f>
        <v>6.506868364495948</v>
      </c>
      <c r="G11" s="148">
        <f>IFERROR('APPENDIX 13'!G11/'APPENDIX 13'!G$44*100,"")</f>
        <v>3.0962345545967813</v>
      </c>
      <c r="H11" s="148">
        <f>IFERROR('APPENDIX 13'!H11/'APPENDIX 13'!H$44*100,"")</f>
        <v>5.7487971030725138</v>
      </c>
      <c r="I11" s="148">
        <f>IFERROR('APPENDIX 13'!I11/'APPENDIX 13'!I$44*100,"")</f>
        <v>6.1194162310798976</v>
      </c>
      <c r="J11" s="148">
        <f>IFERROR('APPENDIX 13'!J11/'APPENDIX 13'!J$44*100,"")</f>
        <v>8.2458173174983074</v>
      </c>
      <c r="K11" s="148">
        <f>IFERROR('APPENDIX 13'!K11/'APPENDIX 13'!K$44*100,"")</f>
        <v>0</v>
      </c>
      <c r="L11" s="148">
        <f>IFERROR('APPENDIX 13'!L11/'APPENDIX 13'!L$44*100,"")</f>
        <v>5.9736601788995367</v>
      </c>
      <c r="M11" s="148">
        <f>IFERROR('APPENDIX 13'!M11/'APPENDIX 13'!M$44*100,"")</f>
        <v>5.7351140818951496</v>
      </c>
      <c r="N11" s="148">
        <f>IFERROR('APPENDIX 13'!N11/'APPENDIX 13'!N$44*100,"")</f>
        <v>9.8746286492781863</v>
      </c>
      <c r="O11" s="148">
        <f>IFERROR('APPENDIX 13'!O11/'APPENDIX 13'!O$44*100,"")</f>
        <v>10.021503001923522</v>
      </c>
      <c r="P11" s="148">
        <f>IFERROR('APPENDIX 13'!P11/'APPENDIX 13'!P$44*100,"")</f>
        <v>7.0832974660555577</v>
      </c>
      <c r="Q11" s="149">
        <f>IFERROR('APPENDIX 13'!Q11/'APPENDIX 13'!Q$44*100,"")</f>
        <v>7.408497644382857</v>
      </c>
      <c r="R11" s="6"/>
    </row>
    <row r="12" spans="2:18" ht="25.5" customHeight="1" x14ac:dyDescent="0.3">
      <c r="B12" s="58" t="s">
        <v>139</v>
      </c>
      <c r="C12" s="148">
        <f>IFERROR('APPENDIX 13'!C12/'APPENDIX 13'!C$44*100,"")</f>
        <v>0</v>
      </c>
      <c r="D12" s="148">
        <f>IFERROR('APPENDIX 13'!D12/'APPENDIX 13'!D$44*100,"")</f>
        <v>8.7494627180336426</v>
      </c>
      <c r="E12" s="148">
        <f>IFERROR('APPENDIX 13'!E12/'APPENDIX 13'!E$44*100,"")</f>
        <v>6.6989244960625252</v>
      </c>
      <c r="F12" s="148">
        <f>IFERROR('APPENDIX 13'!F12/'APPENDIX 13'!F$44*100,"")</f>
        <v>4.2495746687518112</v>
      </c>
      <c r="G12" s="148">
        <f>IFERROR('APPENDIX 13'!G12/'APPENDIX 13'!G$44*100,"")</f>
        <v>4.8271150418384856</v>
      </c>
      <c r="H12" s="148">
        <f>IFERROR('APPENDIX 13'!H12/'APPENDIX 13'!H$44*100,"")</f>
        <v>13.509552068914315</v>
      </c>
      <c r="I12" s="148">
        <f>IFERROR('APPENDIX 13'!I12/'APPENDIX 13'!I$44*100,"")</f>
        <v>5.9582639324785038</v>
      </c>
      <c r="J12" s="148">
        <f>IFERROR('APPENDIX 13'!J12/'APPENDIX 13'!J$44*100,"")</f>
        <v>6.6343646982856983</v>
      </c>
      <c r="K12" s="148">
        <f>IFERROR('APPENDIX 13'!K12/'APPENDIX 13'!K$44*100,"")</f>
        <v>0</v>
      </c>
      <c r="L12" s="148">
        <f>IFERROR('APPENDIX 13'!L12/'APPENDIX 13'!L$44*100,"")</f>
        <v>22.891501879058129</v>
      </c>
      <c r="M12" s="148">
        <f>IFERROR('APPENDIX 13'!M12/'APPENDIX 13'!M$44*100,"")</f>
        <v>5.1683721699063483</v>
      </c>
      <c r="N12" s="148">
        <f>IFERROR('APPENDIX 13'!N12/'APPENDIX 13'!N$44*100,"")</f>
        <v>3.4663222936876728</v>
      </c>
      <c r="O12" s="148">
        <f>IFERROR('APPENDIX 13'!O12/'APPENDIX 13'!O$44*100,"")</f>
        <v>5.0635378247874323</v>
      </c>
      <c r="P12" s="148">
        <f>IFERROR('APPENDIX 13'!P12/'APPENDIX 13'!P$44*100,"")</f>
        <v>20.039791682850684</v>
      </c>
      <c r="Q12" s="149">
        <f>IFERROR('APPENDIX 13'!Q12/'APPENDIX 13'!Q$44*100,"")</f>
        <v>6.2380596037115668</v>
      </c>
      <c r="R12" s="6"/>
    </row>
    <row r="13" spans="2:18" ht="25.5" customHeight="1" x14ac:dyDescent="0.3">
      <c r="B13" s="58" t="s">
        <v>21</v>
      </c>
      <c r="C13" s="148">
        <f>IFERROR('APPENDIX 13'!C13/'APPENDIX 13'!C$44*100,"")</f>
        <v>0</v>
      </c>
      <c r="D13" s="148">
        <f>IFERROR('APPENDIX 13'!D13/'APPENDIX 13'!D$44*100,"")</f>
        <v>5.819359229261047</v>
      </c>
      <c r="E13" s="148">
        <f>IFERROR('APPENDIX 13'!E13/'APPENDIX 13'!E$44*100,"")</f>
        <v>5.9600348609466804</v>
      </c>
      <c r="F13" s="148">
        <f>IFERROR('APPENDIX 13'!F13/'APPENDIX 13'!F$44*100,"")</f>
        <v>6.4762749840035774</v>
      </c>
      <c r="G13" s="148">
        <f>IFERROR('APPENDIX 13'!G13/'APPENDIX 13'!G$44*100,"")</f>
        <v>3.6104379035052694</v>
      </c>
      <c r="H13" s="148">
        <f>IFERROR('APPENDIX 13'!H13/'APPENDIX 13'!H$44*100,"")</f>
        <v>3.2216234455961135</v>
      </c>
      <c r="I13" s="148">
        <f>IFERROR('APPENDIX 13'!I13/'APPENDIX 13'!I$44*100,"")</f>
        <v>10.296806274535594</v>
      </c>
      <c r="J13" s="148">
        <f>IFERROR('APPENDIX 13'!J13/'APPENDIX 13'!J$44*100,"")</f>
        <v>13.151325550087098</v>
      </c>
      <c r="K13" s="148">
        <f>IFERROR('APPENDIX 13'!K13/'APPENDIX 13'!K$44*100,"")</f>
        <v>0</v>
      </c>
      <c r="L13" s="148">
        <f>IFERROR('APPENDIX 13'!L13/'APPENDIX 13'!L$44*100,"")</f>
        <v>8.737219496937394</v>
      </c>
      <c r="M13" s="148">
        <f>IFERROR('APPENDIX 13'!M13/'APPENDIX 13'!M$44*100,"")</f>
        <v>13.092401944325349</v>
      </c>
      <c r="N13" s="148">
        <f>IFERROR('APPENDIX 13'!N13/'APPENDIX 13'!N$44*100,"")</f>
        <v>5.7835415004769528</v>
      </c>
      <c r="O13" s="148">
        <f>IFERROR('APPENDIX 13'!O13/'APPENDIX 13'!O$44*100,"")</f>
        <v>7.1065972963363979</v>
      </c>
      <c r="P13" s="148">
        <f>IFERROR('APPENDIX 13'!P13/'APPENDIX 13'!P$44*100,"")</f>
        <v>4.8996101139424679</v>
      </c>
      <c r="Q13" s="149">
        <f>IFERROR('APPENDIX 13'!Q13/'APPENDIX 13'!Q$44*100,"")</f>
        <v>7.91315505286655</v>
      </c>
      <c r="R13" s="6"/>
    </row>
    <row r="14" spans="2:18" ht="25.5" customHeight="1" x14ac:dyDescent="0.3">
      <c r="B14" s="58" t="s">
        <v>22</v>
      </c>
      <c r="C14" s="148">
        <f>IFERROR('APPENDIX 13'!C14/'APPENDIX 13'!C$44*100,"")</f>
        <v>0</v>
      </c>
      <c r="D14" s="148">
        <f>IFERROR('APPENDIX 13'!D14/'APPENDIX 13'!D$44*100,"")</f>
        <v>0.40178667894789322</v>
      </c>
      <c r="E14" s="148">
        <f>IFERROR('APPENDIX 13'!E14/'APPENDIX 13'!E$44*100,"")</f>
        <v>0.3829706149708399</v>
      </c>
      <c r="F14" s="148">
        <f>IFERROR('APPENDIX 13'!F14/'APPENDIX 13'!F$44*100,"")</f>
        <v>0.30466719999886627</v>
      </c>
      <c r="G14" s="148">
        <f>IFERROR('APPENDIX 13'!G14/'APPENDIX 13'!G$44*100,"")</f>
        <v>0.16078917699287645</v>
      </c>
      <c r="H14" s="148">
        <f>IFERROR('APPENDIX 13'!H14/'APPENDIX 13'!H$44*100,"")</f>
        <v>1.7800566059083665</v>
      </c>
      <c r="I14" s="148">
        <f>IFERROR('APPENDIX 13'!I14/'APPENDIX 13'!I$44*100,"")</f>
        <v>0.42413082197042123</v>
      </c>
      <c r="J14" s="148">
        <f>IFERROR('APPENDIX 13'!J14/'APPENDIX 13'!J$44*100,"")</f>
        <v>0.22739426357670858</v>
      </c>
      <c r="K14" s="148">
        <f>IFERROR('APPENDIX 13'!K14/'APPENDIX 13'!K$44*100,"")</f>
        <v>0</v>
      </c>
      <c r="L14" s="148">
        <f>IFERROR('APPENDIX 13'!L14/'APPENDIX 13'!L$44*100,"")</f>
        <v>0.12105818242974554</v>
      </c>
      <c r="M14" s="148">
        <f>IFERROR('APPENDIX 13'!M14/'APPENDIX 13'!M$44*100,"")</f>
        <v>0.28945342968867033</v>
      </c>
      <c r="N14" s="148">
        <f>IFERROR('APPENDIX 13'!N14/'APPENDIX 13'!N$44*100,"")</f>
        <v>0.43043523265320288</v>
      </c>
      <c r="O14" s="148">
        <f>IFERROR('APPENDIX 13'!O14/'APPENDIX 13'!O$44*100,"")</f>
        <v>0</v>
      </c>
      <c r="P14" s="148">
        <f>IFERROR('APPENDIX 13'!P14/'APPENDIX 13'!P$44*100,"")</f>
        <v>-0.10854662991058026</v>
      </c>
      <c r="Q14" s="149">
        <f>IFERROR('APPENDIX 13'!Q14/'APPENDIX 13'!Q$44*100,"")</f>
        <v>0.23185862307284438</v>
      </c>
      <c r="R14" s="6"/>
    </row>
    <row r="15" spans="2:18" ht="25.5" customHeight="1" x14ac:dyDescent="0.3">
      <c r="B15" s="58" t="s">
        <v>23</v>
      </c>
      <c r="C15" s="148">
        <f>IFERROR('APPENDIX 13'!C15/'APPENDIX 13'!C$44*100,"")</f>
        <v>0</v>
      </c>
      <c r="D15" s="148">
        <f>IFERROR('APPENDIX 13'!D15/'APPENDIX 13'!D$44*100,"")</f>
        <v>0</v>
      </c>
      <c r="E15" s="148">
        <f>IFERROR('APPENDIX 13'!E15/'APPENDIX 13'!E$44*100,"")</f>
        <v>0</v>
      </c>
      <c r="F15" s="148">
        <f>IFERROR('APPENDIX 13'!F15/'APPENDIX 13'!F$44*100,"")</f>
        <v>0</v>
      </c>
      <c r="G15" s="148">
        <f>IFERROR('APPENDIX 13'!G15/'APPENDIX 13'!G$44*100,"")</f>
        <v>0</v>
      </c>
      <c r="H15" s="148">
        <f>IFERROR('APPENDIX 13'!H15/'APPENDIX 13'!H$44*100,"")</f>
        <v>0</v>
      </c>
      <c r="I15" s="148">
        <f>IFERROR('APPENDIX 13'!I15/'APPENDIX 13'!I$44*100,"")</f>
        <v>0.87947821694895045</v>
      </c>
      <c r="J15" s="148">
        <f>IFERROR('APPENDIX 13'!J15/'APPENDIX 13'!J$44*100,"")</f>
        <v>0.31807376084036759</v>
      </c>
      <c r="K15" s="148">
        <f>IFERROR('APPENDIX 13'!K15/'APPENDIX 13'!K$44*100,"")</f>
        <v>51.697053156098008</v>
      </c>
      <c r="L15" s="148">
        <f>IFERROR('APPENDIX 13'!L15/'APPENDIX 13'!L$44*100,"")</f>
        <v>0</v>
      </c>
      <c r="M15" s="148">
        <f>IFERROR('APPENDIX 13'!M15/'APPENDIX 13'!M$44*100,"")</f>
        <v>0</v>
      </c>
      <c r="N15" s="148">
        <f>IFERROR('APPENDIX 13'!N15/'APPENDIX 13'!N$44*100,"")</f>
        <v>0</v>
      </c>
      <c r="O15" s="148">
        <f>IFERROR('APPENDIX 13'!O15/'APPENDIX 13'!O$44*100,"")</f>
        <v>0</v>
      </c>
      <c r="P15" s="148">
        <f>IFERROR('APPENDIX 13'!P15/'APPENDIX 13'!P$44*100,"")</f>
        <v>0</v>
      </c>
      <c r="Q15" s="149">
        <f>IFERROR('APPENDIX 13'!Q15/'APPENDIX 13'!Q$44*100,"")</f>
        <v>2.3271689082562923</v>
      </c>
      <c r="R15" s="6"/>
    </row>
    <row r="16" spans="2:18" ht="25.5" customHeight="1" x14ac:dyDescent="0.3">
      <c r="B16" s="58" t="s">
        <v>24</v>
      </c>
      <c r="C16" s="148">
        <f>IFERROR('APPENDIX 13'!C16/'APPENDIX 13'!C$44*100,"")</f>
        <v>8.3283333531805823</v>
      </c>
      <c r="D16" s="148">
        <f>IFERROR('APPENDIX 13'!D16/'APPENDIX 13'!D$44*100,"")</f>
        <v>2.0800329489548939</v>
      </c>
      <c r="E16" s="148">
        <f>IFERROR('APPENDIX 13'!E16/'APPENDIX 13'!E$44*100,"")</f>
        <v>1.8163927666659376</v>
      </c>
      <c r="F16" s="148">
        <f>IFERROR('APPENDIX 13'!F16/'APPENDIX 13'!F$44*100,"")</f>
        <v>1.1785714538782202</v>
      </c>
      <c r="G16" s="148">
        <f>IFERROR('APPENDIX 13'!G16/'APPENDIX 13'!G$44*100,"")</f>
        <v>0.59975753548321464</v>
      </c>
      <c r="H16" s="148">
        <f>IFERROR('APPENDIX 13'!H16/'APPENDIX 13'!H$44*100,"")</f>
        <v>1.9273425461144924</v>
      </c>
      <c r="I16" s="148">
        <f>IFERROR('APPENDIX 13'!I16/'APPENDIX 13'!I$44*100,"")</f>
        <v>3.1329276195380831</v>
      </c>
      <c r="J16" s="148">
        <f>IFERROR('APPENDIX 13'!J16/'APPENDIX 13'!J$44*100,"")</f>
        <v>3.4815842831369244</v>
      </c>
      <c r="K16" s="148">
        <f>IFERROR('APPENDIX 13'!K16/'APPENDIX 13'!K$44*100,"")</f>
        <v>1.7371715699132799</v>
      </c>
      <c r="L16" s="148">
        <f>IFERROR('APPENDIX 13'!L16/'APPENDIX 13'!L$44*100,"")</f>
        <v>0.20191033647007417</v>
      </c>
      <c r="M16" s="148">
        <f>IFERROR('APPENDIX 13'!M16/'APPENDIX 13'!M$44*100,"")</f>
        <v>2.3169188331981672</v>
      </c>
      <c r="N16" s="148">
        <f>IFERROR('APPENDIX 13'!N16/'APPENDIX 13'!N$44*100,"")</f>
        <v>2.8982091489413131</v>
      </c>
      <c r="O16" s="148">
        <f>IFERROR('APPENDIX 13'!O16/'APPENDIX 13'!O$44*100,"")</f>
        <v>0</v>
      </c>
      <c r="P16" s="148">
        <f>IFERROR('APPENDIX 13'!P16/'APPENDIX 13'!P$44*100,"")</f>
        <v>1.1369839573539817</v>
      </c>
      <c r="Q16" s="149">
        <f>IFERROR('APPENDIX 13'!Q16/'APPENDIX 13'!Q$44*100,"")</f>
        <v>1.7621878477315511</v>
      </c>
      <c r="R16" s="6"/>
    </row>
    <row r="17" spans="2:18" ht="25.5" customHeight="1" x14ac:dyDescent="0.3">
      <c r="B17" s="58" t="s">
        <v>25</v>
      </c>
      <c r="C17" s="148">
        <f>IFERROR('APPENDIX 13'!C17/'APPENDIX 13'!C$44*100,"")</f>
        <v>0</v>
      </c>
      <c r="D17" s="148">
        <f>IFERROR('APPENDIX 13'!D17/'APPENDIX 13'!D$44*100,"")</f>
        <v>4.6803344777124636</v>
      </c>
      <c r="E17" s="148">
        <f>IFERROR('APPENDIX 13'!E17/'APPENDIX 13'!E$44*100,"")</f>
        <v>1.7942766822124832</v>
      </c>
      <c r="F17" s="148">
        <f>IFERROR('APPENDIX 13'!F17/'APPENDIX 13'!F$44*100,"")</f>
        <v>2.8816324925438597</v>
      </c>
      <c r="G17" s="148">
        <f>IFERROR('APPENDIX 13'!G17/'APPENDIX 13'!G$44*100,"")</f>
        <v>1.2590151168905115</v>
      </c>
      <c r="H17" s="148">
        <f>IFERROR('APPENDIX 13'!H17/'APPENDIX 13'!H$44*100,"")</f>
        <v>2.6630312575078636</v>
      </c>
      <c r="I17" s="148">
        <f>IFERROR('APPENDIX 13'!I17/'APPENDIX 13'!I$44*100,"")</f>
        <v>2.6454266681905905</v>
      </c>
      <c r="J17" s="148">
        <f>IFERROR('APPENDIX 13'!J17/'APPENDIX 13'!J$44*100,"")</f>
        <v>2.7570265700255137</v>
      </c>
      <c r="K17" s="148">
        <f>IFERROR('APPENDIX 13'!K17/'APPENDIX 13'!K$44*100,"")</f>
        <v>0</v>
      </c>
      <c r="L17" s="148">
        <f>IFERROR('APPENDIX 13'!L17/'APPENDIX 13'!L$44*100,"")</f>
        <v>4.1046614158871968</v>
      </c>
      <c r="M17" s="148">
        <f>IFERROR('APPENDIX 13'!M17/'APPENDIX 13'!M$44*100,"")</f>
        <v>3.3790659593262018</v>
      </c>
      <c r="N17" s="148">
        <f>IFERROR('APPENDIX 13'!N17/'APPENDIX 13'!N$44*100,"")</f>
        <v>1.5498178653709913</v>
      </c>
      <c r="O17" s="148">
        <f>IFERROR('APPENDIX 13'!O17/'APPENDIX 13'!O$44*100,"")</f>
        <v>3.8791736176954563</v>
      </c>
      <c r="P17" s="148">
        <f>IFERROR('APPENDIX 13'!P17/'APPENDIX 13'!P$44*100,"")</f>
        <v>2.6240675382590126</v>
      </c>
      <c r="Q17" s="149">
        <f>IFERROR('APPENDIX 13'!Q17/'APPENDIX 13'!Q$44*100,"")</f>
        <v>2.9372125134353317</v>
      </c>
      <c r="R17" s="6"/>
    </row>
    <row r="18" spans="2:18" ht="25.5" customHeight="1" x14ac:dyDescent="0.3">
      <c r="B18" s="58" t="s">
        <v>26</v>
      </c>
      <c r="C18" s="148">
        <f>IFERROR('APPENDIX 13'!C18/'APPENDIX 13'!C$44*100,"")</f>
        <v>6.0260829498997408</v>
      </c>
      <c r="D18" s="148">
        <f>IFERROR('APPENDIX 13'!D18/'APPENDIX 13'!D$44*100,"")</f>
        <v>8.6844812140710985</v>
      </c>
      <c r="E18" s="148">
        <f>IFERROR('APPENDIX 13'!E18/'APPENDIX 13'!E$44*100,"")</f>
        <v>6.3664335314826213</v>
      </c>
      <c r="F18" s="148">
        <f>IFERROR('APPENDIX 13'!F18/'APPENDIX 13'!F$44*100,"")</f>
        <v>10.264770030604009</v>
      </c>
      <c r="G18" s="148">
        <f>IFERROR('APPENDIX 13'!G18/'APPENDIX 13'!G$44*100,"")</f>
        <v>3.4521370433161067</v>
      </c>
      <c r="H18" s="148">
        <f>IFERROR('APPENDIX 13'!H18/'APPENDIX 13'!H$44*100,"")</f>
        <v>8.8548831644589452</v>
      </c>
      <c r="I18" s="148">
        <f>IFERROR('APPENDIX 13'!I18/'APPENDIX 13'!I$44*100,"")</f>
        <v>2.5972250619005681</v>
      </c>
      <c r="J18" s="148">
        <f>IFERROR('APPENDIX 13'!J18/'APPENDIX 13'!J$44*100,"")</f>
        <v>3.3406091133249327</v>
      </c>
      <c r="K18" s="148">
        <f>IFERROR('APPENDIX 13'!K18/'APPENDIX 13'!K$44*100,"")</f>
        <v>1.7659822590178869</v>
      </c>
      <c r="L18" s="148">
        <f>IFERROR('APPENDIX 13'!L18/'APPENDIX 13'!L$44*100,"")</f>
        <v>2.9428046455409502</v>
      </c>
      <c r="M18" s="148">
        <f>IFERROR('APPENDIX 13'!M18/'APPENDIX 13'!M$44*100,"")</f>
        <v>9.1202237730449571</v>
      </c>
      <c r="N18" s="148">
        <f>IFERROR('APPENDIX 13'!N18/'APPENDIX 13'!N$44*100,"")</f>
        <v>8.6705008841757643</v>
      </c>
      <c r="O18" s="148">
        <f>IFERROR('APPENDIX 13'!O18/'APPENDIX 13'!O$44*100,"")</f>
        <v>3.6940423203562784</v>
      </c>
      <c r="P18" s="148">
        <f>IFERROR('APPENDIX 13'!P18/'APPENDIX 13'!P$44*100,"")</f>
        <v>3.235797082888054</v>
      </c>
      <c r="Q18" s="149">
        <f>IFERROR('APPENDIX 13'!Q18/'APPENDIX 13'!Q$44*100,"")</f>
        <v>4.6831596163957014</v>
      </c>
      <c r="R18" s="6"/>
    </row>
    <row r="19" spans="2:18" ht="25.5" customHeight="1" x14ac:dyDescent="0.3">
      <c r="B19" s="58" t="s">
        <v>27</v>
      </c>
      <c r="C19" s="148">
        <f>IFERROR('APPENDIX 13'!C19/'APPENDIX 13'!C$44*100,"")</f>
        <v>2.2694566403247864</v>
      </c>
      <c r="D19" s="148">
        <f>IFERROR('APPENDIX 13'!D19/'APPENDIX 13'!D$44*100,"")</f>
        <v>3.571197052505628</v>
      </c>
      <c r="E19" s="148">
        <f>IFERROR('APPENDIX 13'!E19/'APPENDIX 13'!E$44*100,"")</f>
        <v>3.9354135364181317</v>
      </c>
      <c r="F19" s="148">
        <f>IFERROR('APPENDIX 13'!F19/'APPENDIX 13'!F$44*100,"")</f>
        <v>3.7247839331431005</v>
      </c>
      <c r="G19" s="148">
        <f>IFERROR('APPENDIX 13'!G19/'APPENDIX 13'!G$44*100,"")</f>
        <v>1.3172344115185648</v>
      </c>
      <c r="H19" s="148">
        <f>IFERROR('APPENDIX 13'!H19/'APPENDIX 13'!H$44*100,"")</f>
        <v>6.7448011739555822</v>
      </c>
      <c r="I19" s="148">
        <f>IFERROR('APPENDIX 13'!I19/'APPENDIX 13'!I$44*100,"")</f>
        <v>5.6405425982248056</v>
      </c>
      <c r="J19" s="148">
        <f>IFERROR('APPENDIX 13'!J19/'APPENDIX 13'!J$44*100,"")</f>
        <v>7.6804110411111486</v>
      </c>
      <c r="K19" s="148">
        <f>IFERROR('APPENDIX 13'!K19/'APPENDIX 13'!K$44*100,"")</f>
        <v>0</v>
      </c>
      <c r="L19" s="148">
        <f>IFERROR('APPENDIX 13'!L19/'APPENDIX 13'!L$44*100,"")</f>
        <v>1.6480070667045987</v>
      </c>
      <c r="M19" s="148">
        <f>IFERROR('APPENDIX 13'!M19/'APPENDIX 13'!M$44*100,"")</f>
        <v>5.0052172385827713</v>
      </c>
      <c r="N19" s="148">
        <f>IFERROR('APPENDIX 13'!N19/'APPENDIX 13'!N$44*100,"")</f>
        <v>8.3032719771756831</v>
      </c>
      <c r="O19" s="148">
        <f>IFERROR('APPENDIX 13'!O19/'APPENDIX 13'!O$44*100,"")</f>
        <v>0</v>
      </c>
      <c r="P19" s="148">
        <f>IFERROR('APPENDIX 13'!P19/'APPENDIX 13'!P$44*100,"")</f>
        <v>2.7679128183702049</v>
      </c>
      <c r="Q19" s="149">
        <f>IFERROR('APPENDIX 13'!Q19/'APPENDIX 13'!Q$44*100,"")</f>
        <v>3.4989454250058367</v>
      </c>
      <c r="R19" s="6"/>
    </row>
    <row r="20" spans="2:18" ht="25.5" customHeight="1" x14ac:dyDescent="0.3">
      <c r="B20" s="58" t="s">
        <v>28</v>
      </c>
      <c r="C20" s="148">
        <f>IFERROR('APPENDIX 13'!C20/'APPENDIX 13'!C$44*100,"")</f>
        <v>3.0254994407655786</v>
      </c>
      <c r="D20" s="148">
        <f>IFERROR('APPENDIX 13'!D20/'APPENDIX 13'!D$44*100,"")</f>
        <v>5.7814533519495619</v>
      </c>
      <c r="E20" s="148">
        <f>IFERROR('APPENDIX 13'!E20/'APPENDIX 13'!E$44*100,"")</f>
        <v>10.821137728853056</v>
      </c>
      <c r="F20" s="148">
        <f>IFERROR('APPENDIX 13'!F20/'APPENDIX 13'!F$44*100,"")</f>
        <v>4.2971476411387615</v>
      </c>
      <c r="G20" s="148">
        <f>IFERROR('APPENDIX 13'!G20/'APPENDIX 13'!G$44*100,"")</f>
        <v>8.3314701451383968</v>
      </c>
      <c r="H20" s="148">
        <f>IFERROR('APPENDIX 13'!H20/'APPENDIX 13'!H$44*100,"")</f>
        <v>3.2574474445974873</v>
      </c>
      <c r="I20" s="148">
        <f>IFERROR('APPENDIX 13'!I20/'APPENDIX 13'!I$44*100,"")</f>
        <v>3.6577443752049099</v>
      </c>
      <c r="J20" s="148">
        <f>IFERROR('APPENDIX 13'!J20/'APPENDIX 13'!J$44*100,"")</f>
        <v>3.2587286312261829</v>
      </c>
      <c r="K20" s="148">
        <f>IFERROR('APPENDIX 13'!K20/'APPENDIX 13'!K$44*100,"")</f>
        <v>1.0228547852765704</v>
      </c>
      <c r="L20" s="148">
        <f>IFERROR('APPENDIX 13'!L20/'APPENDIX 13'!L$44*100,"")</f>
        <v>7.2488419940806921</v>
      </c>
      <c r="M20" s="148">
        <f>IFERROR('APPENDIX 13'!M20/'APPENDIX 13'!M$44*100,"")</f>
        <v>2.8534937418964921</v>
      </c>
      <c r="N20" s="148">
        <f>IFERROR('APPENDIX 13'!N20/'APPENDIX 13'!N$44*100,"")</f>
        <v>5.0712888016179827</v>
      </c>
      <c r="O20" s="148">
        <f>IFERROR('APPENDIX 13'!O20/'APPENDIX 13'!O$44*100,"")</f>
        <v>4.2395940843275017</v>
      </c>
      <c r="P20" s="148">
        <f>IFERROR('APPENDIX 13'!P20/'APPENDIX 13'!P$44*100,"")</f>
        <v>7.6522224765008096</v>
      </c>
      <c r="Q20" s="149">
        <f>IFERROR('APPENDIX 13'!Q20/'APPENDIX 13'!Q$44*100,"")</f>
        <v>4.2127825411009425</v>
      </c>
      <c r="R20" s="6"/>
    </row>
    <row r="21" spans="2:18" ht="25.5" customHeight="1" x14ac:dyDescent="0.3">
      <c r="B21" s="58" t="s">
        <v>29</v>
      </c>
      <c r="C21" s="148">
        <f>IFERROR('APPENDIX 13'!C21/'APPENDIX 13'!C$44*100,"")</f>
        <v>61.69015206962537</v>
      </c>
      <c r="D21" s="148">
        <f>IFERROR('APPENDIX 13'!D21/'APPENDIX 13'!D$44*100,"")</f>
        <v>3.3427724868937045</v>
      </c>
      <c r="E21" s="148">
        <f>IFERROR('APPENDIX 13'!E21/'APPENDIX 13'!E$44*100,"")</f>
        <v>6.9225843331906827</v>
      </c>
      <c r="F21" s="148">
        <f>IFERROR('APPENDIX 13'!F21/'APPENDIX 13'!F$44*100,"")</f>
        <v>8.0018164708950135</v>
      </c>
      <c r="G21" s="148">
        <f>IFERROR('APPENDIX 13'!G21/'APPENDIX 13'!G$44*100,"")</f>
        <v>5.8845399047340594</v>
      </c>
      <c r="H21" s="148">
        <f>IFERROR('APPENDIX 13'!H21/'APPENDIX 13'!H$44*100,"")</f>
        <v>6.4101588539284284</v>
      </c>
      <c r="I21" s="148">
        <f>IFERROR('APPENDIX 13'!I21/'APPENDIX 13'!I$44*100,"")</f>
        <v>4.5731064030349069</v>
      </c>
      <c r="J21" s="148">
        <f>IFERROR('APPENDIX 13'!J21/'APPENDIX 13'!J$44*100,"")</f>
        <v>2.7011612790745945</v>
      </c>
      <c r="K21" s="148">
        <f>IFERROR('APPENDIX 13'!K21/'APPENDIX 13'!K$44*100,"")</f>
        <v>0</v>
      </c>
      <c r="L21" s="148">
        <f>IFERROR('APPENDIX 13'!L21/'APPENDIX 13'!L$44*100,"")</f>
        <v>6.551916544985013</v>
      </c>
      <c r="M21" s="148">
        <f>IFERROR('APPENDIX 13'!M21/'APPENDIX 13'!M$44*100,"")</f>
        <v>5.5905552484903591</v>
      </c>
      <c r="N21" s="148">
        <f>IFERROR('APPENDIX 13'!N21/'APPENDIX 13'!N$44*100,"")</f>
        <v>6.9681913662545476</v>
      </c>
      <c r="O21" s="148">
        <f>IFERROR('APPENDIX 13'!O21/'APPENDIX 13'!O$44*100,"")</f>
        <v>0.60885166493186227</v>
      </c>
      <c r="P21" s="148">
        <f>IFERROR('APPENDIX 13'!P21/'APPENDIX 13'!P$44*100,"")</f>
        <v>2.2126086253629591</v>
      </c>
      <c r="Q21" s="149">
        <f>IFERROR('APPENDIX 13'!Q21/'APPENDIX 13'!Q$44*100,"")</f>
        <v>4.3473555766098366</v>
      </c>
      <c r="R21" s="6"/>
    </row>
    <row r="22" spans="2:18" ht="25.5" customHeight="1" x14ac:dyDescent="0.3">
      <c r="B22" s="58" t="s">
        <v>30</v>
      </c>
      <c r="C22" s="148">
        <f>IFERROR('APPENDIX 13'!C22/'APPENDIX 13'!C$44*100,"")</f>
        <v>0</v>
      </c>
      <c r="D22" s="148">
        <f>IFERROR('APPENDIX 13'!D22/'APPENDIX 13'!D$44*100,"")</f>
        <v>1.0243959206402971</v>
      </c>
      <c r="E22" s="148">
        <f>IFERROR('APPENDIX 13'!E22/'APPENDIX 13'!E$44*100,"")</f>
        <v>2.0022553408157338</v>
      </c>
      <c r="F22" s="148">
        <f>IFERROR('APPENDIX 13'!F22/'APPENDIX 13'!F$44*100,"")</f>
        <v>1.0625043844016631</v>
      </c>
      <c r="G22" s="148">
        <f>IFERROR('APPENDIX 13'!G22/'APPENDIX 13'!G$44*100,"")</f>
        <v>0.48507540514737607</v>
      </c>
      <c r="H22" s="148">
        <f>IFERROR('APPENDIX 13'!H22/'APPENDIX 13'!H$44*100,"")</f>
        <v>2.6951503083229378</v>
      </c>
      <c r="I22" s="148">
        <f>IFERROR('APPENDIX 13'!I22/'APPENDIX 13'!I$44*100,"")</f>
        <v>1.6255335390984151</v>
      </c>
      <c r="J22" s="148">
        <f>IFERROR('APPENDIX 13'!J22/'APPENDIX 13'!J$44*100,"")</f>
        <v>1.3360701743552403</v>
      </c>
      <c r="K22" s="148">
        <f>IFERROR('APPENDIX 13'!K22/'APPENDIX 13'!K$44*100,"")</f>
        <v>2.3519314177551803E-2</v>
      </c>
      <c r="L22" s="148">
        <f>IFERROR('APPENDIX 13'!L22/'APPENDIX 13'!L$44*100,"")</f>
        <v>0.71198306254253618</v>
      </c>
      <c r="M22" s="148">
        <f>IFERROR('APPENDIX 13'!M22/'APPENDIX 13'!M$44*100,"")</f>
        <v>1.8020651999855364</v>
      </c>
      <c r="N22" s="148">
        <f>IFERROR('APPENDIX 13'!N22/'APPENDIX 13'!N$44*100,"")</f>
        <v>2.1491855231946606</v>
      </c>
      <c r="O22" s="148">
        <f>IFERROR('APPENDIX 13'!O22/'APPENDIX 13'!O$44*100,"")</f>
        <v>0</v>
      </c>
      <c r="P22" s="148">
        <f>IFERROR('APPENDIX 13'!P22/'APPENDIX 13'!P$44*100,"")</f>
        <v>1.8221189477905408</v>
      </c>
      <c r="Q22" s="149">
        <f>IFERROR('APPENDIX 13'!Q22/'APPENDIX 13'!Q$44*100,"")</f>
        <v>0.94064332136010798</v>
      </c>
      <c r="R22" s="6"/>
    </row>
    <row r="23" spans="2:18" ht="25.5" customHeight="1" x14ac:dyDescent="0.3">
      <c r="B23" s="58" t="s">
        <v>31</v>
      </c>
      <c r="C23" s="148">
        <f>IFERROR('APPENDIX 13'!C23/'APPENDIX 13'!C$44*100,"")</f>
        <v>0</v>
      </c>
      <c r="D23" s="148">
        <f>IFERROR('APPENDIX 13'!D23/'APPENDIX 13'!D$44*100,"")</f>
        <v>0</v>
      </c>
      <c r="E23" s="148">
        <f>IFERROR('APPENDIX 13'!E23/'APPENDIX 13'!E$44*100,"")</f>
        <v>1.680572519203196E-2</v>
      </c>
      <c r="F23" s="148">
        <f>IFERROR('APPENDIX 13'!F23/'APPENDIX 13'!F$44*100,"")</f>
        <v>3.7998147745301517E-3</v>
      </c>
      <c r="G23" s="148">
        <f>IFERROR('APPENDIX 13'!G23/'APPENDIX 13'!G$44*100,"")</f>
        <v>1.5625165811551718E-2</v>
      </c>
      <c r="H23" s="148">
        <f>IFERROR('APPENDIX 13'!H23/'APPENDIX 13'!H$44*100,"")</f>
        <v>1.0972346551733474E-2</v>
      </c>
      <c r="I23" s="148">
        <f>IFERROR('APPENDIX 13'!I23/'APPENDIX 13'!I$44*100,"")</f>
        <v>0.75680853213512611</v>
      </c>
      <c r="J23" s="148">
        <f>IFERROR('APPENDIX 13'!J23/'APPENDIX 13'!J$44*100,"")</f>
        <v>0.36819487140154783</v>
      </c>
      <c r="K23" s="148">
        <f>IFERROR('APPENDIX 13'!K23/'APPENDIX 13'!K$44*100,"")</f>
        <v>24.273645808167132</v>
      </c>
      <c r="L23" s="148">
        <f>IFERROR('APPENDIX 13'!L23/'APPENDIX 13'!L$44*100,"")</f>
        <v>8.2361058936882194E-3</v>
      </c>
      <c r="M23" s="148">
        <f>IFERROR('APPENDIX 13'!M23/'APPENDIX 13'!M$44*100,"")</f>
        <v>7.0251925470972004E-3</v>
      </c>
      <c r="N23" s="148">
        <f>IFERROR('APPENDIX 13'!N23/'APPENDIX 13'!N$44*100,"")</f>
        <v>1.82537513163465E-2</v>
      </c>
      <c r="O23" s="148">
        <f>IFERROR('APPENDIX 13'!O23/'APPENDIX 13'!O$44*100,"")</f>
        <v>0</v>
      </c>
      <c r="P23" s="148">
        <f>IFERROR('APPENDIX 13'!P23/'APPENDIX 13'!P$44*100,"")</f>
        <v>4.7239829264759302E-4</v>
      </c>
      <c r="Q23" s="149">
        <f>IFERROR('APPENDIX 13'!Q23/'APPENDIX 13'!Q$44*100,"")</f>
        <v>1.1865927571595023</v>
      </c>
      <c r="R23" s="6"/>
    </row>
    <row r="24" spans="2:18" ht="25.5" customHeight="1" x14ac:dyDescent="0.3">
      <c r="B24" s="58" t="s">
        <v>32</v>
      </c>
      <c r="C24" s="148">
        <f>IFERROR('APPENDIX 13'!C24/'APPENDIX 13'!C$44*100,"")</f>
        <v>3.3713911975311239</v>
      </c>
      <c r="D24" s="148">
        <f>IFERROR('APPENDIX 13'!D24/'APPENDIX 13'!D$44*100,"")</f>
        <v>6.7310788882227008</v>
      </c>
      <c r="E24" s="148">
        <f>IFERROR('APPENDIX 13'!E24/'APPENDIX 13'!E$44*100,"")</f>
        <v>3.473287331044673</v>
      </c>
      <c r="F24" s="148">
        <f>IFERROR('APPENDIX 13'!F24/'APPENDIX 13'!F$44*100,"")</f>
        <v>7.8067415977149395</v>
      </c>
      <c r="G24" s="148">
        <f>IFERROR('APPENDIX 13'!G24/'APPENDIX 13'!G$44*100,"")</f>
        <v>10.890703977757376</v>
      </c>
      <c r="H24" s="148">
        <f>IFERROR('APPENDIX 13'!H24/'APPENDIX 13'!H$44*100,"")</f>
        <v>5.4451053502016773</v>
      </c>
      <c r="I24" s="148">
        <f>IFERROR('APPENDIX 13'!I24/'APPENDIX 13'!I$44*100,"")</f>
        <v>5.4878054709397706</v>
      </c>
      <c r="J24" s="148">
        <f>IFERROR('APPENDIX 13'!J24/'APPENDIX 13'!J$44*100,"")</f>
        <v>3.6940534968120895</v>
      </c>
      <c r="K24" s="148">
        <f>IFERROR('APPENDIX 13'!K24/'APPENDIX 13'!K$44*100,"")</f>
        <v>0</v>
      </c>
      <c r="L24" s="148">
        <f>IFERROR('APPENDIX 13'!L24/'APPENDIX 13'!L$44*100,"")</f>
        <v>5.9298705013808055</v>
      </c>
      <c r="M24" s="148">
        <f>IFERROR('APPENDIX 13'!M24/'APPENDIX 13'!M$44*100,"")</f>
        <v>2.9382092990820761</v>
      </c>
      <c r="N24" s="148">
        <f>IFERROR('APPENDIX 13'!N24/'APPENDIX 13'!N$44*100,"")</f>
        <v>3.0596882172500122</v>
      </c>
      <c r="O24" s="148">
        <f>IFERROR('APPENDIX 13'!O24/'APPENDIX 13'!O$44*100,"")</f>
        <v>16.847883866761364</v>
      </c>
      <c r="P24" s="148">
        <f>IFERROR('APPENDIX 13'!P24/'APPENDIX 13'!P$44*100,"")</f>
        <v>3.8975221134889662</v>
      </c>
      <c r="Q24" s="149">
        <f>IFERROR('APPENDIX 13'!Q24/'APPENDIX 13'!Q$44*100,"")</f>
        <v>8.6124006871288223</v>
      </c>
      <c r="R24" s="6"/>
    </row>
    <row r="25" spans="2:18" ht="25.5" customHeight="1" x14ac:dyDescent="0.3">
      <c r="B25" s="58" t="s">
        <v>33</v>
      </c>
      <c r="C25" s="148">
        <f>IFERROR('APPENDIX 13'!C25/'APPENDIX 13'!C$44*100,"")</f>
        <v>1.6030470718742184E-3</v>
      </c>
      <c r="D25" s="148">
        <f>IFERROR('APPENDIX 13'!D25/'APPENDIX 13'!D$44*100,"")</f>
        <v>4.4117130202262738</v>
      </c>
      <c r="E25" s="148">
        <f>IFERROR('APPENDIX 13'!E25/'APPENDIX 13'!E$44*100,"")</f>
        <v>3.3499620465499849</v>
      </c>
      <c r="F25" s="148">
        <f>IFERROR('APPENDIX 13'!F25/'APPENDIX 13'!F$44*100,"")</f>
        <v>5.1555160555903159</v>
      </c>
      <c r="G25" s="148">
        <f>IFERROR('APPENDIX 13'!G25/'APPENDIX 13'!G$44*100,"")</f>
        <v>2.0748170995667037</v>
      </c>
      <c r="H25" s="148">
        <f>IFERROR('APPENDIX 13'!H25/'APPENDIX 13'!H$44*100,"")</f>
        <v>8.0589177960346223</v>
      </c>
      <c r="I25" s="148">
        <f>IFERROR('APPENDIX 13'!I25/'APPENDIX 13'!I$44*100,"")</f>
        <v>1.5193185196263983</v>
      </c>
      <c r="J25" s="148">
        <f>IFERROR('APPENDIX 13'!J25/'APPENDIX 13'!J$44*100,"")</f>
        <v>3.2009649786649796</v>
      </c>
      <c r="K25" s="148">
        <f>IFERROR('APPENDIX 13'!K25/'APPENDIX 13'!K$44*100,"")</f>
        <v>0</v>
      </c>
      <c r="L25" s="148">
        <f>IFERROR('APPENDIX 13'!L25/'APPENDIX 13'!L$44*100,"")</f>
        <v>1.2498447871265264</v>
      </c>
      <c r="M25" s="148">
        <f>IFERROR('APPENDIX 13'!M25/'APPENDIX 13'!M$44*100,"")</f>
        <v>5.1954914793712454</v>
      </c>
      <c r="N25" s="148">
        <f>IFERROR('APPENDIX 13'!N25/'APPENDIX 13'!N$44*100,"")</f>
        <v>5.8346148148561365</v>
      </c>
      <c r="O25" s="148">
        <f>IFERROR('APPENDIX 13'!O25/'APPENDIX 13'!O$44*100,"")</f>
        <v>0.34140890075394176</v>
      </c>
      <c r="P25" s="148">
        <f>IFERROR('APPENDIX 13'!P25/'APPENDIX 13'!P$44*100,"")</f>
        <v>0.64303905369174019</v>
      </c>
      <c r="Q25" s="149">
        <f>IFERROR('APPENDIX 13'!Q25/'APPENDIX 13'!Q$44*100,"")</f>
        <v>2.2124660810243508</v>
      </c>
      <c r="R25" s="6"/>
    </row>
    <row r="26" spans="2:18" ht="25.5" customHeight="1" x14ac:dyDescent="0.3">
      <c r="B26" s="58" t="s">
        <v>34</v>
      </c>
      <c r="C26" s="148">
        <f>IFERROR('APPENDIX 13'!C26/'APPENDIX 13'!C$44*100,"")</f>
        <v>0</v>
      </c>
      <c r="D26" s="148">
        <f>IFERROR('APPENDIX 13'!D26/'APPENDIX 13'!D$44*100,"")</f>
        <v>1.4311030740468924</v>
      </c>
      <c r="E26" s="148">
        <f>IFERROR('APPENDIX 13'!E26/'APPENDIX 13'!E$44*100,"")</f>
        <v>1.5770517510128728</v>
      </c>
      <c r="F26" s="148">
        <f>IFERROR('APPENDIX 13'!F26/'APPENDIX 13'!F$44*100,"")</f>
        <v>0.59807667370769091</v>
      </c>
      <c r="G26" s="148">
        <f>IFERROR('APPENDIX 13'!G26/'APPENDIX 13'!G$44*100,"")</f>
        <v>0.62167667909239377</v>
      </c>
      <c r="H26" s="148">
        <f>IFERROR('APPENDIX 13'!H26/'APPENDIX 13'!H$44*100,"")</f>
        <v>0.2784126063996995</v>
      </c>
      <c r="I26" s="148">
        <f>IFERROR('APPENDIX 13'!I26/'APPENDIX 13'!I$44*100,"")</f>
        <v>2.3993271045154554</v>
      </c>
      <c r="J26" s="148">
        <f>IFERROR('APPENDIX 13'!J26/'APPENDIX 13'!J$44*100,"")</f>
        <v>2.3336428353732628</v>
      </c>
      <c r="K26" s="148">
        <f>IFERROR('APPENDIX 13'!K26/'APPENDIX 13'!K$44*100,"")</f>
        <v>1.4768208590895557</v>
      </c>
      <c r="L26" s="148">
        <f>IFERROR('APPENDIX 13'!L26/'APPENDIX 13'!L$44*100,"")</f>
        <v>0.31080297317135658</v>
      </c>
      <c r="M26" s="148">
        <f>IFERROR('APPENDIX 13'!M26/'APPENDIX 13'!M$44*100,"")</f>
        <v>1.3025533475559046</v>
      </c>
      <c r="N26" s="148">
        <f>IFERROR('APPENDIX 13'!N26/'APPENDIX 13'!N$44*100,"")</f>
        <v>0.97279478258821461</v>
      </c>
      <c r="O26" s="148">
        <f>IFERROR('APPENDIX 13'!O26/'APPENDIX 13'!O$44*100,"")</f>
        <v>0</v>
      </c>
      <c r="P26" s="148">
        <f>IFERROR('APPENDIX 13'!P26/'APPENDIX 13'!P$44*100,"")</f>
        <v>2.6193697996821284</v>
      </c>
      <c r="Q26" s="149">
        <f>IFERROR('APPENDIX 13'!Q26/'APPENDIX 13'!Q$44*100,"")</f>
        <v>1.1210702067206937</v>
      </c>
      <c r="R26" s="6"/>
    </row>
    <row r="27" spans="2:18" ht="25.5" customHeight="1" x14ac:dyDescent="0.3">
      <c r="B27" s="58" t="s">
        <v>35</v>
      </c>
      <c r="C27" s="148">
        <f>IFERROR('APPENDIX 13'!C27/'APPENDIX 13'!C$44*100,"")</f>
        <v>0</v>
      </c>
      <c r="D27" s="148">
        <f>IFERROR('APPENDIX 13'!D27/'APPENDIX 13'!D$44*100,"")</f>
        <v>0.27729086486580773</v>
      </c>
      <c r="E27" s="148">
        <f>IFERROR('APPENDIX 13'!E27/'APPENDIX 13'!E$44*100,"")</f>
        <v>2.2963242942688726</v>
      </c>
      <c r="F27" s="148">
        <f>IFERROR('APPENDIX 13'!F27/'APPENDIX 13'!F$44*100,"")</f>
        <v>0.52332926838773774</v>
      </c>
      <c r="G27" s="148">
        <f>IFERROR('APPENDIX 13'!G27/'APPENDIX 13'!G$44*100,"")</f>
        <v>8.9148340640324406</v>
      </c>
      <c r="H27" s="148">
        <f>IFERROR('APPENDIX 13'!H27/'APPENDIX 13'!H$44*100,"")</f>
        <v>1.0666830824370921</v>
      </c>
      <c r="I27" s="148">
        <f>IFERROR('APPENDIX 13'!I27/'APPENDIX 13'!I$44*100,"")</f>
        <v>3.2900756401916711</v>
      </c>
      <c r="J27" s="148">
        <f>IFERROR('APPENDIX 13'!J27/'APPENDIX 13'!J$44*100,"")</f>
        <v>4.1802850019013622</v>
      </c>
      <c r="K27" s="148">
        <f>IFERROR('APPENDIX 13'!K27/'APPENDIX 13'!K$44*100,"")</f>
        <v>2.3233278643238742</v>
      </c>
      <c r="L27" s="148">
        <f>IFERROR('APPENDIX 13'!L27/'APPENDIX 13'!L$44*100,"")</f>
        <v>0.95626847819082306</v>
      </c>
      <c r="M27" s="148">
        <f>IFERROR('APPENDIX 13'!M27/'APPENDIX 13'!M$44*100,"")</f>
        <v>0.59995660910485615</v>
      </c>
      <c r="N27" s="148">
        <f>IFERROR('APPENDIX 13'!N27/'APPENDIX 13'!N$44*100,"")</f>
        <v>0.7334351080690259</v>
      </c>
      <c r="O27" s="148">
        <f>IFERROR('APPENDIX 13'!O27/'APPENDIX 13'!O$44*100,"")</f>
        <v>5.562817934556576</v>
      </c>
      <c r="P27" s="148">
        <f>IFERROR('APPENDIX 13'!P27/'APPENDIX 13'!P$44*100,"")</f>
        <v>3.0589364109907136</v>
      </c>
      <c r="Q27" s="149">
        <f>IFERROR('APPENDIX 13'!Q27/'APPENDIX 13'!Q$44*100,"")</f>
        <v>3.4722991331433697</v>
      </c>
      <c r="R27" s="6"/>
    </row>
    <row r="28" spans="2:18" ht="25.5" customHeight="1" x14ac:dyDescent="0.3">
      <c r="B28" s="58" t="s">
        <v>36</v>
      </c>
      <c r="C28" s="148">
        <f>IFERROR('APPENDIX 13'!C28/'APPENDIX 13'!C$44*100,"")</f>
        <v>0.56578401368177778</v>
      </c>
      <c r="D28" s="148">
        <f>IFERROR('APPENDIX 13'!D28/'APPENDIX 13'!D$44*100,"")</f>
        <v>10.765711738820174</v>
      </c>
      <c r="E28" s="148">
        <f>IFERROR('APPENDIX 13'!E28/'APPENDIX 13'!E$44*100,"")</f>
        <v>4.2612196958101265</v>
      </c>
      <c r="F28" s="148">
        <f>IFERROR('APPENDIX 13'!F28/'APPENDIX 13'!F$44*100,"")</f>
        <v>7.6229598803332923</v>
      </c>
      <c r="G28" s="148">
        <f>IFERROR('APPENDIX 13'!G28/'APPENDIX 13'!G$44*100,"")</f>
        <v>1.8895838692667626</v>
      </c>
      <c r="H28" s="148">
        <f>IFERROR('APPENDIX 13'!H28/'APPENDIX 13'!H$44*100,"")</f>
        <v>5.0664881451632899</v>
      </c>
      <c r="I28" s="148">
        <f>IFERROR('APPENDIX 13'!I28/'APPENDIX 13'!I$44*100,"")</f>
        <v>1.6399020905424702</v>
      </c>
      <c r="J28" s="148">
        <f>IFERROR('APPENDIX 13'!J28/'APPENDIX 13'!J$44*100,"")</f>
        <v>1.922565720815268</v>
      </c>
      <c r="K28" s="148">
        <f>IFERROR('APPENDIX 13'!K28/'APPENDIX 13'!K$44*100,"")</f>
        <v>0</v>
      </c>
      <c r="L28" s="148">
        <f>IFERROR('APPENDIX 13'!L28/'APPENDIX 13'!L$44*100,"")</f>
        <v>1.5333931656038842</v>
      </c>
      <c r="M28" s="148">
        <f>IFERROR('APPENDIX 13'!M28/'APPENDIX 13'!M$44*100,"")</f>
        <v>3.9731079761763324</v>
      </c>
      <c r="N28" s="148">
        <f>IFERROR('APPENDIX 13'!N28/'APPENDIX 13'!N$44*100,"")</f>
        <v>5.3847481695113384</v>
      </c>
      <c r="O28" s="148">
        <f>IFERROR('APPENDIX 13'!O28/'APPENDIX 13'!O$44*100,"")</f>
        <v>0</v>
      </c>
      <c r="P28" s="148">
        <f>IFERROR('APPENDIX 13'!P28/'APPENDIX 13'!P$44*100,"")</f>
        <v>3.8547175793051758</v>
      </c>
      <c r="Q28" s="149">
        <f>IFERROR('APPENDIX 13'!Q28/'APPENDIX 13'!Q$44*100,"")</f>
        <v>2.3286499897765851</v>
      </c>
      <c r="R28" s="6"/>
    </row>
    <row r="29" spans="2:18" ht="25.5" customHeight="1" x14ac:dyDescent="0.3">
      <c r="B29" s="58" t="s">
        <v>200</v>
      </c>
      <c r="C29" s="148">
        <f>IFERROR('APPENDIX 13'!C29/'APPENDIX 13'!C$44*100,"")</f>
        <v>0</v>
      </c>
      <c r="D29" s="148">
        <f>IFERROR('APPENDIX 13'!D29/'APPENDIX 13'!D$44*100,"")</f>
        <v>1.7365109358195703</v>
      </c>
      <c r="E29" s="148">
        <f>IFERROR('APPENDIX 13'!E29/'APPENDIX 13'!E$44*100,"")</f>
        <v>0.78924433587709963</v>
      </c>
      <c r="F29" s="148">
        <f>IFERROR('APPENDIX 13'!F29/'APPENDIX 13'!F$44*100,"")</f>
        <v>0.37506563316428737</v>
      </c>
      <c r="G29" s="148">
        <f>IFERROR('APPENDIX 13'!G29/'APPENDIX 13'!G$44*100,"")</f>
        <v>0.20755489574501487</v>
      </c>
      <c r="H29" s="148">
        <f>IFERROR('APPENDIX 13'!H29/'APPENDIX 13'!H$44*100,"")</f>
        <v>0.96590849176974269</v>
      </c>
      <c r="I29" s="148">
        <f>IFERROR('APPENDIX 13'!I29/'APPENDIX 13'!I$44*100,"")</f>
        <v>1.5225935416565564</v>
      </c>
      <c r="J29" s="148">
        <f>IFERROR('APPENDIX 13'!J29/'APPENDIX 13'!J$44*100,"")</f>
        <v>1.5554891371439161</v>
      </c>
      <c r="K29" s="148">
        <f>IFERROR('APPENDIX 13'!K29/'APPENDIX 13'!K$44*100,"")</f>
        <v>0</v>
      </c>
      <c r="L29" s="148">
        <f>IFERROR('APPENDIX 13'!L29/'APPENDIX 13'!L$44*100,"")</f>
        <v>1.4287128884054805</v>
      </c>
      <c r="M29" s="148">
        <f>IFERROR('APPENDIX 13'!M29/'APPENDIX 13'!M$44*100,"")</f>
        <v>0.73222135555222667</v>
      </c>
      <c r="N29" s="148">
        <f>IFERROR('APPENDIX 13'!N29/'APPENDIX 13'!N$44*100,"")</f>
        <v>1.3294247372110624</v>
      </c>
      <c r="O29" s="148">
        <f>IFERROR('APPENDIX 13'!O29/'APPENDIX 13'!O$44*100,"")</f>
        <v>0</v>
      </c>
      <c r="P29" s="148">
        <f>IFERROR('APPENDIX 13'!P29/'APPENDIX 13'!P$44*100,"")</f>
        <v>1.9081479257515859</v>
      </c>
      <c r="Q29" s="149">
        <f>IFERROR('APPENDIX 13'!Q29/'APPENDIX 13'!Q$44*100,"")</f>
        <v>0.79300096210621551</v>
      </c>
      <c r="R29" s="6"/>
    </row>
    <row r="30" spans="2:18" ht="25.5" customHeight="1" x14ac:dyDescent="0.3">
      <c r="B30" s="58" t="s">
        <v>201</v>
      </c>
      <c r="C30" s="148">
        <f>IFERROR('APPENDIX 13'!C30/'APPENDIX 13'!C$44*100,"")</f>
        <v>6.938491541865635</v>
      </c>
      <c r="D30" s="148">
        <f>IFERROR('APPENDIX 13'!D30/'APPENDIX 13'!D$44*100,"")</f>
        <v>2.9401266774847681</v>
      </c>
      <c r="E30" s="148">
        <f>IFERROR('APPENDIX 13'!E30/'APPENDIX 13'!E$44*100,"")</f>
        <v>0.41114675646380056</v>
      </c>
      <c r="F30" s="148">
        <f>IFERROR('APPENDIX 13'!F30/'APPENDIX 13'!F$44*100,"")</f>
        <v>1.0330713203089736</v>
      </c>
      <c r="G30" s="148">
        <f>IFERROR('APPENDIX 13'!G30/'APPENDIX 13'!G$44*100,"")</f>
        <v>1.4749131925067998</v>
      </c>
      <c r="H30" s="148">
        <f>IFERROR('APPENDIX 13'!H30/'APPENDIX 13'!H$44*100,"")</f>
        <v>0.57429546847787338</v>
      </c>
      <c r="I30" s="148">
        <f>IFERROR('APPENDIX 13'!I30/'APPENDIX 13'!I$44*100,"")</f>
        <v>0.6886650912970953</v>
      </c>
      <c r="J30" s="148">
        <f>IFERROR('APPENDIX 13'!J30/'APPENDIX 13'!J$44*100,"")</f>
        <v>0.43731596325186511</v>
      </c>
      <c r="K30" s="148">
        <f>IFERROR('APPENDIX 13'!K30/'APPENDIX 13'!K$44*100,"")</f>
        <v>0</v>
      </c>
      <c r="L30" s="148">
        <f>IFERROR('APPENDIX 13'!L30/'APPENDIX 13'!L$44*100,"")</f>
        <v>0.35160627641565928</v>
      </c>
      <c r="M30" s="148">
        <f>IFERROR('APPENDIX 13'!M30/'APPENDIX 13'!M$44*100,"")</f>
        <v>0.32860854697322683</v>
      </c>
      <c r="N30" s="148">
        <f>IFERROR('APPENDIX 13'!N30/'APPENDIX 13'!N$44*100,"")</f>
        <v>0.30394510362490368</v>
      </c>
      <c r="O30" s="148">
        <f>IFERROR('APPENDIX 13'!O30/'APPENDIX 13'!O$44*100,"")</f>
        <v>0</v>
      </c>
      <c r="P30" s="148">
        <f>IFERROR('APPENDIX 13'!P30/'APPENDIX 13'!P$44*100,"")</f>
        <v>0.59291234597191222</v>
      </c>
      <c r="Q30" s="149">
        <f>IFERROR('APPENDIX 13'!Q30/'APPENDIX 13'!Q$44*100,"")</f>
        <v>0.58142253795618226</v>
      </c>
      <c r="R30" s="6"/>
    </row>
    <row r="31" spans="2:18" ht="25.5" customHeight="1" x14ac:dyDescent="0.3">
      <c r="B31" s="58" t="s">
        <v>37</v>
      </c>
      <c r="C31" s="148">
        <f>IFERROR('APPENDIX 13'!C31/'APPENDIX 13'!C$44*100,"")</f>
        <v>0</v>
      </c>
      <c r="D31" s="148">
        <f>IFERROR('APPENDIX 13'!D31/'APPENDIX 13'!D$44*100,"")</f>
        <v>2.4650014982714556</v>
      </c>
      <c r="E31" s="148">
        <f>IFERROR('APPENDIX 13'!E31/'APPENDIX 13'!E$44*100,"")</f>
        <v>4.1294603113120028</v>
      </c>
      <c r="F31" s="148">
        <f>IFERROR('APPENDIX 13'!F31/'APPENDIX 13'!F$44*100,"")</f>
        <v>2.6866639078889469</v>
      </c>
      <c r="G31" s="148">
        <f>IFERROR('APPENDIX 13'!G31/'APPENDIX 13'!G$44*100,"")</f>
        <v>0.52470550953592521</v>
      </c>
      <c r="H31" s="148">
        <f>IFERROR('APPENDIX 13'!H31/'APPENDIX 13'!H$44*100,"")</f>
        <v>4.6211533731700758</v>
      </c>
      <c r="I31" s="148">
        <f>IFERROR('APPENDIX 13'!I31/'APPENDIX 13'!I$44*100,"")</f>
        <v>3.4088073430502042</v>
      </c>
      <c r="J31" s="148">
        <f>IFERROR('APPENDIX 13'!J31/'APPENDIX 13'!J$44*100,"")</f>
        <v>3.5171458329571617</v>
      </c>
      <c r="K31" s="148">
        <f>IFERROR('APPENDIX 13'!K31/'APPENDIX 13'!K$44*100,"")</f>
        <v>0</v>
      </c>
      <c r="L31" s="148">
        <f>IFERROR('APPENDIX 13'!L31/'APPENDIX 13'!L$44*100,"")</f>
        <v>1.7614892891328984</v>
      </c>
      <c r="M31" s="148">
        <f>IFERROR('APPENDIX 13'!M31/'APPENDIX 13'!M$44*100,"")</f>
        <v>3.2800417379086619</v>
      </c>
      <c r="N31" s="148">
        <f>IFERROR('APPENDIX 13'!N31/'APPENDIX 13'!N$44*100,"")</f>
        <v>5.0442180855316865</v>
      </c>
      <c r="O31" s="148">
        <f>IFERROR('APPENDIX 13'!O31/'APPENDIX 13'!O$44*100,"")</f>
        <v>0</v>
      </c>
      <c r="P31" s="148">
        <f>IFERROR('APPENDIX 13'!P31/'APPENDIX 13'!P$44*100,"")</f>
        <v>0.97600111695951863</v>
      </c>
      <c r="Q31" s="149">
        <f>IFERROR('APPENDIX 13'!Q31/'APPENDIX 13'!Q$44*100,"")</f>
        <v>2.0169051931275277</v>
      </c>
      <c r="R31" s="6"/>
    </row>
    <row r="32" spans="2:18" ht="25.5" customHeight="1" x14ac:dyDescent="0.3">
      <c r="B32" s="58" t="s">
        <v>141</v>
      </c>
      <c r="C32" s="148">
        <f>IFERROR('APPENDIX 13'!C32/'APPENDIX 13'!C$44*100,"")</f>
        <v>0</v>
      </c>
      <c r="D32" s="148">
        <f>IFERROR('APPENDIX 13'!D32/'APPENDIX 13'!D$44*100,"")</f>
        <v>0.29129729480645222</v>
      </c>
      <c r="E32" s="148">
        <f>IFERROR('APPENDIX 13'!E32/'APPENDIX 13'!E$44*100,"")</f>
        <v>0.80080217662254904</v>
      </c>
      <c r="F32" s="148">
        <f>IFERROR('APPENDIX 13'!F32/'APPENDIX 13'!F$44*100,"")</f>
        <v>0.88595028673101139</v>
      </c>
      <c r="G32" s="148">
        <f>IFERROR('APPENDIX 13'!G32/'APPENDIX 13'!G$44*100,"")</f>
        <v>0.55083283597491339</v>
      </c>
      <c r="H32" s="148">
        <f>IFERROR('APPENDIX 13'!H32/'APPENDIX 13'!H$44*100,"")</f>
        <v>0.13696908448735345</v>
      </c>
      <c r="I32" s="148">
        <f>IFERROR('APPENDIX 13'!I32/'APPENDIX 13'!I$44*100,"")</f>
        <v>1.6735141587467264</v>
      </c>
      <c r="J32" s="148">
        <f>IFERROR('APPENDIX 13'!J32/'APPENDIX 13'!J$44*100,"")</f>
        <v>1.6817520044762058</v>
      </c>
      <c r="K32" s="148">
        <f>IFERROR('APPENDIX 13'!K32/'APPENDIX 13'!K$44*100,"")</f>
        <v>0</v>
      </c>
      <c r="L32" s="148">
        <f>IFERROR('APPENDIX 13'!L32/'APPENDIX 13'!L$44*100,"")</f>
        <v>2.6636572396785403</v>
      </c>
      <c r="M32" s="148">
        <f>IFERROR('APPENDIX 13'!M32/'APPENDIX 13'!M$44*100,"")</f>
        <v>0.98104747687110316</v>
      </c>
      <c r="N32" s="148">
        <f>IFERROR('APPENDIX 13'!N32/'APPENDIX 13'!N$44*100,"")</f>
        <v>1.1133238748530248</v>
      </c>
      <c r="O32" s="148">
        <f>IFERROR('APPENDIX 13'!O32/'APPENDIX 13'!O$44*100,"")</f>
        <v>0.69186809125740278</v>
      </c>
      <c r="P32" s="148">
        <f>IFERROR('APPENDIX 13'!P32/'APPENDIX 13'!P$44*100,"")</f>
        <v>8.9545720806310403E-2</v>
      </c>
      <c r="Q32" s="149">
        <f>IFERROR('APPENDIX 13'!Q32/'APPENDIX 13'!Q$44*100,"")</f>
        <v>1.0133759719471536</v>
      </c>
      <c r="R32" s="6"/>
    </row>
    <row r="33" spans="2:18" ht="25.5" customHeight="1" x14ac:dyDescent="0.3">
      <c r="B33" s="58" t="s">
        <v>157</v>
      </c>
      <c r="C33" s="148">
        <f>IFERROR('APPENDIX 13'!C33/'APPENDIX 13'!C$44*100,"")</f>
        <v>0</v>
      </c>
      <c r="D33" s="148">
        <f>IFERROR('APPENDIX 13'!D33/'APPENDIX 13'!D$44*100,"")</f>
        <v>0.42425424221699398</v>
      </c>
      <c r="E33" s="148">
        <f>IFERROR('APPENDIX 13'!E33/'APPENDIX 13'!E$44*100,"")</f>
        <v>0.62799683877436907</v>
      </c>
      <c r="F33" s="148">
        <f>IFERROR('APPENDIX 13'!F33/'APPENDIX 13'!F$44*100,"")</f>
        <v>0.51216011586866417</v>
      </c>
      <c r="G33" s="148">
        <f>IFERROR('APPENDIX 13'!G33/'APPENDIX 13'!G$44*100,"")</f>
        <v>1.1364655143076388</v>
      </c>
      <c r="H33" s="148">
        <f>IFERROR('APPENDIX 13'!H33/'APPENDIX 13'!H$44*100,"")</f>
        <v>1.1708776252764106</v>
      </c>
      <c r="I33" s="148">
        <f>IFERROR('APPENDIX 13'!I33/'APPENDIX 13'!I$44*100,"")</f>
        <v>0.9853440775270641</v>
      </c>
      <c r="J33" s="148">
        <f>IFERROR('APPENDIX 13'!J33/'APPENDIX 13'!J$44*100,"")</f>
        <v>0.63033242548371538</v>
      </c>
      <c r="K33" s="148">
        <f>IFERROR('APPENDIX 13'!K33/'APPENDIX 13'!K$44*100,"")</f>
        <v>0</v>
      </c>
      <c r="L33" s="148">
        <f>IFERROR('APPENDIX 13'!L33/'APPENDIX 13'!L$44*100,"")</f>
        <v>1.010180392723935</v>
      </c>
      <c r="M33" s="148">
        <f>IFERROR('APPENDIX 13'!M33/'APPENDIX 13'!M$44*100,"")</f>
        <v>0.36685968727561996</v>
      </c>
      <c r="N33" s="148">
        <f>IFERROR('APPENDIX 13'!N33/'APPENDIX 13'!N$44*100,"")</f>
        <v>0.53177609310218932</v>
      </c>
      <c r="O33" s="148">
        <f>IFERROR('APPENDIX 13'!O33/'APPENDIX 13'!O$44*100,"")</f>
        <v>0</v>
      </c>
      <c r="P33" s="148">
        <f>IFERROR('APPENDIX 13'!P33/'APPENDIX 13'!P$44*100,"")</f>
        <v>0.43022362285399951</v>
      </c>
      <c r="Q33" s="149">
        <f>IFERROR('APPENDIX 13'!Q33/'APPENDIX 13'!Q$44*100,"")</f>
        <v>0.45870435484623745</v>
      </c>
      <c r="R33" s="6"/>
    </row>
    <row r="34" spans="2:18" ht="25.5" customHeight="1" x14ac:dyDescent="0.3">
      <c r="B34" s="58" t="s">
        <v>142</v>
      </c>
      <c r="C34" s="148">
        <f>IFERROR('APPENDIX 13'!C34/'APPENDIX 13'!C$44*100,"")</f>
        <v>0</v>
      </c>
      <c r="D34" s="148">
        <f>IFERROR('APPENDIX 13'!D34/'APPENDIX 13'!D$44*100,"")</f>
        <v>0.28098772927393323</v>
      </c>
      <c r="E34" s="148">
        <f>IFERROR('APPENDIX 13'!E34/'APPENDIX 13'!E$44*100,"")</f>
        <v>0.23546757713296829</v>
      </c>
      <c r="F34" s="148">
        <f>IFERROR('APPENDIX 13'!F34/'APPENDIX 13'!F$44*100,"")</f>
        <v>0.20720947980270016</v>
      </c>
      <c r="G34" s="148">
        <f>IFERROR('APPENDIX 13'!G34/'APPENDIX 13'!G$44*100,"")</f>
        <v>1.4282572524371782</v>
      </c>
      <c r="H34" s="148">
        <f>IFERROR('APPENDIX 13'!H34/'APPENDIX 13'!H$44*100,"")</f>
        <v>0.83991175383412264</v>
      </c>
      <c r="I34" s="148">
        <f>IFERROR('APPENDIX 13'!I34/'APPENDIX 13'!I$44*100,"")</f>
        <v>1.9068053366682869</v>
      </c>
      <c r="J34" s="148">
        <f>IFERROR('APPENDIX 13'!J34/'APPENDIX 13'!J$44*100,"")</f>
        <v>2.2834999045636883</v>
      </c>
      <c r="K34" s="148">
        <f>IFERROR('APPENDIX 13'!K34/'APPENDIX 13'!K$44*100,"")</f>
        <v>0</v>
      </c>
      <c r="L34" s="148">
        <f>IFERROR('APPENDIX 13'!L34/'APPENDIX 13'!L$44*100,"")</f>
        <v>3.6376553504038678</v>
      </c>
      <c r="M34" s="148">
        <f>IFERROR('APPENDIX 13'!M34/'APPENDIX 13'!M$44*100,"")</f>
        <v>0.34193575048169056</v>
      </c>
      <c r="N34" s="148">
        <f>IFERROR('APPENDIX 13'!N34/'APPENDIX 13'!N$44*100,"")</f>
        <v>0.82117088052501386</v>
      </c>
      <c r="O34" s="148">
        <f>IFERROR('APPENDIX 13'!O34/'APPENDIX 13'!O$44*100,"")</f>
        <v>11.24737045767484</v>
      </c>
      <c r="P34" s="148">
        <f>IFERROR('APPENDIX 13'!P34/'APPENDIX 13'!P$44*100,"")</f>
        <v>0.84336217412391101</v>
      </c>
      <c r="Q34" s="149">
        <f>IFERROR('APPENDIX 13'!Q34/'APPENDIX 13'!Q$44*100,"")</f>
        <v>4.4189799349027856</v>
      </c>
      <c r="R34" s="6"/>
    </row>
    <row r="35" spans="2:18" ht="25.5" customHeight="1" x14ac:dyDescent="0.3">
      <c r="B35" s="58" t="s">
        <v>143</v>
      </c>
      <c r="C35" s="148">
        <f>IFERROR('APPENDIX 13'!C35/'APPENDIX 13'!C$44*100,"")</f>
        <v>0</v>
      </c>
      <c r="D35" s="148">
        <f>IFERROR('APPENDIX 13'!D35/'APPENDIX 13'!D$44*100,"")</f>
        <v>5.7597407821159239</v>
      </c>
      <c r="E35" s="148">
        <f>IFERROR('APPENDIX 13'!E35/'APPENDIX 13'!E$44*100,"")</f>
        <v>1.3813806309331551</v>
      </c>
      <c r="F35" s="148">
        <f>IFERROR('APPENDIX 13'!F35/'APPENDIX 13'!F$44*100,"")</f>
        <v>1.7823079915507709</v>
      </c>
      <c r="G35" s="148">
        <f>IFERROR('APPENDIX 13'!G35/'APPENDIX 13'!G$44*100,"")</f>
        <v>1.5540636226013815</v>
      </c>
      <c r="H35" s="148">
        <f>IFERROR('APPENDIX 13'!H35/'APPENDIX 13'!H$44*100,"")</f>
        <v>1.0922472249225594</v>
      </c>
      <c r="I35" s="148">
        <f>IFERROR('APPENDIX 13'!I35/'APPENDIX 13'!I$44*100,"")</f>
        <v>2.158460504516039</v>
      </c>
      <c r="J35" s="148">
        <f>IFERROR('APPENDIX 13'!J35/'APPENDIX 13'!J$44*100,"")</f>
        <v>1.0163762600716129</v>
      </c>
      <c r="K35" s="148">
        <f>IFERROR('APPENDIX 13'!K35/'APPENDIX 13'!K$44*100,"")</f>
        <v>0</v>
      </c>
      <c r="L35" s="148">
        <f>IFERROR('APPENDIX 13'!L35/'APPENDIX 13'!L$44*100,"")</f>
        <v>1.1523318081867522</v>
      </c>
      <c r="M35" s="148">
        <f>IFERROR('APPENDIX 13'!M35/'APPENDIX 13'!M$44*100,"")</f>
        <v>0.83542969900149289</v>
      </c>
      <c r="N35" s="148">
        <f>IFERROR('APPENDIX 13'!N35/'APPENDIX 13'!N$44*100,"")</f>
        <v>1.27729772581192</v>
      </c>
      <c r="O35" s="148">
        <f>IFERROR('APPENDIX 13'!O35/'APPENDIX 13'!O$44*100,"")</f>
        <v>2.1800847306693591</v>
      </c>
      <c r="P35" s="148">
        <f>IFERROR('APPENDIX 13'!P35/'APPENDIX 13'!P$44*100,"")</f>
        <v>7.9573130405023802</v>
      </c>
      <c r="Q35" s="149">
        <f>IFERROR('APPENDIX 13'!Q35/'APPENDIX 13'!Q$44*100,"")</f>
        <v>1.9631150404146147</v>
      </c>
      <c r="R35" s="6"/>
    </row>
    <row r="36" spans="2:18" ht="25.5" customHeight="1" x14ac:dyDescent="0.3">
      <c r="B36" s="58" t="s">
        <v>158</v>
      </c>
      <c r="C36" s="148">
        <f>IFERROR('APPENDIX 13'!C36/'APPENDIX 13'!C$44*100,"")</f>
        <v>0</v>
      </c>
      <c r="D36" s="148">
        <f>IFERROR('APPENDIX 13'!D36/'APPENDIX 13'!D$44*100,"")</f>
        <v>0.7947737792341919</v>
      </c>
      <c r="E36" s="148">
        <f>IFERROR('APPENDIX 13'!E36/'APPENDIX 13'!E$44*100,"")</f>
        <v>3.9132349771498363</v>
      </c>
      <c r="F36" s="148">
        <f>IFERROR('APPENDIX 13'!F36/'APPENDIX 13'!F$44*100,"")</f>
        <v>1.2214588737809591</v>
      </c>
      <c r="G36" s="148">
        <f>IFERROR('APPENDIX 13'!G36/'APPENDIX 13'!G$44*100,"")</f>
        <v>3.3718156406080126</v>
      </c>
      <c r="H36" s="148">
        <f>IFERROR('APPENDIX 13'!H36/'APPENDIX 13'!H$44*100,"")</f>
        <v>0.812666134864104</v>
      </c>
      <c r="I36" s="148">
        <f>IFERROR('APPENDIX 13'!I36/'APPENDIX 13'!I$44*100,"")</f>
        <v>2.1666944667861938</v>
      </c>
      <c r="J36" s="148">
        <f>IFERROR('APPENDIX 13'!J36/'APPENDIX 13'!J$44*100,"")</f>
        <v>2.0433789811111382</v>
      </c>
      <c r="K36" s="148">
        <f>IFERROR('APPENDIX 13'!K36/'APPENDIX 13'!K$44*100,"")</f>
        <v>2.4631444438021144</v>
      </c>
      <c r="L36" s="148">
        <f>IFERROR('APPENDIX 13'!L36/'APPENDIX 13'!L$44*100,"")</f>
        <v>0.5482040102291178</v>
      </c>
      <c r="M36" s="148">
        <f>IFERROR('APPENDIX 13'!M36/'APPENDIX 13'!M$44*100,"")</f>
        <v>2.0290150783360628</v>
      </c>
      <c r="N36" s="148">
        <f>IFERROR('APPENDIX 13'!N36/'APPENDIX 13'!N$44*100,"")</f>
        <v>1.1055296160142112</v>
      </c>
      <c r="O36" s="148">
        <f>IFERROR('APPENDIX 13'!O36/'APPENDIX 13'!O$44*100,"")</f>
        <v>1.5996871171359444</v>
      </c>
      <c r="P36" s="148">
        <f>IFERROR('APPENDIX 13'!P36/'APPENDIX 13'!P$44*100,"")</f>
        <v>1.1500273991009735</v>
      </c>
      <c r="Q36" s="149">
        <f>IFERROR('APPENDIX 13'!Q36/'APPENDIX 13'!Q$44*100,"")</f>
        <v>1.7073607054455608</v>
      </c>
      <c r="R36" s="6"/>
    </row>
    <row r="37" spans="2:18" ht="25.5" customHeight="1" x14ac:dyDescent="0.3">
      <c r="B37" s="58" t="s">
        <v>38</v>
      </c>
      <c r="C37" s="148">
        <f>IFERROR('APPENDIX 13'!C37/'APPENDIX 13'!C$44*100,"")</f>
        <v>0</v>
      </c>
      <c r="D37" s="148">
        <f>IFERROR('APPENDIX 13'!D37/'APPENDIX 13'!D$44*100,"")</f>
        <v>0.67454758320092745</v>
      </c>
      <c r="E37" s="148">
        <f>IFERROR('APPENDIX 13'!E37/'APPENDIX 13'!E$44*100,"")</f>
        <v>0.47106010389561709</v>
      </c>
      <c r="F37" s="148">
        <f>IFERROR('APPENDIX 13'!F37/'APPENDIX 13'!F$44*100,"")</f>
        <v>0.39724450541469175</v>
      </c>
      <c r="G37" s="148">
        <f>IFERROR('APPENDIX 13'!G37/'APPENDIX 13'!G$44*100,"")</f>
        <v>0.34137510973294138</v>
      </c>
      <c r="H37" s="148">
        <f>IFERROR('APPENDIX 13'!H37/'APPENDIX 13'!H$44*100,"")</f>
        <v>0.29930281425014271</v>
      </c>
      <c r="I37" s="148">
        <f>IFERROR('APPENDIX 13'!I37/'APPENDIX 13'!I$44*100,"")</f>
        <v>0.91599404962529074</v>
      </c>
      <c r="J37" s="148">
        <f>IFERROR('APPENDIX 13'!J37/'APPENDIX 13'!J$44*100,"")</f>
        <v>1.1976752489158473</v>
      </c>
      <c r="K37" s="148">
        <f>IFERROR('APPENDIX 13'!K37/'APPENDIX 13'!K$44*100,"")</f>
        <v>0</v>
      </c>
      <c r="L37" s="148">
        <f>IFERROR('APPENDIX 13'!L37/'APPENDIX 13'!L$44*100,"")</f>
        <v>0.23073670709798294</v>
      </c>
      <c r="M37" s="148">
        <f>IFERROR('APPENDIX 13'!M37/'APPENDIX 13'!M$44*100,"")</f>
        <v>1.2429425225606827</v>
      </c>
      <c r="N37" s="148">
        <f>IFERROR('APPENDIX 13'!N37/'APPENDIX 13'!N$44*100,"")</f>
        <v>0.70985088947524033</v>
      </c>
      <c r="O37" s="148">
        <f>IFERROR('APPENDIX 13'!O37/'APPENDIX 13'!O$44*100,"")</f>
        <v>0.20920417446228159</v>
      </c>
      <c r="P37" s="148">
        <f>IFERROR('APPENDIX 13'!P37/'APPENDIX 13'!P$44*100,"")</f>
        <v>6.708764353034792</v>
      </c>
      <c r="Q37" s="149">
        <f>IFERROR('APPENDIX 13'!Q37/'APPENDIX 13'!Q$44*100,"")</f>
        <v>0.74876769909854912</v>
      </c>
      <c r="R37" s="6"/>
    </row>
    <row r="38" spans="2:18" ht="25.5" customHeight="1" x14ac:dyDescent="0.3">
      <c r="B38" s="58" t="s">
        <v>39</v>
      </c>
      <c r="C38" s="148">
        <f>IFERROR('APPENDIX 13'!C38/'APPENDIX 13'!C$44*100,"")</f>
        <v>0</v>
      </c>
      <c r="D38" s="148">
        <f>IFERROR('APPENDIX 13'!D38/'APPENDIX 13'!D$44*100,"")</f>
        <v>1.7565312789875176</v>
      </c>
      <c r="E38" s="148">
        <f>IFERROR('APPENDIX 13'!E38/'APPENDIX 13'!E$44*100,"")</f>
        <v>2.7355222425959536</v>
      </c>
      <c r="F38" s="148">
        <f>IFERROR('APPENDIX 13'!F38/'APPENDIX 13'!F$44*100,"")</f>
        <v>2.4901187101108024</v>
      </c>
      <c r="G38" s="148">
        <f>IFERROR('APPENDIX 13'!G38/'APPENDIX 13'!G$44*100,"")</f>
        <v>0.67960323056706906</v>
      </c>
      <c r="H38" s="148">
        <f>IFERROR('APPENDIX 13'!H38/'APPENDIX 13'!H$44*100,"")</f>
        <v>4.202978721342582</v>
      </c>
      <c r="I38" s="148">
        <f>IFERROR('APPENDIX 13'!I38/'APPENDIX 13'!I$44*100,"")</f>
        <v>0.74641332050903653</v>
      </c>
      <c r="J38" s="148">
        <f>IFERROR('APPENDIX 13'!J38/'APPENDIX 13'!J$44*100,"")</f>
        <v>0.58862847574054789</v>
      </c>
      <c r="K38" s="148">
        <f>IFERROR('APPENDIX 13'!K38/'APPENDIX 13'!K$44*100,"")</f>
        <v>0</v>
      </c>
      <c r="L38" s="148">
        <f>IFERROR('APPENDIX 13'!L38/'APPENDIX 13'!L$44*100,"")</f>
        <v>0.44038018116289418</v>
      </c>
      <c r="M38" s="148">
        <f>IFERROR('APPENDIX 13'!M38/'APPENDIX 13'!M$44*100,"")</f>
        <v>2.8607772135813505</v>
      </c>
      <c r="N38" s="148">
        <f>IFERROR('APPENDIX 13'!N38/'APPENDIX 13'!N$44*100,"")</f>
        <v>2.7169112793307413</v>
      </c>
      <c r="O38" s="148">
        <f>IFERROR('APPENDIX 13'!O38/'APPENDIX 13'!O$44*100,"")</f>
        <v>1.9795957419751965E-2</v>
      </c>
      <c r="P38" s="148">
        <f>IFERROR('APPENDIX 13'!P38/'APPENDIX 13'!P$44*100,"")</f>
        <v>0.81084542498000189</v>
      </c>
      <c r="Q38" s="149">
        <f>IFERROR('APPENDIX 13'!Q38/'APPENDIX 13'!Q$44*100,"")</f>
        <v>0.91004205356982737</v>
      </c>
      <c r="R38" s="6"/>
    </row>
    <row r="39" spans="2:18" ht="25.5" customHeight="1" x14ac:dyDescent="0.3">
      <c r="B39" s="58" t="s">
        <v>40</v>
      </c>
      <c r="C39" s="148">
        <f>IFERROR('APPENDIX 13'!C39/'APPENDIX 13'!C$44*100,"")</f>
        <v>0</v>
      </c>
      <c r="D39" s="148">
        <f>IFERROR('APPENDIX 13'!D39/'APPENDIX 13'!D$44*100,"")</f>
        <v>0.39691827300198146</v>
      </c>
      <c r="E39" s="148">
        <f>IFERROR('APPENDIX 13'!E39/'APPENDIX 13'!E$44*100,"")</f>
        <v>1.9363444111592514</v>
      </c>
      <c r="F39" s="148">
        <f>IFERROR('APPENDIX 13'!F39/'APPENDIX 13'!F$44*100,"")</f>
        <v>0.57315201455727638</v>
      </c>
      <c r="G39" s="148">
        <f>IFERROR('APPENDIX 13'!G39/'APPENDIX 13'!G$44*100,"")</f>
        <v>0.46988935406589133</v>
      </c>
      <c r="H39" s="148">
        <f>IFERROR('APPENDIX 13'!H39/'APPENDIX 13'!H$44*100,"")</f>
        <v>0.78345404339520319</v>
      </c>
      <c r="I39" s="148">
        <f>IFERROR('APPENDIX 13'!I39/'APPENDIX 13'!I$44*100,"")</f>
        <v>2.3223132598791416</v>
      </c>
      <c r="J39" s="148">
        <f>IFERROR('APPENDIX 13'!J39/'APPENDIX 13'!J$44*100,"")</f>
        <v>1.9793092767640483</v>
      </c>
      <c r="K39" s="148">
        <f>IFERROR('APPENDIX 13'!K39/'APPENDIX 13'!K$44*100,"")</f>
        <v>0</v>
      </c>
      <c r="L39" s="148">
        <f>IFERROR('APPENDIX 13'!L39/'APPENDIX 13'!L$44*100,"")</f>
        <v>0.93696706972240862</v>
      </c>
      <c r="M39" s="148">
        <f>IFERROR('APPENDIX 13'!M39/'APPENDIX 13'!M$44*100,"")</f>
        <v>0.98329450536962326</v>
      </c>
      <c r="N39" s="148">
        <f>IFERROR('APPENDIX 13'!N39/'APPENDIX 13'!N$44*100,"")</f>
        <v>1.6943603036382919</v>
      </c>
      <c r="O39" s="148">
        <f>IFERROR('APPENDIX 13'!O39/'APPENDIX 13'!O$44*100,"")</f>
        <v>8.1405444963105422E-2</v>
      </c>
      <c r="P39" s="148">
        <f>IFERROR('APPENDIX 13'!P39/'APPENDIX 13'!P$44*100,"")</f>
        <v>2.5876928697251483E-2</v>
      </c>
      <c r="Q39" s="149">
        <f>IFERROR('APPENDIX 13'!Q39/'APPENDIX 13'!Q$44*100,"")</f>
        <v>0.96922408704499774</v>
      </c>
      <c r="R39" s="6"/>
    </row>
    <row r="40" spans="2:18" ht="25.5" customHeight="1" x14ac:dyDescent="0.3">
      <c r="B40" s="58" t="s">
        <v>41</v>
      </c>
      <c r="C40" s="148">
        <f>IFERROR('APPENDIX 13'!C40/'APPENDIX 13'!C$44*100,"")</f>
        <v>0</v>
      </c>
      <c r="D40" s="148">
        <f>IFERROR('APPENDIX 13'!D40/'APPENDIX 13'!D$44*100,"")</f>
        <v>0.50941229488585671</v>
      </c>
      <c r="E40" s="148">
        <f>IFERROR('APPENDIX 13'!E40/'APPENDIX 13'!E$44*100,"")</f>
        <v>0.23028216750122604</v>
      </c>
      <c r="F40" s="148">
        <f>IFERROR('APPENDIX 13'!F40/'APPENDIX 13'!F$44*100,"")</f>
        <v>0.43580952529418893</v>
      </c>
      <c r="G40" s="148">
        <f>IFERROR('APPENDIX 13'!G40/'APPENDIX 13'!G$44*100,"")</f>
        <v>0.15687373731644547</v>
      </c>
      <c r="H40" s="148">
        <f>IFERROR('APPENDIX 13'!H40/'APPENDIX 13'!H$44*100,"")</f>
        <v>3.4769513748350231E-2</v>
      </c>
      <c r="I40" s="148">
        <f>IFERROR('APPENDIX 13'!I40/'APPENDIX 13'!I$44*100,"")</f>
        <v>2.8561020731994384</v>
      </c>
      <c r="J40" s="148">
        <f>IFERROR('APPENDIX 13'!J40/'APPENDIX 13'!J$44*100,"")</f>
        <v>2.4387346067012055</v>
      </c>
      <c r="K40" s="148">
        <f>IFERROR('APPENDIX 13'!K40/'APPENDIX 13'!K$44*100,"")</f>
        <v>0</v>
      </c>
      <c r="L40" s="148">
        <f>IFERROR('APPENDIX 13'!L40/'APPENDIX 13'!L$44*100,"")</f>
        <v>0.30159236619864421</v>
      </c>
      <c r="M40" s="148">
        <f>IFERROR('APPENDIX 13'!M40/'APPENDIX 13'!M$44*100,"")</f>
        <v>0.1197898640935177</v>
      </c>
      <c r="N40" s="148">
        <f>IFERROR('APPENDIX 13'!N40/'APPENDIX 13'!N$44*100,"")</f>
        <v>0.32881545240481552</v>
      </c>
      <c r="O40" s="148">
        <f>IFERROR('APPENDIX 13'!O40/'APPENDIX 13'!O$44*100,"")</f>
        <v>0</v>
      </c>
      <c r="P40" s="148">
        <f>IFERROR('APPENDIX 13'!P40/'APPENDIX 13'!P$44*100,"")</f>
        <v>1.3370183899406458</v>
      </c>
      <c r="Q40" s="149">
        <f>IFERROR('APPENDIX 13'!Q40/'APPENDIX 13'!Q$44*100,"")</f>
        <v>0.97470432117895278</v>
      </c>
      <c r="R40" s="6"/>
    </row>
    <row r="41" spans="2:18" ht="25.5" customHeight="1" x14ac:dyDescent="0.3">
      <c r="B41" s="58" t="s">
        <v>42</v>
      </c>
      <c r="C41" s="148">
        <f>IFERROR('APPENDIX 13'!C41/'APPENDIX 13'!C$44*100,"")</f>
        <v>0</v>
      </c>
      <c r="D41" s="148">
        <f>IFERROR('APPENDIX 13'!D41/'APPENDIX 13'!D$44*100,"")</f>
        <v>0.28989144496110875</v>
      </c>
      <c r="E41" s="148">
        <f>IFERROR('APPENDIX 13'!E41/'APPENDIX 13'!E$44*100,"")</f>
        <v>4.4107219277228868E-2</v>
      </c>
      <c r="F41" s="148">
        <f>IFERROR('APPENDIX 13'!F41/'APPENDIX 13'!F$44*100,"")</f>
        <v>-0.1225683842656136</v>
      </c>
      <c r="G41" s="148">
        <f>IFERROR('APPENDIX 13'!G41/'APPENDIX 13'!G$44*100,"")</f>
        <v>0.11003483277596257</v>
      </c>
      <c r="H41" s="148">
        <f>IFERROR('APPENDIX 13'!H41/'APPENDIX 13'!H$44*100,"")</f>
        <v>0.12249128695935188</v>
      </c>
      <c r="I41" s="148">
        <f>IFERROR('APPENDIX 13'!I41/'APPENDIX 13'!I$44*100,"")</f>
        <v>0.8133369150848222</v>
      </c>
      <c r="J41" s="148">
        <f>IFERROR('APPENDIX 13'!J41/'APPENDIX 13'!J$44*100,"")</f>
        <v>0.43543396682787644</v>
      </c>
      <c r="K41" s="148">
        <f>IFERROR('APPENDIX 13'!K41/'APPENDIX 13'!K$44*100,"")</f>
        <v>0.48140213526750347</v>
      </c>
      <c r="L41" s="148">
        <f>IFERROR('APPENDIX 13'!L41/'APPENDIX 13'!L$44*100,"")</f>
        <v>0.10282558159638994</v>
      </c>
      <c r="M41" s="148">
        <f>IFERROR('APPENDIX 13'!M41/'APPENDIX 13'!M$44*100,"")</f>
        <v>0.17888413081321769</v>
      </c>
      <c r="N41" s="148">
        <f>IFERROR('APPENDIX 13'!N41/'APPENDIX 13'!N$44*100,"")</f>
        <v>-0.14965596792298341</v>
      </c>
      <c r="O41" s="148">
        <f>IFERROR('APPENDIX 13'!O41/'APPENDIX 13'!O$44*100,"")</f>
        <v>0.59666380901575167</v>
      </c>
      <c r="P41" s="148">
        <f>IFERROR('APPENDIX 13'!P41/'APPENDIX 13'!P$44*100,"")</f>
        <v>0.27475209587375837</v>
      </c>
      <c r="Q41" s="149">
        <f>IFERROR('APPENDIX 13'!Q41/'APPENDIX 13'!Q$44*100,"")</f>
        <v>0.42324287658303472</v>
      </c>
      <c r="R41" s="6"/>
    </row>
    <row r="42" spans="2:18" ht="25.5" customHeight="1" x14ac:dyDescent="0.3">
      <c r="B42" s="58" t="s">
        <v>43</v>
      </c>
      <c r="C42" s="148">
        <f>IFERROR('APPENDIX 13'!C42/'APPENDIX 13'!C$44*100,"")</f>
        <v>3.8782746816577522</v>
      </c>
      <c r="D42" s="148">
        <f>IFERROR('APPENDIX 13'!D42/'APPENDIX 13'!D$44*100,"")</f>
        <v>3.9004002246235641</v>
      </c>
      <c r="E42" s="148">
        <f>IFERROR('APPENDIX 13'!E42/'APPENDIX 13'!E$44*100,"")</f>
        <v>7.1497427599498948</v>
      </c>
      <c r="F42" s="148">
        <f>IFERROR('APPENDIX 13'!F42/'APPENDIX 13'!F$44*100,"")</f>
        <v>5.7710949064412969</v>
      </c>
      <c r="G42" s="148">
        <f>IFERROR('APPENDIX 13'!G42/'APPENDIX 13'!G$44*100,"")</f>
        <v>3.9475316446200579</v>
      </c>
      <c r="H42" s="148">
        <f>IFERROR('APPENDIX 13'!H42/'APPENDIX 13'!H$44*100,"")</f>
        <v>3.4494777590535395</v>
      </c>
      <c r="I42" s="148">
        <f>IFERROR('APPENDIX 13'!I42/'APPENDIX 13'!I$44*100,"")</f>
        <v>5.4180223092202429</v>
      </c>
      <c r="J42" s="148">
        <f>IFERROR('APPENDIX 13'!J42/'APPENDIX 13'!J$44*100,"")</f>
        <v>5.345709923690773</v>
      </c>
      <c r="K42" s="148">
        <f>IFERROR('APPENDIX 13'!K42/'APPENDIX 13'!K$44*100,"")</f>
        <v>0</v>
      </c>
      <c r="L42" s="148">
        <f>IFERROR('APPENDIX 13'!L42/'APPENDIX 13'!L$44*100,"")</f>
        <v>3.3349313055328089</v>
      </c>
      <c r="M42" s="148">
        <f>IFERROR('APPENDIX 13'!M42/'APPENDIX 13'!M$44*100,"")</f>
        <v>7.1812448021323529</v>
      </c>
      <c r="N42" s="148">
        <f>IFERROR('APPENDIX 13'!N42/'APPENDIX 13'!N$44*100,"")</f>
        <v>3.7510219311539159</v>
      </c>
      <c r="O42" s="148">
        <f>IFERROR('APPENDIX 13'!O42/'APPENDIX 13'!O$44*100,"")</f>
        <v>12.35241679349525</v>
      </c>
      <c r="P42" s="148">
        <f>IFERROR('APPENDIX 13'!P42/'APPENDIX 13'!P$44*100,"")</f>
        <v>5.7112428694102153</v>
      </c>
      <c r="Q42" s="149">
        <f>IFERROR('APPENDIX 13'!Q42/'APPENDIX 13'!Q$44*100,"")</f>
        <v>7.1731668888082272</v>
      </c>
      <c r="R42" s="6"/>
    </row>
    <row r="43" spans="2:18" ht="25.5" customHeight="1" x14ac:dyDescent="0.3">
      <c r="B43" s="58" t="s">
        <v>44</v>
      </c>
      <c r="C43" s="148">
        <f>IFERROR('APPENDIX 13'!C43/'APPENDIX 13'!C$44*100,"")</f>
        <v>0</v>
      </c>
      <c r="D43" s="148">
        <f>IFERROR('APPENDIX 13'!D43/'APPENDIX 13'!D$44*100,"")</f>
        <v>0</v>
      </c>
      <c r="E43" s="148">
        <f>IFERROR('APPENDIX 13'!E43/'APPENDIX 13'!E$44*100,"")</f>
        <v>0</v>
      </c>
      <c r="F43" s="148">
        <f>IFERROR('APPENDIX 13'!F43/'APPENDIX 13'!F$44*100,"")</f>
        <v>1.2400327935529633E-4</v>
      </c>
      <c r="G43" s="148">
        <f>IFERROR('APPENDIX 13'!G43/'APPENDIX 13'!G$44*100,"")</f>
        <v>1.8296447086126134E-4</v>
      </c>
      <c r="H43" s="148">
        <f>IFERROR('APPENDIX 13'!H43/'APPENDIX 13'!H$44*100,"")</f>
        <v>0</v>
      </c>
      <c r="I43" s="148">
        <f>IFERROR('APPENDIX 13'!I43/'APPENDIX 13'!I$44*100,"")</f>
        <v>1.7295917289473317</v>
      </c>
      <c r="J43" s="148">
        <f>IFERROR('APPENDIX 13'!J43/'APPENDIX 13'!J$44*100,"")</f>
        <v>1.2186281424362537</v>
      </c>
      <c r="K43" s="148">
        <f>IFERROR('APPENDIX 13'!K43/'APPENDIX 13'!K$44*100,"")</f>
        <v>12.735077804866521</v>
      </c>
      <c r="L43" s="148">
        <f>IFERROR('APPENDIX 13'!L43/'APPENDIX 13'!L$44*100,"")</f>
        <v>1.3831628218407695E-3</v>
      </c>
      <c r="M43" s="148">
        <f>IFERROR('APPENDIX 13'!M43/'APPENDIX 13'!M$44*100,"")</f>
        <v>1.2913956888046326E-4</v>
      </c>
      <c r="N43" s="148">
        <f>IFERROR('APPENDIX 13'!N43/'APPENDIX 13'!N$44*100,"")</f>
        <v>1.2086524640704812E-3</v>
      </c>
      <c r="O43" s="148">
        <f>IFERROR('APPENDIX 13'!O43/'APPENDIX 13'!O$44*100,"")</f>
        <v>0</v>
      </c>
      <c r="P43" s="148">
        <f>IFERROR('APPENDIX 13'!P43/'APPENDIX 13'!P$44*100,"")</f>
        <v>0.47974671053322215</v>
      </c>
      <c r="Q43" s="149">
        <f>IFERROR('APPENDIX 13'!Q43/'APPENDIX 13'!Q$44*100,"")</f>
        <v>1.0148655787927852</v>
      </c>
      <c r="R43" s="6"/>
    </row>
    <row r="44" spans="2:18" ht="25.5" customHeight="1" x14ac:dyDescent="0.25">
      <c r="B44" s="150" t="s">
        <v>45</v>
      </c>
      <c r="C44" s="151">
        <f>SUM(C7:C43)</f>
        <v>100</v>
      </c>
      <c r="D44" s="151">
        <f t="shared" ref="D44:P44" si="0">SUM(D7:D43)</f>
        <v>100.00000000000003</v>
      </c>
      <c r="E44" s="151">
        <f t="shared" si="0"/>
        <v>100.00000000000003</v>
      </c>
      <c r="F44" s="151">
        <f t="shared" si="0"/>
        <v>100.00000000000001</v>
      </c>
      <c r="G44" s="151">
        <f t="shared" si="0"/>
        <v>100</v>
      </c>
      <c r="H44" s="151">
        <f t="shared" si="0"/>
        <v>99.999999999999943</v>
      </c>
      <c r="I44" s="151">
        <f t="shared" si="0"/>
        <v>99.999999999999972</v>
      </c>
      <c r="J44" s="151">
        <f t="shared" si="0"/>
        <v>100</v>
      </c>
      <c r="K44" s="151">
        <f t="shared" si="0"/>
        <v>99.999999999999986</v>
      </c>
      <c r="L44" s="151">
        <f t="shared" si="0"/>
        <v>100.00000000000001</v>
      </c>
      <c r="M44" s="151">
        <f t="shared" si="0"/>
        <v>100.00000000000003</v>
      </c>
      <c r="N44" s="151">
        <f t="shared" si="0"/>
        <v>99.999999999999972</v>
      </c>
      <c r="O44" s="151">
        <f t="shared" si="0"/>
        <v>100</v>
      </c>
      <c r="P44" s="151">
        <f t="shared" si="0"/>
        <v>100.00000000000006</v>
      </c>
      <c r="Q44" s="151">
        <f>SUM(Q7:Q43)</f>
        <v>99.999999999999972</v>
      </c>
      <c r="R44" s="6"/>
    </row>
    <row r="45" spans="2:18" ht="25.5" customHeight="1" x14ac:dyDescent="0.25">
      <c r="B45" s="248" t="s">
        <v>46</v>
      </c>
      <c r="C45" s="249"/>
      <c r="D45" s="249"/>
      <c r="E45" s="249"/>
      <c r="F45" s="249"/>
      <c r="G45" s="249"/>
      <c r="H45" s="249"/>
      <c r="I45" s="249"/>
      <c r="J45" s="249"/>
      <c r="K45" s="249"/>
      <c r="L45" s="249"/>
      <c r="M45" s="249"/>
      <c r="N45" s="249"/>
      <c r="O45" s="249"/>
      <c r="P45" s="249"/>
      <c r="Q45" s="250"/>
      <c r="R45" s="6"/>
    </row>
    <row r="46" spans="2:18" ht="25.5" customHeight="1" x14ac:dyDescent="0.3">
      <c r="B46" s="58" t="s">
        <v>47</v>
      </c>
      <c r="C46" s="152">
        <f>IFERROR('APPENDIX 13'!C46/'APPENDIX 13'!C$50*100,"")</f>
        <v>36.85987911954696</v>
      </c>
      <c r="D46" s="152">
        <f>IFERROR('APPENDIX 13'!D46/'APPENDIX 13'!D$50*100,"")</f>
        <v>26.738230731082812</v>
      </c>
      <c r="E46" s="152">
        <f>IFERROR('APPENDIX 13'!E46/'APPENDIX 13'!E$50*100,"")</f>
        <v>-2.1532122308484709</v>
      </c>
      <c r="F46" s="152">
        <f>IFERROR('APPENDIX 13'!F46/'APPENDIX 13'!F$50*100,"")</f>
        <v>12.785952907487449</v>
      </c>
      <c r="G46" s="152">
        <f>IFERROR('APPENDIX 13'!G46/'APPENDIX 13'!G$50*100,"")</f>
        <v>21.995897995651521</v>
      </c>
      <c r="H46" s="152">
        <f>IFERROR('APPENDIX 13'!H46/'APPENDIX 13'!H$50*100,"")</f>
        <v>9.2671811717104315</v>
      </c>
      <c r="I46" s="152">
        <f>IFERROR('APPENDIX 13'!I46/'APPENDIX 13'!I$50*100,"")</f>
        <v>5.8065634388721978</v>
      </c>
      <c r="J46" s="152">
        <f>IFERROR('APPENDIX 13'!J46/'APPENDIX 13'!J$50*100,"")</f>
        <v>8.3471276559651297</v>
      </c>
      <c r="K46" s="152" t="str">
        <f>IFERROR('APPENDIX 13'!K46/'APPENDIX 13'!K$50*100,"")</f>
        <v/>
      </c>
      <c r="L46" s="152">
        <f>IFERROR('APPENDIX 13'!L46/'APPENDIX 13'!L$50*100,"")</f>
        <v>4.0674609411838674</v>
      </c>
      <c r="M46" s="152">
        <f>IFERROR('APPENDIX 13'!M46/'APPENDIX 13'!M$50*100,"")</f>
        <v>0</v>
      </c>
      <c r="N46" s="152">
        <f>IFERROR('APPENDIX 13'!N46/'APPENDIX 13'!N$50*100,"")</f>
        <v>86.880492091388405</v>
      </c>
      <c r="O46" s="152">
        <f>IFERROR('APPENDIX 13'!O46/'APPENDIX 13'!O$50*100,"")</f>
        <v>13.043174940505104</v>
      </c>
      <c r="P46" s="152">
        <f>IFERROR('APPENDIX 13'!P46/'APPENDIX 13'!P$50*100,"")</f>
        <v>8.0342471006667324</v>
      </c>
      <c r="Q46" s="153">
        <f>IFERROR('APPENDIX 13'!Q46/'APPENDIX 13'!Q$50*100,"")</f>
        <v>12.589098493293866</v>
      </c>
      <c r="R46" s="6"/>
    </row>
    <row r="47" spans="2:18" ht="25.5" customHeight="1" x14ac:dyDescent="0.3">
      <c r="B47" s="58" t="s">
        <v>79</v>
      </c>
      <c r="C47" s="152">
        <f>IFERROR('APPENDIX 13'!C47/'APPENDIX 13'!C$50*100,"")</f>
        <v>2.5422994995064339</v>
      </c>
      <c r="D47" s="152">
        <f>IFERROR('APPENDIX 13'!D47/'APPENDIX 13'!D$50*100,"")</f>
        <v>13.277952033572552</v>
      </c>
      <c r="E47" s="152">
        <f>IFERROR('APPENDIX 13'!E47/'APPENDIX 13'!E$50*100,"")</f>
        <v>0</v>
      </c>
      <c r="F47" s="152">
        <f>IFERROR('APPENDIX 13'!F47/'APPENDIX 13'!F$50*100,"")</f>
        <v>22.206596539982971</v>
      </c>
      <c r="G47" s="152">
        <f>IFERROR('APPENDIX 13'!G47/'APPENDIX 13'!G$50*100,"")</f>
        <v>3.8079980282210859</v>
      </c>
      <c r="H47" s="152">
        <f>IFERROR('APPENDIX 13'!H47/'APPENDIX 13'!H$50*100,"")</f>
        <v>23.244082728597927</v>
      </c>
      <c r="I47" s="152">
        <f>IFERROR('APPENDIX 13'!I47/'APPENDIX 13'!I$50*100,"")</f>
        <v>0</v>
      </c>
      <c r="J47" s="152">
        <f>IFERROR('APPENDIX 13'!J47/'APPENDIX 13'!J$50*100,"")</f>
        <v>26.089930055195147</v>
      </c>
      <c r="K47" s="152" t="str">
        <f>IFERROR('APPENDIX 13'!K47/'APPENDIX 13'!K$50*100,"")</f>
        <v/>
      </c>
      <c r="L47" s="152">
        <f>IFERROR('APPENDIX 13'!L47/'APPENDIX 13'!L$50*100,"")</f>
        <v>7.4332777969884631</v>
      </c>
      <c r="M47" s="152">
        <f>IFERROR('APPENDIX 13'!M47/'APPENDIX 13'!M$50*100,"")</f>
        <v>0</v>
      </c>
      <c r="N47" s="152">
        <f>IFERROR('APPENDIX 13'!N47/'APPENDIX 13'!N$50*100,"")</f>
        <v>0</v>
      </c>
      <c r="O47" s="152">
        <f>IFERROR('APPENDIX 13'!O47/'APPENDIX 13'!O$50*100,"")</f>
        <v>13.875925525606474</v>
      </c>
      <c r="P47" s="152">
        <f>IFERROR('APPENDIX 13'!P47/'APPENDIX 13'!P$50*100,"")</f>
        <v>10.335995826809382</v>
      </c>
      <c r="Q47" s="153">
        <f>IFERROR('APPENDIX 13'!Q47/'APPENDIX 13'!Q$50*100,"")</f>
        <v>16.345811797101184</v>
      </c>
      <c r="R47" s="6"/>
    </row>
    <row r="48" spans="2:18" ht="25.5" customHeight="1" x14ac:dyDescent="0.3">
      <c r="B48" s="9" t="s">
        <v>314</v>
      </c>
      <c r="C48" s="152">
        <f>IFERROR('APPENDIX 13'!C48/'APPENDIX 13'!C$50*100,"")</f>
        <v>1.9084564362779906</v>
      </c>
      <c r="D48" s="152">
        <f>IFERROR('APPENDIX 13'!D48/'APPENDIX 13'!D$50*100,"")</f>
        <v>3.5598262549122834</v>
      </c>
      <c r="E48" s="152">
        <f>IFERROR('APPENDIX 13'!E48/'APPENDIX 13'!E$50*100,"")</f>
        <v>56.815155398105574</v>
      </c>
      <c r="F48" s="152">
        <f>IFERROR('APPENDIX 13'!F48/'APPENDIX 13'!F$50*100,"")</f>
        <v>3.0608822642887166</v>
      </c>
      <c r="G48" s="152">
        <f>IFERROR('APPENDIX 13'!G48/'APPENDIX 13'!G$50*100,"")</f>
        <v>2.63945494397155</v>
      </c>
      <c r="H48" s="152">
        <f>IFERROR('APPENDIX 13'!H48/'APPENDIX 13'!H$50*100,"")</f>
        <v>1.637518883500223</v>
      </c>
      <c r="I48" s="152">
        <f>IFERROR('APPENDIX 13'!I48/'APPENDIX 13'!I$50*100,"")</f>
        <v>57.620753408828286</v>
      </c>
      <c r="J48" s="152">
        <f>IFERROR('APPENDIX 13'!J48/'APPENDIX 13'!J$50*100,"")</f>
        <v>1.9292409283355922</v>
      </c>
      <c r="K48" s="152" t="str">
        <f>IFERROR('APPENDIX 13'!K48/'APPENDIX 13'!K$50*100,"")</f>
        <v/>
      </c>
      <c r="L48" s="152">
        <f>IFERROR('APPENDIX 13'!L48/'APPENDIX 13'!L$50*100,"")</f>
        <v>1.5595234352896796</v>
      </c>
      <c r="M48" s="152">
        <f>IFERROR('APPENDIX 13'!M48/'APPENDIX 13'!M$50*100,"")</f>
        <v>22.819023272847389</v>
      </c>
      <c r="N48" s="152">
        <f>IFERROR('APPENDIX 13'!N48/'APPENDIX 13'!N$50*100,"")</f>
        <v>0.37785588752196836</v>
      </c>
      <c r="O48" s="152">
        <f>IFERROR('APPENDIX 13'!O48/'APPENDIX 13'!O$50*100,"")</f>
        <v>1.3178929374236366</v>
      </c>
      <c r="P48" s="152">
        <f>IFERROR('APPENDIX 13'!P48/'APPENDIX 13'!P$50*100,"")</f>
        <v>0.64217322322053483</v>
      </c>
      <c r="Q48" s="153">
        <f>IFERROR('APPENDIX 13'!Q48/'APPENDIX 13'!Q$50*100,"")</f>
        <v>2.3896704054120974</v>
      </c>
      <c r="R48" s="6"/>
    </row>
    <row r="49" spans="2:18" ht="25.5" customHeight="1" x14ac:dyDescent="0.3">
      <c r="B49" s="58" t="s">
        <v>48</v>
      </c>
      <c r="C49" s="152">
        <f>IFERROR('APPENDIX 13'!C49/'APPENDIX 13'!C$50*100,"")</f>
        <v>58.689364944668618</v>
      </c>
      <c r="D49" s="152">
        <f>IFERROR('APPENDIX 13'!D49/'APPENDIX 13'!D$50*100,"")</f>
        <v>56.42399098043235</v>
      </c>
      <c r="E49" s="152">
        <f>IFERROR('APPENDIX 13'!E49/'APPENDIX 13'!E$50*100,"")</f>
        <v>45.338056832742893</v>
      </c>
      <c r="F49" s="152">
        <f>IFERROR('APPENDIX 13'!F49/'APPENDIX 13'!F$50*100,"")</f>
        <v>61.946568288240869</v>
      </c>
      <c r="G49" s="152">
        <f>IFERROR('APPENDIX 13'!G49/'APPENDIX 13'!G$50*100,"")</f>
        <v>71.556649032155832</v>
      </c>
      <c r="H49" s="152">
        <f>IFERROR('APPENDIX 13'!H49/'APPENDIX 13'!H$50*100,"")</f>
        <v>65.851217216191415</v>
      </c>
      <c r="I49" s="152">
        <f>IFERROR('APPENDIX 13'!I49/'APPENDIX 13'!I$50*100,"")</f>
        <v>36.572683152299511</v>
      </c>
      <c r="J49" s="152">
        <f>IFERROR('APPENDIX 13'!J49/'APPENDIX 13'!J$50*100,"")</f>
        <v>63.633701360504134</v>
      </c>
      <c r="K49" s="152" t="str">
        <f>IFERROR('APPENDIX 13'!K49/'APPENDIX 13'!K$50*100,"")</f>
        <v/>
      </c>
      <c r="L49" s="152">
        <f>IFERROR('APPENDIX 13'!L49/'APPENDIX 13'!L$50*100,"")</f>
        <v>86.939737826537993</v>
      </c>
      <c r="M49" s="152">
        <f>IFERROR('APPENDIX 13'!M49/'APPENDIX 13'!M$50*100,"")</f>
        <v>77.180976727152611</v>
      </c>
      <c r="N49" s="152">
        <f>IFERROR('APPENDIX 13'!N49/'APPENDIX 13'!N$50*100,"")</f>
        <v>12.74165202108963</v>
      </c>
      <c r="O49" s="152">
        <f>IFERROR('APPENDIX 13'!O49/'APPENDIX 13'!O$50*100,"")</f>
        <v>71.763006596464791</v>
      </c>
      <c r="P49" s="152">
        <f>IFERROR('APPENDIX 13'!P49/'APPENDIX 13'!P$50*100,"")</f>
        <v>80.987583849303348</v>
      </c>
      <c r="Q49" s="153">
        <f>IFERROR('APPENDIX 13'!Q49/'APPENDIX 13'!Q$50*100,"")</f>
        <v>68.675419304192857</v>
      </c>
      <c r="R49" s="6"/>
    </row>
    <row r="50" spans="2:18" ht="25.5" customHeight="1" x14ac:dyDescent="0.25">
      <c r="B50" s="150" t="s">
        <v>217</v>
      </c>
      <c r="C50" s="151">
        <f>SUM(C46:C49)</f>
        <v>100</v>
      </c>
      <c r="D50" s="151">
        <f t="shared" ref="D50:Q50" si="1">SUM(D46:D49)</f>
        <v>100</v>
      </c>
      <c r="E50" s="151">
        <f t="shared" si="1"/>
        <v>100</v>
      </c>
      <c r="F50" s="151">
        <f t="shared" si="1"/>
        <v>100</v>
      </c>
      <c r="G50" s="151">
        <f t="shared" si="1"/>
        <v>99.999999999999986</v>
      </c>
      <c r="H50" s="151">
        <f t="shared" si="1"/>
        <v>100</v>
      </c>
      <c r="I50" s="151">
        <f t="shared" si="1"/>
        <v>100</v>
      </c>
      <c r="J50" s="151">
        <f t="shared" si="1"/>
        <v>100</v>
      </c>
      <c r="K50" s="151">
        <f t="shared" si="1"/>
        <v>0</v>
      </c>
      <c r="L50" s="151">
        <f t="shared" si="1"/>
        <v>100</v>
      </c>
      <c r="M50" s="151">
        <f t="shared" si="1"/>
        <v>100</v>
      </c>
      <c r="N50" s="151">
        <f t="shared" si="1"/>
        <v>100.00000000000001</v>
      </c>
      <c r="O50" s="151">
        <f t="shared" si="1"/>
        <v>100</v>
      </c>
      <c r="P50" s="151">
        <f t="shared" si="1"/>
        <v>100</v>
      </c>
      <c r="Q50" s="151">
        <f t="shared" si="1"/>
        <v>100</v>
      </c>
      <c r="R50" s="6"/>
    </row>
    <row r="51" spans="2:18" ht="18" customHeight="1" x14ac:dyDescent="0.25">
      <c r="B51" s="256" t="s">
        <v>218</v>
      </c>
      <c r="C51" s="256"/>
      <c r="D51" s="256"/>
      <c r="E51" s="256"/>
      <c r="F51" s="256"/>
      <c r="G51" s="256"/>
      <c r="H51" s="256"/>
      <c r="I51" s="256"/>
      <c r="J51" s="256"/>
      <c r="K51" s="256"/>
      <c r="L51" s="256"/>
      <c r="M51" s="256"/>
      <c r="N51" s="256"/>
      <c r="O51" s="256"/>
      <c r="P51" s="256"/>
      <c r="Q51" s="256"/>
    </row>
  </sheetData>
  <sheetProtection algorithmName="SHA-512" hashValue="zTbRO8oBRfs90GLBS7iKCziSHNjNidOXbUsb6rZwlAjow3eQ0HnREEUXJlnzUA56EWzhCjgHWN4IcpuO4cZuYA==" saltValue="mS64+4GFQqt5d7x0CvJZ/g==" spinCount="100000" sheet="1" objects="1" scenarios="1"/>
  <mergeCells count="20">
    <mergeCell ref="B6:Q6"/>
    <mergeCell ref="B45:Q45"/>
    <mergeCell ref="B51:Q51"/>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B1:Q51"/>
  <sheetViews>
    <sheetView showGridLines="0" topLeftCell="B1" zoomScale="80" zoomScaleNormal="80" workbookViewId="0">
      <selection activeCell="C47" sqref="C47:Q47"/>
    </sheetView>
  </sheetViews>
  <sheetFormatPr defaultColWidth="9.140625" defaultRowHeight="19.5" customHeight="1" x14ac:dyDescent="0.25"/>
  <cols>
    <col min="1" max="1" width="12" style="6" customWidth="1"/>
    <col min="2" max="2" width="45.140625" style="6" bestFit="1" customWidth="1"/>
    <col min="3" max="17" width="19.5703125" style="6" customWidth="1"/>
    <col min="18" max="18" width="11.5703125" style="6" customWidth="1"/>
    <col min="19" max="19" width="16.140625" style="6" customWidth="1"/>
    <col min="20" max="16384" width="9.140625" style="6"/>
  </cols>
  <sheetData>
    <row r="1" spans="2:17" ht="24.75" customHeight="1" x14ac:dyDescent="0.25"/>
    <row r="3" spans="2:17" ht="24.75" customHeight="1" x14ac:dyDescent="0.25">
      <c r="B3" s="257" t="s">
        <v>272</v>
      </c>
      <c r="C3" s="257"/>
      <c r="D3" s="257"/>
      <c r="E3" s="257"/>
      <c r="F3" s="257"/>
      <c r="G3" s="257"/>
      <c r="H3" s="257"/>
      <c r="I3" s="257"/>
      <c r="J3" s="257"/>
      <c r="K3" s="257"/>
      <c r="L3" s="257"/>
      <c r="M3" s="257"/>
      <c r="N3" s="257"/>
      <c r="O3" s="257"/>
      <c r="P3" s="257"/>
      <c r="Q3" s="257"/>
    </row>
    <row r="4" spans="2:17" ht="45" x14ac:dyDescent="0.25">
      <c r="B4" s="74" t="s">
        <v>0</v>
      </c>
      <c r="C4" s="77" t="s">
        <v>202</v>
      </c>
      <c r="D4" s="77" t="s">
        <v>203</v>
      </c>
      <c r="E4" s="77" t="s">
        <v>204</v>
      </c>
      <c r="F4" s="77" t="s">
        <v>205</v>
      </c>
      <c r="G4" s="77" t="s">
        <v>206</v>
      </c>
      <c r="H4" s="77" t="s">
        <v>207</v>
      </c>
      <c r="I4" s="77" t="s">
        <v>208</v>
      </c>
      <c r="J4" s="77" t="s">
        <v>209</v>
      </c>
      <c r="K4" s="77" t="s">
        <v>210</v>
      </c>
      <c r="L4" s="77" t="s">
        <v>211</v>
      </c>
      <c r="M4" s="77" t="s">
        <v>212</v>
      </c>
      <c r="N4" s="77" t="s">
        <v>213</v>
      </c>
      <c r="O4" s="77" t="s">
        <v>214</v>
      </c>
      <c r="P4" s="77" t="s">
        <v>215</v>
      </c>
      <c r="Q4" s="77" t="s">
        <v>216</v>
      </c>
    </row>
    <row r="5" spans="2:17" ht="28.5" customHeight="1" x14ac:dyDescent="0.25">
      <c r="B5" s="258" t="s">
        <v>16</v>
      </c>
      <c r="C5" s="258"/>
      <c r="D5" s="258"/>
      <c r="E5" s="258"/>
      <c r="F5" s="258"/>
      <c r="G5" s="258"/>
      <c r="H5" s="258"/>
      <c r="I5" s="258"/>
      <c r="J5" s="258"/>
      <c r="K5" s="258"/>
      <c r="L5" s="258"/>
      <c r="M5" s="258"/>
      <c r="N5" s="258"/>
      <c r="O5" s="258"/>
      <c r="P5" s="258"/>
      <c r="Q5" s="258"/>
    </row>
    <row r="6" spans="2:17" ht="28.5" customHeight="1" x14ac:dyDescent="0.25">
      <c r="B6" s="154" t="s">
        <v>17</v>
      </c>
      <c r="C6" s="80">
        <v>0</v>
      </c>
      <c r="D6" s="80">
        <v>0</v>
      </c>
      <c r="E6" s="80">
        <v>1162</v>
      </c>
      <c r="F6" s="80">
        <v>0</v>
      </c>
      <c r="G6" s="80">
        <v>0</v>
      </c>
      <c r="H6" s="80">
        <v>0</v>
      </c>
      <c r="I6" s="80">
        <v>0</v>
      </c>
      <c r="J6" s="80">
        <v>0</v>
      </c>
      <c r="K6" s="80">
        <v>0</v>
      </c>
      <c r="L6" s="80">
        <v>7856</v>
      </c>
      <c r="M6" s="80">
        <v>0</v>
      </c>
      <c r="N6" s="80">
        <v>2083</v>
      </c>
      <c r="O6" s="80">
        <v>3223111</v>
      </c>
      <c r="P6" s="80">
        <v>11494</v>
      </c>
      <c r="Q6" s="155">
        <v>3245706</v>
      </c>
    </row>
    <row r="7" spans="2:17" ht="28.5" customHeight="1" x14ac:dyDescent="0.25">
      <c r="B7" s="154" t="s">
        <v>18</v>
      </c>
      <c r="C7" s="80">
        <v>0</v>
      </c>
      <c r="D7" s="80">
        <v>732</v>
      </c>
      <c r="E7" s="80">
        <v>280</v>
      </c>
      <c r="F7" s="80">
        <v>14947</v>
      </c>
      <c r="G7" s="80">
        <v>9439</v>
      </c>
      <c r="H7" s="80">
        <v>0</v>
      </c>
      <c r="I7" s="80">
        <v>451681</v>
      </c>
      <c r="J7" s="80">
        <v>324131</v>
      </c>
      <c r="K7" s="80">
        <v>305797</v>
      </c>
      <c r="L7" s="80">
        <v>218218</v>
      </c>
      <c r="M7" s="80">
        <v>4663</v>
      </c>
      <c r="N7" s="80">
        <v>11206</v>
      </c>
      <c r="O7" s="80">
        <v>0</v>
      </c>
      <c r="P7" s="80">
        <v>882</v>
      </c>
      <c r="Q7" s="155">
        <v>1341975</v>
      </c>
    </row>
    <row r="8" spans="2:17" ht="28.5" customHeight="1" x14ac:dyDescent="0.25">
      <c r="B8" s="154" t="s">
        <v>19</v>
      </c>
      <c r="C8" s="81">
        <v>3380</v>
      </c>
      <c r="D8" s="81">
        <v>914</v>
      </c>
      <c r="E8" s="81">
        <v>13495</v>
      </c>
      <c r="F8" s="81">
        <v>35403</v>
      </c>
      <c r="G8" s="81">
        <v>79176</v>
      </c>
      <c r="H8" s="81">
        <v>6491</v>
      </c>
      <c r="I8" s="81">
        <v>125375</v>
      </c>
      <c r="J8" s="81">
        <v>60233</v>
      </c>
      <c r="K8" s="81">
        <v>0</v>
      </c>
      <c r="L8" s="81">
        <v>177957</v>
      </c>
      <c r="M8" s="81">
        <v>15771</v>
      </c>
      <c r="N8" s="81">
        <v>-63290</v>
      </c>
      <c r="O8" s="81">
        <v>0</v>
      </c>
      <c r="P8" s="81">
        <v>0</v>
      </c>
      <c r="Q8" s="155">
        <v>454906</v>
      </c>
    </row>
    <row r="9" spans="2:17" ht="28.5" customHeight="1" x14ac:dyDescent="0.25">
      <c r="B9" s="154" t="s">
        <v>145</v>
      </c>
      <c r="C9" s="81">
        <v>840</v>
      </c>
      <c r="D9" s="81">
        <v>3032</v>
      </c>
      <c r="E9" s="81">
        <v>1140</v>
      </c>
      <c r="F9" s="81">
        <v>1238</v>
      </c>
      <c r="G9" s="81">
        <v>63</v>
      </c>
      <c r="H9" s="81">
        <v>16239</v>
      </c>
      <c r="I9" s="81">
        <v>48881</v>
      </c>
      <c r="J9" s="81">
        <v>39300</v>
      </c>
      <c r="K9" s="81">
        <v>0</v>
      </c>
      <c r="L9" s="81">
        <v>206</v>
      </c>
      <c r="M9" s="81">
        <v>5704</v>
      </c>
      <c r="N9" s="81">
        <v>8000</v>
      </c>
      <c r="O9" s="81">
        <v>0</v>
      </c>
      <c r="P9" s="81">
        <v>354</v>
      </c>
      <c r="Q9" s="155">
        <v>124999</v>
      </c>
    </row>
    <row r="10" spans="2:17" ht="28.5" customHeight="1" x14ac:dyDescent="0.25">
      <c r="B10" s="154" t="s">
        <v>20</v>
      </c>
      <c r="C10" s="81">
        <v>268</v>
      </c>
      <c r="D10" s="81">
        <v>20763</v>
      </c>
      <c r="E10" s="81">
        <v>22454</v>
      </c>
      <c r="F10" s="81">
        <v>95664</v>
      </c>
      <c r="G10" s="81">
        <v>73588</v>
      </c>
      <c r="H10" s="81">
        <v>52176</v>
      </c>
      <c r="I10" s="81">
        <v>1076116</v>
      </c>
      <c r="J10" s="81">
        <v>998753</v>
      </c>
      <c r="K10" s="81">
        <v>0</v>
      </c>
      <c r="L10" s="81">
        <v>70890</v>
      </c>
      <c r="M10" s="81">
        <v>89808</v>
      </c>
      <c r="N10" s="81">
        <v>297896</v>
      </c>
      <c r="O10" s="81">
        <v>1648003</v>
      </c>
      <c r="P10" s="81">
        <v>73680</v>
      </c>
      <c r="Q10" s="155">
        <v>4520059</v>
      </c>
    </row>
    <row r="11" spans="2:17" ht="28.5" customHeight="1" x14ac:dyDescent="0.25">
      <c r="B11" s="154" t="s">
        <v>139</v>
      </c>
      <c r="C11" s="81">
        <v>0</v>
      </c>
      <c r="D11" s="81">
        <v>21516</v>
      </c>
      <c r="E11" s="81">
        <v>18845</v>
      </c>
      <c r="F11" s="81">
        <v>81482</v>
      </c>
      <c r="G11" s="81">
        <v>5444</v>
      </c>
      <c r="H11" s="81">
        <v>19648</v>
      </c>
      <c r="I11" s="81">
        <v>934743</v>
      </c>
      <c r="J11" s="81">
        <v>681059</v>
      </c>
      <c r="K11" s="81">
        <v>0</v>
      </c>
      <c r="L11" s="81">
        <v>43253</v>
      </c>
      <c r="M11" s="81">
        <v>139057</v>
      </c>
      <c r="N11" s="81">
        <v>54612</v>
      </c>
      <c r="O11" s="81">
        <v>1576884</v>
      </c>
      <c r="P11" s="81">
        <v>326207</v>
      </c>
      <c r="Q11" s="155">
        <v>3902749</v>
      </c>
    </row>
    <row r="12" spans="2:17" ht="28.5" customHeight="1" x14ac:dyDescent="0.25">
      <c r="B12" s="154" t="s">
        <v>21</v>
      </c>
      <c r="C12" s="81">
        <v>0</v>
      </c>
      <c r="D12" s="81">
        <v>39234</v>
      </c>
      <c r="E12" s="81">
        <v>27562</v>
      </c>
      <c r="F12" s="81">
        <v>124328</v>
      </c>
      <c r="G12" s="81">
        <v>71867</v>
      </c>
      <c r="H12" s="81">
        <v>40920</v>
      </c>
      <c r="I12" s="81">
        <v>1649372</v>
      </c>
      <c r="J12" s="81">
        <v>1350289</v>
      </c>
      <c r="K12" s="81">
        <v>0</v>
      </c>
      <c r="L12" s="81">
        <v>50973</v>
      </c>
      <c r="M12" s="81">
        <v>95549</v>
      </c>
      <c r="N12" s="81">
        <v>180055</v>
      </c>
      <c r="O12" s="81">
        <v>2009056</v>
      </c>
      <c r="P12" s="81">
        <v>143544</v>
      </c>
      <c r="Q12" s="155">
        <v>5782748</v>
      </c>
    </row>
    <row r="13" spans="2:17" ht="28.5" customHeight="1" x14ac:dyDescent="0.25">
      <c r="B13" s="154" t="s">
        <v>22</v>
      </c>
      <c r="C13" s="81">
        <v>0</v>
      </c>
      <c r="D13" s="81">
        <v>5905</v>
      </c>
      <c r="E13" s="81">
        <v>1810</v>
      </c>
      <c r="F13" s="81">
        <v>18125</v>
      </c>
      <c r="G13" s="81">
        <v>276</v>
      </c>
      <c r="H13" s="81">
        <v>10993</v>
      </c>
      <c r="I13" s="81">
        <v>52676</v>
      </c>
      <c r="J13" s="81">
        <v>22244</v>
      </c>
      <c r="K13" s="81">
        <v>0</v>
      </c>
      <c r="L13" s="81">
        <v>0</v>
      </c>
      <c r="M13" s="81">
        <v>3272</v>
      </c>
      <c r="N13" s="81">
        <v>7322</v>
      </c>
      <c r="O13" s="81">
        <v>0</v>
      </c>
      <c r="P13" s="81">
        <v>0</v>
      </c>
      <c r="Q13" s="155">
        <v>122623</v>
      </c>
    </row>
    <row r="14" spans="2:17" ht="28.5" customHeight="1" x14ac:dyDescent="0.25">
      <c r="B14" s="154" t="s">
        <v>23</v>
      </c>
      <c r="C14" s="81">
        <v>0</v>
      </c>
      <c r="D14" s="81">
        <v>0</v>
      </c>
      <c r="E14" s="81">
        <v>0</v>
      </c>
      <c r="F14" s="81">
        <v>0</v>
      </c>
      <c r="G14" s="81">
        <v>0</v>
      </c>
      <c r="H14" s="81">
        <v>0</v>
      </c>
      <c r="I14" s="81">
        <v>78485</v>
      </c>
      <c r="J14" s="81">
        <v>26011</v>
      </c>
      <c r="K14" s="81">
        <v>1810256</v>
      </c>
      <c r="L14" s="81">
        <v>0</v>
      </c>
      <c r="M14" s="81">
        <v>0</v>
      </c>
      <c r="N14" s="81">
        <v>0</v>
      </c>
      <c r="O14" s="81">
        <v>0</v>
      </c>
      <c r="P14" s="81">
        <v>0</v>
      </c>
      <c r="Q14" s="155">
        <v>1914752</v>
      </c>
    </row>
    <row r="15" spans="2:17" ht="28.5" customHeight="1" x14ac:dyDescent="0.25">
      <c r="B15" s="154" t="s">
        <v>24</v>
      </c>
      <c r="C15" s="81">
        <v>0</v>
      </c>
      <c r="D15" s="81">
        <v>4911</v>
      </c>
      <c r="E15" s="81">
        <v>5547</v>
      </c>
      <c r="F15" s="81">
        <v>31331</v>
      </c>
      <c r="G15" s="81">
        <v>7523</v>
      </c>
      <c r="H15" s="81">
        <v>21536</v>
      </c>
      <c r="I15" s="81">
        <v>448453</v>
      </c>
      <c r="J15" s="81">
        <v>435864</v>
      </c>
      <c r="K15" s="81">
        <v>85199</v>
      </c>
      <c r="L15" s="81">
        <v>3883</v>
      </c>
      <c r="M15" s="81">
        <v>16958</v>
      </c>
      <c r="N15" s="81">
        <v>88140</v>
      </c>
      <c r="O15" s="81">
        <v>0</v>
      </c>
      <c r="P15" s="81">
        <v>232</v>
      </c>
      <c r="Q15" s="155">
        <v>1149576</v>
      </c>
    </row>
    <row r="16" spans="2:17" ht="28.5" customHeight="1" x14ac:dyDescent="0.25">
      <c r="B16" s="154" t="s">
        <v>25</v>
      </c>
      <c r="C16" s="81">
        <v>0</v>
      </c>
      <c r="D16" s="81">
        <v>11613</v>
      </c>
      <c r="E16" s="81">
        <v>17022</v>
      </c>
      <c r="F16" s="81">
        <v>46432</v>
      </c>
      <c r="G16" s="81">
        <v>5342</v>
      </c>
      <c r="H16" s="81">
        <v>32390</v>
      </c>
      <c r="I16" s="81">
        <v>372621</v>
      </c>
      <c r="J16" s="81">
        <v>324589</v>
      </c>
      <c r="K16" s="81">
        <v>0</v>
      </c>
      <c r="L16" s="81">
        <v>17443</v>
      </c>
      <c r="M16" s="81">
        <v>24583</v>
      </c>
      <c r="N16" s="81">
        <v>111495</v>
      </c>
      <c r="O16" s="81">
        <v>420834</v>
      </c>
      <c r="P16" s="81">
        <v>562</v>
      </c>
      <c r="Q16" s="155">
        <v>1384928</v>
      </c>
    </row>
    <row r="17" spans="2:17" ht="28.5" customHeight="1" x14ac:dyDescent="0.25">
      <c r="B17" s="154" t="s">
        <v>26</v>
      </c>
      <c r="C17" s="81">
        <v>5732</v>
      </c>
      <c r="D17" s="81">
        <v>20645</v>
      </c>
      <c r="E17" s="81">
        <v>39867</v>
      </c>
      <c r="F17" s="81">
        <v>66716</v>
      </c>
      <c r="G17" s="81">
        <v>10946</v>
      </c>
      <c r="H17" s="81">
        <v>67789</v>
      </c>
      <c r="I17" s="81">
        <v>408692</v>
      </c>
      <c r="J17" s="81">
        <v>234112</v>
      </c>
      <c r="K17" s="81">
        <v>156677</v>
      </c>
      <c r="L17" s="81">
        <v>6539</v>
      </c>
      <c r="M17" s="81">
        <v>146014</v>
      </c>
      <c r="N17" s="81">
        <v>228664</v>
      </c>
      <c r="O17" s="81">
        <v>261142</v>
      </c>
      <c r="P17" s="81">
        <v>69</v>
      </c>
      <c r="Q17" s="155">
        <v>1653604</v>
      </c>
    </row>
    <row r="18" spans="2:17" ht="28.5" customHeight="1" x14ac:dyDescent="0.25">
      <c r="B18" s="154" t="s">
        <v>27</v>
      </c>
      <c r="C18" s="81">
        <v>0</v>
      </c>
      <c r="D18" s="81">
        <v>60721</v>
      </c>
      <c r="E18" s="81">
        <v>20693</v>
      </c>
      <c r="F18" s="81">
        <v>57391</v>
      </c>
      <c r="G18" s="81">
        <v>5111</v>
      </c>
      <c r="H18" s="81">
        <v>111097</v>
      </c>
      <c r="I18" s="81">
        <v>920648</v>
      </c>
      <c r="J18" s="81">
        <v>748687</v>
      </c>
      <c r="K18" s="81">
        <v>0</v>
      </c>
      <c r="L18" s="81">
        <v>9673</v>
      </c>
      <c r="M18" s="81">
        <v>63756</v>
      </c>
      <c r="N18" s="81">
        <v>203008</v>
      </c>
      <c r="O18" s="81">
        <v>0</v>
      </c>
      <c r="P18" s="81">
        <v>66</v>
      </c>
      <c r="Q18" s="155">
        <v>2200850</v>
      </c>
    </row>
    <row r="19" spans="2:17" ht="28.5" customHeight="1" x14ac:dyDescent="0.25">
      <c r="B19" s="154" t="s">
        <v>28</v>
      </c>
      <c r="C19" s="81">
        <v>237</v>
      </c>
      <c r="D19" s="81">
        <v>24487</v>
      </c>
      <c r="E19" s="81">
        <v>39566</v>
      </c>
      <c r="F19" s="81">
        <v>-907</v>
      </c>
      <c r="G19" s="81">
        <v>14005</v>
      </c>
      <c r="H19" s="81">
        <v>20763</v>
      </c>
      <c r="I19" s="81">
        <v>558352</v>
      </c>
      <c r="J19" s="81">
        <v>290943</v>
      </c>
      <c r="K19" s="81">
        <v>0</v>
      </c>
      <c r="L19" s="81">
        <v>33585</v>
      </c>
      <c r="M19" s="81">
        <v>31520</v>
      </c>
      <c r="N19" s="81">
        <v>52276</v>
      </c>
      <c r="O19" s="81">
        <v>322053</v>
      </c>
      <c r="P19" s="81">
        <v>30592</v>
      </c>
      <c r="Q19" s="155">
        <v>1417471</v>
      </c>
    </row>
    <row r="20" spans="2:17" ht="28.5" customHeight="1" x14ac:dyDescent="0.25">
      <c r="B20" s="154" t="s">
        <v>29</v>
      </c>
      <c r="C20" s="81">
        <v>15016</v>
      </c>
      <c r="D20" s="81">
        <v>23271</v>
      </c>
      <c r="E20" s="81">
        <v>41332</v>
      </c>
      <c r="F20" s="81">
        <v>121374</v>
      </c>
      <c r="G20" s="81">
        <v>15867</v>
      </c>
      <c r="H20" s="81">
        <v>30531</v>
      </c>
      <c r="I20" s="81">
        <v>720646</v>
      </c>
      <c r="J20" s="81">
        <v>333968</v>
      </c>
      <c r="K20" s="81">
        <v>0</v>
      </c>
      <c r="L20" s="81">
        <v>76684</v>
      </c>
      <c r="M20" s="81">
        <v>114400</v>
      </c>
      <c r="N20" s="81">
        <v>174076</v>
      </c>
      <c r="O20" s="81">
        <v>235130</v>
      </c>
      <c r="P20" s="81">
        <v>7478</v>
      </c>
      <c r="Q20" s="155">
        <v>1909774</v>
      </c>
    </row>
    <row r="21" spans="2:17" ht="28.5" customHeight="1" x14ac:dyDescent="0.25">
      <c r="B21" s="154" t="s">
        <v>30</v>
      </c>
      <c r="C21" s="81">
        <v>0</v>
      </c>
      <c r="D21" s="81">
        <v>15133</v>
      </c>
      <c r="E21" s="81">
        <v>22407</v>
      </c>
      <c r="F21" s="81">
        <v>43745</v>
      </c>
      <c r="G21" s="81">
        <v>2350</v>
      </c>
      <c r="H21" s="81">
        <v>-2776</v>
      </c>
      <c r="I21" s="81">
        <v>207979</v>
      </c>
      <c r="J21" s="81">
        <v>140136</v>
      </c>
      <c r="K21" s="81">
        <v>0</v>
      </c>
      <c r="L21" s="81">
        <v>6381</v>
      </c>
      <c r="M21" s="81">
        <v>13676</v>
      </c>
      <c r="N21" s="81">
        <v>55859</v>
      </c>
      <c r="O21" s="81">
        <v>0</v>
      </c>
      <c r="P21" s="81">
        <v>582</v>
      </c>
      <c r="Q21" s="155">
        <v>505471</v>
      </c>
    </row>
    <row r="22" spans="2:17" ht="28.5" customHeight="1" x14ac:dyDescent="0.25">
      <c r="B22" s="154" t="s">
        <v>31</v>
      </c>
      <c r="C22" s="81">
        <v>0</v>
      </c>
      <c r="D22" s="81">
        <v>2096</v>
      </c>
      <c r="E22" s="81">
        <v>2644</v>
      </c>
      <c r="F22" s="81">
        <v>0</v>
      </c>
      <c r="G22" s="81">
        <v>0</v>
      </c>
      <c r="H22" s="81">
        <v>0</v>
      </c>
      <c r="I22" s="81">
        <v>53852</v>
      </c>
      <c r="J22" s="81">
        <v>36296</v>
      </c>
      <c r="K22" s="81">
        <v>606117</v>
      </c>
      <c r="L22" s="81">
        <v>0</v>
      </c>
      <c r="M22" s="81">
        <v>0</v>
      </c>
      <c r="N22" s="81">
        <v>63</v>
      </c>
      <c r="O22" s="81">
        <v>0</v>
      </c>
      <c r="P22" s="81">
        <v>-18799</v>
      </c>
      <c r="Q22" s="155">
        <v>682269</v>
      </c>
    </row>
    <row r="23" spans="2:17" ht="28.5" customHeight="1" x14ac:dyDescent="0.25">
      <c r="B23" s="154" t="s">
        <v>32</v>
      </c>
      <c r="C23" s="81">
        <v>0</v>
      </c>
      <c r="D23" s="81">
        <v>12690</v>
      </c>
      <c r="E23" s="81">
        <v>21414</v>
      </c>
      <c r="F23" s="81">
        <v>105051</v>
      </c>
      <c r="G23" s="81">
        <v>60614</v>
      </c>
      <c r="H23" s="81">
        <v>23714</v>
      </c>
      <c r="I23" s="81">
        <v>904072</v>
      </c>
      <c r="J23" s="81">
        <v>352698</v>
      </c>
      <c r="K23" s="81">
        <v>0</v>
      </c>
      <c r="L23" s="81">
        <v>89966</v>
      </c>
      <c r="M23" s="81">
        <v>60028</v>
      </c>
      <c r="N23" s="81">
        <v>24948</v>
      </c>
      <c r="O23" s="81">
        <v>3576161</v>
      </c>
      <c r="P23" s="81">
        <v>8308</v>
      </c>
      <c r="Q23" s="155">
        <v>5239663</v>
      </c>
    </row>
    <row r="24" spans="2:17" ht="28.5" customHeight="1" x14ac:dyDescent="0.25">
      <c r="B24" s="154" t="s">
        <v>33</v>
      </c>
      <c r="C24" s="81">
        <v>0</v>
      </c>
      <c r="D24" s="81">
        <v>20467</v>
      </c>
      <c r="E24" s="81">
        <v>14188</v>
      </c>
      <c r="F24" s="81">
        <v>50862</v>
      </c>
      <c r="G24" s="81">
        <v>15791</v>
      </c>
      <c r="H24" s="81">
        <v>76924</v>
      </c>
      <c r="I24" s="81">
        <v>148646</v>
      </c>
      <c r="J24" s="81">
        <v>305223</v>
      </c>
      <c r="K24" s="81">
        <v>0</v>
      </c>
      <c r="L24" s="81">
        <v>4162</v>
      </c>
      <c r="M24" s="81">
        <v>64562</v>
      </c>
      <c r="N24" s="81">
        <v>359951</v>
      </c>
      <c r="O24" s="81">
        <v>121134</v>
      </c>
      <c r="P24" s="81">
        <v>-1256</v>
      </c>
      <c r="Q24" s="155">
        <v>1180654</v>
      </c>
    </row>
    <row r="25" spans="2:17" ht="28.5" customHeight="1" x14ac:dyDescent="0.25">
      <c r="B25" s="154" t="s">
        <v>34</v>
      </c>
      <c r="C25" s="81">
        <v>0</v>
      </c>
      <c r="D25" s="81">
        <v>2383</v>
      </c>
      <c r="E25" s="81">
        <v>2247</v>
      </c>
      <c r="F25" s="81">
        <v>17757</v>
      </c>
      <c r="G25" s="81">
        <v>6952</v>
      </c>
      <c r="H25" s="81">
        <v>2900</v>
      </c>
      <c r="I25" s="81">
        <v>432363</v>
      </c>
      <c r="J25" s="81">
        <v>427147</v>
      </c>
      <c r="K25" s="81">
        <v>0</v>
      </c>
      <c r="L25" s="81">
        <v>250</v>
      </c>
      <c r="M25" s="81">
        <v>7179</v>
      </c>
      <c r="N25" s="81">
        <v>18768</v>
      </c>
      <c r="O25" s="81">
        <v>0</v>
      </c>
      <c r="P25" s="81">
        <v>-164</v>
      </c>
      <c r="Q25" s="155">
        <v>917782</v>
      </c>
    </row>
    <row r="26" spans="2:17" ht="28.5" customHeight="1" x14ac:dyDescent="0.25">
      <c r="B26" s="154" t="s">
        <v>35</v>
      </c>
      <c r="C26" s="81">
        <v>0</v>
      </c>
      <c r="D26" s="81">
        <v>2027</v>
      </c>
      <c r="E26" s="81">
        <v>-2</v>
      </c>
      <c r="F26" s="81">
        <v>13357</v>
      </c>
      <c r="G26" s="81">
        <v>30439</v>
      </c>
      <c r="H26" s="81">
        <v>943</v>
      </c>
      <c r="I26" s="81">
        <v>601693</v>
      </c>
      <c r="J26" s="81">
        <v>452177</v>
      </c>
      <c r="K26" s="81">
        <v>151382</v>
      </c>
      <c r="L26" s="81">
        <v>5219</v>
      </c>
      <c r="M26" s="81">
        <v>6889</v>
      </c>
      <c r="N26" s="81">
        <v>10010</v>
      </c>
      <c r="O26" s="81">
        <v>1691144</v>
      </c>
      <c r="P26" s="81">
        <v>20725</v>
      </c>
      <c r="Q26" s="155">
        <v>2986004</v>
      </c>
    </row>
    <row r="27" spans="2:17" ht="28.5" customHeight="1" x14ac:dyDescent="0.25">
      <c r="B27" s="154" t="s">
        <v>36</v>
      </c>
      <c r="C27" s="81">
        <v>0</v>
      </c>
      <c r="D27" s="81">
        <v>31130</v>
      </c>
      <c r="E27" s="81">
        <v>11691</v>
      </c>
      <c r="F27" s="81">
        <v>28517</v>
      </c>
      <c r="G27" s="81">
        <v>2135</v>
      </c>
      <c r="H27" s="81">
        <v>48368</v>
      </c>
      <c r="I27" s="81">
        <v>185015</v>
      </c>
      <c r="J27" s="81">
        <v>194779</v>
      </c>
      <c r="K27" s="81">
        <v>0</v>
      </c>
      <c r="L27" s="81">
        <v>3262</v>
      </c>
      <c r="M27" s="81">
        <v>18360</v>
      </c>
      <c r="N27" s="81">
        <v>189699</v>
      </c>
      <c r="O27" s="81">
        <v>0</v>
      </c>
      <c r="P27" s="81">
        <v>527</v>
      </c>
      <c r="Q27" s="155">
        <v>713483</v>
      </c>
    </row>
    <row r="28" spans="2:17" ht="28.5" customHeight="1" x14ac:dyDescent="0.25">
      <c r="B28" s="154" t="s">
        <v>200</v>
      </c>
      <c r="C28" s="81">
        <v>0</v>
      </c>
      <c r="D28" s="81">
        <v>-8313</v>
      </c>
      <c r="E28" s="81">
        <v>669</v>
      </c>
      <c r="F28" s="81">
        <v>-8197</v>
      </c>
      <c r="G28" s="81">
        <v>2535</v>
      </c>
      <c r="H28" s="81">
        <v>10702</v>
      </c>
      <c r="I28" s="81">
        <v>247090</v>
      </c>
      <c r="J28" s="81">
        <v>201432</v>
      </c>
      <c r="K28" s="81">
        <v>0</v>
      </c>
      <c r="L28" s="81">
        <v>-7779</v>
      </c>
      <c r="M28" s="81">
        <v>10579</v>
      </c>
      <c r="N28" s="81">
        <v>41334</v>
      </c>
      <c r="O28" s="81">
        <v>0</v>
      </c>
      <c r="P28" s="81">
        <v>1921</v>
      </c>
      <c r="Q28" s="155">
        <v>491973</v>
      </c>
    </row>
    <row r="29" spans="2:17" ht="28.5" customHeight="1" x14ac:dyDescent="0.25">
      <c r="B29" s="154" t="s">
        <v>201</v>
      </c>
      <c r="C29" s="81">
        <v>1386</v>
      </c>
      <c r="D29" s="81">
        <v>11505</v>
      </c>
      <c r="E29" s="81">
        <v>3407</v>
      </c>
      <c r="F29" s="81">
        <v>11384</v>
      </c>
      <c r="G29" s="81">
        <v>7068</v>
      </c>
      <c r="H29" s="81">
        <v>1580</v>
      </c>
      <c r="I29" s="81">
        <v>85826</v>
      </c>
      <c r="J29" s="81">
        <v>49545</v>
      </c>
      <c r="K29" s="81">
        <v>0</v>
      </c>
      <c r="L29" s="81">
        <v>4355</v>
      </c>
      <c r="M29" s="81">
        <v>1496</v>
      </c>
      <c r="N29" s="81">
        <v>24813</v>
      </c>
      <c r="O29" s="81">
        <v>0</v>
      </c>
      <c r="P29" s="81">
        <v>619</v>
      </c>
      <c r="Q29" s="155">
        <v>202984</v>
      </c>
    </row>
    <row r="30" spans="2:17" ht="28.5" customHeight="1" x14ac:dyDescent="0.25">
      <c r="B30" s="154" t="s">
        <v>37</v>
      </c>
      <c r="C30" s="81">
        <v>0</v>
      </c>
      <c r="D30" s="81">
        <v>30291</v>
      </c>
      <c r="E30" s="81">
        <v>61573</v>
      </c>
      <c r="F30" s="81">
        <v>92001</v>
      </c>
      <c r="G30" s="81">
        <v>2039</v>
      </c>
      <c r="H30" s="81">
        <v>67577</v>
      </c>
      <c r="I30" s="81">
        <v>391174</v>
      </c>
      <c r="J30" s="81">
        <v>309815</v>
      </c>
      <c r="K30" s="81">
        <v>0</v>
      </c>
      <c r="L30" s="81">
        <v>6793</v>
      </c>
      <c r="M30" s="81">
        <v>28730</v>
      </c>
      <c r="N30" s="81">
        <v>168055</v>
      </c>
      <c r="O30" s="81">
        <v>0</v>
      </c>
      <c r="P30" s="81">
        <v>7030</v>
      </c>
      <c r="Q30" s="155">
        <v>1165077</v>
      </c>
    </row>
    <row r="31" spans="2:17" ht="28.5" customHeight="1" x14ac:dyDescent="0.25">
      <c r="B31" s="154" t="s">
        <v>141</v>
      </c>
      <c r="C31" s="81">
        <v>0</v>
      </c>
      <c r="D31" s="81">
        <v>1845</v>
      </c>
      <c r="E31" s="81">
        <v>784</v>
      </c>
      <c r="F31" s="81">
        <v>18684</v>
      </c>
      <c r="G31" s="81">
        <v>3322</v>
      </c>
      <c r="H31" s="81">
        <v>0</v>
      </c>
      <c r="I31" s="81">
        <v>226007</v>
      </c>
      <c r="J31" s="81">
        <v>73208</v>
      </c>
      <c r="K31" s="81">
        <v>0</v>
      </c>
      <c r="L31" s="81">
        <v>5751</v>
      </c>
      <c r="M31" s="81">
        <v>17443</v>
      </c>
      <c r="N31" s="81">
        <v>4586</v>
      </c>
      <c r="O31" s="81">
        <v>94979</v>
      </c>
      <c r="P31" s="81">
        <v>22</v>
      </c>
      <c r="Q31" s="155">
        <v>446631</v>
      </c>
    </row>
    <row r="32" spans="2:17" ht="28.5" customHeight="1" x14ac:dyDescent="0.25">
      <c r="B32" s="154" t="s">
        <v>219</v>
      </c>
      <c r="C32" s="81">
        <v>0</v>
      </c>
      <c r="D32" s="81">
        <v>2915</v>
      </c>
      <c r="E32" s="81">
        <v>1630</v>
      </c>
      <c r="F32" s="81">
        <v>14640</v>
      </c>
      <c r="G32" s="81">
        <v>-2294</v>
      </c>
      <c r="H32" s="81">
        <v>-12819</v>
      </c>
      <c r="I32" s="81">
        <v>83043</v>
      </c>
      <c r="J32" s="81">
        <v>30372</v>
      </c>
      <c r="K32" s="81">
        <v>0</v>
      </c>
      <c r="L32" s="81">
        <v>1394</v>
      </c>
      <c r="M32" s="81">
        <v>-53</v>
      </c>
      <c r="N32" s="81">
        <v>2003</v>
      </c>
      <c r="O32" s="81">
        <v>0</v>
      </c>
      <c r="P32" s="81">
        <v>8337</v>
      </c>
      <c r="Q32" s="155">
        <v>129169</v>
      </c>
    </row>
    <row r="33" spans="2:17" ht="28.5" customHeight="1" x14ac:dyDescent="0.25">
      <c r="B33" s="154" t="s">
        <v>142</v>
      </c>
      <c r="C33" s="81">
        <v>0</v>
      </c>
      <c r="D33" s="81">
        <v>0</v>
      </c>
      <c r="E33" s="81">
        <v>2208</v>
      </c>
      <c r="F33" s="81">
        <v>9439</v>
      </c>
      <c r="G33" s="81">
        <v>0</v>
      </c>
      <c r="H33" s="81">
        <v>20</v>
      </c>
      <c r="I33" s="81">
        <v>232749</v>
      </c>
      <c r="J33" s="81">
        <v>120043</v>
      </c>
      <c r="K33" s="81">
        <v>0</v>
      </c>
      <c r="L33" s="81">
        <v>6702</v>
      </c>
      <c r="M33" s="81">
        <v>7791</v>
      </c>
      <c r="N33" s="81">
        <v>3589</v>
      </c>
      <c r="O33" s="81">
        <v>1249659</v>
      </c>
      <c r="P33" s="81">
        <v>0</v>
      </c>
      <c r="Q33" s="155">
        <v>1632199</v>
      </c>
    </row>
    <row r="34" spans="2:17" ht="28.5" customHeight="1" x14ac:dyDescent="0.25">
      <c r="B34" s="154" t="s">
        <v>143</v>
      </c>
      <c r="C34" s="81">
        <v>0</v>
      </c>
      <c r="D34" s="81">
        <v>1605</v>
      </c>
      <c r="E34" s="81">
        <v>4824</v>
      </c>
      <c r="F34" s="81">
        <v>2710</v>
      </c>
      <c r="G34" s="81">
        <v>538</v>
      </c>
      <c r="H34" s="81">
        <v>2798</v>
      </c>
      <c r="I34" s="81">
        <v>226747</v>
      </c>
      <c r="J34" s="81">
        <v>72428</v>
      </c>
      <c r="K34" s="81">
        <v>0</v>
      </c>
      <c r="L34" s="81">
        <v>91</v>
      </c>
      <c r="M34" s="81">
        <v>117007</v>
      </c>
      <c r="N34" s="81">
        <v>-2079</v>
      </c>
      <c r="O34" s="81">
        <v>147058</v>
      </c>
      <c r="P34" s="81">
        <v>-91826</v>
      </c>
      <c r="Q34" s="155">
        <v>481901</v>
      </c>
    </row>
    <row r="35" spans="2:17" ht="28.5" customHeight="1" x14ac:dyDescent="0.25">
      <c r="B35" s="154" t="s">
        <v>220</v>
      </c>
      <c r="C35" s="81">
        <v>0</v>
      </c>
      <c r="D35" s="81">
        <v>3992</v>
      </c>
      <c r="E35" s="81">
        <v>5872</v>
      </c>
      <c r="F35" s="81">
        <v>16449</v>
      </c>
      <c r="G35" s="81">
        <v>4714</v>
      </c>
      <c r="H35" s="81">
        <v>4362</v>
      </c>
      <c r="I35" s="81">
        <v>296232</v>
      </c>
      <c r="J35" s="81">
        <v>127459</v>
      </c>
      <c r="K35" s="81">
        <v>118556</v>
      </c>
      <c r="L35" s="81">
        <v>2118</v>
      </c>
      <c r="M35" s="81">
        <v>8518</v>
      </c>
      <c r="N35" s="81">
        <v>2063</v>
      </c>
      <c r="O35" s="81">
        <v>320825</v>
      </c>
      <c r="P35" s="81">
        <v>4959</v>
      </c>
      <c r="Q35" s="155">
        <v>916118</v>
      </c>
    </row>
    <row r="36" spans="2:17" ht="28.5" customHeight="1" x14ac:dyDescent="0.25">
      <c r="B36" s="154" t="s">
        <v>38</v>
      </c>
      <c r="C36" s="81">
        <v>0</v>
      </c>
      <c r="D36" s="81">
        <v>620</v>
      </c>
      <c r="E36" s="81">
        <v>0</v>
      </c>
      <c r="F36" s="81">
        <v>500</v>
      </c>
      <c r="G36" s="81">
        <v>4205</v>
      </c>
      <c r="H36" s="81">
        <v>0</v>
      </c>
      <c r="I36" s="81">
        <v>72524</v>
      </c>
      <c r="J36" s="81">
        <v>84546</v>
      </c>
      <c r="K36" s="81">
        <v>0</v>
      </c>
      <c r="L36" s="81">
        <v>414</v>
      </c>
      <c r="M36" s="81">
        <v>4644</v>
      </c>
      <c r="N36" s="81">
        <v>6349</v>
      </c>
      <c r="O36" s="81">
        <v>23761</v>
      </c>
      <c r="P36" s="81">
        <v>23925</v>
      </c>
      <c r="Q36" s="155">
        <v>221487</v>
      </c>
    </row>
    <row r="37" spans="2:17" ht="28.5" customHeight="1" x14ac:dyDescent="0.25">
      <c r="B37" s="154" t="s">
        <v>39</v>
      </c>
      <c r="C37" s="81">
        <v>0</v>
      </c>
      <c r="D37" s="81">
        <v>5137</v>
      </c>
      <c r="E37" s="81">
        <v>10345</v>
      </c>
      <c r="F37" s="81">
        <v>25609</v>
      </c>
      <c r="G37" s="81">
        <v>1586</v>
      </c>
      <c r="H37" s="81">
        <v>29780</v>
      </c>
      <c r="I37" s="81">
        <v>67330</v>
      </c>
      <c r="J37" s="81">
        <v>37790</v>
      </c>
      <c r="K37" s="81">
        <v>0</v>
      </c>
      <c r="L37" s="81">
        <v>1433</v>
      </c>
      <c r="M37" s="81">
        <v>28976</v>
      </c>
      <c r="N37" s="81">
        <v>62002</v>
      </c>
      <c r="O37" s="81">
        <v>2436</v>
      </c>
      <c r="P37" s="81">
        <v>-400</v>
      </c>
      <c r="Q37" s="155">
        <v>272025</v>
      </c>
    </row>
    <row r="38" spans="2:17" ht="28.5" customHeight="1" x14ac:dyDescent="0.25">
      <c r="B38" s="154" t="s">
        <v>40</v>
      </c>
      <c r="C38" s="81">
        <v>0</v>
      </c>
      <c r="D38" s="81">
        <v>806</v>
      </c>
      <c r="E38" s="81">
        <v>37497</v>
      </c>
      <c r="F38" s="81">
        <v>2767</v>
      </c>
      <c r="G38" s="81">
        <v>359</v>
      </c>
      <c r="H38" s="81">
        <v>4504</v>
      </c>
      <c r="I38" s="81">
        <v>323415</v>
      </c>
      <c r="J38" s="81">
        <v>156401</v>
      </c>
      <c r="K38" s="81">
        <v>0</v>
      </c>
      <c r="L38" s="81">
        <v>9906</v>
      </c>
      <c r="M38" s="81">
        <v>4200</v>
      </c>
      <c r="N38" s="81">
        <v>13355</v>
      </c>
      <c r="O38" s="81">
        <v>1690</v>
      </c>
      <c r="P38" s="81">
        <v>154</v>
      </c>
      <c r="Q38" s="155">
        <v>555054</v>
      </c>
    </row>
    <row r="39" spans="2:17" ht="28.5" customHeight="1" x14ac:dyDescent="0.25">
      <c r="B39" s="154" t="s">
        <v>41</v>
      </c>
      <c r="C39" s="81">
        <v>0</v>
      </c>
      <c r="D39" s="81">
        <v>486</v>
      </c>
      <c r="E39" s="81">
        <v>582</v>
      </c>
      <c r="F39" s="81">
        <v>370</v>
      </c>
      <c r="G39" s="81">
        <v>277</v>
      </c>
      <c r="H39" s="81">
        <v>30</v>
      </c>
      <c r="I39" s="81">
        <v>266472</v>
      </c>
      <c r="J39" s="81">
        <v>136779</v>
      </c>
      <c r="K39" s="81">
        <v>0</v>
      </c>
      <c r="L39" s="81">
        <v>1827</v>
      </c>
      <c r="M39" s="81">
        <v>77</v>
      </c>
      <c r="N39" s="81">
        <v>2906</v>
      </c>
      <c r="O39" s="81">
        <v>0</v>
      </c>
      <c r="P39" s="81">
        <v>1755</v>
      </c>
      <c r="Q39" s="155">
        <v>411560</v>
      </c>
    </row>
    <row r="40" spans="2:17" ht="28.5" customHeight="1" x14ac:dyDescent="0.25">
      <c r="B40" s="154" t="s">
        <v>42</v>
      </c>
      <c r="C40" s="81">
        <v>0</v>
      </c>
      <c r="D40" s="81">
        <v>350</v>
      </c>
      <c r="E40" s="81">
        <v>907</v>
      </c>
      <c r="F40" s="81">
        <v>5</v>
      </c>
      <c r="G40" s="81">
        <v>2144</v>
      </c>
      <c r="H40" s="81">
        <v>1590</v>
      </c>
      <c r="I40" s="81">
        <v>36951</v>
      </c>
      <c r="J40" s="81">
        <v>33932</v>
      </c>
      <c r="K40" s="81">
        <v>0</v>
      </c>
      <c r="L40" s="81">
        <v>171</v>
      </c>
      <c r="M40" s="81">
        <v>1057</v>
      </c>
      <c r="N40" s="81">
        <v>4998</v>
      </c>
      <c r="O40" s="81">
        <v>58111</v>
      </c>
      <c r="P40" s="81">
        <v>149</v>
      </c>
      <c r="Q40" s="155">
        <v>140365</v>
      </c>
    </row>
    <row r="41" spans="2:17" ht="28.5" customHeight="1" x14ac:dyDescent="0.25">
      <c r="B41" s="154" t="s">
        <v>43</v>
      </c>
      <c r="C41" s="81">
        <v>1467</v>
      </c>
      <c r="D41" s="81">
        <v>14538</v>
      </c>
      <c r="E41" s="81">
        <v>27163</v>
      </c>
      <c r="F41" s="81">
        <v>25627</v>
      </c>
      <c r="G41" s="81">
        <v>11947</v>
      </c>
      <c r="H41" s="81">
        <v>7278</v>
      </c>
      <c r="I41" s="81">
        <v>1069134</v>
      </c>
      <c r="J41" s="81">
        <v>558519</v>
      </c>
      <c r="K41" s="81">
        <v>0</v>
      </c>
      <c r="L41" s="81">
        <v>12189</v>
      </c>
      <c r="M41" s="81">
        <v>48422</v>
      </c>
      <c r="N41" s="81">
        <v>71223</v>
      </c>
      <c r="O41" s="81">
        <v>3684460</v>
      </c>
      <c r="P41" s="81">
        <v>43260</v>
      </c>
      <c r="Q41" s="155">
        <v>5575227</v>
      </c>
    </row>
    <row r="42" spans="2:17" ht="28.5" customHeight="1" x14ac:dyDescent="0.25">
      <c r="B42" s="154" t="s">
        <v>44</v>
      </c>
      <c r="C42" s="81">
        <v>0</v>
      </c>
      <c r="D42" s="81">
        <v>0</v>
      </c>
      <c r="E42" s="81">
        <v>0</v>
      </c>
      <c r="F42" s="81">
        <v>0</v>
      </c>
      <c r="G42" s="81">
        <v>0</v>
      </c>
      <c r="H42" s="81">
        <v>1200</v>
      </c>
      <c r="I42" s="81">
        <v>185972</v>
      </c>
      <c r="J42" s="81">
        <v>145757</v>
      </c>
      <c r="K42" s="81">
        <v>34656</v>
      </c>
      <c r="L42" s="81">
        <v>0</v>
      </c>
      <c r="M42" s="81">
        <v>0</v>
      </c>
      <c r="N42" s="81">
        <v>1665</v>
      </c>
      <c r="O42" s="81">
        <v>4249</v>
      </c>
      <c r="P42" s="81">
        <v>7390</v>
      </c>
      <c r="Q42" s="155">
        <v>380889</v>
      </c>
    </row>
    <row r="43" spans="2:17" ht="28.5" customHeight="1" x14ac:dyDescent="0.25">
      <c r="B43" s="156" t="s">
        <v>45</v>
      </c>
      <c r="C43" s="157">
        <f>SUM(C6:C42)</f>
        <v>28326</v>
      </c>
      <c r="D43" s="157">
        <f t="shared" ref="D43:Q43" si="0">SUM(D6:D42)</f>
        <v>389447</v>
      </c>
      <c r="E43" s="157">
        <f t="shared" si="0"/>
        <v>482825</v>
      </c>
      <c r="F43" s="157">
        <f t="shared" si="0"/>
        <v>1164801</v>
      </c>
      <c r="G43" s="157">
        <f t="shared" si="0"/>
        <v>455368</v>
      </c>
      <c r="H43" s="157">
        <f t="shared" si="0"/>
        <v>699248</v>
      </c>
      <c r="I43" s="157">
        <f t="shared" si="0"/>
        <v>14191027</v>
      </c>
      <c r="J43" s="157">
        <f t="shared" si="0"/>
        <v>9916665</v>
      </c>
      <c r="K43" s="157">
        <f t="shared" si="0"/>
        <v>3268640</v>
      </c>
      <c r="L43" s="157">
        <f t="shared" si="0"/>
        <v>871765</v>
      </c>
      <c r="M43" s="157">
        <f t="shared" si="0"/>
        <v>1200636</v>
      </c>
      <c r="N43" s="157">
        <f t="shared" si="0"/>
        <v>2421703</v>
      </c>
      <c r="O43" s="157">
        <f t="shared" si="0"/>
        <v>20671880</v>
      </c>
      <c r="P43" s="157">
        <f t="shared" si="0"/>
        <v>612378</v>
      </c>
      <c r="Q43" s="157">
        <f t="shared" si="0"/>
        <v>56374705</v>
      </c>
    </row>
    <row r="44" spans="2:17" ht="28.5" customHeight="1" x14ac:dyDescent="0.25">
      <c r="B44" s="259" t="s">
        <v>46</v>
      </c>
      <c r="C44" s="259"/>
      <c r="D44" s="259"/>
      <c r="E44" s="259"/>
      <c r="F44" s="259"/>
      <c r="G44" s="259"/>
      <c r="H44" s="259"/>
      <c r="I44" s="259"/>
      <c r="J44" s="259"/>
      <c r="K44" s="259"/>
      <c r="L44" s="259"/>
      <c r="M44" s="259"/>
      <c r="N44" s="259"/>
      <c r="O44" s="259"/>
      <c r="P44" s="259"/>
      <c r="Q44" s="259"/>
    </row>
    <row r="45" spans="2:17" ht="28.5" customHeight="1" x14ac:dyDescent="0.25">
      <c r="B45" s="154" t="s">
        <v>47</v>
      </c>
      <c r="C45" s="81">
        <v>1005</v>
      </c>
      <c r="D45" s="81">
        <v>46263</v>
      </c>
      <c r="E45" s="81">
        <v>-50</v>
      </c>
      <c r="F45" s="81">
        <v>198864</v>
      </c>
      <c r="G45" s="81">
        <v>1343</v>
      </c>
      <c r="H45" s="81">
        <v>63081</v>
      </c>
      <c r="I45" s="81">
        <v>383</v>
      </c>
      <c r="J45" s="81">
        <v>59558</v>
      </c>
      <c r="K45" s="81">
        <v>0</v>
      </c>
      <c r="L45" s="81">
        <v>13416</v>
      </c>
      <c r="M45" s="81">
        <v>0</v>
      </c>
      <c r="N45" s="81">
        <v>243</v>
      </c>
      <c r="O45" s="81">
        <v>296807</v>
      </c>
      <c r="P45" s="81">
        <v>51684</v>
      </c>
      <c r="Q45" s="158">
        <v>732598</v>
      </c>
    </row>
    <row r="46" spans="2:17" ht="28.5" customHeight="1" x14ac:dyDescent="0.25">
      <c r="B46" s="154" t="s">
        <v>65</v>
      </c>
      <c r="C46" s="81">
        <v>9978</v>
      </c>
      <c r="D46" s="81">
        <v>92842</v>
      </c>
      <c r="E46" s="81">
        <v>0</v>
      </c>
      <c r="F46" s="81">
        <v>613733</v>
      </c>
      <c r="G46" s="81">
        <v>186</v>
      </c>
      <c r="H46" s="81">
        <v>120151</v>
      </c>
      <c r="I46" s="81">
        <v>0</v>
      </c>
      <c r="J46" s="81">
        <v>261434</v>
      </c>
      <c r="K46" s="81">
        <v>0</v>
      </c>
      <c r="L46" s="81">
        <v>11642</v>
      </c>
      <c r="M46" s="81">
        <v>0</v>
      </c>
      <c r="N46" s="81">
        <v>0</v>
      </c>
      <c r="O46" s="81">
        <v>383167</v>
      </c>
      <c r="P46" s="81">
        <v>157458</v>
      </c>
      <c r="Q46" s="158">
        <v>1650592</v>
      </c>
    </row>
    <row r="47" spans="2:17" ht="28.5" customHeight="1" x14ac:dyDescent="0.3">
      <c r="B47" s="9" t="s">
        <v>314</v>
      </c>
      <c r="C47" s="81">
        <v>629</v>
      </c>
      <c r="D47" s="81">
        <v>17546</v>
      </c>
      <c r="E47" s="81">
        <v>3718</v>
      </c>
      <c r="F47" s="81">
        <v>27264</v>
      </c>
      <c r="G47" s="81">
        <v>5</v>
      </c>
      <c r="H47" s="81">
        <v>2247</v>
      </c>
      <c r="I47" s="81">
        <v>973</v>
      </c>
      <c r="J47" s="81">
        <v>1054</v>
      </c>
      <c r="K47" s="81">
        <v>0</v>
      </c>
      <c r="L47" s="81">
        <v>809</v>
      </c>
      <c r="M47" s="81">
        <v>16625</v>
      </c>
      <c r="N47" s="81">
        <v>0</v>
      </c>
      <c r="O47" s="81">
        <v>34854</v>
      </c>
      <c r="P47" s="81">
        <v>10148</v>
      </c>
      <c r="Q47" s="158">
        <v>115870</v>
      </c>
    </row>
    <row r="48" spans="2:17" ht="28.5" customHeight="1" x14ac:dyDescent="0.25">
      <c r="B48" s="154" t="s">
        <v>48</v>
      </c>
      <c r="C48" s="81">
        <v>42483</v>
      </c>
      <c r="D48" s="81">
        <v>248513</v>
      </c>
      <c r="E48" s="81">
        <v>2696</v>
      </c>
      <c r="F48" s="81">
        <v>1702180</v>
      </c>
      <c r="G48" s="81">
        <v>35096</v>
      </c>
      <c r="H48" s="81">
        <v>354076</v>
      </c>
      <c r="I48" s="81">
        <v>1495</v>
      </c>
      <c r="J48" s="81">
        <v>677361</v>
      </c>
      <c r="K48" s="81">
        <v>0</v>
      </c>
      <c r="L48" s="81">
        <v>161232</v>
      </c>
      <c r="M48" s="81">
        <v>72360</v>
      </c>
      <c r="N48" s="81">
        <v>36119</v>
      </c>
      <c r="O48" s="81">
        <v>2481895</v>
      </c>
      <c r="P48" s="81">
        <v>1762307</v>
      </c>
      <c r="Q48" s="158">
        <v>7577814</v>
      </c>
    </row>
    <row r="49" spans="2:17" ht="28.5" customHeight="1" x14ac:dyDescent="0.25">
      <c r="B49" s="156" t="s">
        <v>45</v>
      </c>
      <c r="C49" s="157">
        <f>SUM(C45:C48)</f>
        <v>54095</v>
      </c>
      <c r="D49" s="157">
        <f t="shared" ref="D49:O49" si="1">SUM(D45:D48)</f>
        <v>405164</v>
      </c>
      <c r="E49" s="157">
        <f t="shared" si="1"/>
        <v>6364</v>
      </c>
      <c r="F49" s="157">
        <f t="shared" si="1"/>
        <v>2542041</v>
      </c>
      <c r="G49" s="157">
        <f t="shared" si="1"/>
        <v>36630</v>
      </c>
      <c r="H49" s="157">
        <f t="shared" si="1"/>
        <v>539555</v>
      </c>
      <c r="I49" s="157">
        <f t="shared" si="1"/>
        <v>2851</v>
      </c>
      <c r="J49" s="157">
        <f t="shared" si="1"/>
        <v>999407</v>
      </c>
      <c r="K49" s="157">
        <f t="shared" si="1"/>
        <v>0</v>
      </c>
      <c r="L49" s="157">
        <f t="shared" si="1"/>
        <v>187099</v>
      </c>
      <c r="M49" s="157">
        <f t="shared" si="1"/>
        <v>88985</v>
      </c>
      <c r="N49" s="157">
        <f t="shared" si="1"/>
        <v>36362</v>
      </c>
      <c r="O49" s="157">
        <f t="shared" si="1"/>
        <v>3196723</v>
      </c>
      <c r="P49" s="157">
        <f>SUM(P45:P48)</f>
        <v>1981597</v>
      </c>
      <c r="Q49" s="157">
        <f>SUM(Q45:Q48)</f>
        <v>10076874</v>
      </c>
    </row>
    <row r="50" spans="2:17" ht="19.5" customHeight="1" x14ac:dyDescent="0.25">
      <c r="B50" s="260" t="s">
        <v>50</v>
      </c>
      <c r="C50" s="260"/>
      <c r="D50" s="260"/>
      <c r="E50" s="260"/>
      <c r="F50" s="260"/>
      <c r="G50" s="260"/>
      <c r="H50" s="260"/>
      <c r="I50" s="260"/>
      <c r="J50" s="260"/>
      <c r="K50" s="260"/>
      <c r="L50" s="260"/>
      <c r="M50" s="260"/>
      <c r="N50" s="260"/>
      <c r="O50" s="260"/>
      <c r="P50" s="260"/>
      <c r="Q50" s="260"/>
    </row>
    <row r="51" spans="2:17" ht="19.5" customHeight="1" x14ac:dyDescent="0.25">
      <c r="Q51" s="7"/>
    </row>
  </sheetData>
  <sheetProtection algorithmName="SHA-512" hashValue="IGjHfiZ/bOYWTrI1ouqJq+diuhNfojGmGpi6KfXQDt61Th7iouEpR60093e8gOdq45vW06AamTDN/w5OWK2rcQ==" saltValue="UgWitvK89Waru71wi34Tjg==" spinCount="100000" sheet="1" objects="1" scenarios="1"/>
  <mergeCells count="4">
    <mergeCell ref="B3:Q3"/>
    <mergeCell ref="B5:Q5"/>
    <mergeCell ref="B44:Q44"/>
    <mergeCell ref="B50:Q50"/>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B2:S54"/>
  <sheetViews>
    <sheetView showGridLines="0" topLeftCell="C16" zoomScale="80" zoomScaleNormal="80" workbookViewId="0">
      <selection activeCell="C48" sqref="C48:Q48"/>
    </sheetView>
  </sheetViews>
  <sheetFormatPr defaultColWidth="9.140625" defaultRowHeight="15" x14ac:dyDescent="0.25"/>
  <cols>
    <col min="1" max="1" width="8" style="6" customWidth="1"/>
    <col min="2" max="2" width="49.28515625" style="6" customWidth="1"/>
    <col min="3" max="17" width="19.5703125" style="6" customWidth="1"/>
    <col min="18" max="18" width="21.7109375" style="6" customWidth="1"/>
    <col min="19" max="19" width="14.5703125" style="6" bestFit="1" customWidth="1"/>
    <col min="20" max="16384" width="9.140625" style="6"/>
  </cols>
  <sheetData>
    <row r="2" spans="2:18" ht="15.75" customHeight="1" x14ac:dyDescent="0.25"/>
    <row r="3" spans="2:18" ht="15.75" customHeight="1" x14ac:dyDescent="0.25"/>
    <row r="4" spans="2:18" ht="19.5" customHeight="1" x14ac:dyDescent="0.25">
      <c r="B4" s="257" t="s">
        <v>273</v>
      </c>
      <c r="C4" s="257"/>
      <c r="D4" s="257"/>
      <c r="E4" s="257"/>
      <c r="F4" s="257"/>
      <c r="G4" s="257"/>
      <c r="H4" s="257"/>
      <c r="I4" s="257"/>
      <c r="J4" s="257"/>
      <c r="K4" s="257"/>
      <c r="L4" s="257"/>
      <c r="M4" s="257"/>
      <c r="N4" s="257"/>
      <c r="O4" s="257"/>
      <c r="P4" s="257"/>
      <c r="Q4" s="257"/>
      <c r="R4" s="159"/>
    </row>
    <row r="5" spans="2:18" s="162" customFormat="1" ht="45" x14ac:dyDescent="0.25">
      <c r="B5" s="160" t="s">
        <v>0</v>
      </c>
      <c r="C5" s="160" t="s">
        <v>202</v>
      </c>
      <c r="D5" s="160" t="s">
        <v>203</v>
      </c>
      <c r="E5" s="160" t="s">
        <v>204</v>
      </c>
      <c r="F5" s="160" t="s">
        <v>205</v>
      </c>
      <c r="G5" s="160" t="s">
        <v>206</v>
      </c>
      <c r="H5" s="160" t="s">
        <v>207</v>
      </c>
      <c r="I5" s="160" t="s">
        <v>208</v>
      </c>
      <c r="J5" s="160" t="s">
        <v>209</v>
      </c>
      <c r="K5" s="160" t="s">
        <v>210</v>
      </c>
      <c r="L5" s="160" t="s">
        <v>211</v>
      </c>
      <c r="M5" s="160" t="s">
        <v>212</v>
      </c>
      <c r="N5" s="160" t="s">
        <v>213</v>
      </c>
      <c r="O5" s="160" t="s">
        <v>214</v>
      </c>
      <c r="P5" s="160" t="s">
        <v>215</v>
      </c>
      <c r="Q5" s="160" t="s">
        <v>216</v>
      </c>
      <c r="R5" s="161"/>
    </row>
    <row r="6" spans="2:18" ht="28.5" customHeight="1" x14ac:dyDescent="0.25">
      <c r="B6" s="258" t="s">
        <v>16</v>
      </c>
      <c r="C6" s="258"/>
      <c r="D6" s="258"/>
      <c r="E6" s="258"/>
      <c r="F6" s="258"/>
      <c r="G6" s="258"/>
      <c r="H6" s="258"/>
      <c r="I6" s="258"/>
      <c r="J6" s="258"/>
      <c r="K6" s="258"/>
      <c r="L6" s="258"/>
      <c r="M6" s="258"/>
      <c r="N6" s="258"/>
      <c r="O6" s="258"/>
      <c r="P6" s="258"/>
      <c r="Q6" s="258"/>
      <c r="R6" s="159"/>
    </row>
    <row r="7" spans="2:18" ht="28.5" customHeight="1" x14ac:dyDescent="0.25">
      <c r="B7" s="154" t="s">
        <v>17</v>
      </c>
      <c r="C7" s="80">
        <v>0</v>
      </c>
      <c r="D7" s="80">
        <v>23</v>
      </c>
      <c r="E7" s="80">
        <v>1107</v>
      </c>
      <c r="F7" s="80">
        <v>0</v>
      </c>
      <c r="G7" s="80">
        <v>0</v>
      </c>
      <c r="H7" s="80">
        <v>-500</v>
      </c>
      <c r="I7" s="80">
        <v>0</v>
      </c>
      <c r="J7" s="80">
        <v>0</v>
      </c>
      <c r="K7" s="80">
        <v>0</v>
      </c>
      <c r="L7" s="80">
        <v>5145</v>
      </c>
      <c r="M7" s="80">
        <v>0</v>
      </c>
      <c r="N7" s="80">
        <v>7118</v>
      </c>
      <c r="O7" s="80">
        <v>3282107</v>
      </c>
      <c r="P7" s="80">
        <v>6748</v>
      </c>
      <c r="Q7" s="155">
        <v>3301749</v>
      </c>
      <c r="R7" s="159"/>
    </row>
    <row r="8" spans="2:18" ht="28.5" customHeight="1" x14ac:dyDescent="0.25">
      <c r="B8" s="154" t="s">
        <v>18</v>
      </c>
      <c r="C8" s="80">
        <v>0</v>
      </c>
      <c r="D8" s="80">
        <v>-6729</v>
      </c>
      <c r="E8" s="80">
        <v>-2260</v>
      </c>
      <c r="F8" s="80">
        <v>27115</v>
      </c>
      <c r="G8" s="80">
        <v>23366</v>
      </c>
      <c r="H8" s="80">
        <v>-2796</v>
      </c>
      <c r="I8" s="80">
        <v>182496</v>
      </c>
      <c r="J8" s="80">
        <v>-134023</v>
      </c>
      <c r="K8" s="80">
        <v>724638</v>
      </c>
      <c r="L8" s="80">
        <v>106358</v>
      </c>
      <c r="M8" s="80">
        <v>11632</v>
      </c>
      <c r="N8" s="80">
        <v>17466</v>
      </c>
      <c r="O8" s="80">
        <v>0</v>
      </c>
      <c r="P8" s="80">
        <v>-5069</v>
      </c>
      <c r="Q8" s="155">
        <v>942193</v>
      </c>
      <c r="R8" s="159"/>
    </row>
    <row r="9" spans="2:18" ht="28.5" customHeight="1" x14ac:dyDescent="0.25">
      <c r="B9" s="154" t="s">
        <v>19</v>
      </c>
      <c r="C9" s="81">
        <v>1892</v>
      </c>
      <c r="D9" s="81">
        <v>40</v>
      </c>
      <c r="E9" s="81">
        <v>1586</v>
      </c>
      <c r="F9" s="81">
        <v>72947</v>
      </c>
      <c r="G9" s="81">
        <v>85978</v>
      </c>
      <c r="H9" s="81">
        <v>1949</v>
      </c>
      <c r="I9" s="81">
        <v>78638</v>
      </c>
      <c r="J9" s="81">
        <v>19123</v>
      </c>
      <c r="K9" s="81">
        <v>0</v>
      </c>
      <c r="L9" s="81">
        <v>131876</v>
      </c>
      <c r="M9" s="81">
        <v>68743</v>
      </c>
      <c r="N9" s="81">
        <v>-65151</v>
      </c>
      <c r="O9" s="81">
        <v>0</v>
      </c>
      <c r="P9" s="81">
        <v>0</v>
      </c>
      <c r="Q9" s="155">
        <v>397621</v>
      </c>
      <c r="R9" s="159"/>
    </row>
    <row r="10" spans="2:18" ht="28.5" customHeight="1" x14ac:dyDescent="0.25">
      <c r="B10" s="154" t="s">
        <v>145</v>
      </c>
      <c r="C10" s="81">
        <v>1474</v>
      </c>
      <c r="D10" s="81">
        <v>-2352</v>
      </c>
      <c r="E10" s="81">
        <v>-1482</v>
      </c>
      <c r="F10" s="81">
        <v>-7618</v>
      </c>
      <c r="G10" s="81">
        <v>5246</v>
      </c>
      <c r="H10" s="81">
        <v>32255</v>
      </c>
      <c r="I10" s="81">
        <v>65535</v>
      </c>
      <c r="J10" s="81">
        <v>44930</v>
      </c>
      <c r="K10" s="81">
        <v>0</v>
      </c>
      <c r="L10" s="81">
        <v>276</v>
      </c>
      <c r="M10" s="81">
        <v>3945</v>
      </c>
      <c r="N10" s="81">
        <v>19866</v>
      </c>
      <c r="O10" s="81">
        <v>98</v>
      </c>
      <c r="P10" s="81">
        <v>2111</v>
      </c>
      <c r="Q10" s="155">
        <v>164284</v>
      </c>
      <c r="R10" s="159"/>
    </row>
    <row r="11" spans="2:18" ht="28.5" customHeight="1" x14ac:dyDescent="0.25">
      <c r="B11" s="154" t="s">
        <v>20</v>
      </c>
      <c r="C11" s="81">
        <v>-577</v>
      </c>
      <c r="D11" s="81">
        <v>-1541</v>
      </c>
      <c r="E11" s="81">
        <v>21232</v>
      </c>
      <c r="F11" s="81">
        <v>140236</v>
      </c>
      <c r="G11" s="81">
        <v>42536</v>
      </c>
      <c r="H11" s="81">
        <v>56945</v>
      </c>
      <c r="I11" s="81">
        <v>978616</v>
      </c>
      <c r="J11" s="81">
        <v>898593</v>
      </c>
      <c r="K11" s="81">
        <v>0</v>
      </c>
      <c r="L11" s="81">
        <v>31521</v>
      </c>
      <c r="M11" s="81">
        <v>89324</v>
      </c>
      <c r="N11" s="81">
        <v>265609</v>
      </c>
      <c r="O11" s="81">
        <v>1655228</v>
      </c>
      <c r="P11" s="81">
        <v>101539</v>
      </c>
      <c r="Q11" s="155">
        <v>4279260</v>
      </c>
      <c r="R11" s="159"/>
    </row>
    <row r="12" spans="2:18" ht="28.5" customHeight="1" x14ac:dyDescent="0.25">
      <c r="B12" s="154" t="s">
        <v>139</v>
      </c>
      <c r="C12" s="81">
        <v>0</v>
      </c>
      <c r="D12" s="81">
        <v>31662</v>
      </c>
      <c r="E12" s="81">
        <v>18732</v>
      </c>
      <c r="F12" s="81">
        <v>71752</v>
      </c>
      <c r="G12" s="81">
        <v>14709</v>
      </c>
      <c r="H12" s="81">
        <v>18454</v>
      </c>
      <c r="I12" s="81">
        <v>950187</v>
      </c>
      <c r="J12" s="81">
        <v>647844</v>
      </c>
      <c r="K12" s="81">
        <v>0</v>
      </c>
      <c r="L12" s="81">
        <v>51272</v>
      </c>
      <c r="M12" s="81">
        <v>172314</v>
      </c>
      <c r="N12" s="81">
        <v>72276</v>
      </c>
      <c r="O12" s="81">
        <v>1616850</v>
      </c>
      <c r="P12" s="81">
        <v>389211</v>
      </c>
      <c r="Q12" s="155">
        <v>4055262</v>
      </c>
      <c r="R12" s="159"/>
    </row>
    <row r="13" spans="2:18" ht="28.5" customHeight="1" x14ac:dyDescent="0.25">
      <c r="B13" s="154" t="s">
        <v>21</v>
      </c>
      <c r="C13" s="81">
        <v>0</v>
      </c>
      <c r="D13" s="81">
        <v>-12412</v>
      </c>
      <c r="E13" s="81">
        <v>19213</v>
      </c>
      <c r="F13" s="81">
        <v>94664</v>
      </c>
      <c r="G13" s="81">
        <v>61378</v>
      </c>
      <c r="H13" s="81">
        <v>50988</v>
      </c>
      <c r="I13" s="81">
        <v>1787350</v>
      </c>
      <c r="J13" s="81">
        <v>1470770</v>
      </c>
      <c r="K13" s="81">
        <v>0</v>
      </c>
      <c r="L13" s="81">
        <v>38396</v>
      </c>
      <c r="M13" s="81">
        <v>139015</v>
      </c>
      <c r="N13" s="81">
        <v>209422</v>
      </c>
      <c r="O13" s="81">
        <v>2073813</v>
      </c>
      <c r="P13" s="81">
        <v>90863</v>
      </c>
      <c r="Q13" s="155">
        <v>6023459</v>
      </c>
      <c r="R13" s="159"/>
    </row>
    <row r="14" spans="2:18" ht="28.5" customHeight="1" x14ac:dyDescent="0.25">
      <c r="B14" s="154" t="s">
        <v>22</v>
      </c>
      <c r="C14" s="81">
        <v>1703</v>
      </c>
      <c r="D14" s="81">
        <v>9096</v>
      </c>
      <c r="E14" s="81">
        <v>-4400</v>
      </c>
      <c r="F14" s="81">
        <v>38656</v>
      </c>
      <c r="G14" s="81">
        <v>-27488</v>
      </c>
      <c r="H14" s="81">
        <v>21297</v>
      </c>
      <c r="I14" s="81">
        <v>52806</v>
      </c>
      <c r="J14" s="81">
        <v>38136</v>
      </c>
      <c r="K14" s="81">
        <v>0</v>
      </c>
      <c r="L14" s="81">
        <v>-20835</v>
      </c>
      <c r="M14" s="81">
        <v>6363</v>
      </c>
      <c r="N14" s="81">
        <v>7907</v>
      </c>
      <c r="O14" s="81">
        <v>0</v>
      </c>
      <c r="P14" s="81">
        <v>-2683</v>
      </c>
      <c r="Q14" s="155">
        <v>120558</v>
      </c>
      <c r="R14" s="159"/>
    </row>
    <row r="15" spans="2:18" ht="28.5" customHeight="1" x14ac:dyDescent="0.25">
      <c r="B15" s="154" t="s">
        <v>23</v>
      </c>
      <c r="C15" s="81">
        <v>0</v>
      </c>
      <c r="D15" s="81">
        <v>0</v>
      </c>
      <c r="E15" s="81">
        <v>0</v>
      </c>
      <c r="F15" s="81">
        <v>0</v>
      </c>
      <c r="G15" s="81">
        <v>0</v>
      </c>
      <c r="H15" s="81">
        <v>0</v>
      </c>
      <c r="I15" s="81">
        <v>135048</v>
      </c>
      <c r="J15" s="81">
        <v>41732</v>
      </c>
      <c r="K15" s="81">
        <v>1796421</v>
      </c>
      <c r="L15" s="81">
        <v>0</v>
      </c>
      <c r="M15" s="81">
        <v>0</v>
      </c>
      <c r="N15" s="81">
        <v>0</v>
      </c>
      <c r="O15" s="81">
        <v>0</v>
      </c>
      <c r="P15" s="81">
        <v>0</v>
      </c>
      <c r="Q15" s="155">
        <v>1973201</v>
      </c>
      <c r="R15" s="159"/>
    </row>
    <row r="16" spans="2:18" ht="28.5" customHeight="1" x14ac:dyDescent="0.25">
      <c r="B16" s="154" t="s">
        <v>24</v>
      </c>
      <c r="C16" s="81">
        <v>0</v>
      </c>
      <c r="D16" s="81">
        <v>6069</v>
      </c>
      <c r="E16" s="81">
        <v>5206</v>
      </c>
      <c r="F16" s="81">
        <v>25031</v>
      </c>
      <c r="G16" s="81">
        <v>11957</v>
      </c>
      <c r="H16" s="81">
        <v>19765</v>
      </c>
      <c r="I16" s="81">
        <v>444526</v>
      </c>
      <c r="J16" s="81">
        <v>345571</v>
      </c>
      <c r="K16" s="81">
        <v>96145</v>
      </c>
      <c r="L16" s="81">
        <v>37403</v>
      </c>
      <c r="M16" s="81">
        <v>22922</v>
      </c>
      <c r="N16" s="81">
        <v>80873</v>
      </c>
      <c r="O16" s="81">
        <v>0</v>
      </c>
      <c r="P16" s="81">
        <v>752</v>
      </c>
      <c r="Q16" s="155">
        <v>1096218</v>
      </c>
      <c r="R16" s="159"/>
    </row>
    <row r="17" spans="2:18" ht="28.5" customHeight="1" x14ac:dyDescent="0.25">
      <c r="B17" s="154" t="s">
        <v>25</v>
      </c>
      <c r="C17" s="81">
        <v>0</v>
      </c>
      <c r="D17" s="81">
        <v>8128</v>
      </c>
      <c r="E17" s="81">
        <v>4056</v>
      </c>
      <c r="F17" s="81">
        <v>56881</v>
      </c>
      <c r="G17" s="81">
        <v>-942</v>
      </c>
      <c r="H17" s="81">
        <v>37953</v>
      </c>
      <c r="I17" s="81">
        <v>320411</v>
      </c>
      <c r="J17" s="81">
        <v>490157</v>
      </c>
      <c r="K17" s="81">
        <v>0</v>
      </c>
      <c r="L17" s="81">
        <v>35866</v>
      </c>
      <c r="M17" s="81">
        <v>17384</v>
      </c>
      <c r="N17" s="81">
        <v>62032</v>
      </c>
      <c r="O17" s="81">
        <v>451126</v>
      </c>
      <c r="P17" s="81">
        <v>-5732</v>
      </c>
      <c r="Q17" s="155">
        <v>1477319</v>
      </c>
      <c r="R17" s="159"/>
    </row>
    <row r="18" spans="2:18" ht="28.5" customHeight="1" x14ac:dyDescent="0.25">
      <c r="B18" s="154" t="s">
        <v>26</v>
      </c>
      <c r="C18" s="81">
        <v>6653</v>
      </c>
      <c r="D18" s="81">
        <v>47803</v>
      </c>
      <c r="E18" s="81">
        <v>45651</v>
      </c>
      <c r="F18" s="81">
        <v>95199</v>
      </c>
      <c r="G18" s="81">
        <v>12870</v>
      </c>
      <c r="H18" s="81">
        <v>69041</v>
      </c>
      <c r="I18" s="81">
        <v>384634</v>
      </c>
      <c r="J18" s="81">
        <v>276085</v>
      </c>
      <c r="K18" s="81">
        <v>156752</v>
      </c>
      <c r="L18" s="81">
        <v>10181</v>
      </c>
      <c r="M18" s="81">
        <v>137234</v>
      </c>
      <c r="N18" s="81">
        <v>284832</v>
      </c>
      <c r="O18" s="81">
        <v>234690</v>
      </c>
      <c r="P18" s="81">
        <v>-3612</v>
      </c>
      <c r="Q18" s="155">
        <v>1758016</v>
      </c>
      <c r="R18" s="159"/>
    </row>
    <row r="19" spans="2:18" ht="28.5" customHeight="1" x14ac:dyDescent="0.25">
      <c r="B19" s="154" t="s">
        <v>27</v>
      </c>
      <c r="C19" s="81">
        <v>145</v>
      </c>
      <c r="D19" s="81">
        <v>28698</v>
      </c>
      <c r="E19" s="81">
        <v>22442</v>
      </c>
      <c r="F19" s="81">
        <v>-42959</v>
      </c>
      <c r="G19" s="81">
        <v>13968</v>
      </c>
      <c r="H19" s="81">
        <v>93168</v>
      </c>
      <c r="I19" s="81">
        <v>1032501</v>
      </c>
      <c r="J19" s="81">
        <v>790194</v>
      </c>
      <c r="K19" s="81">
        <v>0</v>
      </c>
      <c r="L19" s="81">
        <v>7411</v>
      </c>
      <c r="M19" s="81">
        <v>81930</v>
      </c>
      <c r="N19" s="81">
        <v>167340</v>
      </c>
      <c r="O19" s="81">
        <v>0</v>
      </c>
      <c r="P19" s="81">
        <v>-1055</v>
      </c>
      <c r="Q19" s="155">
        <v>2193784</v>
      </c>
      <c r="R19" s="159"/>
    </row>
    <row r="20" spans="2:18" ht="28.5" customHeight="1" x14ac:dyDescent="0.25">
      <c r="B20" s="154" t="s">
        <v>28</v>
      </c>
      <c r="C20" s="81">
        <v>69</v>
      </c>
      <c r="D20" s="81">
        <v>38628</v>
      </c>
      <c r="E20" s="81">
        <v>40131</v>
      </c>
      <c r="F20" s="81">
        <v>16389</v>
      </c>
      <c r="G20" s="81">
        <v>43968</v>
      </c>
      <c r="H20" s="81">
        <v>33959</v>
      </c>
      <c r="I20" s="81">
        <v>623146</v>
      </c>
      <c r="J20" s="81">
        <v>335593</v>
      </c>
      <c r="K20" s="81">
        <v>11079</v>
      </c>
      <c r="L20" s="81">
        <v>69785</v>
      </c>
      <c r="M20" s="81">
        <v>52427</v>
      </c>
      <c r="N20" s="81">
        <v>61809</v>
      </c>
      <c r="O20" s="81">
        <v>327957</v>
      </c>
      <c r="P20" s="81">
        <v>18745</v>
      </c>
      <c r="Q20" s="155">
        <v>1673685</v>
      </c>
      <c r="R20" s="159"/>
    </row>
    <row r="21" spans="2:18" ht="28.5" customHeight="1" x14ac:dyDescent="0.25">
      <c r="B21" s="154" t="s">
        <v>29</v>
      </c>
      <c r="C21" s="81">
        <v>14414</v>
      </c>
      <c r="D21" s="81">
        <v>23767</v>
      </c>
      <c r="E21" s="81">
        <v>40647</v>
      </c>
      <c r="F21" s="81">
        <v>93967</v>
      </c>
      <c r="G21" s="81">
        <v>15693</v>
      </c>
      <c r="H21" s="81">
        <v>24834</v>
      </c>
      <c r="I21" s="81">
        <v>593747</v>
      </c>
      <c r="J21" s="81">
        <v>291275</v>
      </c>
      <c r="K21" s="81">
        <v>0</v>
      </c>
      <c r="L21" s="81">
        <v>79501</v>
      </c>
      <c r="M21" s="81">
        <v>93633</v>
      </c>
      <c r="N21" s="81">
        <v>165907</v>
      </c>
      <c r="O21" s="81">
        <v>203379</v>
      </c>
      <c r="P21" s="81">
        <v>4412</v>
      </c>
      <c r="Q21" s="155">
        <v>1645176</v>
      </c>
      <c r="R21" s="159"/>
    </row>
    <row r="22" spans="2:18" ht="28.5" customHeight="1" x14ac:dyDescent="0.25">
      <c r="B22" s="154" t="s">
        <v>30</v>
      </c>
      <c r="C22" s="81">
        <v>0</v>
      </c>
      <c r="D22" s="81">
        <v>-9513</v>
      </c>
      <c r="E22" s="81">
        <v>24228</v>
      </c>
      <c r="F22" s="81">
        <v>61705</v>
      </c>
      <c r="G22" s="81">
        <v>-9504</v>
      </c>
      <c r="H22" s="81">
        <v>-15829</v>
      </c>
      <c r="I22" s="81">
        <v>216289</v>
      </c>
      <c r="J22" s="81">
        <v>169107</v>
      </c>
      <c r="K22" s="81">
        <v>0</v>
      </c>
      <c r="L22" s="81">
        <v>5347</v>
      </c>
      <c r="M22" s="81">
        <v>16745</v>
      </c>
      <c r="N22" s="81">
        <v>72597</v>
      </c>
      <c r="O22" s="81">
        <v>0</v>
      </c>
      <c r="P22" s="81">
        <v>-5484</v>
      </c>
      <c r="Q22" s="155">
        <v>525689</v>
      </c>
      <c r="R22" s="159"/>
    </row>
    <row r="23" spans="2:18" ht="28.5" customHeight="1" x14ac:dyDescent="0.25">
      <c r="B23" s="154" t="s">
        <v>31</v>
      </c>
      <c r="C23" s="81">
        <v>0</v>
      </c>
      <c r="D23" s="81">
        <v>2099</v>
      </c>
      <c r="E23" s="81">
        <v>2179</v>
      </c>
      <c r="F23" s="81">
        <v>4</v>
      </c>
      <c r="G23" s="81">
        <v>10</v>
      </c>
      <c r="H23" s="81">
        <v>-10</v>
      </c>
      <c r="I23" s="81">
        <v>63874</v>
      </c>
      <c r="J23" s="81">
        <v>45050</v>
      </c>
      <c r="K23" s="81">
        <v>817085</v>
      </c>
      <c r="L23" s="81">
        <v>8</v>
      </c>
      <c r="M23" s="81">
        <v>1890</v>
      </c>
      <c r="N23" s="81">
        <v>185</v>
      </c>
      <c r="O23" s="81">
        <v>0</v>
      </c>
      <c r="P23" s="81">
        <v>-18799</v>
      </c>
      <c r="Q23" s="155">
        <v>913575</v>
      </c>
      <c r="R23" s="159"/>
    </row>
    <row r="24" spans="2:18" ht="28.5" customHeight="1" x14ac:dyDescent="0.25">
      <c r="B24" s="154" t="s">
        <v>32</v>
      </c>
      <c r="C24" s="81">
        <v>258</v>
      </c>
      <c r="D24" s="81">
        <v>22233</v>
      </c>
      <c r="E24" s="81">
        <v>23719</v>
      </c>
      <c r="F24" s="81">
        <v>89726</v>
      </c>
      <c r="G24" s="81">
        <v>83396</v>
      </c>
      <c r="H24" s="81">
        <v>32165</v>
      </c>
      <c r="I24" s="81">
        <v>898403</v>
      </c>
      <c r="J24" s="81">
        <v>373950</v>
      </c>
      <c r="K24" s="81">
        <v>0</v>
      </c>
      <c r="L24" s="81">
        <v>76351</v>
      </c>
      <c r="M24" s="81">
        <v>85652</v>
      </c>
      <c r="N24" s="81">
        <v>41619</v>
      </c>
      <c r="O24" s="81">
        <v>3095316</v>
      </c>
      <c r="P24" s="81">
        <v>14139</v>
      </c>
      <c r="Q24" s="155">
        <v>4836924</v>
      </c>
      <c r="R24" s="159"/>
    </row>
    <row r="25" spans="2:18" ht="28.5" customHeight="1" x14ac:dyDescent="0.25">
      <c r="B25" s="154" t="s">
        <v>33</v>
      </c>
      <c r="C25" s="81">
        <v>0</v>
      </c>
      <c r="D25" s="81">
        <v>7351</v>
      </c>
      <c r="E25" s="81">
        <v>13428</v>
      </c>
      <c r="F25" s="81">
        <v>74907</v>
      </c>
      <c r="G25" s="81">
        <v>20735</v>
      </c>
      <c r="H25" s="81">
        <v>45548</v>
      </c>
      <c r="I25" s="81">
        <v>160444</v>
      </c>
      <c r="J25" s="81">
        <v>431851</v>
      </c>
      <c r="K25" s="81">
        <v>0</v>
      </c>
      <c r="L25" s="81">
        <v>10740</v>
      </c>
      <c r="M25" s="81">
        <v>39010</v>
      </c>
      <c r="N25" s="81">
        <v>388082</v>
      </c>
      <c r="O25" s="81">
        <v>131017</v>
      </c>
      <c r="P25" s="81">
        <v>-1587</v>
      </c>
      <c r="Q25" s="155">
        <v>1321528</v>
      </c>
      <c r="R25" s="159"/>
    </row>
    <row r="26" spans="2:18" ht="28.5" customHeight="1" x14ac:dyDescent="0.25">
      <c r="B26" s="154" t="s">
        <v>34</v>
      </c>
      <c r="C26" s="81">
        <v>0</v>
      </c>
      <c r="D26" s="81">
        <v>-930</v>
      </c>
      <c r="E26" s="81">
        <v>2840</v>
      </c>
      <c r="F26" s="81">
        <v>14133</v>
      </c>
      <c r="G26" s="81">
        <v>2216</v>
      </c>
      <c r="H26" s="81">
        <v>1889</v>
      </c>
      <c r="I26" s="81">
        <v>119651</v>
      </c>
      <c r="J26" s="81">
        <v>409531</v>
      </c>
      <c r="K26" s="81">
        <v>0</v>
      </c>
      <c r="L26" s="81">
        <v>-1372</v>
      </c>
      <c r="M26" s="81">
        <v>-38</v>
      </c>
      <c r="N26" s="81">
        <v>7427</v>
      </c>
      <c r="O26" s="81">
        <v>0</v>
      </c>
      <c r="P26" s="81">
        <v>-9801</v>
      </c>
      <c r="Q26" s="155">
        <v>545547</v>
      </c>
      <c r="R26" s="159"/>
    </row>
    <row r="27" spans="2:18" ht="28.5" customHeight="1" x14ac:dyDescent="0.25">
      <c r="B27" s="154" t="s">
        <v>35</v>
      </c>
      <c r="C27" s="81">
        <v>0</v>
      </c>
      <c r="D27" s="81">
        <v>7042</v>
      </c>
      <c r="E27" s="81">
        <v>-1759</v>
      </c>
      <c r="F27" s="81">
        <v>31146</v>
      </c>
      <c r="G27" s="81">
        <v>73700</v>
      </c>
      <c r="H27" s="81">
        <v>-8</v>
      </c>
      <c r="I27" s="81">
        <v>657837</v>
      </c>
      <c r="J27" s="81">
        <v>395372</v>
      </c>
      <c r="K27" s="81">
        <v>151382</v>
      </c>
      <c r="L27" s="81">
        <v>19851</v>
      </c>
      <c r="M27" s="81">
        <v>16700</v>
      </c>
      <c r="N27" s="81">
        <v>15643</v>
      </c>
      <c r="O27" s="81">
        <v>1777670</v>
      </c>
      <c r="P27" s="81">
        <v>26877</v>
      </c>
      <c r="Q27" s="155">
        <v>3171455</v>
      </c>
      <c r="R27" s="159"/>
    </row>
    <row r="28" spans="2:18" ht="28.5" customHeight="1" x14ac:dyDescent="0.25">
      <c r="B28" s="154" t="s">
        <v>36</v>
      </c>
      <c r="C28" s="81">
        <v>62</v>
      </c>
      <c r="D28" s="81">
        <v>40489</v>
      </c>
      <c r="E28" s="81">
        <v>11748</v>
      </c>
      <c r="F28" s="81">
        <v>64391</v>
      </c>
      <c r="G28" s="81">
        <v>9163</v>
      </c>
      <c r="H28" s="81">
        <v>41297</v>
      </c>
      <c r="I28" s="81">
        <v>189830</v>
      </c>
      <c r="J28" s="81">
        <v>165203</v>
      </c>
      <c r="K28" s="81">
        <v>0</v>
      </c>
      <c r="L28" s="81">
        <v>6790</v>
      </c>
      <c r="M28" s="81">
        <v>26521</v>
      </c>
      <c r="N28" s="81">
        <v>149385</v>
      </c>
      <c r="O28" s="81">
        <v>0</v>
      </c>
      <c r="P28" s="81">
        <v>4763</v>
      </c>
      <c r="Q28" s="155">
        <v>709642</v>
      </c>
      <c r="R28" s="159"/>
    </row>
    <row r="29" spans="2:18" ht="28.5" customHeight="1" x14ac:dyDescent="0.25">
      <c r="B29" s="154" t="s">
        <v>200</v>
      </c>
      <c r="C29" s="81">
        <v>0</v>
      </c>
      <c r="D29" s="81">
        <v>11057</v>
      </c>
      <c r="E29" s="81">
        <v>2785</v>
      </c>
      <c r="F29" s="81">
        <v>19843</v>
      </c>
      <c r="G29" s="81">
        <v>-4010</v>
      </c>
      <c r="H29" s="81">
        <v>2369</v>
      </c>
      <c r="I29" s="81">
        <v>253394</v>
      </c>
      <c r="J29" s="81">
        <v>204702</v>
      </c>
      <c r="K29" s="81">
        <v>0</v>
      </c>
      <c r="L29" s="81">
        <v>5673</v>
      </c>
      <c r="M29" s="81">
        <v>-1860</v>
      </c>
      <c r="N29" s="81">
        <v>45368</v>
      </c>
      <c r="O29" s="81">
        <v>0</v>
      </c>
      <c r="P29" s="81">
        <v>-308</v>
      </c>
      <c r="Q29" s="155">
        <v>539013</v>
      </c>
      <c r="R29" s="159"/>
    </row>
    <row r="30" spans="2:18" ht="28.5" customHeight="1" x14ac:dyDescent="0.25">
      <c r="B30" s="154" t="s">
        <v>201</v>
      </c>
      <c r="C30" s="81">
        <v>649</v>
      </c>
      <c r="D30" s="81">
        <v>13461</v>
      </c>
      <c r="E30" s="81">
        <v>2522</v>
      </c>
      <c r="F30" s="81">
        <v>2437</v>
      </c>
      <c r="G30" s="81">
        <v>13104</v>
      </c>
      <c r="H30" s="81">
        <v>-1814</v>
      </c>
      <c r="I30" s="81">
        <v>80560</v>
      </c>
      <c r="J30" s="81">
        <v>24248</v>
      </c>
      <c r="K30" s="81">
        <v>0</v>
      </c>
      <c r="L30" s="81">
        <v>4943</v>
      </c>
      <c r="M30" s="81">
        <v>3467</v>
      </c>
      <c r="N30" s="81">
        <v>3047</v>
      </c>
      <c r="O30" s="81">
        <v>0</v>
      </c>
      <c r="P30" s="81">
        <v>4298</v>
      </c>
      <c r="Q30" s="155">
        <v>150925</v>
      </c>
      <c r="R30" s="159"/>
    </row>
    <row r="31" spans="2:18" ht="28.5" customHeight="1" x14ac:dyDescent="0.25">
      <c r="B31" s="154" t="s">
        <v>37</v>
      </c>
      <c r="C31" s="81">
        <v>0</v>
      </c>
      <c r="D31" s="81">
        <v>35805</v>
      </c>
      <c r="E31" s="81">
        <v>72069</v>
      </c>
      <c r="F31" s="81">
        <v>101821</v>
      </c>
      <c r="G31" s="81">
        <v>2625</v>
      </c>
      <c r="H31" s="81">
        <v>70206</v>
      </c>
      <c r="I31" s="81">
        <v>492279</v>
      </c>
      <c r="J31" s="81">
        <v>296974</v>
      </c>
      <c r="K31" s="81">
        <v>0</v>
      </c>
      <c r="L31" s="81">
        <v>7988</v>
      </c>
      <c r="M31" s="81">
        <v>31906</v>
      </c>
      <c r="N31" s="81">
        <v>105578</v>
      </c>
      <c r="O31" s="81">
        <v>0</v>
      </c>
      <c r="P31" s="81">
        <v>7066</v>
      </c>
      <c r="Q31" s="155">
        <v>1224317</v>
      </c>
      <c r="R31" s="159"/>
    </row>
    <row r="32" spans="2:18" ht="28.5" customHeight="1" x14ac:dyDescent="0.25">
      <c r="B32" s="154" t="s">
        <v>141</v>
      </c>
      <c r="C32" s="81">
        <v>0</v>
      </c>
      <c r="D32" s="81">
        <v>1518</v>
      </c>
      <c r="E32" s="81">
        <v>1618</v>
      </c>
      <c r="F32" s="81">
        <v>12278</v>
      </c>
      <c r="G32" s="81">
        <v>1245</v>
      </c>
      <c r="H32" s="81">
        <v>0</v>
      </c>
      <c r="I32" s="81">
        <v>213117</v>
      </c>
      <c r="J32" s="81">
        <v>45844</v>
      </c>
      <c r="K32" s="81">
        <v>0</v>
      </c>
      <c r="L32" s="81">
        <v>5226</v>
      </c>
      <c r="M32" s="81">
        <v>2361</v>
      </c>
      <c r="N32" s="81">
        <v>9578</v>
      </c>
      <c r="O32" s="81">
        <v>105036</v>
      </c>
      <c r="P32" s="81">
        <v>68</v>
      </c>
      <c r="Q32" s="155">
        <v>397888</v>
      </c>
      <c r="R32" s="159"/>
    </row>
    <row r="33" spans="2:18" ht="28.5" customHeight="1" x14ac:dyDescent="0.25">
      <c r="B33" s="154" t="s">
        <v>219</v>
      </c>
      <c r="C33" s="81">
        <v>0</v>
      </c>
      <c r="D33" s="81">
        <v>3069</v>
      </c>
      <c r="E33" s="81">
        <v>1011</v>
      </c>
      <c r="F33" s="81">
        <v>15163</v>
      </c>
      <c r="G33" s="81">
        <v>6491</v>
      </c>
      <c r="H33" s="81">
        <v>1257</v>
      </c>
      <c r="I33" s="81">
        <v>127639</v>
      </c>
      <c r="J33" s="81">
        <v>59419</v>
      </c>
      <c r="K33" s="81">
        <v>0</v>
      </c>
      <c r="L33" s="81">
        <v>1992</v>
      </c>
      <c r="M33" s="81">
        <v>630</v>
      </c>
      <c r="N33" s="81">
        <v>3778</v>
      </c>
      <c r="O33" s="81">
        <v>0</v>
      </c>
      <c r="P33" s="81">
        <v>6050</v>
      </c>
      <c r="Q33" s="155">
        <v>226498</v>
      </c>
      <c r="R33" s="159"/>
    </row>
    <row r="34" spans="2:18" ht="28.5" customHeight="1" x14ac:dyDescent="0.25">
      <c r="B34" s="154" t="s">
        <v>142</v>
      </c>
      <c r="C34" s="81">
        <v>0</v>
      </c>
      <c r="D34" s="81">
        <v>66</v>
      </c>
      <c r="E34" s="81">
        <v>2786</v>
      </c>
      <c r="F34" s="81">
        <v>8213</v>
      </c>
      <c r="G34" s="81">
        <v>215</v>
      </c>
      <c r="H34" s="81">
        <v>4996</v>
      </c>
      <c r="I34" s="81">
        <v>335170</v>
      </c>
      <c r="J34" s="81">
        <v>203375</v>
      </c>
      <c r="K34" s="81">
        <v>0</v>
      </c>
      <c r="L34" s="81">
        <v>6342</v>
      </c>
      <c r="M34" s="81">
        <v>9015</v>
      </c>
      <c r="N34" s="81">
        <v>9346</v>
      </c>
      <c r="O34" s="81">
        <v>1347126</v>
      </c>
      <c r="P34" s="81">
        <v>363</v>
      </c>
      <c r="Q34" s="155">
        <v>1927014</v>
      </c>
      <c r="R34" s="159"/>
    </row>
    <row r="35" spans="2:18" ht="28.5" customHeight="1" x14ac:dyDescent="0.25">
      <c r="B35" s="154" t="s">
        <v>143</v>
      </c>
      <c r="C35" s="81">
        <v>0</v>
      </c>
      <c r="D35" s="81">
        <v>-1578</v>
      </c>
      <c r="E35" s="81">
        <v>4456</v>
      </c>
      <c r="F35" s="81">
        <v>2526</v>
      </c>
      <c r="G35" s="81">
        <v>-114</v>
      </c>
      <c r="H35" s="81">
        <v>-1497</v>
      </c>
      <c r="I35" s="81">
        <v>277090</v>
      </c>
      <c r="J35" s="81">
        <v>79026</v>
      </c>
      <c r="K35" s="81">
        <v>0</v>
      </c>
      <c r="L35" s="81">
        <v>-5829</v>
      </c>
      <c r="M35" s="81">
        <v>116665</v>
      </c>
      <c r="N35" s="81">
        <v>-8371</v>
      </c>
      <c r="O35" s="81">
        <v>159380</v>
      </c>
      <c r="P35" s="81">
        <v>-90257</v>
      </c>
      <c r="Q35" s="155">
        <v>531496</v>
      </c>
      <c r="R35" s="159"/>
    </row>
    <row r="36" spans="2:18" ht="28.5" customHeight="1" x14ac:dyDescent="0.25">
      <c r="B36" s="154" t="s">
        <v>220</v>
      </c>
      <c r="C36" s="81">
        <v>0</v>
      </c>
      <c r="D36" s="81">
        <v>5121</v>
      </c>
      <c r="E36" s="81">
        <v>6921</v>
      </c>
      <c r="F36" s="81">
        <v>18242</v>
      </c>
      <c r="G36" s="81">
        <v>8364</v>
      </c>
      <c r="H36" s="81">
        <v>9057</v>
      </c>
      <c r="I36" s="81">
        <v>259313</v>
      </c>
      <c r="J36" s="81">
        <v>75968</v>
      </c>
      <c r="K36" s="81">
        <v>8784</v>
      </c>
      <c r="L36" s="81">
        <v>-252</v>
      </c>
      <c r="M36" s="81">
        <v>11991</v>
      </c>
      <c r="N36" s="81">
        <v>4526</v>
      </c>
      <c r="O36" s="81">
        <v>295913</v>
      </c>
      <c r="P36" s="81">
        <v>9154</v>
      </c>
      <c r="Q36" s="155">
        <v>713101</v>
      </c>
      <c r="R36" s="159"/>
    </row>
    <row r="37" spans="2:18" ht="28.5" customHeight="1" x14ac:dyDescent="0.25">
      <c r="B37" s="154" t="s">
        <v>38</v>
      </c>
      <c r="C37" s="81">
        <v>0</v>
      </c>
      <c r="D37" s="81">
        <v>-202</v>
      </c>
      <c r="E37" s="81">
        <v>376</v>
      </c>
      <c r="F37" s="81">
        <v>-1495</v>
      </c>
      <c r="G37" s="81">
        <v>6513</v>
      </c>
      <c r="H37" s="81">
        <v>482</v>
      </c>
      <c r="I37" s="81">
        <v>77981</v>
      </c>
      <c r="J37" s="81">
        <v>111094</v>
      </c>
      <c r="K37" s="81">
        <v>0</v>
      </c>
      <c r="L37" s="81">
        <v>218</v>
      </c>
      <c r="M37" s="81">
        <v>9008</v>
      </c>
      <c r="N37" s="81">
        <v>8978</v>
      </c>
      <c r="O37" s="81">
        <v>26945</v>
      </c>
      <c r="P37" s="81">
        <v>27153</v>
      </c>
      <c r="Q37" s="155">
        <v>267051</v>
      </c>
      <c r="R37" s="159"/>
    </row>
    <row r="38" spans="2:18" ht="28.5" customHeight="1" x14ac:dyDescent="0.25">
      <c r="B38" s="154" t="s">
        <v>39</v>
      </c>
      <c r="C38" s="81">
        <v>0</v>
      </c>
      <c r="D38" s="81">
        <v>7329</v>
      </c>
      <c r="E38" s="81">
        <v>17797</v>
      </c>
      <c r="F38" s="81">
        <v>22163</v>
      </c>
      <c r="G38" s="81">
        <v>-41</v>
      </c>
      <c r="H38" s="81">
        <v>11284</v>
      </c>
      <c r="I38" s="81">
        <v>70846</v>
      </c>
      <c r="J38" s="81">
        <v>17656</v>
      </c>
      <c r="K38" s="81">
        <v>0</v>
      </c>
      <c r="L38" s="81">
        <v>100</v>
      </c>
      <c r="M38" s="81">
        <v>31892</v>
      </c>
      <c r="N38" s="81">
        <v>43583</v>
      </c>
      <c r="O38" s="81">
        <v>5000</v>
      </c>
      <c r="P38" s="81">
        <v>2179</v>
      </c>
      <c r="Q38" s="155">
        <v>229789</v>
      </c>
      <c r="R38" s="159"/>
    </row>
    <row r="39" spans="2:18" ht="28.5" customHeight="1" x14ac:dyDescent="0.25">
      <c r="B39" s="154" t="s">
        <v>40</v>
      </c>
      <c r="C39" s="81">
        <v>0</v>
      </c>
      <c r="D39" s="81">
        <v>30298</v>
      </c>
      <c r="E39" s="81">
        <v>27767</v>
      </c>
      <c r="F39" s="81">
        <v>-5289</v>
      </c>
      <c r="G39" s="81">
        <v>-8483</v>
      </c>
      <c r="H39" s="81">
        <v>3960</v>
      </c>
      <c r="I39" s="81">
        <v>350050</v>
      </c>
      <c r="J39" s="81">
        <v>54685</v>
      </c>
      <c r="K39" s="81">
        <v>0</v>
      </c>
      <c r="L39" s="81">
        <v>6396</v>
      </c>
      <c r="M39" s="81">
        <v>-12147</v>
      </c>
      <c r="N39" s="81">
        <v>18765</v>
      </c>
      <c r="O39" s="81">
        <v>1690</v>
      </c>
      <c r="P39" s="81">
        <v>1353</v>
      </c>
      <c r="Q39" s="155">
        <v>469045</v>
      </c>
      <c r="R39" s="159"/>
    </row>
    <row r="40" spans="2:18" ht="28.5" customHeight="1" x14ac:dyDescent="0.25">
      <c r="B40" s="154" t="s">
        <v>41</v>
      </c>
      <c r="C40" s="81">
        <v>0</v>
      </c>
      <c r="D40" s="81">
        <v>1049</v>
      </c>
      <c r="E40" s="81">
        <v>1036</v>
      </c>
      <c r="F40" s="81">
        <v>182</v>
      </c>
      <c r="G40" s="81">
        <v>902</v>
      </c>
      <c r="H40" s="81">
        <v>-362</v>
      </c>
      <c r="I40" s="81">
        <v>355154</v>
      </c>
      <c r="J40" s="81">
        <v>191682</v>
      </c>
      <c r="K40" s="81">
        <v>0</v>
      </c>
      <c r="L40" s="81">
        <v>3307</v>
      </c>
      <c r="M40" s="81">
        <v>46</v>
      </c>
      <c r="N40" s="81">
        <v>-1286</v>
      </c>
      <c r="O40" s="81">
        <v>0</v>
      </c>
      <c r="P40" s="81">
        <v>1576</v>
      </c>
      <c r="Q40" s="155">
        <v>553287</v>
      </c>
      <c r="R40" s="159"/>
    </row>
    <row r="41" spans="2:18" ht="28.5" customHeight="1" x14ac:dyDescent="0.25">
      <c r="B41" s="154" t="s">
        <v>42</v>
      </c>
      <c r="C41" s="81">
        <v>-15</v>
      </c>
      <c r="D41" s="81">
        <v>1460</v>
      </c>
      <c r="E41" s="81">
        <v>1756</v>
      </c>
      <c r="F41" s="81">
        <v>7103</v>
      </c>
      <c r="G41" s="81">
        <v>-728</v>
      </c>
      <c r="H41" s="81">
        <v>1330</v>
      </c>
      <c r="I41" s="81">
        <v>156881</v>
      </c>
      <c r="J41" s="81">
        <v>85250</v>
      </c>
      <c r="K41" s="81">
        <v>0</v>
      </c>
      <c r="L41" s="81">
        <v>901</v>
      </c>
      <c r="M41" s="81">
        <v>295</v>
      </c>
      <c r="N41" s="81">
        <v>-19602</v>
      </c>
      <c r="O41" s="81">
        <v>139479</v>
      </c>
      <c r="P41" s="81">
        <v>-232</v>
      </c>
      <c r="Q41" s="155">
        <v>373879</v>
      </c>
      <c r="R41" s="159"/>
    </row>
    <row r="42" spans="2:18" ht="28.5" customHeight="1" x14ac:dyDescent="0.25">
      <c r="B42" s="154" t="s">
        <v>43</v>
      </c>
      <c r="C42" s="81">
        <v>1469</v>
      </c>
      <c r="D42" s="81">
        <v>8447</v>
      </c>
      <c r="E42" s="81">
        <v>21535</v>
      </c>
      <c r="F42" s="81">
        <v>27273</v>
      </c>
      <c r="G42" s="81">
        <v>8481</v>
      </c>
      <c r="H42" s="81">
        <v>6688</v>
      </c>
      <c r="I42" s="81">
        <v>1047819</v>
      </c>
      <c r="J42" s="81">
        <v>572138</v>
      </c>
      <c r="K42" s="81">
        <v>0</v>
      </c>
      <c r="L42" s="81">
        <v>-5837</v>
      </c>
      <c r="M42" s="81">
        <v>39733</v>
      </c>
      <c r="N42" s="81">
        <v>16570</v>
      </c>
      <c r="O42" s="81">
        <v>3612572</v>
      </c>
      <c r="P42" s="81">
        <v>57262</v>
      </c>
      <c r="Q42" s="155">
        <v>5414150</v>
      </c>
      <c r="R42" s="159"/>
    </row>
    <row r="43" spans="2:18" ht="28.5" customHeight="1" x14ac:dyDescent="0.25">
      <c r="B43" s="154" t="s">
        <v>44</v>
      </c>
      <c r="C43" s="81">
        <v>0</v>
      </c>
      <c r="D43" s="81">
        <v>-293</v>
      </c>
      <c r="E43" s="81">
        <v>0</v>
      </c>
      <c r="F43" s="81">
        <v>-1</v>
      </c>
      <c r="G43" s="81">
        <v>-197</v>
      </c>
      <c r="H43" s="81">
        <v>5684</v>
      </c>
      <c r="I43" s="81">
        <v>185005</v>
      </c>
      <c r="J43" s="81">
        <v>106930</v>
      </c>
      <c r="K43" s="81">
        <v>333500</v>
      </c>
      <c r="L43" s="81">
        <v>-1</v>
      </c>
      <c r="M43" s="81">
        <v>-2</v>
      </c>
      <c r="N43" s="81">
        <v>-2448</v>
      </c>
      <c r="O43" s="81">
        <v>-2845</v>
      </c>
      <c r="P43" s="81">
        <v>7956</v>
      </c>
      <c r="Q43" s="155">
        <v>633289</v>
      </c>
      <c r="R43" s="159"/>
    </row>
    <row r="44" spans="2:18" ht="28.5" customHeight="1" x14ac:dyDescent="0.25">
      <c r="B44" s="156" t="s">
        <v>45</v>
      </c>
      <c r="C44" s="157">
        <f t="shared" ref="C44:P44" si="0">SUM(C7:C43)</f>
        <v>28196</v>
      </c>
      <c r="D44" s="157">
        <f t="shared" si="0"/>
        <v>356258</v>
      </c>
      <c r="E44" s="157">
        <f t="shared" si="0"/>
        <v>452679</v>
      </c>
      <c r="F44" s="157">
        <f t="shared" si="0"/>
        <v>1248731</v>
      </c>
      <c r="G44" s="157">
        <f t="shared" si="0"/>
        <v>517322</v>
      </c>
      <c r="H44" s="157">
        <f t="shared" si="0"/>
        <v>676004</v>
      </c>
      <c r="I44" s="157">
        <f t="shared" si="0"/>
        <v>14218267</v>
      </c>
      <c r="J44" s="157">
        <f t="shared" si="0"/>
        <v>9675035</v>
      </c>
      <c r="K44" s="157">
        <f t="shared" si="0"/>
        <v>4095786</v>
      </c>
      <c r="L44" s="157">
        <f t="shared" si="0"/>
        <v>733038</v>
      </c>
      <c r="M44" s="157">
        <f t="shared" si="0"/>
        <v>1326346</v>
      </c>
      <c r="N44" s="157">
        <f t="shared" si="0"/>
        <v>2269654</v>
      </c>
      <c r="O44" s="157">
        <f t="shared" si="0"/>
        <v>20539547</v>
      </c>
      <c r="P44" s="157">
        <f t="shared" si="0"/>
        <v>640019</v>
      </c>
      <c r="Q44" s="157">
        <f>SUM(C44:P44)</f>
        <v>56776882</v>
      </c>
      <c r="R44" s="159"/>
    </row>
    <row r="45" spans="2:18" ht="28.5" customHeight="1" x14ac:dyDescent="0.25">
      <c r="B45" s="259" t="s">
        <v>46</v>
      </c>
      <c r="C45" s="259"/>
      <c r="D45" s="259"/>
      <c r="E45" s="259"/>
      <c r="F45" s="259"/>
      <c r="G45" s="259"/>
      <c r="H45" s="259"/>
      <c r="I45" s="259"/>
      <c r="J45" s="259"/>
      <c r="K45" s="259"/>
      <c r="L45" s="259"/>
      <c r="M45" s="259"/>
      <c r="N45" s="259"/>
      <c r="O45" s="259"/>
      <c r="P45" s="259"/>
      <c r="Q45" s="259"/>
      <c r="R45" s="159"/>
    </row>
    <row r="46" spans="2:18" ht="28.5" customHeight="1" x14ac:dyDescent="0.25">
      <c r="B46" s="154" t="s">
        <v>47</v>
      </c>
      <c r="C46" s="81">
        <v>693</v>
      </c>
      <c r="D46" s="81">
        <v>40118</v>
      </c>
      <c r="E46" s="81">
        <v>-50</v>
      </c>
      <c r="F46" s="81">
        <v>186386</v>
      </c>
      <c r="G46" s="81">
        <v>642</v>
      </c>
      <c r="H46" s="81">
        <v>62057</v>
      </c>
      <c r="I46" s="81">
        <v>383</v>
      </c>
      <c r="J46" s="81">
        <v>58161</v>
      </c>
      <c r="K46" s="81">
        <v>0</v>
      </c>
      <c r="L46" s="81">
        <v>13227</v>
      </c>
      <c r="M46" s="81">
        <v>0</v>
      </c>
      <c r="N46" s="81">
        <v>98</v>
      </c>
      <c r="O46" s="81">
        <v>288765</v>
      </c>
      <c r="P46" s="81">
        <v>49612</v>
      </c>
      <c r="Q46" s="158">
        <v>700091</v>
      </c>
      <c r="R46" s="159"/>
    </row>
    <row r="47" spans="2:18" ht="28.5" customHeight="1" x14ac:dyDescent="0.25">
      <c r="B47" s="154" t="s">
        <v>65</v>
      </c>
      <c r="C47" s="81">
        <v>9765</v>
      </c>
      <c r="D47" s="81">
        <v>110890</v>
      </c>
      <c r="E47" s="81">
        <v>0</v>
      </c>
      <c r="F47" s="81">
        <v>430910</v>
      </c>
      <c r="G47" s="81">
        <v>1446</v>
      </c>
      <c r="H47" s="81">
        <v>141610</v>
      </c>
      <c r="I47" s="81">
        <v>0</v>
      </c>
      <c r="J47" s="81">
        <v>345471</v>
      </c>
      <c r="K47" s="81">
        <v>0</v>
      </c>
      <c r="L47" s="81">
        <v>11710</v>
      </c>
      <c r="M47" s="81">
        <v>0</v>
      </c>
      <c r="N47" s="81">
        <v>0</v>
      </c>
      <c r="O47" s="81">
        <v>440191</v>
      </c>
      <c r="P47" s="81">
        <v>208772</v>
      </c>
      <c r="Q47" s="158">
        <v>1700764</v>
      </c>
      <c r="R47" s="159"/>
    </row>
    <row r="48" spans="2:18" ht="28.5" customHeight="1" x14ac:dyDescent="0.3">
      <c r="B48" s="9" t="s">
        <v>314</v>
      </c>
      <c r="C48" s="81">
        <v>891</v>
      </c>
      <c r="D48" s="81">
        <v>19850</v>
      </c>
      <c r="E48" s="81">
        <v>4581</v>
      </c>
      <c r="F48" s="81">
        <v>33383</v>
      </c>
      <c r="G48" s="81">
        <v>1601</v>
      </c>
      <c r="H48" s="81">
        <v>5238</v>
      </c>
      <c r="I48" s="81">
        <v>6874</v>
      </c>
      <c r="J48" s="81">
        <v>7433</v>
      </c>
      <c r="K48" s="81">
        <v>0</v>
      </c>
      <c r="L48" s="81">
        <v>2800</v>
      </c>
      <c r="M48" s="81">
        <v>18769</v>
      </c>
      <c r="N48" s="81">
        <v>3215</v>
      </c>
      <c r="O48" s="81">
        <v>33409</v>
      </c>
      <c r="P48" s="81">
        <v>12280</v>
      </c>
      <c r="Q48" s="158">
        <v>150324</v>
      </c>
      <c r="R48" s="159"/>
    </row>
    <row r="49" spans="2:19" ht="28.5" customHeight="1" x14ac:dyDescent="0.25">
      <c r="B49" s="154" t="s">
        <v>48</v>
      </c>
      <c r="C49" s="81">
        <v>256768</v>
      </c>
      <c r="D49" s="81">
        <v>543316</v>
      </c>
      <c r="E49" s="81">
        <v>5976</v>
      </c>
      <c r="F49" s="81">
        <v>464951</v>
      </c>
      <c r="G49" s="81">
        <v>91409</v>
      </c>
      <c r="H49" s="81">
        <v>463601</v>
      </c>
      <c r="I49" s="81">
        <v>1645</v>
      </c>
      <c r="J49" s="81">
        <v>1410428</v>
      </c>
      <c r="K49" s="81">
        <v>0</v>
      </c>
      <c r="L49" s="81">
        <v>183097</v>
      </c>
      <c r="M49" s="81">
        <v>-4372</v>
      </c>
      <c r="N49" s="81">
        <v>35634</v>
      </c>
      <c r="O49" s="81">
        <v>2673119</v>
      </c>
      <c r="P49" s="81">
        <v>2169491</v>
      </c>
      <c r="Q49" s="158">
        <v>8295062</v>
      </c>
      <c r="R49" s="159"/>
    </row>
    <row r="50" spans="2:19" ht="28.5" customHeight="1" x14ac:dyDescent="0.25">
      <c r="B50" s="156" t="s">
        <v>45</v>
      </c>
      <c r="C50" s="157">
        <f>SUM(C46:C49)</f>
        <v>268117</v>
      </c>
      <c r="D50" s="157">
        <f t="shared" ref="D50:P50" si="1">SUM(D46:D49)</f>
        <v>714174</v>
      </c>
      <c r="E50" s="157">
        <f t="shared" si="1"/>
        <v>10507</v>
      </c>
      <c r="F50" s="157">
        <f t="shared" si="1"/>
        <v>1115630</v>
      </c>
      <c r="G50" s="157">
        <f t="shared" si="1"/>
        <v>95098</v>
      </c>
      <c r="H50" s="157">
        <f t="shared" si="1"/>
        <v>672506</v>
      </c>
      <c r="I50" s="157">
        <f t="shared" si="1"/>
        <v>8902</v>
      </c>
      <c r="J50" s="157">
        <f t="shared" si="1"/>
        <v>1821493</v>
      </c>
      <c r="K50" s="157">
        <f t="shared" si="1"/>
        <v>0</v>
      </c>
      <c r="L50" s="157">
        <f t="shared" si="1"/>
        <v>210834</v>
      </c>
      <c r="M50" s="157">
        <f t="shared" si="1"/>
        <v>14397</v>
      </c>
      <c r="N50" s="157">
        <f t="shared" si="1"/>
        <v>38947</v>
      </c>
      <c r="O50" s="157">
        <f t="shared" si="1"/>
        <v>3435484</v>
      </c>
      <c r="P50" s="157">
        <f t="shared" si="1"/>
        <v>2440155</v>
      </c>
      <c r="Q50" s="157">
        <f t="shared" ref="Q50" si="2">SUM(C50:P50)</f>
        <v>10846244</v>
      </c>
      <c r="R50" s="159"/>
    </row>
    <row r="51" spans="2:19" ht="18.75" customHeight="1" x14ac:dyDescent="0.25">
      <c r="B51" s="237" t="s">
        <v>50</v>
      </c>
      <c r="C51" s="237"/>
      <c r="D51" s="237"/>
      <c r="E51" s="237"/>
      <c r="F51" s="237"/>
      <c r="G51" s="237"/>
      <c r="H51" s="237"/>
      <c r="I51" s="237"/>
      <c r="J51" s="237"/>
      <c r="K51" s="237"/>
      <c r="L51" s="237"/>
      <c r="M51" s="237"/>
      <c r="N51" s="237"/>
      <c r="O51" s="237"/>
      <c r="P51" s="237"/>
      <c r="Q51" s="237"/>
      <c r="R51" s="141"/>
      <c r="S51" s="7"/>
    </row>
    <row r="53" spans="2:19" x14ac:dyDescent="0.25">
      <c r="Q53" s="7"/>
    </row>
    <row r="54" spans="2:19" x14ac:dyDescent="0.25">
      <c r="R54" s="20"/>
    </row>
  </sheetData>
  <sheetProtection algorithmName="SHA-512" hashValue="iO51bgHsTA/rCP4Un/dZZOKOgnpJTV9Niw54l95uS+pIr3mmX6zHvE1EVrx3zQwEJwWxr7H18Ix2/22ypCPAyw==" saltValue="wF8Kw4OEmvibJ9n9A91z2A==" spinCount="100000" sheet="1" objects="1" scenarios="1"/>
  <mergeCells count="4">
    <mergeCell ref="B4:Q4"/>
    <mergeCell ref="B6:Q6"/>
    <mergeCell ref="B45:Q45"/>
    <mergeCell ref="B51:Q51"/>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2:F9"/>
  <sheetViews>
    <sheetView showGridLines="0" zoomScaleNormal="100" workbookViewId="0">
      <selection activeCell="L6" sqref="L6"/>
    </sheetView>
  </sheetViews>
  <sheetFormatPr defaultColWidth="9.140625" defaultRowHeight="21" customHeight="1" x14ac:dyDescent="0.25"/>
  <cols>
    <col min="1" max="1" width="12.42578125" style="6" customWidth="1"/>
    <col min="2" max="3" width="9.140625" style="6"/>
    <col min="4" max="4" width="28.42578125" style="6" customWidth="1"/>
    <col min="5" max="5" width="50.42578125" style="6" customWidth="1"/>
    <col min="6" max="6" width="25" style="6" customWidth="1"/>
    <col min="7" max="16384" width="9.140625" style="6"/>
  </cols>
  <sheetData>
    <row r="2" spans="2:6" ht="38.25" customHeight="1" thickBot="1" x14ac:dyDescent="0.3"/>
    <row r="3" spans="2:6" ht="62.25" customHeight="1" thickBot="1" x14ac:dyDescent="0.35">
      <c r="B3" s="195" t="s">
        <v>196</v>
      </c>
      <c r="C3" s="196"/>
      <c r="D3" s="196"/>
      <c r="E3" s="196"/>
      <c r="F3" s="197"/>
    </row>
    <row r="4" spans="2:6" ht="23.25" customHeight="1" thickTop="1" x14ac:dyDescent="0.25">
      <c r="B4" s="198" t="s">
        <v>198</v>
      </c>
      <c r="C4" s="199"/>
      <c r="D4" s="199"/>
      <c r="E4" s="199"/>
      <c r="F4" s="200"/>
    </row>
    <row r="5" spans="2:6" ht="23.25" customHeight="1" x14ac:dyDescent="0.25">
      <c r="B5" s="201"/>
      <c r="C5" s="202"/>
      <c r="D5" s="202"/>
      <c r="E5" s="202"/>
      <c r="F5" s="203"/>
    </row>
    <row r="6" spans="2:6" ht="62.25" customHeight="1" x14ac:dyDescent="0.25">
      <c r="B6" s="201"/>
      <c r="C6" s="202"/>
      <c r="D6" s="202"/>
      <c r="E6" s="202"/>
      <c r="F6" s="203"/>
    </row>
    <row r="7" spans="2:6" ht="62.25" customHeight="1" thickBot="1" x14ac:dyDescent="0.3">
      <c r="B7" s="204"/>
      <c r="C7" s="205"/>
      <c r="D7" s="205"/>
      <c r="E7" s="205"/>
      <c r="F7" s="206"/>
    </row>
    <row r="8" spans="2:6" ht="62.25" customHeight="1" x14ac:dyDescent="0.25"/>
    <row r="9" spans="2:6" ht="62.25" customHeight="1" x14ac:dyDescent="0.25"/>
  </sheetData>
  <sheetProtection algorithmName="SHA-512" hashValue="b1u/y6HFD1Fj5AVuYMd05p2RFQKVjizmkg6m4lvrR0ph3R7k7se9MG5li3gfJcpbCpNghorkmeSCo8YforRHhw==" saltValue="+TfI1dqGdiTHCyVS7iWXlQ=="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B2:Q50"/>
  <sheetViews>
    <sheetView showGridLines="0" topLeftCell="C10" zoomScale="80" zoomScaleNormal="80" workbookViewId="0">
      <selection activeCell="P53" sqref="P53"/>
    </sheetView>
  </sheetViews>
  <sheetFormatPr defaultColWidth="9.140625" defaultRowHeight="15" x14ac:dyDescent="0.25"/>
  <cols>
    <col min="1" max="1" width="12.28515625" style="6" customWidth="1"/>
    <col min="2" max="2" width="41.85546875" style="6" customWidth="1"/>
    <col min="3" max="17" width="20.28515625" style="6" customWidth="1"/>
    <col min="18" max="18" width="2.42578125" style="6" customWidth="1"/>
    <col min="19" max="16384" width="9.140625" style="6"/>
  </cols>
  <sheetData>
    <row r="2" spans="2:17" ht="20.25" customHeight="1" x14ac:dyDescent="0.25"/>
    <row r="3" spans="2:17" ht="4.5" customHeight="1" x14ac:dyDescent="0.25"/>
    <row r="4" spans="2:17" ht="21" customHeight="1" x14ac:dyDescent="0.25">
      <c r="B4" s="257" t="s">
        <v>274</v>
      </c>
      <c r="C4" s="257"/>
      <c r="D4" s="257"/>
      <c r="E4" s="257"/>
      <c r="F4" s="257"/>
      <c r="G4" s="257"/>
      <c r="H4" s="257"/>
      <c r="I4" s="257"/>
      <c r="J4" s="257"/>
      <c r="K4" s="257"/>
      <c r="L4" s="257"/>
      <c r="M4" s="257"/>
      <c r="N4" s="257"/>
      <c r="O4" s="257"/>
      <c r="P4" s="257"/>
      <c r="Q4" s="257"/>
    </row>
    <row r="5" spans="2:17" ht="26.25" x14ac:dyDescent="0.25">
      <c r="B5" s="163" t="s">
        <v>0</v>
      </c>
      <c r="C5" s="70" t="s">
        <v>202</v>
      </c>
      <c r="D5" s="70" t="s">
        <v>203</v>
      </c>
      <c r="E5" s="70" t="s">
        <v>204</v>
      </c>
      <c r="F5" s="70" t="s">
        <v>205</v>
      </c>
      <c r="G5" s="70" t="s">
        <v>206</v>
      </c>
      <c r="H5" s="70" t="s">
        <v>207</v>
      </c>
      <c r="I5" s="70" t="s">
        <v>208</v>
      </c>
      <c r="J5" s="70" t="s">
        <v>209</v>
      </c>
      <c r="K5" s="71" t="s">
        <v>210</v>
      </c>
      <c r="L5" s="71" t="s">
        <v>211</v>
      </c>
      <c r="M5" s="71" t="s">
        <v>212</v>
      </c>
      <c r="N5" s="71" t="s">
        <v>213</v>
      </c>
      <c r="O5" s="71" t="s">
        <v>214</v>
      </c>
      <c r="P5" s="71" t="s">
        <v>215</v>
      </c>
      <c r="Q5" s="71" t="s">
        <v>216</v>
      </c>
    </row>
    <row r="6" spans="2:17" ht="27" customHeight="1" x14ac:dyDescent="0.25">
      <c r="B6" s="261" t="s">
        <v>16</v>
      </c>
      <c r="C6" s="261"/>
      <c r="D6" s="261"/>
      <c r="E6" s="261"/>
      <c r="F6" s="261"/>
      <c r="G6" s="261"/>
      <c r="H6" s="261"/>
      <c r="I6" s="261"/>
      <c r="J6" s="261"/>
      <c r="K6" s="261"/>
      <c r="L6" s="261"/>
      <c r="M6" s="261"/>
      <c r="N6" s="261"/>
      <c r="O6" s="261"/>
      <c r="P6" s="261"/>
      <c r="Q6" s="261"/>
    </row>
    <row r="7" spans="2:17" ht="27" customHeight="1" x14ac:dyDescent="0.3">
      <c r="B7" s="164" t="s">
        <v>17</v>
      </c>
      <c r="C7" s="165" t="str">
        <f>IFERROR('APPENDIX 16'!C7/NEPI!C7*100,"0.00")</f>
        <v>0.00</v>
      </c>
      <c r="D7" s="165">
        <f>IFERROR('APPENDIX 16'!D7/NEPI!D7*100,"0.00")</f>
        <v>60.526315789473685</v>
      </c>
      <c r="E7" s="165">
        <f>IFERROR('APPENDIX 16'!E7/NEPI!E7*100,"0.00")</f>
        <v>113.07456588355464</v>
      </c>
      <c r="F7" s="165">
        <f>IFERROR('APPENDIX 16'!F7/NEPI!F7*100,"0.00")</f>
        <v>0</v>
      </c>
      <c r="G7" s="165">
        <f>IFERROR('APPENDIX 16'!G7/NEPI!G7*100,"0.00")</f>
        <v>0</v>
      </c>
      <c r="H7" s="165">
        <f>IFERROR('APPENDIX 16'!H7/NEPI!H7*100,"0.00")</f>
        <v>-301.20481927710847</v>
      </c>
      <c r="I7" s="165" t="str">
        <f>IFERROR('APPENDIX 16'!I7/NEPI!I7*100,"0.00")</f>
        <v>0.00</v>
      </c>
      <c r="J7" s="165" t="str">
        <f>IFERROR('APPENDIX 16'!J7/NEPI!J7*100,"0.00")</f>
        <v>0.00</v>
      </c>
      <c r="K7" s="165" t="str">
        <f>IFERROR('APPENDIX 16'!K7/NEPI!K7*100,"0.00")</f>
        <v>0.00</v>
      </c>
      <c r="L7" s="165">
        <f>IFERROR('APPENDIX 16'!L7/NEPI!L7*100,"0.00")</f>
        <v>44.125214408233276</v>
      </c>
      <c r="M7" s="165">
        <f>IFERROR('APPENDIX 16'!M7/NEPI!M7*100,"0.00")</f>
        <v>0</v>
      </c>
      <c r="N7" s="165">
        <f>IFERROR('APPENDIX 16'!N7/NEPI!N7*100,"0.00")</f>
        <v>18.116108014558041</v>
      </c>
      <c r="O7" s="165">
        <f>IFERROR('APPENDIX 16'!O7/NEPI!O7*100,"0.00")</f>
        <v>77.543372785762344</v>
      </c>
      <c r="P7" s="165">
        <f>IFERROR('APPENDIX 16'!P7/NEPI!P7*100,"0.00")</f>
        <v>37.150407399251264</v>
      </c>
      <c r="Q7" s="193">
        <f>IFERROR('APPENDIX 16'!Q7/NEPI!Q7*100,"0.00")</f>
        <v>76.655882486096075</v>
      </c>
    </row>
    <row r="8" spans="2:17" ht="27" customHeight="1" x14ac:dyDescent="0.3">
      <c r="B8" s="11" t="s">
        <v>18</v>
      </c>
      <c r="C8" s="165" t="str">
        <f>IFERROR('APPENDIX 16'!C8/NEPI!C8*100,"0.00")</f>
        <v>0.00</v>
      </c>
      <c r="D8" s="165">
        <f>IFERROR('APPENDIX 16'!D8/NEPI!D8*100,"0.00")</f>
        <v>-11.889532829175206</v>
      </c>
      <c r="E8" s="165">
        <f>IFERROR('APPENDIX 16'!E8/NEPI!E8*100,"0.00")</f>
        <v>-70.95761381475667</v>
      </c>
      <c r="F8" s="165">
        <f>IFERROR('APPENDIX 16'!F8/NEPI!F8*100,"0.00")</f>
        <v>240.97938144329896</v>
      </c>
      <c r="G8" s="165">
        <f>IFERROR('APPENDIX 16'!G8/NEPI!G8*100,"0.00")</f>
        <v>263.42728297632465</v>
      </c>
      <c r="H8" s="165">
        <f>IFERROR('APPENDIX 16'!H8/NEPI!H8*100,"0.00")</f>
        <v>-25.250609590896779</v>
      </c>
      <c r="I8" s="165">
        <f>IFERROR('APPENDIX 16'!I8/NEPI!I8*100,"0.00")</f>
        <v>21.151207209880209</v>
      </c>
      <c r="J8" s="165">
        <f>IFERROR('APPENDIX 16'!J8/NEPI!J8*100,"0.00")</f>
        <v>-23.266225841563362</v>
      </c>
      <c r="K8" s="165" t="str">
        <f>IFERROR('APPENDIX 16'!K8/NEPI!K8*100,"0.00")</f>
        <v>0.00</v>
      </c>
      <c r="L8" s="165">
        <f>IFERROR('APPENDIX 16'!L8/NEPI!L8*100,"0.00")</f>
        <v>205.25696200088771</v>
      </c>
      <c r="M8" s="165">
        <f>IFERROR('APPENDIX 16'!M8/NEPI!M8*100,"0.00")</f>
        <v>114.1959552326723</v>
      </c>
      <c r="N8" s="165">
        <f>IFERROR('APPENDIX 16'!N8/NEPI!N8*100,"0.00")</f>
        <v>17.610760450906451</v>
      </c>
      <c r="O8" s="165" t="str">
        <f>IFERROR('APPENDIX 16'!O8/NEPI!O8*100,"0.00")</f>
        <v>0.00</v>
      </c>
      <c r="P8" s="165">
        <f>IFERROR('APPENDIX 16'!P8/NEPI!P8*100,"0.00")</f>
        <v>-12.200933904587687</v>
      </c>
      <c r="Q8" s="193">
        <f>IFERROR('APPENDIX 16'!Q8/NEPI!Q8*100,"0.00")</f>
        <v>54.381519611719298</v>
      </c>
    </row>
    <row r="9" spans="2:17" ht="27" customHeight="1" x14ac:dyDescent="0.3">
      <c r="B9" s="11" t="s">
        <v>19</v>
      </c>
      <c r="C9" s="165">
        <f>IFERROR('APPENDIX 16'!C9/NEPI!C9*100,"0.00")</f>
        <v>90.095238095238102</v>
      </c>
      <c r="D9" s="165">
        <f>IFERROR('APPENDIX 16'!D9/NEPI!D9*100,"0.00")</f>
        <v>0.12236906510034262</v>
      </c>
      <c r="E9" s="165">
        <f>IFERROR('APPENDIX 16'!E9/NEPI!E9*100,"0.00")</f>
        <v>4.7869129542436317</v>
      </c>
      <c r="F9" s="165">
        <f>IFERROR('APPENDIX 16'!F9/NEPI!F9*100,"0.00")</f>
        <v>45.512512556230071</v>
      </c>
      <c r="G9" s="165">
        <f>IFERROR('APPENDIX 16'!G9/NEPI!G9*100,"0.00")</f>
        <v>-20519.80906921241</v>
      </c>
      <c r="H9" s="165">
        <f>IFERROR('APPENDIX 16'!H9/NEPI!H9*100,"0.00")</f>
        <v>21.960563380281688</v>
      </c>
      <c r="I9" s="165">
        <f>IFERROR('APPENDIX 16'!I9/NEPI!I9*100,"0.00")</f>
        <v>31.948874001064446</v>
      </c>
      <c r="J9" s="165">
        <f>IFERROR('APPENDIX 16'!J9/NEPI!J9*100,"0.00")</f>
        <v>40.80443828016643</v>
      </c>
      <c r="K9" s="165" t="str">
        <f>IFERROR('APPENDIX 16'!K9/NEPI!K9*100,"0.00")</f>
        <v>0.00</v>
      </c>
      <c r="L9" s="165">
        <f>IFERROR('APPENDIX 16'!L9/NEPI!L9*100,"0.00")</f>
        <v>693.71909521304576</v>
      </c>
      <c r="M9" s="165">
        <f>IFERROR('APPENDIX 16'!M9/NEPI!M9*100,"0.00")</f>
        <v>90.655290192406596</v>
      </c>
      <c r="N9" s="165">
        <f>IFERROR('APPENDIX 16'!N9/NEPI!N9*100,"0.00")</f>
        <v>-30.617941885547516</v>
      </c>
      <c r="O9" s="165" t="str">
        <f>IFERROR('APPENDIX 16'!O9/NEPI!O9*100,"0.00")</f>
        <v>0.00</v>
      </c>
      <c r="P9" s="165" t="str">
        <f>IFERROR('APPENDIX 16'!P9/NEPI!P9*100,"0.00")</f>
        <v>0.00</v>
      </c>
      <c r="Q9" s="193">
        <f>IFERROR('APPENDIX 16'!Q9/NEPI!Q9*100,"0.00")</f>
        <v>47.489382336220451</v>
      </c>
    </row>
    <row r="10" spans="2:17" ht="27" customHeight="1" x14ac:dyDescent="0.3">
      <c r="B10" s="11" t="s">
        <v>145</v>
      </c>
      <c r="C10" s="165">
        <f>IFERROR('APPENDIX 16'!C10/NEPI!C10*100,"0.00")</f>
        <v>-359.51219512195121</v>
      </c>
      <c r="D10" s="165">
        <f>IFERROR('APPENDIX 16'!D10/NEPI!D10*100,"0.00")</f>
        <v>-154.94071146245059</v>
      </c>
      <c r="E10" s="165">
        <f>IFERROR('APPENDIX 16'!E10/NEPI!E10*100,"0.00")</f>
        <v>-34.513274336283182</v>
      </c>
      <c r="F10" s="165">
        <f>IFERROR('APPENDIX 16'!F10/NEPI!F10*100,"0.00")</f>
        <v>13.569647310295691</v>
      </c>
      <c r="G10" s="165">
        <f>IFERROR('APPENDIX 16'!G10/NEPI!G10*100,"0.00")</f>
        <v>6.4700731367398037</v>
      </c>
      <c r="H10" s="165">
        <f>IFERROR('APPENDIX 16'!H10/NEPI!H10*100,"0.00")</f>
        <v>94.775658919284226</v>
      </c>
      <c r="I10" s="165">
        <f>IFERROR('APPENDIX 16'!I10/NEPI!I10*100,"0.00")</f>
        <v>87.807329001138882</v>
      </c>
      <c r="J10" s="165">
        <f>IFERROR('APPENDIX 16'!J10/NEPI!J10*100,"0.00")</f>
        <v>74.083234401793959</v>
      </c>
      <c r="K10" s="165" t="str">
        <f>IFERROR('APPENDIX 16'!K10/NEPI!K10*100,"0.00")</f>
        <v>0.00</v>
      </c>
      <c r="L10" s="165">
        <f>IFERROR('APPENDIX 16'!L10/NEPI!L10*100,"0.00")</f>
        <v>12.421242124212421</v>
      </c>
      <c r="M10" s="165">
        <f>IFERROR('APPENDIX 16'!M10/NEPI!M10*100,"0.00")</f>
        <v>232.88075560802835</v>
      </c>
      <c r="N10" s="165">
        <f>IFERROR('APPENDIX 16'!N10/NEPI!N10*100,"0.00")</f>
        <v>47.341705788432662</v>
      </c>
      <c r="O10" s="165">
        <f>IFERROR('APPENDIX 16'!O10/NEPI!O10*100,"0.00")</f>
        <v>3.0692139054181022</v>
      </c>
      <c r="P10" s="165">
        <f>IFERROR('APPENDIX 16'!P10/NEPI!P10*100,"0.00")</f>
        <v>172.46732026143792</v>
      </c>
      <c r="Q10" s="193">
        <f>IFERROR('APPENDIX 16'!Q10/NEPI!Q10*100,"0.00")</f>
        <v>65.725430577503957</v>
      </c>
    </row>
    <row r="11" spans="2:17" ht="27" customHeight="1" x14ac:dyDescent="0.3">
      <c r="B11" s="11" t="s">
        <v>20</v>
      </c>
      <c r="C11" s="165">
        <f>IFERROR('APPENDIX 16'!C11/NEPI!C11*100,"0.00")</f>
        <v>-233.60323886639677</v>
      </c>
      <c r="D11" s="165">
        <f>IFERROR('APPENDIX 16'!D11/NEPI!D11*100,"0.00")</f>
        <v>-2.5670925719235704</v>
      </c>
      <c r="E11" s="165">
        <f>IFERROR('APPENDIX 16'!E11/NEPI!E11*100,"0.00")</f>
        <v>40.40803897685749</v>
      </c>
      <c r="F11" s="165">
        <f>IFERROR('APPENDIX 16'!F11/NEPI!F11*100,"0.00")</f>
        <v>72.639310466284741</v>
      </c>
      <c r="G11" s="165">
        <f>IFERROR('APPENDIX 16'!G11/NEPI!G11*100,"0.00")</f>
        <v>56.749473010112872</v>
      </c>
      <c r="H11" s="165">
        <f>IFERROR('APPENDIX 16'!H11/NEPI!H11*100,"0.00")</f>
        <v>29.370048687902294</v>
      </c>
      <c r="I11" s="165">
        <f>IFERROR('APPENDIX 16'!I11/NEPI!I11*100,"0.00")</f>
        <v>79.817888343239048</v>
      </c>
      <c r="J11" s="165">
        <f>IFERROR('APPENDIX 16'!J11/NEPI!J11*100,"0.00")</f>
        <v>66.78143809365973</v>
      </c>
      <c r="K11" s="165" t="str">
        <f>IFERROR('APPENDIX 16'!K11/NEPI!K11*100,"0.00")</f>
        <v>0.00</v>
      </c>
      <c r="L11" s="165">
        <f>IFERROR('APPENDIX 16'!L11/NEPI!L11*100,"0.00")</f>
        <v>14.108342546134875</v>
      </c>
      <c r="M11" s="165">
        <f>IFERROR('APPENDIX 16'!M11/NEPI!M11*100,"0.00")</f>
        <v>49.208631508200149</v>
      </c>
      <c r="N11" s="165">
        <f>IFERROR('APPENDIX 16'!N11/NEPI!N11*100,"0.00")</f>
        <v>45.298248845411322</v>
      </c>
      <c r="O11" s="165">
        <f>IFERROR('APPENDIX 16'!O11/NEPI!O11*100,"0.00")</f>
        <v>74.769545025619152</v>
      </c>
      <c r="P11" s="165">
        <f>IFERROR('APPENDIX 16'!P11/NEPI!P11*100,"0.00")</f>
        <v>79.503120179772466</v>
      </c>
      <c r="Q11" s="193">
        <f>IFERROR('APPENDIX 16'!Q11/NEPI!Q11*100,"0.00")</f>
        <v>66.04671823008637</v>
      </c>
    </row>
    <row r="12" spans="2:17" ht="27" customHeight="1" x14ac:dyDescent="0.3">
      <c r="B12" s="11" t="s">
        <v>139</v>
      </c>
      <c r="C12" s="165" t="str">
        <f>IFERROR('APPENDIX 16'!C12/NEPI!C12*100,"0.00")</f>
        <v>0.00</v>
      </c>
      <c r="D12" s="165">
        <f>IFERROR('APPENDIX 16'!D12/NEPI!D12*100,"0.00")</f>
        <v>45.97557611047381</v>
      </c>
      <c r="E12" s="165">
        <f>IFERROR('APPENDIX 16'!E12/NEPI!E12*100,"0.00")</f>
        <v>22.879616963064294</v>
      </c>
      <c r="F12" s="165">
        <f>IFERROR('APPENDIX 16'!F12/NEPI!F12*100,"0.00")</f>
        <v>46.920038712039968</v>
      </c>
      <c r="G12" s="165">
        <f>IFERROR('APPENDIX 16'!G12/NEPI!G12*100,"0.00")</f>
        <v>24.7672127835121</v>
      </c>
      <c r="H12" s="165">
        <f>IFERROR('APPENDIX 16'!H12/NEPI!H12*100,"0.00")</f>
        <v>16.34471458305655</v>
      </c>
      <c r="I12" s="165">
        <f>IFERROR('APPENDIX 16'!I12/NEPI!I12*100,"0.00")</f>
        <v>74.349646869556921</v>
      </c>
      <c r="J12" s="165">
        <f>IFERROR('APPENDIX 16'!J12/NEPI!J12*100,"0.00")</f>
        <v>56.860342648504428</v>
      </c>
      <c r="K12" s="165" t="str">
        <f>IFERROR('APPENDIX 16'!K12/NEPI!K12*100,"0.00")</f>
        <v>0.00</v>
      </c>
      <c r="L12" s="165">
        <f>IFERROR('APPENDIX 16'!L12/NEPI!L12*100,"0.00")</f>
        <v>9.6252187037718429</v>
      </c>
      <c r="M12" s="165">
        <f>IFERROR('APPENDIX 16'!M12/NEPI!M12*100,"0.00")</f>
        <v>95.933592401652405</v>
      </c>
      <c r="N12" s="165">
        <f>IFERROR('APPENDIX 16'!N12/NEPI!N12*100,"0.00")</f>
        <v>35.823292376472686</v>
      </c>
      <c r="O12" s="165">
        <f>IFERROR('APPENDIX 16'!O12/NEPI!O12*100,"0.00")</f>
        <v>72.741366728782253</v>
      </c>
      <c r="P12" s="165">
        <f>IFERROR('APPENDIX 16'!P12/NEPI!P12*100,"0.00")</f>
        <v>55.956736831057697</v>
      </c>
      <c r="Q12" s="193">
        <f>IFERROR('APPENDIX 16'!Q12/NEPI!Q12*100,"0.00")</f>
        <v>60.295304496148191</v>
      </c>
    </row>
    <row r="13" spans="2:17" ht="27" customHeight="1" x14ac:dyDescent="0.3">
      <c r="B13" s="11" t="s">
        <v>21</v>
      </c>
      <c r="C13" s="165" t="str">
        <f>IFERROR('APPENDIX 16'!C13/NEPI!C13*100,"0.00")</f>
        <v>0.00</v>
      </c>
      <c r="D13" s="165">
        <f>IFERROR('APPENDIX 16'!D13/NEPI!D13*100,"0.00")</f>
        <v>-15.987016667096011</v>
      </c>
      <c r="E13" s="165">
        <f>IFERROR('APPENDIX 16'!E13/NEPI!E13*100,"0.00")</f>
        <v>23.733524390695838</v>
      </c>
      <c r="F13" s="165">
        <f>IFERROR('APPENDIX 16'!F13/NEPI!F13*100,"0.00")</f>
        <v>35.005509825238697</v>
      </c>
      <c r="G13" s="165">
        <f>IFERROR('APPENDIX 16'!G13/NEPI!G13*100,"0.00")</f>
        <v>85.452545700084926</v>
      </c>
      <c r="H13" s="165">
        <f>IFERROR('APPENDIX 16'!H13/NEPI!H13*100,"0.00")</f>
        <v>82.627860245024948</v>
      </c>
      <c r="I13" s="165">
        <f>IFERROR('APPENDIX 16'!I13/NEPI!I13*100,"0.00")</f>
        <v>76.592682995811572</v>
      </c>
      <c r="J13" s="165">
        <f>IFERROR('APPENDIX 16'!J13/NEPI!J13*100,"0.00")</f>
        <v>59.2625633314073</v>
      </c>
      <c r="K13" s="165" t="str">
        <f>IFERROR('APPENDIX 16'!K13/NEPI!K13*100,"0.00")</f>
        <v>0.00</v>
      </c>
      <c r="L13" s="165">
        <f>IFERROR('APPENDIX 16'!L13/NEPI!L13*100,"0.00")</f>
        <v>16.744218499928046</v>
      </c>
      <c r="M13" s="165">
        <f>IFERROR('APPENDIX 16'!M13/NEPI!M13*100,"0.00")</f>
        <v>29.73850057117431</v>
      </c>
      <c r="N13" s="165">
        <f>IFERROR('APPENDIX 16'!N13/NEPI!N13*100,"0.00")</f>
        <v>64.527281018524235</v>
      </c>
      <c r="O13" s="165">
        <f>IFERROR('APPENDIX 16'!O13/NEPI!O13*100,"0.00")</f>
        <v>75.583574944373282</v>
      </c>
      <c r="P13" s="165">
        <f>IFERROR('APPENDIX 16'!P13/NEPI!P13*100,"0.00")</f>
        <v>-1491.0239579914669</v>
      </c>
      <c r="Q13" s="193">
        <f>IFERROR('APPENDIX 16'!Q13/NEPI!Q13*100,"0.00")</f>
        <v>65.924746009875818</v>
      </c>
    </row>
    <row r="14" spans="2:17" ht="27" customHeight="1" x14ac:dyDescent="0.3">
      <c r="B14" s="11" t="s">
        <v>22</v>
      </c>
      <c r="C14" s="165">
        <f>IFERROR('APPENDIX 16'!C14/NEPI!C14*100,"0.00")</f>
        <v>-15481.818181818182</v>
      </c>
      <c r="D14" s="165">
        <f>IFERROR('APPENDIX 16'!D14/NEPI!D14*100,"0.00")</f>
        <v>64.228216353622372</v>
      </c>
      <c r="E14" s="165">
        <f>IFERROR('APPENDIX 16'!E14/NEPI!E14*100,"0.00")</f>
        <v>-95.094013399610972</v>
      </c>
      <c r="F14" s="165">
        <f>IFERROR('APPENDIX 16'!F14/NEPI!F14*100,"0.00")</f>
        <v>176.46306947868163</v>
      </c>
      <c r="G14" s="165">
        <f>IFERROR('APPENDIX 16'!G14/NEPI!G14*100,"0.00")</f>
        <v>-486.68555240793205</v>
      </c>
      <c r="H14" s="165">
        <f>IFERROR('APPENDIX 16'!H14/NEPI!H14*100,"0.00")</f>
        <v>34.933731382455221</v>
      </c>
      <c r="I14" s="165">
        <f>IFERROR('APPENDIX 16'!I14/NEPI!I14*100,"0.00")</f>
        <v>54.015404916070828</v>
      </c>
      <c r="J14" s="165">
        <f>IFERROR('APPENDIX 16'!J14/NEPI!J14*100,"0.00")</f>
        <v>95.292353823088462</v>
      </c>
      <c r="K14" s="165" t="str">
        <f>IFERROR('APPENDIX 16'!K14/NEPI!K14*100,"0.00")</f>
        <v>0.00</v>
      </c>
      <c r="L14" s="165">
        <f>IFERROR('APPENDIX 16'!L14/NEPI!L14*100,"0.00")</f>
        <v>339.66416693837624</v>
      </c>
      <c r="M14" s="165">
        <f>IFERROR('APPENDIX 16'!M14/NEPI!M14*100,"0.00")</f>
        <v>65.45622878304701</v>
      </c>
      <c r="N14" s="165">
        <f>IFERROR('APPENDIX 16'!N14/NEPI!N14*100,"0.00")</f>
        <v>28.13278303565075</v>
      </c>
      <c r="O14" s="165" t="str">
        <f>IFERROR('APPENDIX 16'!O14/NEPI!O14*100,"0.00")</f>
        <v>0.00</v>
      </c>
      <c r="P14" s="165">
        <f>IFERROR('APPENDIX 16'!P14/NEPI!P14*100,"0.00")</f>
        <v>81.451123254401949</v>
      </c>
      <c r="Q14" s="193">
        <f>IFERROR('APPENDIX 16'!Q14/NEPI!Q14*100,"0.00")</f>
        <v>44.083414693008919</v>
      </c>
    </row>
    <row r="15" spans="2:17" ht="27" customHeight="1" x14ac:dyDescent="0.3">
      <c r="B15" s="11" t="s">
        <v>23</v>
      </c>
      <c r="C15" s="165" t="str">
        <f>IFERROR('APPENDIX 16'!C15/NEPI!C15*100,"0.00")</f>
        <v>0.00</v>
      </c>
      <c r="D15" s="165" t="str">
        <f>IFERROR('APPENDIX 16'!D15/NEPI!D15*100,"0.00")</f>
        <v>0.00</v>
      </c>
      <c r="E15" s="165" t="str">
        <f>IFERROR('APPENDIX 16'!E15/NEPI!E15*100,"0.00")</f>
        <v>0.00</v>
      </c>
      <c r="F15" s="165" t="str">
        <f>IFERROR('APPENDIX 16'!F15/NEPI!F15*100,"0.00")</f>
        <v>0.00</v>
      </c>
      <c r="G15" s="165" t="str">
        <f>IFERROR('APPENDIX 16'!G15/NEPI!G15*100,"0.00")</f>
        <v>0.00</v>
      </c>
      <c r="H15" s="165" t="str">
        <f>IFERROR('APPENDIX 16'!H15/NEPI!H15*100,"0.00")</f>
        <v>0.00</v>
      </c>
      <c r="I15" s="165">
        <f>IFERROR('APPENDIX 16'!I15/NEPI!I15*100,"0.00")</f>
        <v>74.425474224872417</v>
      </c>
      <c r="J15" s="165">
        <f>IFERROR('APPENDIX 16'!J15/NEPI!J15*100,"0.00")</f>
        <v>79.64578124701795</v>
      </c>
      <c r="K15" s="165">
        <f>IFERROR('APPENDIX 16'!K15/NEPI!K15*100,"0.00")</f>
        <v>64.681885431155322</v>
      </c>
      <c r="L15" s="165" t="str">
        <f>IFERROR('APPENDIX 16'!L15/NEPI!L15*100,"0.00")</f>
        <v>0.00</v>
      </c>
      <c r="M15" s="165" t="str">
        <f>IFERROR('APPENDIX 16'!M15/NEPI!M15*100,"0.00")</f>
        <v>0.00</v>
      </c>
      <c r="N15" s="165" t="str">
        <f>IFERROR('APPENDIX 16'!N15/NEPI!N15*100,"0.00")</f>
        <v>0.00</v>
      </c>
      <c r="O15" s="165" t="str">
        <f>IFERROR('APPENDIX 16'!O15/NEPI!O15*100,"0.00")</f>
        <v>0.00</v>
      </c>
      <c r="P15" s="165" t="str">
        <f>IFERROR('APPENDIX 16'!P15/NEPI!P15*100,"0.00")</f>
        <v>0.00</v>
      </c>
      <c r="Q15" s="193">
        <f>IFERROR('APPENDIX 16'!Q15/NEPI!Q15*100,"0.00")</f>
        <v>65.529400707831414</v>
      </c>
    </row>
    <row r="16" spans="2:17" ht="27" customHeight="1" x14ac:dyDescent="0.3">
      <c r="B16" s="11" t="s">
        <v>24</v>
      </c>
      <c r="C16" s="165">
        <f>IFERROR('APPENDIX 16'!C16/NEPI!C16*100,"0.00")</f>
        <v>0</v>
      </c>
      <c r="D16" s="165">
        <f>IFERROR('APPENDIX 16'!D16/NEPI!D16*100,"0.00")</f>
        <v>22.20555413266986</v>
      </c>
      <c r="E16" s="165">
        <f>IFERROR('APPENDIX 16'!E16/NEPI!E16*100,"0.00")</f>
        <v>30.408878504672899</v>
      </c>
      <c r="F16" s="165">
        <f>IFERROR('APPENDIX 16'!F16/NEPI!F16*100,"0.00")</f>
        <v>76.302392927907334</v>
      </c>
      <c r="G16" s="165">
        <f>IFERROR('APPENDIX 16'!G16/NEPI!G16*100,"0.00")</f>
        <v>74.67990756355006</v>
      </c>
      <c r="H16" s="165">
        <f>IFERROR('APPENDIX 16'!H16/NEPI!H16*100,"0.00")</f>
        <v>39.412550599214342</v>
      </c>
      <c r="I16" s="165">
        <f>IFERROR('APPENDIX 16'!I16/NEPI!I16*100,"0.00")</f>
        <v>71.541274245360142</v>
      </c>
      <c r="J16" s="165">
        <f>IFERROR('APPENDIX 16'!J16/NEPI!J16*100,"0.00")</f>
        <v>52.829101248987207</v>
      </c>
      <c r="K16" s="165">
        <f>IFERROR('APPENDIX 16'!K16/NEPI!K16*100,"0.00")</f>
        <v>112.62548760059508</v>
      </c>
      <c r="L16" s="165">
        <f>IFERROR('APPENDIX 16'!L16/NEPI!L16*100,"0.00")</f>
        <v>486.19524242818147</v>
      </c>
      <c r="M16" s="165">
        <f>IFERROR('APPENDIX 16'!M16/NEPI!M16*100,"0.00")</f>
        <v>60.677131588003284</v>
      </c>
      <c r="N16" s="165">
        <f>IFERROR('APPENDIX 16'!N16/NEPI!N16*100,"0.00")</f>
        <v>45.294061640651691</v>
      </c>
      <c r="O16" s="165" t="str">
        <f>IFERROR('APPENDIX 16'!O16/NEPI!O16*100,"0.00")</f>
        <v>0.00</v>
      </c>
      <c r="P16" s="165">
        <f>IFERROR('APPENDIX 16'!P16/NEPI!P16*100,"0.00")</f>
        <v>7.0398801722523867</v>
      </c>
      <c r="Q16" s="193">
        <f>IFERROR('APPENDIX 16'!Q16/NEPI!Q16*100,"0.00")</f>
        <v>63.037625288242026</v>
      </c>
    </row>
    <row r="17" spans="2:17" ht="27" customHeight="1" x14ac:dyDescent="0.3">
      <c r="B17" s="11" t="s">
        <v>25</v>
      </c>
      <c r="C17" s="165" t="str">
        <f>IFERROR('APPENDIX 16'!C17/NEPI!C17*100,"0.00")</f>
        <v>0.00</v>
      </c>
      <c r="D17" s="165">
        <f>IFERROR('APPENDIX 16'!D17/NEPI!D17*100,"0.00")</f>
        <v>24.904249777859487</v>
      </c>
      <c r="E17" s="165">
        <f>IFERROR('APPENDIX 16'!E17/NEPI!E17*100,"0.00")</f>
        <v>19.274818229339925</v>
      </c>
      <c r="F17" s="165">
        <f>IFERROR('APPENDIX 16'!F17/NEPI!F17*100,"0.00")</f>
        <v>53.827373122746593</v>
      </c>
      <c r="G17" s="165">
        <f>IFERROR('APPENDIX 16'!G17/NEPI!G17*100,"0.00")</f>
        <v>-3.8716041264230818</v>
      </c>
      <c r="H17" s="165">
        <f>IFERROR('APPENDIX 16'!H17/NEPI!H17*100,"0.00")</f>
        <v>47.691031778942211</v>
      </c>
      <c r="I17" s="165">
        <f>IFERROR('APPENDIX 16'!I17/NEPI!I17*100,"0.00")</f>
        <v>63.088058376109267</v>
      </c>
      <c r="J17" s="165">
        <f>IFERROR('APPENDIX 16'!J17/NEPI!J17*100,"0.00")</f>
        <v>111.32291018437346</v>
      </c>
      <c r="K17" s="165" t="str">
        <f>IFERROR('APPENDIX 16'!K17/NEPI!K17*100,"0.00")</f>
        <v>0.00</v>
      </c>
      <c r="L17" s="165">
        <f>IFERROR('APPENDIX 16'!L17/NEPI!L17*100,"0.00")</f>
        <v>35.996667904493314</v>
      </c>
      <c r="M17" s="165">
        <f>IFERROR('APPENDIX 16'!M17/NEPI!M17*100,"0.00")</f>
        <v>39.195526695526695</v>
      </c>
      <c r="N17" s="165">
        <f>IFERROR('APPENDIX 16'!N17/NEPI!N17*100,"0.00")</f>
        <v>57.553743238604206</v>
      </c>
      <c r="O17" s="165">
        <f>IFERROR('APPENDIX 16'!O17/NEPI!O17*100,"0.00")</f>
        <v>80.156572602282139</v>
      </c>
      <c r="P17" s="165">
        <f>IFERROR('APPENDIX 16'!P17/NEPI!P17*100,"0.00")</f>
        <v>-126.84222173047135</v>
      </c>
      <c r="Q17" s="193">
        <f>IFERROR('APPENDIX 16'!Q17/NEPI!Q17*100,"0.00")</f>
        <v>72.754981433510295</v>
      </c>
    </row>
    <row r="18" spans="2:17" ht="27" customHeight="1" x14ac:dyDescent="0.3">
      <c r="B18" s="11" t="s">
        <v>26</v>
      </c>
      <c r="C18" s="165">
        <f>IFERROR('APPENDIX 16'!C18/NEPI!C18*100,"0.00")</f>
        <v>2491.7602996254682</v>
      </c>
      <c r="D18" s="165">
        <f>IFERROR('APPENDIX 16'!D18/NEPI!D18*100,"0.00")</f>
        <v>99.997908124843107</v>
      </c>
      <c r="E18" s="165">
        <f>IFERROR('APPENDIX 16'!E18/NEPI!E18*100,"0.00")</f>
        <v>63.346099408875197</v>
      </c>
      <c r="F18" s="165">
        <f>IFERROR('APPENDIX 16'!F18/NEPI!F18*100,"0.00")</f>
        <v>72.805488000734172</v>
      </c>
      <c r="G18" s="165">
        <f>IFERROR('APPENDIX 16'!G18/NEPI!G18*100,"0.00")</f>
        <v>19.100056394882905</v>
      </c>
      <c r="H18" s="165">
        <f>IFERROR('APPENDIX 16'!H18/NEPI!H18*100,"0.00")</f>
        <v>35.520399238565616</v>
      </c>
      <c r="I18" s="165">
        <f>IFERROR('APPENDIX 16'!I18/NEPI!I18*100,"0.00")</f>
        <v>72.377852001693554</v>
      </c>
      <c r="J18" s="165">
        <f>IFERROR('APPENDIX 16'!J18/NEPI!J18*100,"0.00")</f>
        <v>47.311365455171718</v>
      </c>
      <c r="K18" s="165">
        <f>IFERROR('APPENDIX 16'!K18/NEPI!K18*100,"0.00")</f>
        <v>176.09616356793799</v>
      </c>
      <c r="L18" s="165">
        <f>IFERROR('APPENDIX 16'!L18/NEPI!L18*100,"0.00")</f>
        <v>17.510276387527306</v>
      </c>
      <c r="M18" s="165">
        <f>IFERROR('APPENDIX 16'!M18/NEPI!M18*100,"0.00")</f>
        <v>41.890081042719132</v>
      </c>
      <c r="N18" s="165">
        <f>IFERROR('APPENDIX 16'!N18/NEPI!N18*100,"0.00")</f>
        <v>59.720343940470876</v>
      </c>
      <c r="O18" s="165">
        <f>IFERROR('APPENDIX 16'!O18/NEPI!O18*100,"0.00")</f>
        <v>65.180441146247034</v>
      </c>
      <c r="P18" s="165">
        <f>IFERROR('APPENDIX 16'!P18/NEPI!P18*100,"0.00")</f>
        <v>-7.5493782004389178</v>
      </c>
      <c r="Q18" s="193">
        <f>IFERROR('APPENDIX 16'!Q18/NEPI!Q18*100,"0.00")</f>
        <v>58.850963801295784</v>
      </c>
    </row>
    <row r="19" spans="2:17" ht="27" customHeight="1" x14ac:dyDescent="0.3">
      <c r="B19" s="11" t="s">
        <v>27</v>
      </c>
      <c r="C19" s="165">
        <f>IFERROR('APPENDIX 16'!C19/NEPI!C19*100,"0.00")</f>
        <v>0.31230480949406619</v>
      </c>
      <c r="D19" s="165">
        <f>IFERROR('APPENDIX 16'!D19/NEPI!D19*100,"0.00")</f>
        <v>112.34292425132119</v>
      </c>
      <c r="E19" s="165">
        <f>IFERROR('APPENDIX 16'!E19/NEPI!E19*100,"0.00")</f>
        <v>43.260852802837533</v>
      </c>
      <c r="F19" s="165">
        <f>IFERROR('APPENDIX 16'!F19/NEPI!F19*100,"0.00")</f>
        <v>-17.4622982805577</v>
      </c>
      <c r="G19" s="165">
        <f>IFERROR('APPENDIX 16'!G19/NEPI!G19*100,"0.00")</f>
        <v>40.772958141164104</v>
      </c>
      <c r="H19" s="165">
        <f>IFERROR('APPENDIX 16'!H19/NEPI!H19*100,"0.00")</f>
        <v>48.4019783051411</v>
      </c>
      <c r="I19" s="165">
        <f>IFERROR('APPENDIX 16'!I19/NEPI!I19*100,"0.00")</f>
        <v>91.9785024399891</v>
      </c>
      <c r="J19" s="165">
        <f>IFERROR('APPENDIX 16'!J19/NEPI!J19*100,"0.00")</f>
        <v>68.82719382902296</v>
      </c>
      <c r="K19" s="165" t="str">
        <f>IFERROR('APPENDIX 16'!K19/NEPI!K19*100,"0.00")</f>
        <v>0.00</v>
      </c>
      <c r="L19" s="165">
        <f>IFERROR('APPENDIX 16'!L19/NEPI!L19*100,"0.00")</f>
        <v>31.191077441077443</v>
      </c>
      <c r="M19" s="165">
        <f>IFERROR('APPENDIX 16'!M19/NEPI!M19*100,"0.00")</f>
        <v>43.890993051798119</v>
      </c>
      <c r="N19" s="165">
        <f>IFERROR('APPENDIX 16'!N19/NEPI!N19*100,"0.00")</f>
        <v>39.306048818986419</v>
      </c>
      <c r="O19" s="165" t="str">
        <f>IFERROR('APPENDIX 16'!O19/NEPI!O19*100,"0.00")</f>
        <v>0.00</v>
      </c>
      <c r="P19" s="165">
        <f>IFERROR('APPENDIX 16'!P19/NEPI!P19*100,"0.00")</f>
        <v>-2.5334998319004853</v>
      </c>
      <c r="Q19" s="193">
        <f>IFERROR('APPENDIX 16'!Q19/NEPI!Q19*100,"0.00")</f>
        <v>61.883159635344228</v>
      </c>
    </row>
    <row r="20" spans="2:17" ht="27" customHeight="1" x14ac:dyDescent="0.3">
      <c r="B20" s="11" t="s">
        <v>28</v>
      </c>
      <c r="C20" s="165">
        <f>IFERROR('APPENDIX 16'!C20/NEPI!C20*100,"0.00")</f>
        <v>8.4455324357405139</v>
      </c>
      <c r="D20" s="165">
        <f>IFERROR('APPENDIX 16'!D20/NEPI!D20*100,"0.00")</f>
        <v>81.633170608001009</v>
      </c>
      <c r="E20" s="165">
        <f>IFERROR('APPENDIX 16'!E20/NEPI!E20*100,"0.00")</f>
        <v>28.69677142550681</v>
      </c>
      <c r="F20" s="165">
        <f>IFERROR('APPENDIX 16'!F20/NEPI!F20*100,"0.00")</f>
        <v>13.692758854049178</v>
      </c>
      <c r="G20" s="165">
        <f>IFERROR('APPENDIX 16'!G20/NEPI!G20*100,"0.00")</f>
        <v>28.396130148929849</v>
      </c>
      <c r="H20" s="165">
        <f>IFERROR('APPENDIX 16'!H20/NEPI!H20*100,"0.00")</f>
        <v>46.255584613708187</v>
      </c>
      <c r="I20" s="165">
        <f>IFERROR('APPENDIX 16'!I20/NEPI!I20*100,"0.00")</f>
        <v>75.226289955357686</v>
      </c>
      <c r="J20" s="165">
        <f>IFERROR('APPENDIX 16'!J20/NEPI!J20*100,"0.00")</f>
        <v>59.62493781536493</v>
      </c>
      <c r="K20" s="165">
        <f>IFERROR('APPENDIX 16'!K20/NEPI!K20*100,"0.00")</f>
        <v>24.325926576497451</v>
      </c>
      <c r="L20" s="165">
        <f>IFERROR('APPENDIX 16'!L20/NEPI!L20*100,"0.00")</f>
        <v>37.9590193806672</v>
      </c>
      <c r="M20" s="165">
        <f>IFERROR('APPENDIX 16'!M20/NEPI!M20*100,"0.00")</f>
        <v>49.630800689172041</v>
      </c>
      <c r="N20" s="165">
        <f>IFERROR('APPENDIX 16'!N20/NEPI!N20*100,"0.00")</f>
        <v>21.088168462425536</v>
      </c>
      <c r="O20" s="165">
        <f>IFERROR('APPENDIX 16'!O20/NEPI!O20*100,"0.00")</f>
        <v>67.977829689064293</v>
      </c>
      <c r="P20" s="165">
        <f>IFERROR('APPENDIX 16'!P20/NEPI!P20*100,"0.00")</f>
        <v>16.655559998222934</v>
      </c>
      <c r="Q20" s="193">
        <f>IFERROR('APPENDIX 16'!Q20/NEPI!Q20*100,"0.00")</f>
        <v>53.128826098591254</v>
      </c>
    </row>
    <row r="21" spans="2:17" ht="27" customHeight="1" x14ac:dyDescent="0.3">
      <c r="B21" s="11" t="s">
        <v>29</v>
      </c>
      <c r="C21" s="165">
        <f>IFERROR('APPENDIX 16'!C21/NEPI!C21*100,"0.00")</f>
        <v>257.71500089397466</v>
      </c>
      <c r="D21" s="165">
        <f>IFERROR('APPENDIX 16'!D21/NEPI!D21*100,"0.00")</f>
        <v>41.173515348901667</v>
      </c>
      <c r="E21" s="165">
        <f>IFERROR('APPENDIX 16'!E21/NEPI!E21*100,"0.00")</f>
        <v>47.069654333854437</v>
      </c>
      <c r="F21" s="165">
        <f>IFERROR('APPENDIX 16'!F21/NEPI!F21*100,"0.00")</f>
        <v>49.773820369938768</v>
      </c>
      <c r="G21" s="165">
        <f>IFERROR('APPENDIX 16'!G21/NEPI!G21*100,"0.00")</f>
        <v>28.077865846021723</v>
      </c>
      <c r="H21" s="165">
        <f>IFERROR('APPENDIX 16'!H21/NEPI!H21*100,"0.00")</f>
        <v>19.008182228719701</v>
      </c>
      <c r="I21" s="165">
        <f>IFERROR('APPENDIX 16'!I21/NEPI!I21*100,"0.00")</f>
        <v>57.076569024786018</v>
      </c>
      <c r="J21" s="165">
        <f>IFERROR('APPENDIX 16'!J21/NEPI!J21*100,"0.00")</f>
        <v>56.118349944223631</v>
      </c>
      <c r="K21" s="165" t="str">
        <f>IFERROR('APPENDIX 16'!K21/NEPI!K21*100,"0.00")</f>
        <v>0.00</v>
      </c>
      <c r="L21" s="165">
        <f>IFERROR('APPENDIX 16'!L21/NEPI!L21*100,"0.00")</f>
        <v>74.561313012895653</v>
      </c>
      <c r="M21" s="165">
        <f>IFERROR('APPENDIX 16'!M21/NEPI!M21*100,"0.00")</f>
        <v>46.105779410388855</v>
      </c>
      <c r="N21" s="165">
        <f>IFERROR('APPENDIX 16'!N21/NEPI!N21*100,"0.00")</f>
        <v>38.228124020719278</v>
      </c>
      <c r="O21" s="165">
        <f>IFERROR('APPENDIX 16'!O21/NEPI!O21*100,"0.00")</f>
        <v>111.27835593053412</v>
      </c>
      <c r="P21" s="165">
        <f>IFERROR('APPENDIX 16'!P21/NEPI!P21*100,"0.00")</f>
        <v>80.232769594471719</v>
      </c>
      <c r="Q21" s="193">
        <f>IFERROR('APPENDIX 16'!Q21/NEPI!Q21*100,"0.00")</f>
        <v>54.543483414089941</v>
      </c>
    </row>
    <row r="22" spans="2:17" ht="27" customHeight="1" x14ac:dyDescent="0.3">
      <c r="B22" s="11" t="s">
        <v>30</v>
      </c>
      <c r="C22" s="165" t="str">
        <f>IFERROR('APPENDIX 16'!C22/NEPI!C22*100,"0.00")</f>
        <v>0.00</v>
      </c>
      <c r="D22" s="165">
        <f>IFERROR('APPENDIX 16'!D22/NEPI!D22*100,"0.00")</f>
        <v>-36.943689320388351</v>
      </c>
      <c r="E22" s="165">
        <f>IFERROR('APPENDIX 16'!E22/NEPI!E22*100,"0.00")</f>
        <v>106.52948159873368</v>
      </c>
      <c r="F22" s="165">
        <f>IFERROR('APPENDIX 16'!F22/NEPI!F22*100,"0.00")</f>
        <v>105.91133004926108</v>
      </c>
      <c r="G22" s="165">
        <f>IFERROR('APPENDIX 16'!G22/NEPI!G22*100,"0.00")</f>
        <v>-61.78248716115192</v>
      </c>
      <c r="H22" s="165">
        <f>IFERROR('APPENDIX 16'!H22/NEPI!H22*100,"0.00")</f>
        <v>-21.1892427345622</v>
      </c>
      <c r="I22" s="165">
        <f>IFERROR('APPENDIX 16'!I22/NEPI!I22*100,"0.00")</f>
        <v>63.633314602278915</v>
      </c>
      <c r="J22" s="165">
        <f>IFERROR('APPENDIX 16'!J22/NEPI!J22*100,"0.00")</f>
        <v>74.793011941618744</v>
      </c>
      <c r="K22" s="165">
        <f>IFERROR('APPENDIX 16'!K22/NEPI!K22*100,"0.00")</f>
        <v>0</v>
      </c>
      <c r="L22" s="165">
        <f>IFERROR('APPENDIX 16'!L22/NEPI!L22*100,"0.00")</f>
        <v>23.834358562895606</v>
      </c>
      <c r="M22" s="165">
        <f>IFERROR('APPENDIX 16'!M22/NEPI!M22*100,"0.00")</f>
        <v>30.142386549781293</v>
      </c>
      <c r="N22" s="165">
        <f>IFERROR('APPENDIX 16'!N22/NEPI!N22*100,"0.00")</f>
        <v>53.21970530019793</v>
      </c>
      <c r="O22" s="165" t="str">
        <f>IFERROR('APPENDIX 16'!O22/NEPI!O22*100,"0.00")</f>
        <v>0.00</v>
      </c>
      <c r="P22" s="165">
        <f>IFERROR('APPENDIX 16'!P22/NEPI!P22*100,"0.00")</f>
        <v>-28.550603915035399</v>
      </c>
      <c r="Q22" s="193">
        <f>IFERROR('APPENDIX 16'!Q22/NEPI!Q22*100,"0.00")</f>
        <v>52.690456884031455</v>
      </c>
    </row>
    <row r="23" spans="2:17" ht="27" customHeight="1" x14ac:dyDescent="0.3">
      <c r="B23" s="11" t="s">
        <v>31</v>
      </c>
      <c r="C23" s="165" t="str">
        <f>IFERROR('APPENDIX 16'!C23/NEPI!C23*100,"0.00")</f>
        <v>0.00</v>
      </c>
      <c r="D23" s="165">
        <f>IFERROR('APPENDIX 16'!D23/NEPI!D23*100,"0.00")</f>
        <v>11661.111111111111</v>
      </c>
      <c r="E23" s="165">
        <f>IFERROR('APPENDIX 16'!E23/NEPI!E23*100,"0.00")</f>
        <v>834.86590038314182</v>
      </c>
      <c r="F23" s="165">
        <f>IFERROR('APPENDIX 16'!F23/NEPI!F23*100,"0.00")</f>
        <v>-0.16849199663016007</v>
      </c>
      <c r="G23" s="165">
        <f>IFERROR('APPENDIX 16'!G23/NEPI!G23*100,"0.00")</f>
        <v>2.7173913043478262</v>
      </c>
      <c r="H23" s="165">
        <f>IFERROR('APPENDIX 16'!H23/NEPI!H23*100,"0.00")</f>
        <v>-4.3668122270742353</v>
      </c>
      <c r="I23" s="165">
        <f>IFERROR('APPENDIX 16'!I23/NEPI!I23*100,"0.00")</f>
        <v>39.055678524696411</v>
      </c>
      <c r="J23" s="165">
        <f>IFERROR('APPENDIX 16'!J23/NEPI!J23*100,"0.00")</f>
        <v>64.226854095976734</v>
      </c>
      <c r="K23" s="165">
        <f>IFERROR('APPENDIX 16'!K23/NEPI!K23*100,"0.00")</f>
        <v>62.184637958668645</v>
      </c>
      <c r="L23" s="165">
        <f>IFERROR('APPENDIX 16'!L23/NEPI!L23*100,"0.00")</f>
        <v>4.4692737430167595</v>
      </c>
      <c r="M23" s="165">
        <f>IFERROR('APPENDIX 16'!M23/NEPI!M23*100,"0.00")</f>
        <v>994.73684210526324</v>
      </c>
      <c r="N23" s="165">
        <f>IFERROR('APPENDIX 16'!N23/NEPI!N23*100,"0.00")</f>
        <v>30.782029950083196</v>
      </c>
      <c r="O23" s="165" t="str">
        <f>IFERROR('APPENDIX 16'!O23/NEPI!O23*100,"0.00")</f>
        <v>0.00</v>
      </c>
      <c r="P23" s="165">
        <f>IFERROR('APPENDIX 16'!P23/NEPI!P23*100,"0.00")</f>
        <v>469975</v>
      </c>
      <c r="Q23" s="193">
        <f>IFERROR('APPENDIX 16'!Q23/NEPI!Q23*100,"0.00")</f>
        <v>59.049926864250615</v>
      </c>
    </row>
    <row r="24" spans="2:17" ht="27" customHeight="1" x14ac:dyDescent="0.3">
      <c r="B24" s="11" t="s">
        <v>32</v>
      </c>
      <c r="C24" s="165">
        <f>IFERROR('APPENDIX 16'!C24/NEPI!C24*100,"0.00")</f>
        <v>211.47540983606555</v>
      </c>
      <c r="D24" s="165">
        <f>IFERROR('APPENDIX 16'!D24/NEPI!D24*100,"0.00")</f>
        <v>49.565275548421617</v>
      </c>
      <c r="E24" s="165">
        <f>IFERROR('APPENDIX 16'!E24/NEPI!E24*100,"0.00")</f>
        <v>51.93335084953582</v>
      </c>
      <c r="F24" s="165">
        <f>IFERROR('APPENDIX 16'!F24/NEPI!F24*100,"0.00")</f>
        <v>37.591962594895342</v>
      </c>
      <c r="G24" s="165">
        <f>IFERROR('APPENDIX 16'!G24/NEPI!G24*100,"0.00")</f>
        <v>70.306361597733897</v>
      </c>
      <c r="H24" s="165">
        <f>IFERROR('APPENDIX 16'!H24/NEPI!H24*100,"0.00")</f>
        <v>32.505330813618585</v>
      </c>
      <c r="I24" s="165">
        <f>IFERROR('APPENDIX 16'!I24/NEPI!I24*100,"0.00")</f>
        <v>76.144752521905104</v>
      </c>
      <c r="J24" s="165">
        <f>IFERROR('APPENDIX 16'!J24/NEPI!J24*100,"0.00")</f>
        <v>55.290810887536168</v>
      </c>
      <c r="K24" s="165" t="str">
        <f>IFERROR('APPENDIX 16'!K24/NEPI!K24*100,"0.00")</f>
        <v>0.00</v>
      </c>
      <c r="L24" s="165">
        <f>IFERROR('APPENDIX 16'!L24/NEPI!L24*100,"0.00")</f>
        <v>28.672770425560678</v>
      </c>
      <c r="M24" s="165">
        <f>IFERROR('APPENDIX 16'!M24/NEPI!M24*100,"0.00")</f>
        <v>88.588715933185085</v>
      </c>
      <c r="N24" s="165">
        <f>IFERROR('APPENDIX 16'!N24/NEPI!N24*100,"0.00")</f>
        <v>35.495343363012999</v>
      </c>
      <c r="O24" s="165">
        <f>IFERROR('APPENDIX 16'!O24/NEPI!O24*100,"0.00")</f>
        <v>66.721604879858404</v>
      </c>
      <c r="P24" s="165">
        <f>IFERROR('APPENDIX 16'!P24/NEPI!P24*100,"0.00")</f>
        <v>18.039731043545938</v>
      </c>
      <c r="Q24" s="193">
        <f>IFERROR('APPENDIX 16'!Q24/NEPI!Q24*100,"0.00")</f>
        <v>63.636619588598641</v>
      </c>
    </row>
    <row r="25" spans="2:17" ht="27" customHeight="1" x14ac:dyDescent="0.3">
      <c r="B25" s="11" t="s">
        <v>33</v>
      </c>
      <c r="C25" s="165">
        <f>IFERROR('APPENDIX 16'!C25/NEPI!C25*100,"0.00")</f>
        <v>0</v>
      </c>
      <c r="D25" s="165">
        <f>IFERROR('APPENDIX 16'!D25/NEPI!D25*100,"0.00")</f>
        <v>20.910254586829755</v>
      </c>
      <c r="E25" s="165">
        <f>IFERROR('APPENDIX 16'!E25/NEPI!E25*100,"0.00")</f>
        <v>37.115453716244232</v>
      </c>
      <c r="F25" s="165">
        <f>IFERROR('APPENDIX 16'!F25/NEPI!F25*100,"0.00")</f>
        <v>68.36825964732941</v>
      </c>
      <c r="G25" s="165">
        <f>IFERROR('APPENDIX 16'!G25/NEPI!G25*100,"0.00")</f>
        <v>73.24784513211813</v>
      </c>
      <c r="H25" s="165">
        <f>IFERROR('APPENDIX 16'!H25/NEPI!H25*100,"0.00")</f>
        <v>21.122534629956828</v>
      </c>
      <c r="I25" s="165">
        <f>IFERROR('APPENDIX 16'!I25/NEPI!I25*100,"0.00")</f>
        <v>48.363361236122707</v>
      </c>
      <c r="J25" s="165">
        <f>IFERROR('APPENDIX 16'!J25/NEPI!J25*100,"0.00")</f>
        <v>82.70599365701942</v>
      </c>
      <c r="K25" s="165" t="str">
        <f>IFERROR('APPENDIX 16'!K25/NEPI!K25*100,"0.00")</f>
        <v>0.00</v>
      </c>
      <c r="L25" s="165">
        <f>IFERROR('APPENDIX 16'!L25/NEPI!L25*100,"0.00")</f>
        <v>57.966321243523311</v>
      </c>
      <c r="M25" s="165">
        <f>IFERROR('APPENDIX 16'!M25/NEPI!M25*100,"0.00")</f>
        <v>39.965576944748946</v>
      </c>
      <c r="N25" s="165">
        <f>IFERROR('APPENDIX 16'!N25/NEPI!N25*100,"0.00")</f>
        <v>99.733500548675337</v>
      </c>
      <c r="O25" s="165">
        <f>IFERROR('APPENDIX 16'!O25/NEPI!O25*100,"0.00")</f>
        <v>97.505376984274648</v>
      </c>
      <c r="P25" s="165">
        <f>IFERROR('APPENDIX 16'!P25/NEPI!P25*100,"0.00")</f>
        <v>-19.743717342622542</v>
      </c>
      <c r="Q25" s="193">
        <f>IFERROR('APPENDIX 16'!Q25/NEPI!Q25*100,"0.00")</f>
        <v>68.600130189543094</v>
      </c>
    </row>
    <row r="26" spans="2:17" ht="27" customHeight="1" x14ac:dyDescent="0.3">
      <c r="B26" s="11" t="s">
        <v>34</v>
      </c>
      <c r="C26" s="165" t="str">
        <f>IFERROR('APPENDIX 16'!C26/NEPI!C26*100,"0.00")</f>
        <v>0.00</v>
      </c>
      <c r="D26" s="165">
        <f>IFERROR('APPENDIX 16'!D26/NEPI!D26*100,"0.00")</f>
        <v>-5.9996129281981805</v>
      </c>
      <c r="E26" s="165">
        <f>IFERROR('APPENDIX 16'!E26/NEPI!E26*100,"0.00")</f>
        <v>11.623623787500511</v>
      </c>
      <c r="F26" s="165">
        <f>IFERROR('APPENDIX 16'!F26/NEPI!F26*100,"0.00")</f>
        <v>68.206167656001156</v>
      </c>
      <c r="G26" s="165">
        <f>IFERROR('APPENDIX 16'!G26/NEPI!G26*100,"0.00")</f>
        <v>9.6785464709993008</v>
      </c>
      <c r="H26" s="165">
        <f>IFERROR('APPENDIX 16'!H26/NEPI!H26*100,"0.00")</f>
        <v>24.082100968893421</v>
      </c>
      <c r="I26" s="165">
        <f>IFERROR('APPENDIX 16'!I26/NEPI!I26*100,"0.00")</f>
        <v>18.726718962268286</v>
      </c>
      <c r="J26" s="165">
        <f>IFERROR('APPENDIX 16'!J26/NEPI!J26*100,"0.00")</f>
        <v>75.263448073070776</v>
      </c>
      <c r="K26" s="165">
        <f>IFERROR('APPENDIX 16'!K26/NEPI!K26*100,"0.00")</f>
        <v>0</v>
      </c>
      <c r="L26" s="165">
        <f>IFERROR('APPENDIX 16'!L26/NEPI!L26*100,"0.00")</f>
        <v>-12.176073837415691</v>
      </c>
      <c r="M26" s="165">
        <f>IFERROR('APPENDIX 16'!M26/NEPI!M26*100,"0.00")</f>
        <v>-0.13393014485602511</v>
      </c>
      <c r="N26" s="165">
        <f>IFERROR('APPENDIX 16'!N26/NEPI!N26*100,"0.00")</f>
        <v>10.115083418454205</v>
      </c>
      <c r="O26" s="165" t="str">
        <f>IFERROR('APPENDIX 16'!O26/NEPI!O26*100,"0.00")</f>
        <v>0.00</v>
      </c>
      <c r="P26" s="165">
        <f>IFERROR('APPENDIX 16'!P26/NEPI!P26*100,"0.00")</f>
        <v>-20.946783500748023</v>
      </c>
      <c r="Q26" s="193">
        <f>IFERROR('APPENDIX 16'!Q26/NEPI!Q26*100,"0.00")</f>
        <v>36.063500667662652</v>
      </c>
    </row>
    <row r="27" spans="2:17" ht="27" customHeight="1" x14ac:dyDescent="0.3">
      <c r="B27" s="11" t="s">
        <v>35</v>
      </c>
      <c r="C27" s="165" t="str">
        <f>IFERROR('APPENDIX 16'!C27/NEPI!C27*100,"0.00")</f>
        <v>0.00</v>
      </c>
      <c r="D27" s="165">
        <f>IFERROR('APPENDIX 16'!D27/NEPI!D27*100,"0.00")</f>
        <v>88.835625078844458</v>
      </c>
      <c r="E27" s="165">
        <f>IFERROR('APPENDIX 16'!E27/NEPI!E27*100,"0.00")</f>
        <v>-5.1671464661300748</v>
      </c>
      <c r="F27" s="165">
        <f>IFERROR('APPENDIX 16'!F27/NEPI!F27*100,"0.00")</f>
        <v>102.07118044176444</v>
      </c>
      <c r="G27" s="165">
        <f>IFERROR('APPENDIX 16'!G27/NEPI!G27*100,"0.00")</f>
        <v>77.935811346692745</v>
      </c>
      <c r="H27" s="165">
        <f>IFERROR('APPENDIX 16'!H27/NEPI!H27*100,"0.00")</f>
        <v>-0.27444253859348194</v>
      </c>
      <c r="I27" s="165">
        <f>IFERROR('APPENDIX 16'!I27/NEPI!I27*100,"0.00")</f>
        <v>106.15410682588349</v>
      </c>
      <c r="J27" s="165">
        <f>IFERROR('APPENDIX 16'!J27/NEPI!J27*100,"0.00")</f>
        <v>54.986016096439563</v>
      </c>
      <c r="K27" s="165">
        <f>IFERROR('APPENDIX 16'!K27/NEPI!K27*100,"0.00")</f>
        <v>124.48358660614434</v>
      </c>
      <c r="L27" s="165">
        <f>IFERROR('APPENDIX 16'!L27/NEPI!L27*100,"0.00")</f>
        <v>74.47942070311035</v>
      </c>
      <c r="M27" s="165">
        <f>IFERROR('APPENDIX 16'!M27/NEPI!M27*100,"0.00")</f>
        <v>66.422718956328055</v>
      </c>
      <c r="N27" s="165">
        <f>IFERROR('APPENDIX 16'!N27/NEPI!N27*100,"0.00")</f>
        <v>39.844625573102391</v>
      </c>
      <c r="O27" s="165">
        <f>IFERROR('APPENDIX 16'!O27/NEPI!O27*100,"0.00")</f>
        <v>88.943091871553932</v>
      </c>
      <c r="P27" s="165">
        <f>IFERROR('APPENDIX 16'!P27/NEPI!P27*100,"0.00")</f>
        <v>39.803625377643506</v>
      </c>
      <c r="Q27" s="193">
        <f>IFERROR('APPENDIX 16'!Q27/NEPI!Q27*100,"0.00")</f>
        <v>83.733657975826588</v>
      </c>
    </row>
    <row r="28" spans="2:17" ht="27" customHeight="1" x14ac:dyDescent="0.3">
      <c r="B28" s="11" t="s">
        <v>36</v>
      </c>
      <c r="C28" s="165">
        <f>IFERROR('APPENDIX 16'!C28/NEPI!C28*100,"0.00")</f>
        <v>3.5048049745618997</v>
      </c>
      <c r="D28" s="165">
        <f>IFERROR('APPENDIX 16'!D28/NEPI!D28*100,"0.00")</f>
        <v>42.199339218526895</v>
      </c>
      <c r="E28" s="165">
        <f>IFERROR('APPENDIX 16'!E28/NEPI!E28*100,"0.00")</f>
        <v>35.561205957137673</v>
      </c>
      <c r="F28" s="165">
        <f>IFERROR('APPENDIX 16'!F28/NEPI!F28*100,"0.00")</f>
        <v>73.961635653572245</v>
      </c>
      <c r="G28" s="165">
        <f>IFERROR('APPENDIX 16'!G28/NEPI!G28*100,"0.00")</f>
        <v>25.250771604938272</v>
      </c>
      <c r="H28" s="165">
        <f>IFERROR('APPENDIX 16'!H28/NEPI!H28*100,"0.00")</f>
        <v>38.799477625261893</v>
      </c>
      <c r="I28" s="165">
        <f>IFERROR('APPENDIX 16'!I28/NEPI!I28*100,"0.00")</f>
        <v>58.606871171705201</v>
      </c>
      <c r="J28" s="165">
        <f>IFERROR('APPENDIX 16'!J28/NEPI!J28*100,"0.00")</f>
        <v>58.424339732073392</v>
      </c>
      <c r="K28" s="165" t="str">
        <f>IFERROR('APPENDIX 16'!K28/NEPI!K28*100,"0.00")</f>
        <v>0.00</v>
      </c>
      <c r="L28" s="165">
        <f>IFERROR('APPENDIX 16'!L28/NEPI!L28*100,"0.00")</f>
        <v>22.646921486225068</v>
      </c>
      <c r="M28" s="165">
        <f>IFERROR('APPENDIX 16'!M28/NEPI!M28*100,"0.00")</f>
        <v>61.603679357041649</v>
      </c>
      <c r="N28" s="165">
        <f>IFERROR('APPENDIX 16'!N28/NEPI!N28*100,"0.00")</f>
        <v>46.074911634620726</v>
      </c>
      <c r="O28" s="165" t="str">
        <f>IFERROR('APPENDIX 16'!O28/NEPI!O28*100,"0.00")</f>
        <v>0.00</v>
      </c>
      <c r="P28" s="165">
        <f>IFERROR('APPENDIX 16'!P28/NEPI!P28*100,"0.00")</f>
        <v>12.182832003273992</v>
      </c>
      <c r="Q28" s="193">
        <f>IFERROR('APPENDIX 16'!Q28/NEPI!Q28*100,"0.00")</f>
        <v>50.560327169223861</v>
      </c>
    </row>
    <row r="29" spans="2:17" ht="27" customHeight="1" x14ac:dyDescent="0.3">
      <c r="B29" s="11" t="s">
        <v>221</v>
      </c>
      <c r="C29" s="165" t="str">
        <f>IFERROR('APPENDIX 16'!C29/NEPI!C29*100,"0.00")</f>
        <v>0.00</v>
      </c>
      <c r="D29" s="165">
        <f>IFERROR('APPENDIX 16'!D29/NEPI!D29*100,"0.00")</f>
        <v>28.38476151358012</v>
      </c>
      <c r="E29" s="165">
        <f>IFERROR('APPENDIX 16'!E29/NEPI!E29*100,"0.00")</f>
        <v>28.812331884957583</v>
      </c>
      <c r="F29" s="165">
        <f>IFERROR('APPENDIX 16'!F29/NEPI!F29*100,"0.00")</f>
        <v>120.77297626293367</v>
      </c>
      <c r="G29" s="165">
        <f>IFERROR('APPENDIX 16'!G29/NEPI!G29*100,"0.00")</f>
        <v>-64.098465473145779</v>
      </c>
      <c r="H29" s="165">
        <f>IFERROR('APPENDIX 16'!H29/NEPI!H29*100,"0.00")</f>
        <v>17.883294330791877</v>
      </c>
      <c r="I29" s="165">
        <f>IFERROR('APPENDIX 16'!I29/NEPI!I29*100,"0.00")</f>
        <v>70.237771852114676</v>
      </c>
      <c r="J29" s="165">
        <f>IFERROR('APPENDIX 16'!J29/NEPI!J29*100,"0.00")</f>
        <v>64.436945586411397</v>
      </c>
      <c r="K29" s="165" t="str">
        <f>IFERROR('APPENDIX 16'!K29/NEPI!K29*100,"0.00")</f>
        <v>0.00</v>
      </c>
      <c r="L29" s="165">
        <f>IFERROR('APPENDIX 16'!L29/NEPI!L29*100,"0.00")</f>
        <v>70.647571606475708</v>
      </c>
      <c r="M29" s="165">
        <f>IFERROR('APPENDIX 16'!M29/NEPI!M29*100,"0.00")</f>
        <v>-7.4394048476121908</v>
      </c>
      <c r="N29" s="165">
        <f>IFERROR('APPENDIX 16'!N29/NEPI!N29*100,"0.00")</f>
        <v>51.113114015322211</v>
      </c>
      <c r="O29" s="165" t="str">
        <f>IFERROR('APPENDIX 16'!O29/NEPI!O29*100,"0.00")</f>
        <v>0.00</v>
      </c>
      <c r="P29" s="165">
        <f>IFERROR('APPENDIX 16'!P29/NEPI!P29*100,"0.00")</f>
        <v>-1.5485168426344897</v>
      </c>
      <c r="Q29" s="193">
        <f>IFERROR('APPENDIX 16'!Q29/NEPI!Q29*100,"0.00")</f>
        <v>59.580646373626855</v>
      </c>
    </row>
    <row r="30" spans="2:17" ht="27" customHeight="1" x14ac:dyDescent="0.3">
      <c r="B30" s="11" t="s">
        <v>201</v>
      </c>
      <c r="C30" s="165">
        <f>IFERROR('APPENDIX 16'!C30/NEPI!C30*100,"0.00")</f>
        <v>23.137254901960784</v>
      </c>
      <c r="D30" s="165">
        <f>IFERROR('APPENDIX 16'!D30/NEPI!D30*100,"0.00")</f>
        <v>41.148778772964874</v>
      </c>
      <c r="E30" s="165">
        <f>IFERROR('APPENDIX 16'!E30/NEPI!E30*100,"0.00")</f>
        <v>40.625</v>
      </c>
      <c r="F30" s="165">
        <f>IFERROR('APPENDIX 16'!F30/NEPI!F30*100,"0.00")</f>
        <v>9.7879347738774207</v>
      </c>
      <c r="G30" s="165">
        <f>IFERROR('APPENDIX 16'!G30/NEPI!G30*100,"0.00")</f>
        <v>47.08757051996119</v>
      </c>
      <c r="H30" s="165">
        <f>IFERROR('APPENDIX 16'!H30/NEPI!H30*100,"0.00")</f>
        <v>-32.243156772129403</v>
      </c>
      <c r="I30" s="165">
        <f>IFERROR('APPENDIX 16'!I30/NEPI!I30*100,"0.00")</f>
        <v>61.068239360815049</v>
      </c>
      <c r="J30" s="165">
        <f>IFERROR('APPENDIX 16'!J30/NEPI!J30*100,"0.00")</f>
        <v>43.611510791366911</v>
      </c>
      <c r="K30" s="165" t="str">
        <f>IFERROR('APPENDIX 16'!K30/NEPI!K30*100,"0.00")</f>
        <v>0.00</v>
      </c>
      <c r="L30" s="165">
        <f>IFERROR('APPENDIX 16'!L30/NEPI!L30*100,"0.00")</f>
        <v>43.902655653255174</v>
      </c>
      <c r="M30" s="165">
        <f>IFERROR('APPENDIX 16'!M30/NEPI!M30*100,"0.00")</f>
        <v>28.579671914928696</v>
      </c>
      <c r="N30" s="165">
        <f>IFERROR('APPENDIX 16'!N30/NEPI!N30*100,"0.00")</f>
        <v>15.197765474587261</v>
      </c>
      <c r="O30" s="165" t="str">
        <f>IFERROR('APPENDIX 16'!O30/NEPI!O30*100,"0.00")</f>
        <v>0.00</v>
      </c>
      <c r="P30" s="165">
        <f>IFERROR('APPENDIX 16'!P30/NEPI!P30*100,"0.00")</f>
        <v>195.00907441016332</v>
      </c>
      <c r="Q30" s="193">
        <f>IFERROR('APPENDIX 16'!Q30/NEPI!Q30*100,"0.00")</f>
        <v>45.290317159756214</v>
      </c>
    </row>
    <row r="31" spans="2:17" ht="27" customHeight="1" x14ac:dyDescent="0.3">
      <c r="B31" s="11" t="s">
        <v>37</v>
      </c>
      <c r="C31" s="165" t="str">
        <f>IFERROR('APPENDIX 16'!C31/NEPI!C31*100,"0.00")</f>
        <v>0.00</v>
      </c>
      <c r="D31" s="165">
        <f>IFERROR('APPENDIX 16'!D31/NEPI!D31*100,"0.00")</f>
        <v>181.59456306740375</v>
      </c>
      <c r="E31" s="165">
        <f>IFERROR('APPENDIX 16'!E31/NEPI!E31*100,"0.00")</f>
        <v>172.71964722235538</v>
      </c>
      <c r="F31" s="165">
        <f>IFERROR('APPENDIX 16'!F31/NEPI!F31*100,"0.00")</f>
        <v>168.68394022729532</v>
      </c>
      <c r="G31" s="165">
        <f>IFERROR('APPENDIX 16'!G31/NEPI!G31*100,"0.00")</f>
        <v>72.634200332042056</v>
      </c>
      <c r="H31" s="165">
        <f>IFERROR('APPENDIX 16'!H31/NEPI!H31*100,"0.00")</f>
        <v>118.45315426276805</v>
      </c>
      <c r="I31" s="165">
        <f>IFERROR('APPENDIX 16'!I31/NEPI!I31*100,"0.00")</f>
        <v>63.67474437826197</v>
      </c>
      <c r="J31" s="165">
        <f>IFERROR('APPENDIX 16'!J31/NEPI!J31*100,"0.00")</f>
        <v>44.550488223089971</v>
      </c>
      <c r="K31" s="165" t="str">
        <f>IFERROR('APPENDIX 16'!K31/NEPI!K31*100,"0.00")</f>
        <v>0.00</v>
      </c>
      <c r="L31" s="165">
        <f>IFERROR('APPENDIX 16'!L31/NEPI!L31*100,"0.00")</f>
        <v>60.006009615384613</v>
      </c>
      <c r="M31" s="165">
        <f>IFERROR('APPENDIX 16'!M31/NEPI!M31*100,"0.00")</f>
        <v>56.923159265668765</v>
      </c>
      <c r="N31" s="165">
        <f>IFERROR('APPENDIX 16'!N31/NEPI!N31*100,"0.00")</f>
        <v>37.384785895633641</v>
      </c>
      <c r="O31" s="165" t="str">
        <f>IFERROR('APPENDIX 16'!O31/NEPI!O31*100,"0.00")</f>
        <v>0.00</v>
      </c>
      <c r="P31" s="165">
        <f>IFERROR('APPENDIX 16'!P31/NEPI!P31*100,"0.00")</f>
        <v>53.721584429407741</v>
      </c>
      <c r="Q31" s="193">
        <f>IFERROR('APPENDIX 16'!Q31/NEPI!Q31*100,"0.00")</f>
        <v>61.544219181442585</v>
      </c>
    </row>
    <row r="32" spans="2:17" ht="27" customHeight="1" x14ac:dyDescent="0.3">
      <c r="B32" s="11" t="s">
        <v>141</v>
      </c>
      <c r="C32" s="165" t="str">
        <f>IFERROR('APPENDIX 16'!C32/NEPI!C32*100,"0.00")</f>
        <v>0.00</v>
      </c>
      <c r="D32" s="165">
        <f>IFERROR('APPENDIX 16'!D32/NEPI!D32*100,"0.00")</f>
        <v>58.38461538461538</v>
      </c>
      <c r="E32" s="165">
        <f>IFERROR('APPENDIX 16'!E32/NEPI!E32*100,"0.00")</f>
        <v>24.823565510892912</v>
      </c>
      <c r="F32" s="165">
        <f>IFERROR('APPENDIX 16'!F32/NEPI!F32*100,"0.00")</f>
        <v>34.581044923250246</v>
      </c>
      <c r="G32" s="165">
        <f>IFERROR('APPENDIX 16'!G32/NEPI!G32*100,"0.00")</f>
        <v>12.257556365068426</v>
      </c>
      <c r="H32" s="165">
        <f>IFERROR('APPENDIX 16'!H32/NEPI!H32*100,"0.00")</f>
        <v>0</v>
      </c>
      <c r="I32" s="165">
        <f>IFERROR('APPENDIX 16'!I32/NEPI!I32*100,"0.00")</f>
        <v>67.691863013524596</v>
      </c>
      <c r="J32" s="165">
        <f>IFERROR('APPENDIX 16'!J32/NEPI!J32*100,"0.00")</f>
        <v>18.790911960126081</v>
      </c>
      <c r="K32" s="165" t="str">
        <f>IFERROR('APPENDIX 16'!K32/NEPI!K32*100,"0.00")</f>
        <v>0.00</v>
      </c>
      <c r="L32" s="165">
        <f>IFERROR('APPENDIX 16'!L32/NEPI!L32*100,"0.00")</f>
        <v>6.9510394637085513</v>
      </c>
      <c r="M32" s="165">
        <f>IFERROR('APPENDIX 16'!M32/NEPI!M32*100,"0.00")</f>
        <v>7.1348705085975048</v>
      </c>
      <c r="N32" s="165">
        <f>IFERROR('APPENDIX 16'!N32/NEPI!N32*100,"0.00")</f>
        <v>15.094636975399114</v>
      </c>
      <c r="O32" s="165">
        <f>IFERROR('APPENDIX 16'!O32/NEPI!O32*100,"0.00")</f>
        <v>60.262309378191368</v>
      </c>
      <c r="P32" s="165">
        <f>IFERROR('APPENDIX 16'!P32/NEPI!P32*100,"0.00")</f>
        <v>9.7841726618705032</v>
      </c>
      <c r="Q32" s="193">
        <f>IFERROR('APPENDIX 16'!Q32/NEPI!Q32*100,"0.00")</f>
        <v>41.494471756002227</v>
      </c>
    </row>
    <row r="33" spans="2:17" ht="27" customHeight="1" x14ac:dyDescent="0.3">
      <c r="B33" s="11" t="s">
        <v>157</v>
      </c>
      <c r="C33" s="165" t="str">
        <f>IFERROR('APPENDIX 16'!C33/NEPI!C33*100,"0.00")</f>
        <v>0.00</v>
      </c>
      <c r="D33" s="165">
        <f>IFERROR('APPENDIX 16'!D33/NEPI!D33*100,"0.00")</f>
        <v>20.468187274909962</v>
      </c>
      <c r="E33" s="165">
        <f>IFERROR('APPENDIX 16'!E33/NEPI!E33*100,"0.00")</f>
        <v>15.397502284495888</v>
      </c>
      <c r="F33" s="165">
        <f>IFERROR('APPENDIX 16'!F33/NEPI!F33*100,"0.00")</f>
        <v>36.349035119261657</v>
      </c>
      <c r="G33" s="165">
        <f>IFERROR('APPENDIX 16'!G33/NEPI!G33*100,"0.00")</f>
        <v>23.242740000716154</v>
      </c>
      <c r="H33" s="165">
        <f>IFERROR('APPENDIX 16'!H33/NEPI!H33*100,"0.00")</f>
        <v>9.0705729542502525</v>
      </c>
      <c r="I33" s="165">
        <f>IFERROR('APPENDIX 16'!I33/NEPI!I33*100,"0.00")</f>
        <v>87.667158899687493</v>
      </c>
      <c r="J33" s="165">
        <f>IFERROR('APPENDIX 16'!J33/NEPI!J33*100,"0.00")</f>
        <v>106.34653589390224</v>
      </c>
      <c r="K33" s="165" t="str">
        <f>IFERROR('APPENDIX 16'!K33/NEPI!K33*100,"0.00")</f>
        <v>0.00</v>
      </c>
      <c r="L33" s="165">
        <f>IFERROR('APPENDIX 16'!L33/NEPI!L33*100,"0.00")</f>
        <v>4.2429018722443503</v>
      </c>
      <c r="M33" s="165">
        <f>IFERROR('APPENDIX 16'!M33/NEPI!M33*100,"0.00")</f>
        <v>4.5804856768939946</v>
      </c>
      <c r="N33" s="165">
        <f>IFERROR('APPENDIX 16'!N33/NEPI!N33*100,"0.00")</f>
        <v>14.656476704038484</v>
      </c>
      <c r="O33" s="165" t="str">
        <f>IFERROR('APPENDIX 16'!O33/NEPI!O33*100,"0.00")</f>
        <v>0.00</v>
      </c>
      <c r="P33" s="165">
        <f>IFERROR('APPENDIX 16'!P33/NEPI!P33*100,"0.00")</f>
        <v>31.412253374870197</v>
      </c>
      <c r="Q33" s="193">
        <f>IFERROR('APPENDIX 16'!Q33/NEPI!Q33*100,"0.00")</f>
        <v>54.939238848327555</v>
      </c>
    </row>
    <row r="34" spans="2:17" ht="27" customHeight="1" x14ac:dyDescent="0.3">
      <c r="B34" s="11" t="s">
        <v>142</v>
      </c>
      <c r="C34" s="165" t="str">
        <f>IFERROR('APPENDIX 16'!C34/NEPI!C34*100,"0.00")</f>
        <v>0.00</v>
      </c>
      <c r="D34" s="165">
        <f>IFERROR('APPENDIX 16'!D34/NEPI!D34*100,"0.00")</f>
        <v>2.6025236593059939</v>
      </c>
      <c r="E34" s="165">
        <f>IFERROR('APPENDIX 16'!E34/NEPI!E34*100,"0.00")</f>
        <v>90.719635297948557</v>
      </c>
      <c r="F34" s="165">
        <f>IFERROR('APPENDIX 16'!F34/NEPI!F34*100,"0.00")</f>
        <v>194.11486646182937</v>
      </c>
      <c r="G34" s="165">
        <f>IFERROR('APPENDIX 16'!G34/NEPI!G34*100,"0.00")</f>
        <v>0.42001211197718263</v>
      </c>
      <c r="H34" s="165">
        <f>IFERROR('APPENDIX 16'!H34/NEPI!H34*100,"0.00")</f>
        <v>18.344042592252617</v>
      </c>
      <c r="I34" s="165">
        <f>IFERROR('APPENDIX 16'!I34/NEPI!I34*100,"0.00")</f>
        <v>88.764651980698844</v>
      </c>
      <c r="J34" s="165">
        <f>IFERROR('APPENDIX 16'!J34/NEPI!J34*100,"0.00")</f>
        <v>51.46844829113364</v>
      </c>
      <c r="K34" s="165" t="str">
        <f>IFERROR('APPENDIX 16'!K34/NEPI!K34*100,"0.00")</f>
        <v>0.00</v>
      </c>
      <c r="L34" s="165">
        <f>IFERROR('APPENDIX 16'!L34/NEPI!L34*100,"0.00")</f>
        <v>10.044823162329537</v>
      </c>
      <c r="M34" s="165">
        <f>IFERROR('APPENDIX 16'!M34/NEPI!M34*100,"0.00")</f>
        <v>73.179641204643232</v>
      </c>
      <c r="N34" s="165">
        <f>IFERROR('APPENDIX 16'!N34/NEPI!N34*100,"0.00")</f>
        <v>13.467829094315153</v>
      </c>
      <c r="O34" s="165">
        <f>IFERROR('APPENDIX 16'!O34/NEPI!O34*100,"0.00")</f>
        <v>81.118499610703751</v>
      </c>
      <c r="P34" s="165">
        <f>IFERROR('APPENDIX 16'!P34/NEPI!P34*100,"0.00")</f>
        <v>3.7438118811881185</v>
      </c>
      <c r="Q34" s="193">
        <f>IFERROR('APPENDIX 16'!Q34/NEPI!Q34*100,"0.00")</f>
        <v>72.004609457234167</v>
      </c>
    </row>
    <row r="35" spans="2:17" ht="27" customHeight="1" x14ac:dyDescent="0.3">
      <c r="B35" s="11" t="s">
        <v>143</v>
      </c>
      <c r="C35" s="165" t="str">
        <f>IFERROR('APPENDIX 16'!C35/NEPI!C35*100,"0.00")</f>
        <v>0.00</v>
      </c>
      <c r="D35" s="165">
        <f>IFERROR('APPENDIX 16'!D35/NEPI!D35*100,"0.00")</f>
        <v>14.672245467224545</v>
      </c>
      <c r="E35" s="165">
        <f>IFERROR('APPENDIX 16'!E35/NEPI!E35*100,"0.00")</f>
        <v>30.204026299735649</v>
      </c>
      <c r="F35" s="165">
        <f>IFERROR('APPENDIX 16'!F35/NEPI!F35*100,"0.00")</f>
        <v>6.1609756097560977</v>
      </c>
      <c r="G35" s="165">
        <f>IFERROR('APPENDIX 16'!G35/NEPI!G35*100,"0.00")</f>
        <v>-3.8894575230296824</v>
      </c>
      <c r="H35" s="165">
        <f>IFERROR('APPENDIX 16'!H35/NEPI!H35*100,"0.00")</f>
        <v>16.218851570964247</v>
      </c>
      <c r="I35" s="165">
        <f>IFERROR('APPENDIX 16'!I35/NEPI!I35*100,"0.00")</f>
        <v>65.129146521188304</v>
      </c>
      <c r="J35" s="165">
        <f>IFERROR('APPENDIX 16'!J35/NEPI!J35*100,"0.00")</f>
        <v>46.889407073817615</v>
      </c>
      <c r="K35" s="165" t="str">
        <f>IFERROR('APPENDIX 16'!K35/NEPI!K35*100,"0.00")</f>
        <v>0.00</v>
      </c>
      <c r="L35" s="165">
        <f>IFERROR('APPENDIX 16'!L35/NEPI!L35*100,"0.00")</f>
        <v>-48.385490163526192</v>
      </c>
      <c r="M35" s="165">
        <f>IFERROR('APPENDIX 16'!M35/NEPI!M35*100,"0.00")</f>
        <v>473.82422224027295</v>
      </c>
      <c r="N35" s="165">
        <f>IFERROR('APPENDIX 16'!N35/NEPI!N35*100,"0.00")</f>
        <v>-8.3775344768919755</v>
      </c>
      <c r="O35" s="165">
        <f>IFERROR('APPENDIX 16'!O35/NEPI!O35*100,"0.00")</f>
        <v>81.091669507436038</v>
      </c>
      <c r="P35" s="165">
        <f>IFERROR('APPENDIX 16'!P35/NEPI!P35*100,"0.00")</f>
        <v>-170.47313249598639</v>
      </c>
      <c r="Q35" s="193">
        <f>IFERROR('APPENDIX 16'!Q35/NEPI!Q35*100,"0.00")</f>
        <v>52.170823186203627</v>
      </c>
    </row>
    <row r="36" spans="2:17" ht="27" customHeight="1" x14ac:dyDescent="0.3">
      <c r="B36" s="11" t="s">
        <v>158</v>
      </c>
      <c r="C36" s="165" t="str">
        <f>IFERROR('APPENDIX 16'!C36/NEPI!C36*100,"0.00")</f>
        <v>0.00</v>
      </c>
      <c r="D36" s="165">
        <f>IFERROR('APPENDIX 16'!D36/NEPI!D36*100,"0.00")</f>
        <v>37.975528364849829</v>
      </c>
      <c r="E36" s="165">
        <f>IFERROR('APPENDIX 16'!E36/NEPI!E36*100,"0.00")</f>
        <v>29.212392368732061</v>
      </c>
      <c r="F36" s="165">
        <f>IFERROR('APPENDIX 16'!F36/NEPI!F36*100,"0.00")</f>
        <v>158.8885985541329</v>
      </c>
      <c r="G36" s="165">
        <f>IFERROR('APPENDIX 16'!G36/NEPI!G36*100,"0.00")</f>
        <v>19.752969794298938</v>
      </c>
      <c r="H36" s="165">
        <f>IFERROR('APPENDIX 16'!H36/NEPI!H36*100,"0.00")</f>
        <v>57.457336801370296</v>
      </c>
      <c r="I36" s="165">
        <f>IFERROR('APPENDIX 16'!I36/NEPI!I36*100,"0.00")</f>
        <v>62.878696029602189</v>
      </c>
      <c r="J36" s="165">
        <f>IFERROR('APPENDIX 16'!J36/NEPI!J36*100,"0.00")</f>
        <v>22.483655488174829</v>
      </c>
      <c r="K36" s="165">
        <f>IFERROR('APPENDIX 16'!K36/NEPI!K36*100,"0.00")</f>
        <v>9.2305752296084584</v>
      </c>
      <c r="L36" s="165">
        <f>IFERROR('APPENDIX 16'!L36/NEPI!L36*100,"0.00")</f>
        <v>-3.352847259180415</v>
      </c>
      <c r="M36" s="165">
        <f>IFERROR('APPENDIX 16'!M36/NEPI!M36*100,"0.00")</f>
        <v>42.998529780901492</v>
      </c>
      <c r="N36" s="165">
        <f>IFERROR('APPENDIX 16'!N36/NEPI!N36*100,"0.00")</f>
        <v>6.1454486204649141</v>
      </c>
      <c r="O36" s="165">
        <f>IFERROR('APPENDIX 16'!O36/NEPI!O36*100,"0.00")</f>
        <v>82.011479439829941</v>
      </c>
      <c r="P36" s="165">
        <f>IFERROR('APPENDIX 16'!P36/NEPI!P36*100,"0.00")</f>
        <v>69.201693377683711</v>
      </c>
      <c r="Q36" s="193">
        <f>IFERROR('APPENDIX 16'!Q36/NEPI!Q36*100,"0.00")</f>
        <v>49.682820469767094</v>
      </c>
    </row>
    <row r="37" spans="2:17" ht="27" customHeight="1" x14ac:dyDescent="0.3">
      <c r="B37" s="11" t="s">
        <v>38</v>
      </c>
      <c r="C37" s="165" t="str">
        <f>IFERROR('APPENDIX 16'!C37/NEPI!C37*100,"0.00")</f>
        <v>0.00</v>
      </c>
      <c r="D37" s="165">
        <f>IFERROR('APPENDIX 16'!D37/NEPI!D37*100,"0.00")</f>
        <v>-1.2844153366821389</v>
      </c>
      <c r="E37" s="165">
        <f>IFERROR('APPENDIX 16'!E37/NEPI!E37*100,"0.00")</f>
        <v>8.6357372531005971</v>
      </c>
      <c r="F37" s="165">
        <f>IFERROR('APPENDIX 16'!F37/NEPI!F37*100,"0.00")</f>
        <v>-6.4659833052203632</v>
      </c>
      <c r="G37" s="165">
        <f>IFERROR('APPENDIX 16'!G37/NEPI!G37*100,"0.00")</f>
        <v>151.25406409660937</v>
      </c>
      <c r="H37" s="165">
        <f>IFERROR('APPENDIX 16'!H37/NEPI!H37*100,"0.00")</f>
        <v>4.7203995690921552</v>
      </c>
      <c r="I37" s="165">
        <f>IFERROR('APPENDIX 16'!I37/NEPI!I37*100,"0.00")</f>
        <v>38.370622592025825</v>
      </c>
      <c r="J37" s="165">
        <f>IFERROR('APPENDIX 16'!J37/NEPI!J37*100,"0.00")</f>
        <v>73.154574547944833</v>
      </c>
      <c r="K37" s="165">
        <f>IFERROR('APPENDIX 16'!K37/NEPI!K37*100,"0.00")</f>
        <v>0</v>
      </c>
      <c r="L37" s="165">
        <f>IFERROR('APPENDIX 16'!L37/NEPI!L37*100,"0.00")</f>
        <v>5.418841660452399</v>
      </c>
      <c r="M37" s="165">
        <f>IFERROR('APPENDIX 16'!M37/NEPI!M37*100,"0.00")</f>
        <v>29.563505086970792</v>
      </c>
      <c r="N37" s="165">
        <f>IFERROR('APPENDIX 16'!N37/NEPI!N37*100,"0.00")</f>
        <v>40.01069566379963</v>
      </c>
      <c r="O37" s="165">
        <f>IFERROR('APPENDIX 16'!O37/NEPI!O37*100,"0.00")</f>
        <v>51.561483409238775</v>
      </c>
      <c r="P37" s="165">
        <f>IFERROR('APPENDIX 16'!P37/NEPI!P37*100,"0.00")</f>
        <v>14.014813285504141</v>
      </c>
      <c r="Q37" s="193">
        <f>IFERROR('APPENDIX 16'!Q37/NEPI!Q37*100,"0.00")</f>
        <v>40.426379002885312</v>
      </c>
    </row>
    <row r="38" spans="2:17" ht="27" customHeight="1" x14ac:dyDescent="0.3">
      <c r="B38" s="11" t="s">
        <v>39</v>
      </c>
      <c r="C38" s="165" t="str">
        <f>IFERROR('APPENDIX 16'!C38/NEPI!C38*100,"0.00")</f>
        <v>0.00</v>
      </c>
      <c r="D38" s="165">
        <f>IFERROR('APPENDIX 16'!D38/NEPI!D38*100,"0.00")</f>
        <v>42.709790209790214</v>
      </c>
      <c r="E38" s="165">
        <f>IFERROR('APPENDIX 16'!E38/NEPI!E38*100,"0.00")</f>
        <v>53.81940244344986</v>
      </c>
      <c r="F38" s="165">
        <f>IFERROR('APPENDIX 16'!F38/NEPI!F38*100,"0.00")</f>
        <v>38.63572972596053</v>
      </c>
      <c r="G38" s="165">
        <f>IFERROR('APPENDIX 16'!G38/NEPI!G38*100,"0.00")</f>
        <v>-0.25470584580977823</v>
      </c>
      <c r="H38" s="165">
        <f>IFERROR('APPENDIX 16'!H38/NEPI!H38*100,"0.00")</f>
        <v>10.660569873781272</v>
      </c>
      <c r="I38" s="165">
        <f>IFERROR('APPENDIX 16'!I38/NEPI!I38*100,"0.00")</f>
        <v>43.690565758476509</v>
      </c>
      <c r="J38" s="165">
        <f>IFERROR('APPENDIX 16'!J38/NEPI!J38*100,"0.00")</f>
        <v>17.748291113791716</v>
      </c>
      <c r="K38" s="165" t="str">
        <f>IFERROR('APPENDIX 16'!K38/NEPI!K38*100,"0.00")</f>
        <v>0.00</v>
      </c>
      <c r="L38" s="165">
        <f>IFERROR('APPENDIX 16'!L38/NEPI!L38*100,"0.00")</f>
        <v>0.79872204472843444</v>
      </c>
      <c r="M38" s="165">
        <f>IFERROR('APPENDIX 16'!M38/NEPI!M38*100,"0.00")</f>
        <v>29.87764891045699</v>
      </c>
      <c r="N38" s="165">
        <f>IFERROR('APPENDIX 16'!N38/NEPI!N38*100,"0.00")</f>
        <v>25.450670092557448</v>
      </c>
      <c r="O38" s="165">
        <f>IFERROR('APPENDIX 16'!O38/NEPI!O38*100,"0.00")</f>
        <v>59.672992003819068</v>
      </c>
      <c r="P38" s="165">
        <f>IFERROR('APPENDIX 16'!P38/NEPI!P38*100,"0.00")</f>
        <v>18.032108573320095</v>
      </c>
      <c r="Q38" s="193">
        <f>IFERROR('APPENDIX 16'!Q38/NEPI!Q38*100,"0.00")</f>
        <v>28.646958577108016</v>
      </c>
    </row>
    <row r="39" spans="2:17" ht="27" customHeight="1" x14ac:dyDescent="0.3">
      <c r="B39" s="11" t="s">
        <v>40</v>
      </c>
      <c r="C39" s="165" t="str">
        <f>IFERROR('APPENDIX 16'!C39/NEPI!C39*100,"0.00")</f>
        <v>0.00</v>
      </c>
      <c r="D39" s="165">
        <f>IFERROR('APPENDIX 16'!D39/NEPI!D39*100,"0.00")</f>
        <v>55.163498652683707</v>
      </c>
      <c r="E39" s="165">
        <f>IFERROR('APPENDIX 16'!E39/NEPI!E39*100,"0.00")</f>
        <v>137.40597783056214</v>
      </c>
      <c r="F39" s="165">
        <f>IFERROR('APPENDIX 16'!F39/NEPI!F39*100,"0.00")</f>
        <v>-13.806515610316383</v>
      </c>
      <c r="G39" s="165">
        <f>IFERROR('APPENDIX 16'!G39/NEPI!G39*100,"0.00")</f>
        <v>-164.17650474162957</v>
      </c>
      <c r="H39" s="165">
        <f>IFERROR('APPENDIX 16'!H39/NEPI!H39*100,"0.00")</f>
        <v>9.905200230120812</v>
      </c>
      <c r="I39" s="165">
        <f>IFERROR('APPENDIX 16'!I39/NEPI!I39*100,"0.00")</f>
        <v>69.574049008910166</v>
      </c>
      <c r="J39" s="165">
        <f>IFERROR('APPENDIX 16'!J39/NEPI!J39*100,"0.00")</f>
        <v>18.645940241611285</v>
      </c>
      <c r="K39" s="165" t="str">
        <f>IFERROR('APPENDIX 16'!K39/NEPI!K39*100,"0.00")</f>
        <v>0.00</v>
      </c>
      <c r="L39" s="165">
        <f>IFERROR('APPENDIX 16'!L39/NEPI!L39*100,"0.00")</f>
        <v>22.536997885835095</v>
      </c>
      <c r="M39" s="165">
        <f>IFERROR('APPENDIX 16'!M39/NEPI!M39*100,"0.00")</f>
        <v>-43.270874893131946</v>
      </c>
      <c r="N39" s="165">
        <f>IFERROR('APPENDIX 16'!N39/NEPI!N39*100,"0.00")</f>
        <v>21.203150246889866</v>
      </c>
      <c r="O39" s="165">
        <f>IFERROR('APPENDIX 16'!O39/NEPI!O39*100,"0.00")</f>
        <v>45.712740059507709</v>
      </c>
      <c r="P39" s="165">
        <f>IFERROR('APPENDIX 16'!P39/NEPI!P39*100,"0.00")</f>
        <v>116.23711340206187</v>
      </c>
      <c r="Q39" s="193">
        <f>IFERROR('APPENDIX 16'!Q39/NEPI!Q39*100,"0.00")</f>
        <v>42.454657526063208</v>
      </c>
    </row>
    <row r="40" spans="2:17" ht="27" customHeight="1" x14ac:dyDescent="0.3">
      <c r="B40" s="11" t="s">
        <v>41</v>
      </c>
      <c r="C40" s="165" t="str">
        <f>IFERROR('APPENDIX 16'!C40/NEPI!C40*100,"0.00")</f>
        <v>0.00</v>
      </c>
      <c r="D40" s="165">
        <f>IFERROR('APPENDIX 16'!D40/NEPI!D40*100,"0.00")</f>
        <v>20.645542216099194</v>
      </c>
      <c r="E40" s="165">
        <f>IFERROR('APPENDIX 16'!E40/NEPI!E40*100,"0.00")</f>
        <v>41.340782122905026</v>
      </c>
      <c r="F40" s="165">
        <f>IFERROR('APPENDIX 16'!F40/NEPI!F40*100,"0.00")</f>
        <v>5.6469128141483091</v>
      </c>
      <c r="G40" s="165">
        <f>IFERROR('APPENDIX 16'!G40/NEPI!G40*100,"0.00")</f>
        <v>21.935797665369648</v>
      </c>
      <c r="H40" s="165">
        <f>IFERROR('APPENDIX 16'!H40/NEPI!H40*100,"0.00")</f>
        <v>-32.495511669658889</v>
      </c>
      <c r="I40" s="165">
        <f>IFERROR('APPENDIX 16'!I40/NEPI!I40*100,"0.00")</f>
        <v>58.551390775642631</v>
      </c>
      <c r="J40" s="165">
        <f>IFERROR('APPENDIX 16'!J40/NEPI!J40*100,"0.00")</f>
        <v>47.618479791919746</v>
      </c>
      <c r="K40" s="165" t="str">
        <f>IFERROR('APPENDIX 16'!K40/NEPI!K40*100,"0.00")</f>
        <v>0.00</v>
      </c>
      <c r="L40" s="165">
        <f>IFERROR('APPENDIX 16'!L40/NEPI!L40*100,"0.00")</f>
        <v>9.1736247884823428</v>
      </c>
      <c r="M40" s="165">
        <f>IFERROR('APPENDIX 16'!M40/NEPI!M40*100,"0.00")</f>
        <v>2.1606387975575387</v>
      </c>
      <c r="N40" s="165">
        <f>IFERROR('APPENDIX 16'!N40/NEPI!N40*100,"0.00")</f>
        <v>-7.5624816230520437</v>
      </c>
      <c r="O40" s="165" t="str">
        <f>IFERROR('APPENDIX 16'!O40/NEPI!O40*100,"0.00")</f>
        <v>0.00</v>
      </c>
      <c r="P40" s="165">
        <f>IFERROR('APPENDIX 16'!P40/NEPI!P40*100,"0.00")</f>
        <v>4.3621467519167432</v>
      </c>
      <c r="Q40" s="193">
        <f>IFERROR('APPENDIX 16'!Q40/NEPI!Q40*100,"0.00")</f>
        <v>49.557572060803281</v>
      </c>
    </row>
    <row r="41" spans="2:17" ht="27" customHeight="1" x14ac:dyDescent="0.3">
      <c r="B41" s="11" t="s">
        <v>42</v>
      </c>
      <c r="C41" s="165">
        <f>IFERROR('APPENDIX 16'!C41/NEPI!C41*100,"0.00")</f>
        <v>-750</v>
      </c>
      <c r="D41" s="165">
        <f>IFERROR('APPENDIX 16'!D41/NEPI!D41*100,"0.00")</f>
        <v>47.634584013050571</v>
      </c>
      <c r="E41" s="165">
        <f>IFERROR('APPENDIX 16'!E41/NEPI!E41*100,"0.00")</f>
        <v>133.73952779893375</v>
      </c>
      <c r="F41" s="165">
        <f>IFERROR('APPENDIX 16'!F41/NEPI!F41*100,"0.00")</f>
        <v>180.2791878172589</v>
      </c>
      <c r="G41" s="165">
        <f>IFERROR('APPENDIX 16'!G41/NEPI!G41*100,"0.00")</f>
        <v>-16.418583671628326</v>
      </c>
      <c r="H41" s="165">
        <f>IFERROR('APPENDIX 16'!H41/NEPI!H41*100,"0.00")</f>
        <v>22.319181070649439</v>
      </c>
      <c r="I41" s="165">
        <f>IFERROR('APPENDIX 16'!I41/NEPI!I41*100,"0.00")</f>
        <v>86.705243843126851</v>
      </c>
      <c r="J41" s="165">
        <f>IFERROR('APPENDIX 16'!J41/NEPI!J41*100,"0.00")</f>
        <v>73.334595003785012</v>
      </c>
      <c r="K41" s="165">
        <f>IFERROR('APPENDIX 16'!K41/NEPI!K41*100,"0.00")</f>
        <v>0</v>
      </c>
      <c r="L41" s="165">
        <f>IFERROR('APPENDIX 16'!L41/NEPI!L41*100,"0.00")</f>
        <v>18.704587917791159</v>
      </c>
      <c r="M41" s="165">
        <f>IFERROR('APPENDIX 16'!M41/NEPI!M41*100,"0.00")</f>
        <v>10.962467484206615</v>
      </c>
      <c r="N41" s="165">
        <f>IFERROR('APPENDIX 16'!N41/NEPI!N41*100,"0.00")</f>
        <v>-261.49946638207047</v>
      </c>
      <c r="O41" s="165">
        <f>IFERROR('APPENDIX 16'!O41/NEPI!O41*100,"0.00")</f>
        <v>89.307712994147707</v>
      </c>
      <c r="P41" s="165">
        <f>IFERROR('APPENDIX 16'!P41/NEPI!P41*100,"0.00")</f>
        <v>-1.1329784636421349</v>
      </c>
      <c r="Q41" s="193">
        <f>IFERROR('APPENDIX 16'!Q41/NEPI!Q41*100,"0.00")</f>
        <v>71.797496260136995</v>
      </c>
    </row>
    <row r="42" spans="2:17" ht="27" customHeight="1" x14ac:dyDescent="0.3">
      <c r="B42" s="11" t="s">
        <v>43</v>
      </c>
      <c r="C42" s="165">
        <f>IFERROR('APPENDIX 16'!C42/NEPI!C42*100,"0.00")</f>
        <v>435.90504451038578</v>
      </c>
      <c r="D42" s="165">
        <f>IFERROR('APPENDIX 16'!D42/NEPI!D42*100,"0.00")</f>
        <v>23.017603139135648</v>
      </c>
      <c r="E42" s="165">
        <f>IFERROR('APPENDIX 16'!E42/NEPI!E42*100,"0.00")</f>
        <v>21.293531354440642</v>
      </c>
      <c r="F42" s="165">
        <f>IFERROR('APPENDIX 16'!F42/NEPI!F42*100,"0.00")</f>
        <v>11.135518273388346</v>
      </c>
      <c r="G42" s="165">
        <f>IFERROR('APPENDIX 16'!G42/NEPI!G42*100,"0.00")</f>
        <v>12.018535838789218</v>
      </c>
      <c r="H42" s="165">
        <f>IFERROR('APPENDIX 16'!H42/NEPI!H42*100,"0.00")</f>
        <v>8.8233354002031703</v>
      </c>
      <c r="I42" s="165">
        <f>IFERROR('APPENDIX 16'!I42/NEPI!I42*100,"0.00")</f>
        <v>79.455649946502248</v>
      </c>
      <c r="J42" s="165">
        <f>IFERROR('APPENDIX 16'!J42/NEPI!J42*100,"0.00")</f>
        <v>57.800708393022745</v>
      </c>
      <c r="K42" s="165" t="str">
        <f>IFERROR('APPENDIX 16'!K42/NEPI!K42*100,"0.00")</f>
        <v>0.00</v>
      </c>
      <c r="L42" s="165">
        <f>IFERROR('APPENDIX 16'!L42/NEPI!L42*100,"0.00")</f>
        <v>-7.9841875606987021</v>
      </c>
      <c r="M42" s="165">
        <f>IFERROR('APPENDIX 16'!M42/NEPI!M42*100,"0.00")</f>
        <v>24.415167845445776</v>
      </c>
      <c r="N42" s="165">
        <f>IFERROR('APPENDIX 16'!N42/NEPI!N42*100,"0.00")</f>
        <v>6.9704732938746492</v>
      </c>
      <c r="O42" s="165">
        <f>IFERROR('APPENDIX 16'!O42/NEPI!O42*100,"0.00")</f>
        <v>76.207203520333465</v>
      </c>
      <c r="P42" s="165">
        <f>IFERROR('APPENDIX 16'!P42/NEPI!P42*100,"0.00")</f>
        <v>106.24339017013934</v>
      </c>
      <c r="Q42" s="193">
        <f>IFERROR('APPENDIX 16'!Q42/NEPI!Q42*100,"0.00")</f>
        <v>66.792146231023864</v>
      </c>
    </row>
    <row r="43" spans="2:17" ht="27" customHeight="1" x14ac:dyDescent="0.3">
      <c r="B43" s="11" t="s">
        <v>44</v>
      </c>
      <c r="C43" s="165" t="str">
        <f>IFERROR('APPENDIX 16'!C43/NEPI!C43*100,"0.00")</f>
        <v>0.00</v>
      </c>
      <c r="D43" s="165">
        <f>IFERROR('APPENDIX 16'!D43/NEPI!D43*100,"0.00")</f>
        <v>-12.505335040546308</v>
      </c>
      <c r="E43" s="165">
        <f>IFERROR('APPENDIX 16'!E43/NEPI!E43*100,"0.00")</f>
        <v>0</v>
      </c>
      <c r="F43" s="165">
        <f>IFERROR('APPENDIX 16'!F43/NEPI!F43*100,"0.00")</f>
        <v>-2.2727272727272729</v>
      </c>
      <c r="G43" s="165">
        <f>IFERROR('APPENDIX 16'!G43/NEPI!G43*100,"0.00")</f>
        <v>-104.78723404255319</v>
      </c>
      <c r="H43" s="165">
        <f>IFERROR('APPENDIX 16'!H43/NEPI!H43*100,"0.00")</f>
        <v>1136.8</v>
      </c>
      <c r="I43" s="165">
        <f>IFERROR('APPENDIX 16'!I43/NEPI!I43*100,"0.00")</f>
        <v>57.300329235696211</v>
      </c>
      <c r="J43" s="165">
        <f>IFERROR('APPENDIX 16'!J43/NEPI!J43*100,"0.00")</f>
        <v>49.27331877206079</v>
      </c>
      <c r="K43" s="165">
        <f>IFERROR('APPENDIX 16'!K43/NEPI!K43*100,"0.00")</f>
        <v>49.933447024879882</v>
      </c>
      <c r="L43" s="165">
        <f>IFERROR('APPENDIX 16'!L43/NEPI!L43*100,"0.00")</f>
        <v>-1.9607843137254901</v>
      </c>
      <c r="M43" s="165">
        <f>IFERROR('APPENDIX 16'!M43/NEPI!M43*100,"0.00")</f>
        <v>-11.76470588235294</v>
      </c>
      <c r="N43" s="165">
        <f>IFERROR('APPENDIX 16'!N43/NEPI!N43*100,"0.00")</f>
        <v>-1088</v>
      </c>
      <c r="O43" s="165" t="str">
        <f>IFERROR('APPENDIX 16'!O43/NEPI!O43*100,"0.00")</f>
        <v>0.00</v>
      </c>
      <c r="P43" s="165">
        <f>IFERROR('APPENDIX 16'!P43/NEPI!P43*100,"0.00")</f>
        <v>165.8190912880367</v>
      </c>
      <c r="Q43" s="193">
        <f>IFERROR('APPENDIX 16'!Q43/NEPI!Q43*100,"0.00")</f>
        <v>52.082000351989308</v>
      </c>
    </row>
    <row r="44" spans="2:17" ht="27" customHeight="1" x14ac:dyDescent="0.25">
      <c r="B44" s="166" t="s">
        <v>45</v>
      </c>
      <c r="C44" s="167">
        <f>IFERROR('APPENDIX 16'!C44/NEPI!C44*100,"0.00")</f>
        <v>46.913580246913575</v>
      </c>
      <c r="D44" s="167">
        <f>IFERROR('APPENDIX 16'!D44/NEPI!D44*100,"0.00")</f>
        <v>34.780902320822577</v>
      </c>
      <c r="E44" s="167">
        <f>IFERROR('APPENDIX 16'!E44/NEPI!E44*100,"0.00")</f>
        <v>40.379911689933543</v>
      </c>
      <c r="F44" s="167">
        <f>IFERROR('APPENDIX 16'!F44/NEPI!F44*100,"0.00")</f>
        <v>45.796487763945812</v>
      </c>
      <c r="G44" s="167">
        <f>IFERROR('APPENDIX 16'!G44/NEPI!G44*100,"0.00")</f>
        <v>41.355091064466592</v>
      </c>
      <c r="H44" s="167">
        <f>IFERROR('APPENDIX 16'!H44/NEPI!H44*100,"0.00")</f>
        <v>32.58241591400607</v>
      </c>
      <c r="I44" s="167">
        <f>IFERROR('APPENDIX 16'!I44/NEPI!I44*100,"0.00")</f>
        <v>68.392659813130592</v>
      </c>
      <c r="J44" s="167">
        <f>IFERROR('APPENDIX 16'!J44/NEPI!J44*100,"0.00")</f>
        <v>56.240897581714101</v>
      </c>
      <c r="K44" s="167">
        <f>IFERROR('APPENDIX 16'!K44/NEPI!K44*100,"0.00")</f>
        <v>78.259917517074399</v>
      </c>
      <c r="L44" s="167">
        <f>IFERROR('APPENDIX 16'!L44/NEPI!L44*100,"0.00")</f>
        <v>31.659265491289183</v>
      </c>
      <c r="M44" s="167">
        <f>IFERROR('APPENDIX 16'!M44/NEPI!M44*100,"0.00")</f>
        <v>48.831389730043171</v>
      </c>
      <c r="N44" s="167">
        <f>IFERROR('APPENDIX 16'!N44/NEPI!N44*100,"0.00")</f>
        <v>39.142648760860077</v>
      </c>
      <c r="O44" s="167">
        <f>IFERROR('APPENDIX 16'!O44/NEPI!O44*100,"0.00")</f>
        <v>75.708912200752906</v>
      </c>
      <c r="P44" s="167">
        <f>IFERROR('APPENDIX 16'!P44/NEPI!P44*100,"0.00")</f>
        <v>35.361220721502193</v>
      </c>
      <c r="Q44" s="167">
        <f>IFERROR('APPENDIX 16'!Q44/NEPI!Q44*100,"0.00")</f>
        <v>62.219216122162557</v>
      </c>
    </row>
    <row r="45" spans="2:17" ht="27" customHeight="1" x14ac:dyDescent="0.25">
      <c r="B45" s="261" t="s">
        <v>46</v>
      </c>
      <c r="C45" s="261"/>
      <c r="D45" s="261"/>
      <c r="E45" s="261"/>
      <c r="F45" s="261"/>
      <c r="G45" s="261"/>
      <c r="H45" s="261"/>
      <c r="I45" s="261"/>
      <c r="J45" s="261"/>
      <c r="K45" s="261"/>
      <c r="L45" s="261"/>
      <c r="M45" s="261"/>
      <c r="N45" s="261"/>
      <c r="O45" s="261"/>
      <c r="P45" s="261"/>
      <c r="Q45" s="261"/>
    </row>
    <row r="46" spans="2:17" ht="27" customHeight="1" x14ac:dyDescent="0.3">
      <c r="B46" s="11" t="s">
        <v>47</v>
      </c>
      <c r="C46" s="168">
        <f>IFERROR('APPENDIX 16'!C46/NEPI!C46*100,"0.00")</f>
        <v>4.1923774954627948</v>
      </c>
      <c r="D46" s="168">
        <f>IFERROR('APPENDIX 16'!D46/NEPI!D46*100,"0.00")</f>
        <v>17.111464655727637</v>
      </c>
      <c r="E46" s="168">
        <f>IFERROR('APPENDIX 16'!E46/NEPI!E46*100,"0.00")</f>
        <v>8.1833060556464812</v>
      </c>
      <c r="F46" s="168">
        <f>IFERROR('APPENDIX 16'!F46/NEPI!F46*100,"0.00")</f>
        <v>39.004066018921741</v>
      </c>
      <c r="G46" s="168">
        <f>IFERROR('APPENDIX 16'!G46/NEPI!G46*100,"0.00")</f>
        <v>2.0353168690359191</v>
      </c>
      <c r="H46" s="168">
        <f>IFERROR('APPENDIX 16'!H46/NEPI!H46*100,"0.00")</f>
        <v>133.44730447498009</v>
      </c>
      <c r="I46" s="168">
        <f>IFERROR('APPENDIX 16'!I46/NEPI!I46*100,"0.00")</f>
        <v>26.74581005586592</v>
      </c>
      <c r="J46" s="168">
        <f>IFERROR('APPENDIX 16'!J46/NEPI!J46*100,"0.00")</f>
        <v>84.331636869807298</v>
      </c>
      <c r="K46" s="168" t="str">
        <f>IFERROR('APPENDIX 16'!K46/NEPI!K46*100,"0.00")</f>
        <v>0.00</v>
      </c>
      <c r="L46" s="168">
        <f>IFERROR('APPENDIX 16'!L46/NEPI!L46*100,"0.00")</f>
        <v>120.07080610021788</v>
      </c>
      <c r="M46" s="168">
        <f>IFERROR('APPENDIX 16'!M46/NEPI!M46*100,"0.00")</f>
        <v>0</v>
      </c>
      <c r="N46" s="168">
        <f>IFERROR('APPENDIX 16'!N46/NEPI!N46*100,"0.00")</f>
        <v>1.9329388560157792</v>
      </c>
      <c r="O46" s="168">
        <f>IFERROR('APPENDIX 16'!O46/NEPI!O46*100,"0.00")</f>
        <v>70.739671931956266</v>
      </c>
      <c r="P46" s="168">
        <f>IFERROR('APPENDIX 16'!P46/NEPI!P46*100,"0.00")</f>
        <v>23.901564788406692</v>
      </c>
      <c r="Q46" s="194">
        <f>IFERROR('APPENDIX 16'!Q46/NEPI!Q46*100,"0.00")</f>
        <v>46.408637248299009</v>
      </c>
    </row>
    <row r="47" spans="2:17" ht="27" customHeight="1" x14ac:dyDescent="0.3">
      <c r="B47" s="11" t="s">
        <v>65</v>
      </c>
      <c r="C47" s="168">
        <f>IFERROR('APPENDIX 16'!C47/NEPI!C47*100,"0.00")</f>
        <v>484.85600794438926</v>
      </c>
      <c r="D47" s="168">
        <f>IFERROR('APPENDIX 16'!D47/NEPI!D47*100,"0.00")</f>
        <v>47.630501733150638</v>
      </c>
      <c r="E47" s="168" t="str">
        <f>IFERROR('APPENDIX 16'!E47/NEPI!E47*100,"0.00")</f>
        <v>0.00</v>
      </c>
      <c r="F47" s="168">
        <f>IFERROR('APPENDIX 16'!F47/NEPI!F47*100,"0.00")</f>
        <v>36.448205248791929</v>
      </c>
      <c r="G47" s="168">
        <f>IFERROR('APPENDIX 16'!G47/NEPI!G47*100,"0.00")</f>
        <v>21.698679471788715</v>
      </c>
      <c r="H47" s="168">
        <f>IFERROR('APPENDIX 16'!H47/NEPI!H47*100,"0.00")</f>
        <v>74.614440246800399</v>
      </c>
      <c r="I47" s="168" t="str">
        <f>IFERROR('APPENDIX 16'!I47/NEPI!I47*100,"0.00")</f>
        <v>0.00</v>
      </c>
      <c r="J47" s="168">
        <f>IFERROR('APPENDIX 16'!J47/NEPI!J47*100,"0.00")</f>
        <v>118.58000961076405</v>
      </c>
      <c r="K47" s="168" t="str">
        <f>IFERROR('APPENDIX 16'!K47/NEPI!K47*100,"0.00")</f>
        <v>0.00</v>
      </c>
      <c r="L47" s="168">
        <f>IFERROR('APPENDIX 16'!L47/NEPI!L47*100,"0.00")</f>
        <v>48.410434495018393</v>
      </c>
      <c r="M47" s="168" t="str">
        <f>IFERROR('APPENDIX 16'!M47/NEPI!M47*100,"0.00")</f>
        <v>0.00</v>
      </c>
      <c r="N47" s="168" t="str">
        <f>IFERROR('APPENDIX 16'!N47/NEPI!N47*100,"0.00")</f>
        <v>0.00</v>
      </c>
      <c r="O47" s="168">
        <f>IFERROR('APPENDIX 16'!O47/NEPI!O47*100,"0.00")</f>
        <v>86.41973127272442</v>
      </c>
      <c r="P47" s="168">
        <f>IFERROR('APPENDIX 16'!P47/NEPI!P47*100,"0.00")</f>
        <v>51.209144314850931</v>
      </c>
      <c r="Q47" s="194">
        <f>IFERROR('APPENDIX 16'!Q47/NEPI!Q47*100,"0.00")</f>
        <v>59.757451569017661</v>
      </c>
    </row>
    <row r="48" spans="2:17" ht="27" customHeight="1" x14ac:dyDescent="0.3">
      <c r="B48" s="9" t="s">
        <v>314</v>
      </c>
      <c r="C48" s="168">
        <f>IFERROR('APPENDIX 16'!C48/NEPI!C48*100,"0.00")</f>
        <v>81.893382352941174</v>
      </c>
      <c r="D48" s="168">
        <f>IFERROR('APPENDIX 16'!D48/NEPI!D48*100,"0.00")</f>
        <v>35.941913522126455</v>
      </c>
      <c r="E48" s="168">
        <f>IFERROR('APPENDIX 16'!E48/NEPI!E48*100,"0.00")</f>
        <v>25.447172536384848</v>
      </c>
      <c r="F48" s="168">
        <f>IFERROR('APPENDIX 16'!F48/NEPI!F48*100,"0.00")</f>
        <v>25.305871829469822</v>
      </c>
      <c r="G48" s="168">
        <f>IFERROR('APPENDIX 16'!G48/NEPI!G48*100,"0.00")</f>
        <v>28.181658158774862</v>
      </c>
      <c r="H48" s="168">
        <f>IFERROR('APPENDIX 16'!H48/NEPI!H48*100,"0.00")</f>
        <v>76.478318002628114</v>
      </c>
      <c r="I48" s="168">
        <f>IFERROR('APPENDIX 16'!I48/NEPI!I48*100,"0.00")</f>
        <v>40.826750608778283</v>
      </c>
      <c r="J48" s="168">
        <f>IFERROR('APPENDIX 16'!J48/NEPI!J48*100,"0.00")</f>
        <v>40.73546336384063</v>
      </c>
      <c r="K48" s="168" t="str">
        <f>IFERROR('APPENDIX 16'!K48/NEPI!K48*100,"0.00")</f>
        <v>0.00</v>
      </c>
      <c r="L48" s="168">
        <f>IFERROR('APPENDIX 16'!L48/NEPI!L48*100,"0.00")</f>
        <v>61.309393474928839</v>
      </c>
      <c r="M48" s="168">
        <f>IFERROR('APPENDIX 16'!M48/NEPI!M48*100,"0.00")</f>
        <v>59.861580659564972</v>
      </c>
      <c r="N48" s="168">
        <f>IFERROR('APPENDIX 16'!N48/NEPI!N48*100,"0.00")</f>
        <v>-542.15851602023611</v>
      </c>
      <c r="O48" s="168">
        <f>IFERROR('APPENDIX 16'!O48/NEPI!O48*100,"0.00")</f>
        <v>60.243071208323563</v>
      </c>
      <c r="P48" s="168">
        <f>IFERROR('APPENDIX 16'!P48/NEPI!P48*100,"0.00")</f>
        <v>52.01626567265334</v>
      </c>
      <c r="Q48" s="194">
        <f>IFERROR('APPENDIX 16'!Q48/NEPI!Q48*100,"0.00")</f>
        <v>40.821735529335093</v>
      </c>
    </row>
    <row r="49" spans="2:17" ht="27" customHeight="1" x14ac:dyDescent="0.3">
      <c r="B49" s="11" t="s">
        <v>48</v>
      </c>
      <c r="C49" s="168">
        <f>IFERROR('APPENDIX 16'!C49/NEPI!C49*100,"0.00")</f>
        <v>810.14703098378243</v>
      </c>
      <c r="D49" s="168">
        <f>IFERROR('APPENDIX 16'!D49/NEPI!D49*100,"0.00")</f>
        <v>60.122476711940706</v>
      </c>
      <c r="E49" s="168">
        <f>IFERROR('APPENDIX 16'!E49/NEPI!E49*100,"0.00")</f>
        <v>28.637147786083954</v>
      </c>
      <c r="F49" s="168">
        <f>IFERROR('APPENDIX 16'!F49/NEPI!F49*100,"0.00")</f>
        <v>12.598887983540052</v>
      </c>
      <c r="G49" s="168">
        <f>IFERROR('APPENDIX 16'!G49/NEPI!G49*100,"0.00")</f>
        <v>42.560353858689325</v>
      </c>
      <c r="H49" s="168">
        <f>IFERROR('APPENDIX 16'!H49/NEPI!H49*100,"0.00")</f>
        <v>73.581854080958905</v>
      </c>
      <c r="I49" s="168">
        <f>IFERROR('APPENDIX 16'!I49/NEPI!I49*100,"0.00")</f>
        <v>6.5997993981945839</v>
      </c>
      <c r="J49" s="168">
        <f>IFERROR('APPENDIX 16'!J49/NEPI!J49*100,"0.00")</f>
        <v>152.48925331049932</v>
      </c>
      <c r="K49" s="168" t="str">
        <f>IFERROR('APPENDIX 16'!K49/NEPI!K49*100,"0.00")</f>
        <v>0.00</v>
      </c>
      <c r="L49" s="168">
        <f>IFERROR('APPENDIX 16'!L49/NEPI!L49*100,"0.00")</f>
        <v>39.541091231063263</v>
      </c>
      <c r="M49" s="168">
        <f>IFERROR('APPENDIX 16'!M49/NEPI!M49*100,"0.00")</f>
        <v>-1.2743532045377699</v>
      </c>
      <c r="N49" s="168">
        <f>IFERROR('APPENDIX 16'!N49/NEPI!N49*100,"0.00")</f>
        <v>-2505.9071729957809</v>
      </c>
      <c r="O49" s="168">
        <f>IFERROR('APPENDIX 16'!O49/NEPI!O49*100,"0.00")</f>
        <v>69.267722729995924</v>
      </c>
      <c r="P49" s="168">
        <f>IFERROR('APPENDIX 16'!P49/NEPI!P49*100,"0.00")</f>
        <v>259.7723046490994</v>
      </c>
      <c r="Q49" s="194">
        <f>IFERROR('APPENDIX 16'!Q49/NEPI!Q49*100,"0.00")</f>
        <v>69.471065747695704</v>
      </c>
    </row>
    <row r="50" spans="2:17" ht="27" customHeight="1" x14ac:dyDescent="0.25">
      <c r="B50" s="166" t="s">
        <v>45</v>
      </c>
      <c r="C50" s="167">
        <f>IFERROR('APPENDIX 16'!C50/NEPI!C50*100,"0.00")</f>
        <v>522.3804699372638</v>
      </c>
      <c r="D50" s="167">
        <f>IFERROR('APPENDIX 16'!D50/NEPI!D50*100,"0.00")</f>
        <v>50.076217908894705</v>
      </c>
      <c r="E50" s="167">
        <f>IFERROR('APPENDIX 16'!E50/NEPI!E50*100,"0.00")</f>
        <v>27.462819205938473</v>
      </c>
      <c r="F50" s="167">
        <f>IFERROR('APPENDIX 16'!F50/NEPI!F50*100,"0.00")</f>
        <v>20.349125126061409</v>
      </c>
      <c r="G50" s="167">
        <f>IFERROR('APPENDIX 16'!G50/NEPI!G50*100,"0.00")</f>
        <v>36.76521187800342</v>
      </c>
      <c r="H50" s="167">
        <f>IFERROR('APPENDIX 16'!H50/NEPI!H50*100,"0.00")</f>
        <v>77.017232237236158</v>
      </c>
      <c r="I50" s="167">
        <f>IFERROR('APPENDIX 16'!I50/NEPI!I50*100,"0.00")</f>
        <v>20.609343890355142</v>
      </c>
      <c r="J50" s="167">
        <f>IFERROR('APPENDIX 16'!J50/NEPI!J50*100,"0.00")</f>
        <v>139.73969880858311</v>
      </c>
      <c r="K50" s="167" t="str">
        <f>IFERROR('APPENDIX 16'!K50/NEPI!K50*100,"0.00")</f>
        <v>0.00</v>
      </c>
      <c r="L50" s="167">
        <f>IFERROR('APPENDIX 16'!L50/NEPI!L50*100,"0.00")</f>
        <v>41.92972931047855</v>
      </c>
      <c r="M50" s="167">
        <f>IFERROR('APPENDIX 16'!M50/NEPI!M50*100,"0.00")</f>
        <v>3.8450958135808242</v>
      </c>
      <c r="N50" s="167">
        <f>IFERROR('APPENDIX 16'!N50/NEPI!N50*100,"0.00")</f>
        <v>1274.8608837970539</v>
      </c>
      <c r="O50" s="167">
        <f>IFERROR('APPENDIX 16'!O50/NEPI!O50*100,"0.00")</f>
        <v>71.096518085875388</v>
      </c>
      <c r="P50" s="167">
        <f>IFERROR('APPENDIX 16'!P50/NEPI!P50*100,"0.00")</f>
        <v>165.54512446303016</v>
      </c>
      <c r="Q50" s="167">
        <f>IFERROR('APPENDIX 16'!Q50/NEPI!Q50*100,"0.00")</f>
        <v>65.090983397251605</v>
      </c>
    </row>
  </sheetData>
  <sheetProtection algorithmName="SHA-512" hashValue="boOxLbA8HtHOC+qRVNSQnckgdpp+V0ZVRQw2veXwYSJx4QnKqQzlqSZLuAqRgHb9RQiQC6TGDEetA/y/u6bcvw==" saltValue="Rf+SjM3SrPOMycfDggU16A==" spinCount="100000" sheet="1" objects="1" scenarios="1"/>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A2D668"/>
    <pageSetUpPr fitToPage="1"/>
  </sheetPr>
  <dimension ref="B3:S51"/>
  <sheetViews>
    <sheetView showGridLines="0" topLeftCell="C34" zoomScale="80" zoomScaleNormal="80" workbookViewId="0">
      <selection activeCell="G57" sqref="G57"/>
    </sheetView>
  </sheetViews>
  <sheetFormatPr defaultColWidth="9.140625" defaultRowHeight="15" x14ac:dyDescent="0.25"/>
  <cols>
    <col min="1" max="1" width="12.42578125" style="6" customWidth="1"/>
    <col min="2" max="2" width="51.28515625" style="6" customWidth="1"/>
    <col min="3" max="17" width="21.5703125" style="6" customWidth="1"/>
    <col min="18" max="19" width="6.140625" style="6" bestFit="1" customWidth="1"/>
    <col min="20" max="20" width="13.5703125" style="6" customWidth="1"/>
    <col min="21" max="16384" width="9.140625" style="6"/>
  </cols>
  <sheetData>
    <row r="3" spans="2:18" ht="5.25" customHeight="1" x14ac:dyDescent="0.25"/>
    <row r="4" spans="2:18" ht="22.5" customHeight="1" x14ac:dyDescent="0.25">
      <c r="B4" s="257" t="s">
        <v>275</v>
      </c>
      <c r="C4" s="257"/>
      <c r="D4" s="257"/>
      <c r="E4" s="257"/>
      <c r="F4" s="257"/>
      <c r="G4" s="257"/>
      <c r="H4" s="257"/>
      <c r="I4" s="257"/>
      <c r="J4" s="257"/>
      <c r="K4" s="257"/>
      <c r="L4" s="257"/>
      <c r="M4" s="257"/>
      <c r="N4" s="257"/>
      <c r="O4" s="257"/>
      <c r="P4" s="257"/>
      <c r="Q4" s="257"/>
      <c r="R4" s="159"/>
    </row>
    <row r="5" spans="2:18" ht="30" x14ac:dyDescent="0.25">
      <c r="B5" s="74" t="s">
        <v>0</v>
      </c>
      <c r="C5" s="77" t="s">
        <v>202</v>
      </c>
      <c r="D5" s="77" t="s">
        <v>203</v>
      </c>
      <c r="E5" s="77" t="s">
        <v>204</v>
      </c>
      <c r="F5" s="77" t="s">
        <v>205</v>
      </c>
      <c r="G5" s="77" t="s">
        <v>206</v>
      </c>
      <c r="H5" s="77" t="s">
        <v>207</v>
      </c>
      <c r="I5" s="77" t="s">
        <v>208</v>
      </c>
      <c r="J5" s="77" t="s">
        <v>209</v>
      </c>
      <c r="K5" s="77" t="s">
        <v>210</v>
      </c>
      <c r="L5" s="77" t="s">
        <v>211</v>
      </c>
      <c r="M5" s="77" t="s">
        <v>212</v>
      </c>
      <c r="N5" s="77" t="s">
        <v>213</v>
      </c>
      <c r="O5" s="77" t="s">
        <v>214</v>
      </c>
      <c r="P5" s="77" t="s">
        <v>215</v>
      </c>
      <c r="Q5" s="77" t="s">
        <v>216</v>
      </c>
      <c r="R5" s="169"/>
    </row>
    <row r="6" spans="2:18" ht="30" customHeight="1" x14ac:dyDescent="0.25">
      <c r="B6" s="258" t="s">
        <v>16</v>
      </c>
      <c r="C6" s="258"/>
      <c r="D6" s="258"/>
      <c r="E6" s="258"/>
      <c r="F6" s="258"/>
      <c r="G6" s="258"/>
      <c r="H6" s="258"/>
      <c r="I6" s="258"/>
      <c r="J6" s="258"/>
      <c r="K6" s="258"/>
      <c r="L6" s="258"/>
      <c r="M6" s="258"/>
      <c r="N6" s="258"/>
      <c r="O6" s="258"/>
      <c r="P6" s="258"/>
      <c r="Q6" s="258"/>
      <c r="R6" s="169"/>
    </row>
    <row r="7" spans="2:18" ht="30" customHeight="1" x14ac:dyDescent="0.25">
      <c r="B7" s="154" t="s">
        <v>17</v>
      </c>
      <c r="C7" s="81">
        <v>0</v>
      </c>
      <c r="D7" s="81">
        <v>0</v>
      </c>
      <c r="E7" s="81">
        <v>-241</v>
      </c>
      <c r="F7" s="81">
        <v>102</v>
      </c>
      <c r="G7" s="81">
        <v>1735</v>
      </c>
      <c r="H7" s="81">
        <v>942</v>
      </c>
      <c r="I7" s="81">
        <v>0</v>
      </c>
      <c r="J7" s="81">
        <v>0</v>
      </c>
      <c r="K7" s="81">
        <v>0</v>
      </c>
      <c r="L7" s="81">
        <v>5549</v>
      </c>
      <c r="M7" s="81">
        <v>425</v>
      </c>
      <c r="N7" s="81">
        <v>14669</v>
      </c>
      <c r="O7" s="81">
        <v>-626660</v>
      </c>
      <c r="P7" s="81">
        <v>10648</v>
      </c>
      <c r="Q7" s="158">
        <v>-592832</v>
      </c>
      <c r="R7" s="170"/>
    </row>
    <row r="8" spans="2:18" ht="30" customHeight="1" x14ac:dyDescent="0.25">
      <c r="B8" s="154" t="s">
        <v>18</v>
      </c>
      <c r="C8" s="81">
        <v>0</v>
      </c>
      <c r="D8" s="81">
        <v>13258</v>
      </c>
      <c r="E8" s="81">
        <v>3668</v>
      </c>
      <c r="F8" s="81">
        <v>-95726</v>
      </c>
      <c r="G8" s="81">
        <v>-26419</v>
      </c>
      <c r="H8" s="81">
        <v>10313</v>
      </c>
      <c r="I8" s="81">
        <v>319123</v>
      </c>
      <c r="J8" s="81">
        <v>434573</v>
      </c>
      <c r="K8" s="81">
        <v>-724638</v>
      </c>
      <c r="L8" s="81">
        <v>-77548</v>
      </c>
      <c r="M8" s="81">
        <v>-11879</v>
      </c>
      <c r="N8" s="81">
        <v>35355</v>
      </c>
      <c r="O8" s="81">
        <v>0</v>
      </c>
      <c r="P8" s="81">
        <v>23416</v>
      </c>
      <c r="Q8" s="158">
        <v>-96504</v>
      </c>
      <c r="R8" s="170"/>
    </row>
    <row r="9" spans="2:18" ht="30" customHeight="1" x14ac:dyDescent="0.25">
      <c r="B9" s="154" t="s">
        <v>19</v>
      </c>
      <c r="C9" s="81">
        <v>-1410</v>
      </c>
      <c r="D9" s="81">
        <v>4899</v>
      </c>
      <c r="E9" s="81">
        <v>28359</v>
      </c>
      <c r="F9" s="81">
        <v>31756</v>
      </c>
      <c r="G9" s="81">
        <v>-41713</v>
      </c>
      <c r="H9" s="81">
        <v>13204</v>
      </c>
      <c r="I9" s="81">
        <v>144652</v>
      </c>
      <c r="J9" s="81">
        <v>32972</v>
      </c>
      <c r="K9" s="81">
        <v>0</v>
      </c>
      <c r="L9" s="81">
        <v>-119411</v>
      </c>
      <c r="M9" s="81">
        <v>-3802</v>
      </c>
      <c r="N9" s="81">
        <v>176799</v>
      </c>
      <c r="O9" s="81">
        <v>0</v>
      </c>
      <c r="P9" s="81">
        <v>0</v>
      </c>
      <c r="Q9" s="158">
        <v>266306</v>
      </c>
      <c r="R9" s="170"/>
    </row>
    <row r="10" spans="2:18" ht="30" customHeight="1" x14ac:dyDescent="0.25">
      <c r="B10" s="154" t="s">
        <v>145</v>
      </c>
      <c r="C10" s="81">
        <v>-12817</v>
      </c>
      <c r="D10" s="81">
        <v>-10071</v>
      </c>
      <c r="E10" s="81">
        <v>-5707</v>
      </c>
      <c r="F10" s="81">
        <v>-92592</v>
      </c>
      <c r="G10" s="81">
        <v>34184</v>
      </c>
      <c r="H10" s="81">
        <v>-43085</v>
      </c>
      <c r="I10" s="81">
        <v>-50606</v>
      </c>
      <c r="J10" s="81">
        <v>-25151</v>
      </c>
      <c r="K10" s="81">
        <v>0</v>
      </c>
      <c r="L10" s="81">
        <v>42</v>
      </c>
      <c r="M10" s="81">
        <v>-9633</v>
      </c>
      <c r="N10" s="81">
        <v>-11123</v>
      </c>
      <c r="O10" s="81">
        <v>2139</v>
      </c>
      <c r="P10" s="81">
        <v>-8223</v>
      </c>
      <c r="Q10" s="158">
        <v>-232644</v>
      </c>
      <c r="R10" s="170"/>
    </row>
    <row r="11" spans="2:18" ht="30" customHeight="1" x14ac:dyDescent="0.25">
      <c r="B11" s="154" t="s">
        <v>20</v>
      </c>
      <c r="C11" s="81">
        <v>-4461</v>
      </c>
      <c r="D11" s="81">
        <v>32396</v>
      </c>
      <c r="E11" s="81">
        <v>2472</v>
      </c>
      <c r="F11" s="81">
        <v>-106433</v>
      </c>
      <c r="G11" s="81">
        <v>3156</v>
      </c>
      <c r="H11" s="81">
        <v>74948</v>
      </c>
      <c r="I11" s="81">
        <v>-206409</v>
      </c>
      <c r="J11" s="81">
        <v>-52202</v>
      </c>
      <c r="K11" s="81">
        <v>0</v>
      </c>
      <c r="L11" s="81">
        <v>103829</v>
      </c>
      <c r="M11" s="81">
        <v>22556</v>
      </c>
      <c r="N11" s="81">
        <v>57652</v>
      </c>
      <c r="O11" s="81">
        <v>13642</v>
      </c>
      <c r="P11" s="81">
        <v>-35349</v>
      </c>
      <c r="Q11" s="158">
        <v>-94202</v>
      </c>
      <c r="R11" s="170"/>
    </row>
    <row r="12" spans="2:18" ht="30" customHeight="1" x14ac:dyDescent="0.25">
      <c r="B12" s="154" t="s">
        <v>139</v>
      </c>
      <c r="C12" s="81">
        <v>0</v>
      </c>
      <c r="D12" s="81">
        <v>15157</v>
      </c>
      <c r="E12" s="81">
        <v>13396</v>
      </c>
      <c r="F12" s="81">
        <v>-8685</v>
      </c>
      <c r="G12" s="81">
        <v>12916</v>
      </c>
      <c r="H12" s="81">
        <v>63976</v>
      </c>
      <c r="I12" s="81">
        <v>-412953</v>
      </c>
      <c r="J12" s="81">
        <v>-184630</v>
      </c>
      <c r="K12" s="81">
        <v>0</v>
      </c>
      <c r="L12" s="81">
        <v>142550</v>
      </c>
      <c r="M12" s="81">
        <v>-107733</v>
      </c>
      <c r="N12" s="81">
        <v>-7915</v>
      </c>
      <c r="O12" s="81">
        <v>-118959</v>
      </c>
      <c r="P12" s="81">
        <v>43775</v>
      </c>
      <c r="Q12" s="158">
        <v>-549105</v>
      </c>
      <c r="R12" s="170"/>
    </row>
    <row r="13" spans="2:18" ht="30" customHeight="1" x14ac:dyDescent="0.25">
      <c r="B13" s="154" t="s">
        <v>21</v>
      </c>
      <c r="C13" s="81">
        <v>0</v>
      </c>
      <c r="D13" s="81">
        <v>44074</v>
      </c>
      <c r="E13" s="81">
        <v>17961</v>
      </c>
      <c r="F13" s="81">
        <v>30395</v>
      </c>
      <c r="G13" s="81">
        <v>-32268</v>
      </c>
      <c r="H13" s="81">
        <v>-49791</v>
      </c>
      <c r="I13" s="81">
        <v>-231305</v>
      </c>
      <c r="J13" s="81">
        <v>70757</v>
      </c>
      <c r="K13" s="81">
        <v>0</v>
      </c>
      <c r="L13" s="81">
        <v>23984</v>
      </c>
      <c r="M13" s="81">
        <v>43086</v>
      </c>
      <c r="N13" s="81">
        <v>-37661</v>
      </c>
      <c r="O13" s="81">
        <v>179848</v>
      </c>
      <c r="P13" s="81">
        <v>-152451</v>
      </c>
      <c r="Q13" s="158">
        <v>-93371</v>
      </c>
      <c r="R13" s="170"/>
    </row>
    <row r="14" spans="2:18" ht="30" customHeight="1" x14ac:dyDescent="0.25">
      <c r="B14" s="154" t="s">
        <v>22</v>
      </c>
      <c r="C14" s="81">
        <v>-1714</v>
      </c>
      <c r="D14" s="81">
        <v>-2301</v>
      </c>
      <c r="E14" s="81">
        <v>6165</v>
      </c>
      <c r="F14" s="81">
        <v>-32669</v>
      </c>
      <c r="G14" s="81">
        <v>30831</v>
      </c>
      <c r="H14" s="81">
        <v>14445</v>
      </c>
      <c r="I14" s="81">
        <v>-9952</v>
      </c>
      <c r="J14" s="81">
        <v>-21920</v>
      </c>
      <c r="K14" s="81">
        <v>0</v>
      </c>
      <c r="L14" s="81">
        <v>12501</v>
      </c>
      <c r="M14" s="81">
        <v>-23632</v>
      </c>
      <c r="N14" s="81">
        <v>2958</v>
      </c>
      <c r="O14" s="81">
        <v>0</v>
      </c>
      <c r="P14" s="81">
        <v>1648</v>
      </c>
      <c r="Q14" s="158">
        <v>-23641</v>
      </c>
      <c r="R14" s="170"/>
    </row>
    <row r="15" spans="2:18" ht="30" customHeight="1" x14ac:dyDescent="0.25">
      <c r="B15" s="154" t="s">
        <v>23</v>
      </c>
      <c r="C15" s="81">
        <v>0</v>
      </c>
      <c r="D15" s="81">
        <v>0</v>
      </c>
      <c r="E15" s="81">
        <v>0</v>
      </c>
      <c r="F15" s="81">
        <v>0</v>
      </c>
      <c r="G15" s="81">
        <v>0</v>
      </c>
      <c r="H15" s="81">
        <v>0</v>
      </c>
      <c r="I15" s="81">
        <v>25205</v>
      </c>
      <c r="J15" s="81">
        <v>4458</v>
      </c>
      <c r="K15" s="81">
        <v>-335939</v>
      </c>
      <c r="L15" s="81">
        <v>0</v>
      </c>
      <c r="M15" s="81">
        <v>0</v>
      </c>
      <c r="N15" s="81">
        <v>0</v>
      </c>
      <c r="O15" s="81">
        <v>0</v>
      </c>
      <c r="P15" s="81">
        <v>0</v>
      </c>
      <c r="Q15" s="158">
        <v>-306275</v>
      </c>
      <c r="R15" s="170"/>
    </row>
    <row r="16" spans="2:18" ht="30" customHeight="1" x14ac:dyDescent="0.25">
      <c r="B16" s="154" t="s">
        <v>24</v>
      </c>
      <c r="C16" s="81">
        <v>-25719</v>
      </c>
      <c r="D16" s="81">
        <v>18330</v>
      </c>
      <c r="E16" s="81">
        <v>5168</v>
      </c>
      <c r="F16" s="81">
        <v>-9130</v>
      </c>
      <c r="G16" s="81">
        <v>-7117</v>
      </c>
      <c r="H16" s="81">
        <v>19369</v>
      </c>
      <c r="I16" s="81">
        <v>-12456</v>
      </c>
      <c r="J16" s="81">
        <v>135719</v>
      </c>
      <c r="K16" s="81">
        <v>-33629</v>
      </c>
      <c r="L16" s="81">
        <v>-32982</v>
      </c>
      <c r="M16" s="81">
        <v>1899</v>
      </c>
      <c r="N16" s="81">
        <v>24277</v>
      </c>
      <c r="O16" s="81">
        <v>0</v>
      </c>
      <c r="P16" s="81">
        <v>12894</v>
      </c>
      <c r="Q16" s="158">
        <v>96623</v>
      </c>
      <c r="R16" s="170"/>
    </row>
    <row r="17" spans="2:18" ht="30" customHeight="1" x14ac:dyDescent="0.25">
      <c r="B17" s="154" t="s">
        <v>25</v>
      </c>
      <c r="C17" s="81">
        <v>0</v>
      </c>
      <c r="D17" s="81">
        <v>30803</v>
      </c>
      <c r="E17" s="81">
        <v>6067</v>
      </c>
      <c r="F17" s="81">
        <v>8584</v>
      </c>
      <c r="G17" s="81">
        <v>13431</v>
      </c>
      <c r="H17" s="81">
        <v>12204</v>
      </c>
      <c r="I17" s="81">
        <v>-36505</v>
      </c>
      <c r="J17" s="81">
        <v>-242355</v>
      </c>
      <c r="K17" s="81">
        <v>0</v>
      </c>
      <c r="L17" s="81">
        <v>18687</v>
      </c>
      <c r="M17" s="81">
        <v>7131</v>
      </c>
      <c r="N17" s="81">
        <v>-2844</v>
      </c>
      <c r="O17" s="81">
        <v>-359914</v>
      </c>
      <c r="P17" s="81">
        <v>27386</v>
      </c>
      <c r="Q17" s="158">
        <v>-517327</v>
      </c>
      <c r="R17" s="170"/>
    </row>
    <row r="18" spans="2:18" ht="30" customHeight="1" x14ac:dyDescent="0.25">
      <c r="B18" s="154" t="s">
        <v>26</v>
      </c>
      <c r="C18" s="81">
        <v>-17179</v>
      </c>
      <c r="D18" s="81">
        <v>-16256</v>
      </c>
      <c r="E18" s="81">
        <v>2180</v>
      </c>
      <c r="F18" s="81">
        <v>36119</v>
      </c>
      <c r="G18" s="81">
        <v>31424</v>
      </c>
      <c r="H18" s="81">
        <v>83398</v>
      </c>
      <c r="I18" s="81">
        <v>15951</v>
      </c>
      <c r="J18" s="81">
        <v>155291</v>
      </c>
      <c r="K18" s="81">
        <v>-76715</v>
      </c>
      <c r="L18" s="81">
        <v>23024</v>
      </c>
      <c r="M18" s="81">
        <v>97214</v>
      </c>
      <c r="N18" s="81">
        <v>26420</v>
      </c>
      <c r="O18" s="81">
        <v>6567</v>
      </c>
      <c r="P18" s="81">
        <v>78506</v>
      </c>
      <c r="Q18" s="158">
        <v>445942</v>
      </c>
      <c r="R18" s="170"/>
    </row>
    <row r="19" spans="2:18" ht="30" customHeight="1" x14ac:dyDescent="0.25">
      <c r="B19" s="154" t="s">
        <v>27</v>
      </c>
      <c r="C19" s="81">
        <v>45088</v>
      </c>
      <c r="D19" s="81">
        <v>835</v>
      </c>
      <c r="E19" s="81">
        <v>2584</v>
      </c>
      <c r="F19" s="81">
        <v>175265</v>
      </c>
      <c r="G19" s="81">
        <v>4640</v>
      </c>
      <c r="H19" s="81">
        <v>21867</v>
      </c>
      <c r="I19" s="81">
        <v>-199471</v>
      </c>
      <c r="J19" s="81">
        <v>38249</v>
      </c>
      <c r="K19" s="81">
        <v>0</v>
      </c>
      <c r="L19" s="81">
        <v>-2788</v>
      </c>
      <c r="M19" s="81">
        <v>22390</v>
      </c>
      <c r="N19" s="81">
        <v>97752</v>
      </c>
      <c r="O19" s="81">
        <v>0</v>
      </c>
      <c r="P19" s="81">
        <v>59677</v>
      </c>
      <c r="Q19" s="158">
        <v>266088</v>
      </c>
      <c r="R19" s="170"/>
    </row>
    <row r="20" spans="2:18" ht="30" customHeight="1" x14ac:dyDescent="0.25">
      <c r="B20" s="154" t="s">
        <v>28</v>
      </c>
      <c r="C20" s="81">
        <v>-5674</v>
      </c>
      <c r="D20" s="81">
        <v>-25392</v>
      </c>
      <c r="E20" s="81">
        <v>18285</v>
      </c>
      <c r="F20" s="81">
        <v>2922</v>
      </c>
      <c r="G20" s="81">
        <v>34463</v>
      </c>
      <c r="H20" s="81">
        <v>-4176</v>
      </c>
      <c r="I20" s="81">
        <v>-135403</v>
      </c>
      <c r="J20" s="81">
        <v>-10356</v>
      </c>
      <c r="K20" s="81">
        <v>34465</v>
      </c>
      <c r="L20" s="81">
        <v>-40404</v>
      </c>
      <c r="M20" s="81">
        <v>-387</v>
      </c>
      <c r="N20" s="81">
        <v>90241</v>
      </c>
      <c r="O20" s="81">
        <v>24035</v>
      </c>
      <c r="P20" s="81">
        <v>36876</v>
      </c>
      <c r="Q20" s="158">
        <v>19494</v>
      </c>
      <c r="R20" s="170"/>
    </row>
    <row r="21" spans="2:18" ht="30" customHeight="1" x14ac:dyDescent="0.25">
      <c r="B21" s="154" t="s">
        <v>29</v>
      </c>
      <c r="C21" s="81">
        <v>-3553</v>
      </c>
      <c r="D21" s="81">
        <v>9162</v>
      </c>
      <c r="E21" s="81">
        <v>9756</v>
      </c>
      <c r="F21" s="81">
        <v>96866</v>
      </c>
      <c r="G21" s="81">
        <v>26652</v>
      </c>
      <c r="H21" s="81">
        <v>32012</v>
      </c>
      <c r="I21" s="81">
        <v>-53184</v>
      </c>
      <c r="J21" s="81">
        <v>-19901</v>
      </c>
      <c r="K21" s="81">
        <v>0</v>
      </c>
      <c r="L21" s="81">
        <v>-10217</v>
      </c>
      <c r="M21" s="81">
        <v>17776</v>
      </c>
      <c r="N21" s="81">
        <v>90798</v>
      </c>
      <c r="O21" s="81">
        <v>-95208</v>
      </c>
      <c r="P21" s="81">
        <v>1674</v>
      </c>
      <c r="Q21" s="158">
        <v>102635</v>
      </c>
      <c r="R21" s="170"/>
    </row>
    <row r="22" spans="2:18" ht="30" customHeight="1" x14ac:dyDescent="0.25">
      <c r="B22" s="154" t="s">
        <v>30</v>
      </c>
      <c r="C22" s="81">
        <v>0</v>
      </c>
      <c r="D22" s="81">
        <v>27473</v>
      </c>
      <c r="E22" s="81">
        <v>-10709</v>
      </c>
      <c r="F22" s="81">
        <v>-29167</v>
      </c>
      <c r="G22" s="81">
        <v>18739</v>
      </c>
      <c r="H22" s="81">
        <v>51316</v>
      </c>
      <c r="I22" s="81">
        <v>-13359</v>
      </c>
      <c r="J22" s="81">
        <v>-37290</v>
      </c>
      <c r="K22" s="81">
        <v>1249</v>
      </c>
      <c r="L22" s="81">
        <v>7118</v>
      </c>
      <c r="M22" s="81">
        <v>14277</v>
      </c>
      <c r="N22" s="81">
        <v>-1337</v>
      </c>
      <c r="O22" s="81">
        <v>0</v>
      </c>
      <c r="P22" s="81">
        <v>28151</v>
      </c>
      <c r="Q22" s="158">
        <v>56462</v>
      </c>
      <c r="R22" s="170"/>
    </row>
    <row r="23" spans="2:18" ht="30" customHeight="1" x14ac:dyDescent="0.25">
      <c r="B23" s="154" t="s">
        <v>31</v>
      </c>
      <c r="C23" s="81">
        <v>0</v>
      </c>
      <c r="D23" s="81">
        <v>-2085</v>
      </c>
      <c r="E23" s="81">
        <v>-2043</v>
      </c>
      <c r="F23" s="81">
        <v>-2572</v>
      </c>
      <c r="G23" s="81">
        <v>194</v>
      </c>
      <c r="H23" s="81">
        <v>-345</v>
      </c>
      <c r="I23" s="81">
        <v>2749</v>
      </c>
      <c r="J23" s="81">
        <v>-12196</v>
      </c>
      <c r="K23" s="81">
        <v>-180484</v>
      </c>
      <c r="L23" s="81">
        <v>-68</v>
      </c>
      <c r="M23" s="81">
        <v>-1851</v>
      </c>
      <c r="N23" s="81">
        <v>-105</v>
      </c>
      <c r="O23" s="81">
        <v>0</v>
      </c>
      <c r="P23" s="81">
        <v>18786</v>
      </c>
      <c r="Q23" s="158">
        <v>-180020</v>
      </c>
      <c r="R23" s="170"/>
    </row>
    <row r="24" spans="2:18" ht="30" customHeight="1" x14ac:dyDescent="0.25">
      <c r="B24" s="154" t="s">
        <v>32</v>
      </c>
      <c r="C24" s="81">
        <v>-5175</v>
      </c>
      <c r="D24" s="81">
        <v>-17587</v>
      </c>
      <c r="E24" s="81">
        <v>8024</v>
      </c>
      <c r="F24" s="81">
        <v>21758</v>
      </c>
      <c r="G24" s="81">
        <v>-28347</v>
      </c>
      <c r="H24" s="81">
        <v>30280</v>
      </c>
      <c r="I24" s="81">
        <v>-135635</v>
      </c>
      <c r="J24" s="81">
        <v>68870</v>
      </c>
      <c r="K24" s="81">
        <v>0</v>
      </c>
      <c r="L24" s="81">
        <v>106737</v>
      </c>
      <c r="M24" s="81">
        <v>-21108</v>
      </c>
      <c r="N24" s="81">
        <v>24598</v>
      </c>
      <c r="O24" s="81">
        <v>771975</v>
      </c>
      <c r="P24" s="81">
        <v>31897</v>
      </c>
      <c r="Q24" s="158">
        <v>856285</v>
      </c>
      <c r="R24" s="170"/>
    </row>
    <row r="25" spans="2:18" ht="30" customHeight="1" x14ac:dyDescent="0.25">
      <c r="B25" s="154" t="s">
        <v>33</v>
      </c>
      <c r="C25" s="81">
        <v>6</v>
      </c>
      <c r="D25" s="81">
        <v>2103</v>
      </c>
      <c r="E25" s="81">
        <v>5842</v>
      </c>
      <c r="F25" s="81">
        <v>-56033</v>
      </c>
      <c r="G25" s="81">
        <v>-6784</v>
      </c>
      <c r="H25" s="81">
        <v>70733</v>
      </c>
      <c r="I25" s="81">
        <v>58214</v>
      </c>
      <c r="J25" s="81">
        <v>-102296</v>
      </c>
      <c r="K25" s="81">
        <v>0</v>
      </c>
      <c r="L25" s="81">
        <v>1207</v>
      </c>
      <c r="M25" s="81">
        <v>34259</v>
      </c>
      <c r="N25" s="81">
        <v>-160747</v>
      </c>
      <c r="O25" s="81">
        <v>-41211</v>
      </c>
      <c r="P25" s="81">
        <v>7313</v>
      </c>
      <c r="Q25" s="158">
        <v>-187393</v>
      </c>
      <c r="R25" s="170"/>
    </row>
    <row r="26" spans="2:18" ht="30" customHeight="1" x14ac:dyDescent="0.25">
      <c r="B26" s="154" t="s">
        <v>34</v>
      </c>
      <c r="C26" s="81">
        <v>0</v>
      </c>
      <c r="D26" s="81">
        <v>-2073</v>
      </c>
      <c r="E26" s="81">
        <v>8544</v>
      </c>
      <c r="F26" s="81">
        <v>-25780</v>
      </c>
      <c r="G26" s="81">
        <v>4140</v>
      </c>
      <c r="H26" s="81">
        <v>1455</v>
      </c>
      <c r="I26" s="81">
        <v>232326</v>
      </c>
      <c r="J26" s="81">
        <v>-136937</v>
      </c>
      <c r="K26" s="81">
        <v>78427</v>
      </c>
      <c r="L26" s="81">
        <v>3885</v>
      </c>
      <c r="M26" s="81">
        <v>2051</v>
      </c>
      <c r="N26" s="81">
        <v>34690</v>
      </c>
      <c r="O26" s="81">
        <v>-30958</v>
      </c>
      <c r="P26" s="81">
        <v>53202</v>
      </c>
      <c r="Q26" s="158">
        <v>222970</v>
      </c>
      <c r="R26" s="170"/>
    </row>
    <row r="27" spans="2:18" ht="30" customHeight="1" x14ac:dyDescent="0.25">
      <c r="B27" s="154" t="s">
        <v>35</v>
      </c>
      <c r="C27" s="81">
        <v>0</v>
      </c>
      <c r="D27" s="81">
        <v>-12983</v>
      </c>
      <c r="E27" s="81">
        <v>17183</v>
      </c>
      <c r="F27" s="81">
        <v>-21777</v>
      </c>
      <c r="G27" s="81">
        <v>-55388</v>
      </c>
      <c r="H27" s="81">
        <v>-7766</v>
      </c>
      <c r="I27" s="81">
        <v>-283521</v>
      </c>
      <c r="J27" s="81">
        <v>115799</v>
      </c>
      <c r="K27" s="81">
        <v>-147235</v>
      </c>
      <c r="L27" s="81">
        <v>-6443</v>
      </c>
      <c r="M27" s="81">
        <v>-5064</v>
      </c>
      <c r="N27" s="81">
        <v>2889</v>
      </c>
      <c r="O27" s="81">
        <v>-133855</v>
      </c>
      <c r="P27" s="81">
        <v>-451</v>
      </c>
      <c r="Q27" s="158">
        <v>-538613</v>
      </c>
      <c r="R27" s="170"/>
    </row>
    <row r="28" spans="2:18" ht="30" customHeight="1" x14ac:dyDescent="0.25">
      <c r="B28" s="154" t="s">
        <v>36</v>
      </c>
      <c r="C28" s="81">
        <v>1654</v>
      </c>
      <c r="D28" s="81">
        <v>65976</v>
      </c>
      <c r="E28" s="81">
        <v>8869</v>
      </c>
      <c r="F28" s="81">
        <v>28109</v>
      </c>
      <c r="G28" s="81">
        <v>14222</v>
      </c>
      <c r="H28" s="81">
        <v>23432</v>
      </c>
      <c r="I28" s="81">
        <v>5622</v>
      </c>
      <c r="J28" s="81">
        <v>11290</v>
      </c>
      <c r="K28" s="81">
        <v>0</v>
      </c>
      <c r="L28" s="81">
        <v>14357</v>
      </c>
      <c r="M28" s="81">
        <v>7179</v>
      </c>
      <c r="N28" s="81">
        <v>48300</v>
      </c>
      <c r="O28" s="81">
        <v>0</v>
      </c>
      <c r="P28" s="81">
        <v>39436</v>
      </c>
      <c r="Q28" s="158">
        <v>268447</v>
      </c>
      <c r="R28" s="170"/>
    </row>
    <row r="29" spans="2:18" ht="30" customHeight="1" x14ac:dyDescent="0.25">
      <c r="B29" s="154" t="s">
        <v>200</v>
      </c>
      <c r="C29" s="81">
        <v>0</v>
      </c>
      <c r="D29" s="81">
        <v>27295</v>
      </c>
      <c r="E29" s="81">
        <v>-85</v>
      </c>
      <c r="F29" s="81">
        <v>-14620</v>
      </c>
      <c r="G29" s="81">
        <v>16595</v>
      </c>
      <c r="H29" s="81">
        <v>-1814</v>
      </c>
      <c r="I29" s="81">
        <v>-53387</v>
      </c>
      <c r="J29" s="81">
        <v>-15954</v>
      </c>
      <c r="K29" s="81">
        <v>0</v>
      </c>
      <c r="L29" s="81">
        <v>-13527</v>
      </c>
      <c r="M29" s="81">
        <v>13154</v>
      </c>
      <c r="N29" s="81">
        <v>-2701</v>
      </c>
      <c r="O29" s="81">
        <v>-20038</v>
      </c>
      <c r="P29" s="81">
        <v>42233</v>
      </c>
      <c r="Q29" s="158">
        <v>-22848</v>
      </c>
      <c r="R29" s="170"/>
    </row>
    <row r="30" spans="2:18" ht="30" customHeight="1" x14ac:dyDescent="0.25">
      <c r="B30" s="154" t="s">
        <v>201</v>
      </c>
      <c r="C30" s="81">
        <v>-50809</v>
      </c>
      <c r="D30" s="81">
        <v>-21571</v>
      </c>
      <c r="E30" s="81">
        <v>55</v>
      </c>
      <c r="F30" s="81">
        <v>-23323</v>
      </c>
      <c r="G30" s="81">
        <v>-8503</v>
      </c>
      <c r="H30" s="81">
        <v>-475</v>
      </c>
      <c r="I30" s="81">
        <v>-22127</v>
      </c>
      <c r="J30" s="81">
        <v>-6216</v>
      </c>
      <c r="K30" s="81">
        <v>0</v>
      </c>
      <c r="L30" s="81">
        <v>-130</v>
      </c>
      <c r="M30" s="81">
        <v>1935</v>
      </c>
      <c r="N30" s="81">
        <v>5757</v>
      </c>
      <c r="O30" s="81">
        <v>0</v>
      </c>
      <c r="P30" s="81">
        <v>-11018</v>
      </c>
      <c r="Q30" s="158">
        <v>-136425</v>
      </c>
      <c r="R30" s="170"/>
    </row>
    <row r="31" spans="2:18" ht="30" customHeight="1" x14ac:dyDescent="0.25">
      <c r="B31" s="154" t="s">
        <v>37</v>
      </c>
      <c r="C31" s="81">
        <v>0</v>
      </c>
      <c r="D31" s="81">
        <v>-17768</v>
      </c>
      <c r="E31" s="81">
        <v>-47752</v>
      </c>
      <c r="F31" s="81">
        <v>-49365</v>
      </c>
      <c r="G31" s="81">
        <v>-72</v>
      </c>
      <c r="H31" s="81">
        <v>-30004</v>
      </c>
      <c r="I31" s="81">
        <v>-9514</v>
      </c>
      <c r="J31" s="81">
        <v>120458</v>
      </c>
      <c r="K31" s="81">
        <v>0</v>
      </c>
      <c r="L31" s="81">
        <v>2821</v>
      </c>
      <c r="M31" s="81">
        <v>10121</v>
      </c>
      <c r="N31" s="81">
        <v>42850</v>
      </c>
      <c r="O31" s="81">
        <v>0</v>
      </c>
      <c r="P31" s="81">
        <v>4710</v>
      </c>
      <c r="Q31" s="158">
        <v>26485</v>
      </c>
      <c r="R31" s="170"/>
    </row>
    <row r="32" spans="2:18" ht="30" customHeight="1" x14ac:dyDescent="0.25">
      <c r="B32" s="154" t="s">
        <v>141</v>
      </c>
      <c r="C32" s="81">
        <v>0</v>
      </c>
      <c r="D32" s="81">
        <v>-3246</v>
      </c>
      <c r="E32" s="81">
        <v>-1184</v>
      </c>
      <c r="F32" s="81">
        <v>-15506</v>
      </c>
      <c r="G32" s="81">
        <v>-2312</v>
      </c>
      <c r="H32" s="81">
        <v>-2846</v>
      </c>
      <c r="I32" s="81">
        <v>-63385</v>
      </c>
      <c r="J32" s="81">
        <v>64802</v>
      </c>
      <c r="K32" s="81">
        <v>0</v>
      </c>
      <c r="L32" s="81">
        <v>20525</v>
      </c>
      <c r="M32" s="81">
        <v>7458</v>
      </c>
      <c r="N32" s="81">
        <v>14611</v>
      </c>
      <c r="O32" s="81">
        <v>-28273</v>
      </c>
      <c r="P32" s="81">
        <v>-296</v>
      </c>
      <c r="Q32" s="158">
        <v>-9652</v>
      </c>
      <c r="R32" s="170"/>
    </row>
    <row r="33" spans="2:18" ht="30" customHeight="1" x14ac:dyDescent="0.25">
      <c r="B33" s="154" t="s">
        <v>219</v>
      </c>
      <c r="C33" s="81">
        <v>0</v>
      </c>
      <c r="D33" s="81">
        <v>10360</v>
      </c>
      <c r="E33" s="81">
        <v>922</v>
      </c>
      <c r="F33" s="81">
        <v>17504</v>
      </c>
      <c r="G33" s="81">
        <v>14756</v>
      </c>
      <c r="H33" s="81">
        <v>-4501</v>
      </c>
      <c r="I33" s="81">
        <v>-81205</v>
      </c>
      <c r="J33" s="81">
        <v>-38354</v>
      </c>
      <c r="K33" s="81">
        <v>0</v>
      </c>
      <c r="L33" s="81">
        <v>35714</v>
      </c>
      <c r="M33" s="81">
        <v>5959</v>
      </c>
      <c r="N33" s="81">
        <v>13242</v>
      </c>
      <c r="O33" s="81">
        <v>0</v>
      </c>
      <c r="P33" s="81">
        <v>8510</v>
      </c>
      <c r="Q33" s="158">
        <v>-17093</v>
      </c>
      <c r="R33" s="170"/>
    </row>
    <row r="34" spans="2:18" ht="30" customHeight="1" x14ac:dyDescent="0.25">
      <c r="B34" s="154" t="s">
        <v>142</v>
      </c>
      <c r="C34" s="81">
        <v>0</v>
      </c>
      <c r="D34" s="81">
        <v>-1227</v>
      </c>
      <c r="E34" s="81">
        <v>-1942</v>
      </c>
      <c r="F34" s="81">
        <v>-8369</v>
      </c>
      <c r="G34" s="81">
        <v>25236</v>
      </c>
      <c r="H34" s="81">
        <v>9906</v>
      </c>
      <c r="I34" s="81">
        <v>-169474</v>
      </c>
      <c r="J34" s="81">
        <v>-25396</v>
      </c>
      <c r="K34" s="81">
        <v>0</v>
      </c>
      <c r="L34" s="81">
        <v>22030</v>
      </c>
      <c r="M34" s="81">
        <v>-1367</v>
      </c>
      <c r="N34" s="81">
        <v>28580</v>
      </c>
      <c r="O34" s="81">
        <v>-488934</v>
      </c>
      <c r="P34" s="81">
        <v>7315</v>
      </c>
      <c r="Q34" s="158">
        <v>-603644</v>
      </c>
      <c r="R34" s="170"/>
    </row>
    <row r="35" spans="2:18" ht="30" customHeight="1" x14ac:dyDescent="0.25">
      <c r="B35" s="154" t="s">
        <v>143</v>
      </c>
      <c r="C35" s="81">
        <v>0</v>
      </c>
      <c r="D35" s="81">
        <v>-8150</v>
      </c>
      <c r="E35" s="81">
        <v>17</v>
      </c>
      <c r="F35" s="81">
        <v>35845</v>
      </c>
      <c r="G35" s="81">
        <v>4380</v>
      </c>
      <c r="H35" s="81">
        <v>-4997</v>
      </c>
      <c r="I35" s="81">
        <v>-80646</v>
      </c>
      <c r="J35" s="81">
        <v>-13835</v>
      </c>
      <c r="K35" s="81">
        <v>0</v>
      </c>
      <c r="L35" s="81">
        <v>5663</v>
      </c>
      <c r="M35" s="81">
        <v>-106976</v>
      </c>
      <c r="N35" s="81">
        <v>38189</v>
      </c>
      <c r="O35" s="81">
        <v>24521</v>
      </c>
      <c r="P35" s="81">
        <v>97803</v>
      </c>
      <c r="Q35" s="158">
        <v>-8185</v>
      </c>
      <c r="R35" s="170"/>
    </row>
    <row r="36" spans="2:18" ht="30" customHeight="1" x14ac:dyDescent="0.25">
      <c r="B36" s="154" t="s">
        <v>220</v>
      </c>
      <c r="C36" s="81">
        <v>0</v>
      </c>
      <c r="D36" s="81">
        <v>1488</v>
      </c>
      <c r="E36" s="81">
        <v>-6269</v>
      </c>
      <c r="F36" s="81">
        <v>5530</v>
      </c>
      <c r="G36" s="81">
        <v>21530</v>
      </c>
      <c r="H36" s="81">
        <v>-3860</v>
      </c>
      <c r="I36" s="81">
        <v>-105172</v>
      </c>
      <c r="J36" s="81">
        <v>51345</v>
      </c>
      <c r="K36" s="81">
        <v>24979</v>
      </c>
      <c r="L36" s="81">
        <v>3472</v>
      </c>
      <c r="M36" s="81">
        <v>5916</v>
      </c>
      <c r="N36" s="81">
        <v>16961</v>
      </c>
      <c r="O36" s="81">
        <v>-19054</v>
      </c>
      <c r="P36" s="81">
        <v>-12572</v>
      </c>
      <c r="Q36" s="158">
        <v>-15708</v>
      </c>
      <c r="R36" s="170"/>
    </row>
    <row r="37" spans="2:18" ht="30" customHeight="1" x14ac:dyDescent="0.25">
      <c r="B37" s="154" t="s">
        <v>38</v>
      </c>
      <c r="C37" s="81">
        <v>0</v>
      </c>
      <c r="D37" s="81">
        <v>5309</v>
      </c>
      <c r="E37" s="81">
        <v>888</v>
      </c>
      <c r="F37" s="81">
        <v>6235</v>
      </c>
      <c r="G37" s="81">
        <v>-6031</v>
      </c>
      <c r="H37" s="81">
        <v>5426</v>
      </c>
      <c r="I37" s="81">
        <v>40311</v>
      </c>
      <c r="J37" s="81">
        <v>-49213</v>
      </c>
      <c r="K37" s="81">
        <v>-55160</v>
      </c>
      <c r="L37" s="81">
        <v>797</v>
      </c>
      <c r="M37" s="81">
        <v>1739</v>
      </c>
      <c r="N37" s="81">
        <v>-5314</v>
      </c>
      <c r="O37" s="81">
        <v>-9228</v>
      </c>
      <c r="P37" s="81">
        <v>61828</v>
      </c>
      <c r="Q37" s="158">
        <v>-2412</v>
      </c>
      <c r="R37" s="170"/>
    </row>
    <row r="38" spans="2:18" ht="30" customHeight="1" x14ac:dyDescent="0.25">
      <c r="B38" s="154" t="s">
        <v>39</v>
      </c>
      <c r="C38" s="81">
        <v>0</v>
      </c>
      <c r="D38" s="81">
        <v>11125</v>
      </c>
      <c r="E38" s="81">
        <v>3166</v>
      </c>
      <c r="F38" s="81">
        <v>13486</v>
      </c>
      <c r="G38" s="81">
        <v>4396</v>
      </c>
      <c r="H38" s="81">
        <v>27746</v>
      </c>
      <c r="I38" s="81">
        <v>25718</v>
      </c>
      <c r="J38" s="81">
        <v>24570</v>
      </c>
      <c r="K38" s="81">
        <v>0</v>
      </c>
      <c r="L38" s="81">
        <v>3359</v>
      </c>
      <c r="M38" s="81">
        <v>18072</v>
      </c>
      <c r="N38" s="81">
        <v>31723</v>
      </c>
      <c r="O38" s="81">
        <v>869</v>
      </c>
      <c r="P38" s="81">
        <v>3993</v>
      </c>
      <c r="Q38" s="158">
        <v>168222</v>
      </c>
      <c r="R38" s="170"/>
    </row>
    <row r="39" spans="2:18" ht="30" customHeight="1" x14ac:dyDescent="0.25">
      <c r="B39" s="154" t="s">
        <v>40</v>
      </c>
      <c r="C39" s="81">
        <v>0</v>
      </c>
      <c r="D39" s="81">
        <v>16787</v>
      </c>
      <c r="E39" s="81">
        <v>-28151</v>
      </c>
      <c r="F39" s="81">
        <v>10201</v>
      </c>
      <c r="G39" s="81">
        <v>6829</v>
      </c>
      <c r="H39" s="81">
        <v>24591</v>
      </c>
      <c r="I39" s="81">
        <v>-90484</v>
      </c>
      <c r="J39" s="81">
        <v>63070</v>
      </c>
      <c r="K39" s="81">
        <v>0</v>
      </c>
      <c r="L39" s="81">
        <v>4272</v>
      </c>
      <c r="M39" s="81">
        <v>17475</v>
      </c>
      <c r="N39" s="81">
        <v>3248</v>
      </c>
      <c r="O39" s="81">
        <v>-3709</v>
      </c>
      <c r="P39" s="81">
        <v>-713</v>
      </c>
      <c r="Q39" s="158">
        <v>23415</v>
      </c>
      <c r="R39" s="170"/>
    </row>
    <row r="40" spans="2:18" ht="30" customHeight="1" x14ac:dyDescent="0.25">
      <c r="B40" s="154" t="s">
        <v>41</v>
      </c>
      <c r="C40" s="81">
        <v>0</v>
      </c>
      <c r="D40" s="81">
        <v>445</v>
      </c>
      <c r="E40" s="81">
        <v>450</v>
      </c>
      <c r="F40" s="81">
        <v>3431</v>
      </c>
      <c r="G40" s="81">
        <v>951</v>
      </c>
      <c r="H40" s="81">
        <v>1017</v>
      </c>
      <c r="I40" s="81">
        <v>-46184</v>
      </c>
      <c r="J40" s="81">
        <v>9219</v>
      </c>
      <c r="K40" s="81">
        <v>0</v>
      </c>
      <c r="L40" s="81">
        <v>24251</v>
      </c>
      <c r="M40" s="81">
        <v>685</v>
      </c>
      <c r="N40" s="81">
        <v>8406</v>
      </c>
      <c r="O40" s="81">
        <v>0</v>
      </c>
      <c r="P40" s="81">
        <v>20547</v>
      </c>
      <c r="Q40" s="158">
        <v>23218</v>
      </c>
      <c r="R40" s="170"/>
    </row>
    <row r="41" spans="2:18" ht="30" customHeight="1" x14ac:dyDescent="0.25">
      <c r="B41" s="154" t="s">
        <v>42</v>
      </c>
      <c r="C41" s="81">
        <v>-606</v>
      </c>
      <c r="D41" s="81">
        <v>-15900</v>
      </c>
      <c r="E41" s="81">
        <v>-1021</v>
      </c>
      <c r="F41" s="81">
        <v>-24340</v>
      </c>
      <c r="G41" s="81">
        <v>3988</v>
      </c>
      <c r="H41" s="81">
        <v>3736</v>
      </c>
      <c r="I41" s="81">
        <v>-44809</v>
      </c>
      <c r="J41" s="81">
        <v>-6323</v>
      </c>
      <c r="K41" s="81">
        <v>10656</v>
      </c>
      <c r="L41" s="81">
        <v>1368</v>
      </c>
      <c r="M41" s="81">
        <v>-1868</v>
      </c>
      <c r="N41" s="81">
        <v>29139</v>
      </c>
      <c r="O41" s="81">
        <v>13886</v>
      </c>
      <c r="P41" s="81">
        <v>-59516</v>
      </c>
      <c r="Q41" s="158">
        <v>-91610</v>
      </c>
      <c r="R41" s="170"/>
    </row>
    <row r="42" spans="2:18" ht="30" customHeight="1" x14ac:dyDescent="0.25">
      <c r="B42" s="154" t="s">
        <v>43</v>
      </c>
      <c r="C42" s="81">
        <v>-15627</v>
      </c>
      <c r="D42" s="81">
        <v>3239</v>
      </c>
      <c r="E42" s="81">
        <v>56504</v>
      </c>
      <c r="F42" s="81">
        <v>91075</v>
      </c>
      <c r="G42" s="81">
        <v>26547</v>
      </c>
      <c r="H42" s="81">
        <v>44040</v>
      </c>
      <c r="I42" s="81">
        <v>-372912</v>
      </c>
      <c r="J42" s="81">
        <v>-8441</v>
      </c>
      <c r="K42" s="81">
        <v>0</v>
      </c>
      <c r="L42" s="81">
        <v>30986</v>
      </c>
      <c r="M42" s="81">
        <v>58010</v>
      </c>
      <c r="N42" s="81">
        <v>110283</v>
      </c>
      <c r="O42" s="81">
        <v>-167210</v>
      </c>
      <c r="P42" s="81">
        <v>-33540</v>
      </c>
      <c r="Q42" s="158">
        <v>-177046</v>
      </c>
      <c r="R42" s="170"/>
    </row>
    <row r="43" spans="2:18" ht="30" customHeight="1" x14ac:dyDescent="0.25">
      <c r="B43" s="154" t="s">
        <v>44</v>
      </c>
      <c r="C43" s="81">
        <v>0</v>
      </c>
      <c r="D43" s="81">
        <v>2539</v>
      </c>
      <c r="E43" s="81">
        <v>3</v>
      </c>
      <c r="F43" s="81">
        <v>8</v>
      </c>
      <c r="G43" s="81">
        <v>327</v>
      </c>
      <c r="H43" s="81">
        <v>-5309</v>
      </c>
      <c r="I43" s="81">
        <v>-65734</v>
      </c>
      <c r="J43" s="81">
        <v>19956</v>
      </c>
      <c r="K43" s="81">
        <v>70226</v>
      </c>
      <c r="L43" s="81">
        <v>29</v>
      </c>
      <c r="M43" s="81">
        <v>-6</v>
      </c>
      <c r="N43" s="81">
        <v>2565</v>
      </c>
      <c r="O43" s="81">
        <v>2845</v>
      </c>
      <c r="P43" s="81">
        <v>-24019</v>
      </c>
      <c r="Q43" s="158">
        <v>3430</v>
      </c>
      <c r="R43" s="170"/>
    </row>
    <row r="44" spans="2:18" ht="30" customHeight="1" x14ac:dyDescent="0.25">
      <c r="B44" s="156" t="s">
        <v>45</v>
      </c>
      <c r="C44" s="157">
        <f>SUM(C7:C43)</f>
        <v>-97996</v>
      </c>
      <c r="D44" s="157">
        <f t="shared" ref="D44:Q44" si="0">SUM(D7:D43)</f>
        <v>186443</v>
      </c>
      <c r="E44" s="157">
        <f t="shared" si="0"/>
        <v>121424</v>
      </c>
      <c r="F44" s="157">
        <f t="shared" si="0"/>
        <v>-896</v>
      </c>
      <c r="G44" s="157">
        <f t="shared" si="0"/>
        <v>141308</v>
      </c>
      <c r="H44" s="157">
        <f t="shared" si="0"/>
        <v>481387</v>
      </c>
      <c r="I44" s="157">
        <f t="shared" si="0"/>
        <v>-2115921</v>
      </c>
      <c r="J44" s="157">
        <f t="shared" si="0"/>
        <v>412432</v>
      </c>
      <c r="K44" s="157">
        <f t="shared" si="0"/>
        <v>-1333798</v>
      </c>
      <c r="L44" s="157">
        <f t="shared" si="0"/>
        <v>315239</v>
      </c>
      <c r="M44" s="157">
        <f t="shared" si="0"/>
        <v>115461</v>
      </c>
      <c r="N44" s="157">
        <f t="shared" si="0"/>
        <v>843205</v>
      </c>
      <c r="O44" s="157">
        <f t="shared" si="0"/>
        <v>-1102884</v>
      </c>
      <c r="P44" s="157">
        <f t="shared" si="0"/>
        <v>384076</v>
      </c>
      <c r="Q44" s="157">
        <f t="shared" si="0"/>
        <v>-1650528</v>
      </c>
      <c r="R44" s="170"/>
    </row>
    <row r="45" spans="2:18" ht="30" customHeight="1" x14ac:dyDescent="0.25">
      <c r="B45" s="259" t="s">
        <v>46</v>
      </c>
      <c r="C45" s="259"/>
      <c r="D45" s="259"/>
      <c r="E45" s="259"/>
      <c r="F45" s="259"/>
      <c r="G45" s="259"/>
      <c r="H45" s="259"/>
      <c r="I45" s="259"/>
      <c r="J45" s="259"/>
      <c r="K45" s="259"/>
      <c r="L45" s="259"/>
      <c r="M45" s="259"/>
      <c r="N45" s="259"/>
      <c r="O45" s="259"/>
      <c r="P45" s="259"/>
      <c r="Q45" s="259"/>
      <c r="R45" s="171"/>
    </row>
    <row r="46" spans="2:18" ht="30" customHeight="1" x14ac:dyDescent="0.25">
      <c r="B46" s="154" t="s">
        <v>47</v>
      </c>
      <c r="C46" s="81">
        <v>9592</v>
      </c>
      <c r="D46" s="81">
        <v>41345</v>
      </c>
      <c r="E46" s="81">
        <v>-985</v>
      </c>
      <c r="F46" s="81">
        <v>27708</v>
      </c>
      <c r="G46" s="81">
        <v>17012</v>
      </c>
      <c r="H46" s="81">
        <v>-41269</v>
      </c>
      <c r="I46" s="81">
        <v>764</v>
      </c>
      <c r="J46" s="81">
        <v>-8370</v>
      </c>
      <c r="K46" s="81">
        <v>0</v>
      </c>
      <c r="L46" s="81">
        <v>-9107</v>
      </c>
      <c r="M46" s="81">
        <v>-5</v>
      </c>
      <c r="N46" s="81">
        <v>2297</v>
      </c>
      <c r="O46" s="81">
        <v>-58196</v>
      </c>
      <c r="P46" s="81">
        <v>55460</v>
      </c>
      <c r="Q46" s="158">
        <v>36246</v>
      </c>
      <c r="R46" s="170"/>
    </row>
    <row r="47" spans="2:18" ht="30" customHeight="1" x14ac:dyDescent="0.25">
      <c r="B47" s="154" t="s">
        <v>65</v>
      </c>
      <c r="C47" s="81">
        <v>-8315</v>
      </c>
      <c r="D47" s="81">
        <v>33335</v>
      </c>
      <c r="E47" s="81">
        <v>0</v>
      </c>
      <c r="F47" s="81">
        <v>285760</v>
      </c>
      <c r="G47" s="81">
        <v>2461</v>
      </c>
      <c r="H47" s="81">
        <v>-19823</v>
      </c>
      <c r="I47" s="81">
        <v>0</v>
      </c>
      <c r="J47" s="81">
        <v>-114470</v>
      </c>
      <c r="K47" s="81">
        <v>0</v>
      </c>
      <c r="L47" s="81">
        <v>897</v>
      </c>
      <c r="M47" s="81">
        <v>0</v>
      </c>
      <c r="N47" s="81">
        <v>0</v>
      </c>
      <c r="O47" s="81">
        <v>-113776</v>
      </c>
      <c r="P47" s="81">
        <v>56571</v>
      </c>
      <c r="Q47" s="158">
        <v>122639</v>
      </c>
      <c r="R47" s="170"/>
    </row>
    <row r="48" spans="2:18" ht="30" customHeight="1" x14ac:dyDescent="0.3">
      <c r="B48" s="9" t="s">
        <v>314</v>
      </c>
      <c r="C48" s="81">
        <v>-327</v>
      </c>
      <c r="D48" s="81">
        <v>6249</v>
      </c>
      <c r="E48" s="81">
        <v>1917</v>
      </c>
      <c r="F48" s="81">
        <v>14172</v>
      </c>
      <c r="G48" s="81">
        <v>1344</v>
      </c>
      <c r="H48" s="81">
        <v>-4668</v>
      </c>
      <c r="I48" s="81">
        <v>4466</v>
      </c>
      <c r="J48" s="81">
        <v>4859</v>
      </c>
      <c r="K48" s="81">
        <v>0</v>
      </c>
      <c r="L48" s="81">
        <v>-531</v>
      </c>
      <c r="M48" s="81">
        <v>-2661</v>
      </c>
      <c r="N48" s="81">
        <v>-3829</v>
      </c>
      <c r="O48" s="81">
        <v>-681</v>
      </c>
      <c r="P48" s="81">
        <v>-87</v>
      </c>
      <c r="Q48" s="158">
        <v>20223</v>
      </c>
      <c r="R48" s="170"/>
    </row>
    <row r="49" spans="2:19" ht="30" customHeight="1" x14ac:dyDescent="0.25">
      <c r="B49" s="154" t="s">
        <v>48</v>
      </c>
      <c r="C49" s="81">
        <v>-237387</v>
      </c>
      <c r="D49" s="81">
        <v>23429</v>
      </c>
      <c r="E49" s="81">
        <v>8609</v>
      </c>
      <c r="F49" s="81">
        <v>1889636</v>
      </c>
      <c r="G49" s="81">
        <v>63160</v>
      </c>
      <c r="H49" s="81">
        <v>-24191</v>
      </c>
      <c r="I49" s="81">
        <v>21098</v>
      </c>
      <c r="J49" s="81">
        <v>-651032</v>
      </c>
      <c r="K49" s="81">
        <v>0</v>
      </c>
      <c r="L49" s="81">
        <v>147099</v>
      </c>
      <c r="M49" s="81">
        <v>332384</v>
      </c>
      <c r="N49" s="81">
        <v>-37581</v>
      </c>
      <c r="O49" s="81">
        <v>85102</v>
      </c>
      <c r="P49" s="81">
        <v>-2197336</v>
      </c>
      <c r="Q49" s="158">
        <v>-577010</v>
      </c>
      <c r="R49" s="170"/>
    </row>
    <row r="50" spans="2:19" ht="30" customHeight="1" x14ac:dyDescent="0.25">
      <c r="B50" s="156" t="s">
        <v>45</v>
      </c>
      <c r="C50" s="157">
        <f>SUM(C46:C49)</f>
        <v>-236437</v>
      </c>
      <c r="D50" s="157">
        <f t="shared" ref="D50:Q50" si="1">SUM(D46:D49)</f>
        <v>104358</v>
      </c>
      <c r="E50" s="157">
        <f t="shared" si="1"/>
        <v>9541</v>
      </c>
      <c r="F50" s="157">
        <f t="shared" si="1"/>
        <v>2217276</v>
      </c>
      <c r="G50" s="157">
        <f t="shared" si="1"/>
        <v>83977</v>
      </c>
      <c r="H50" s="157">
        <f t="shared" si="1"/>
        <v>-89951</v>
      </c>
      <c r="I50" s="157">
        <f t="shared" si="1"/>
        <v>26328</v>
      </c>
      <c r="J50" s="157">
        <f t="shared" si="1"/>
        <v>-769013</v>
      </c>
      <c r="K50" s="157">
        <f t="shared" si="1"/>
        <v>0</v>
      </c>
      <c r="L50" s="157">
        <f t="shared" si="1"/>
        <v>138358</v>
      </c>
      <c r="M50" s="157">
        <f t="shared" si="1"/>
        <v>329718</v>
      </c>
      <c r="N50" s="157">
        <f t="shared" si="1"/>
        <v>-39113</v>
      </c>
      <c r="O50" s="157">
        <f t="shared" si="1"/>
        <v>-87551</v>
      </c>
      <c r="P50" s="157">
        <f t="shared" si="1"/>
        <v>-2085392</v>
      </c>
      <c r="Q50" s="157">
        <f t="shared" si="1"/>
        <v>-397902</v>
      </c>
      <c r="R50" s="170"/>
    </row>
    <row r="51" spans="2:19" ht="20.25" customHeight="1" x14ac:dyDescent="0.25">
      <c r="B51" s="260" t="s">
        <v>50</v>
      </c>
      <c r="C51" s="260"/>
      <c r="D51" s="260"/>
      <c r="E51" s="260"/>
      <c r="F51" s="260"/>
      <c r="G51" s="260"/>
      <c r="H51" s="260"/>
      <c r="I51" s="260"/>
      <c r="J51" s="260"/>
      <c r="K51" s="260"/>
      <c r="L51" s="260"/>
      <c r="M51" s="260"/>
      <c r="N51" s="260"/>
      <c r="O51" s="260"/>
      <c r="P51" s="260"/>
      <c r="Q51" s="260"/>
      <c r="R51" s="172"/>
      <c r="S51" s="7"/>
    </row>
  </sheetData>
  <sheetProtection algorithmName="SHA-512" hashValue="PzbrnvCoRTRAd+4G5hHvFNtEMxf5aKYd28rMGj1PaNyrHlCgt+559fHF/6uynzi3JIBeLlJhi3XEaBtAu2LA/g==" saltValue="2YVo7P7nenrqT4FwFYJh+Q==" spinCount="100000" sheet="1" objects="1" scenarios="1"/>
  <mergeCells count="4">
    <mergeCell ref="B4:Q4"/>
    <mergeCell ref="B6:Q6"/>
    <mergeCell ref="B45:Q45"/>
    <mergeCell ref="B51:Q51"/>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B3:T51"/>
  <sheetViews>
    <sheetView topLeftCell="A34" workbookViewId="0">
      <selection activeCell="E40" sqref="E40"/>
    </sheetView>
  </sheetViews>
  <sheetFormatPr defaultColWidth="9.140625" defaultRowHeight="15" x14ac:dyDescent="0.25"/>
  <cols>
    <col min="1" max="1" width="12.42578125" style="6" customWidth="1"/>
    <col min="2" max="2" width="51.28515625" style="6" customWidth="1"/>
    <col min="3" max="17" width="21.5703125" style="6" customWidth="1"/>
    <col min="18" max="19" width="6.140625" style="6" bestFit="1" customWidth="1"/>
    <col min="20" max="20" width="14.5703125" style="6" bestFit="1" customWidth="1"/>
    <col min="21" max="16384" width="9.140625" style="6"/>
  </cols>
  <sheetData>
    <row r="3" spans="2:18" ht="5.25" customHeight="1" x14ac:dyDescent="0.25"/>
    <row r="4" spans="2:18" ht="21" customHeight="1" x14ac:dyDescent="0.25">
      <c r="B4" s="257" t="s">
        <v>284</v>
      </c>
      <c r="C4" s="257"/>
      <c r="D4" s="257"/>
      <c r="E4" s="257"/>
      <c r="F4" s="257"/>
      <c r="G4" s="257"/>
      <c r="H4" s="257"/>
      <c r="I4" s="257"/>
      <c r="J4" s="257"/>
      <c r="K4" s="257"/>
      <c r="L4" s="257"/>
      <c r="M4" s="257"/>
      <c r="N4" s="257"/>
      <c r="O4" s="257"/>
      <c r="P4" s="257"/>
      <c r="Q4" s="257"/>
      <c r="R4" s="159"/>
    </row>
    <row r="5" spans="2:18" ht="28.5" customHeight="1" x14ac:dyDescent="0.25">
      <c r="B5" s="74" t="s">
        <v>0</v>
      </c>
      <c r="C5" s="77" t="s">
        <v>202</v>
      </c>
      <c r="D5" s="77" t="s">
        <v>203</v>
      </c>
      <c r="E5" s="77" t="s">
        <v>204</v>
      </c>
      <c r="F5" s="77" t="s">
        <v>205</v>
      </c>
      <c r="G5" s="77" t="s">
        <v>206</v>
      </c>
      <c r="H5" s="77" t="s">
        <v>207</v>
      </c>
      <c r="I5" s="77" t="s">
        <v>208</v>
      </c>
      <c r="J5" s="77" t="s">
        <v>209</v>
      </c>
      <c r="K5" s="77" t="s">
        <v>210</v>
      </c>
      <c r="L5" s="77" t="s">
        <v>211</v>
      </c>
      <c r="M5" s="77" t="s">
        <v>212</v>
      </c>
      <c r="N5" s="77" t="s">
        <v>213</v>
      </c>
      <c r="O5" s="77" t="s">
        <v>214</v>
      </c>
      <c r="P5" s="77" t="s">
        <v>215</v>
      </c>
      <c r="Q5" s="77" t="s">
        <v>216</v>
      </c>
      <c r="R5" s="169"/>
    </row>
    <row r="6" spans="2:18" ht="21" customHeight="1" x14ac:dyDescent="0.25">
      <c r="B6" s="258" t="s">
        <v>16</v>
      </c>
      <c r="C6" s="258"/>
      <c r="D6" s="258"/>
      <c r="E6" s="258"/>
      <c r="F6" s="258"/>
      <c r="G6" s="258"/>
      <c r="H6" s="258"/>
      <c r="I6" s="258"/>
      <c r="J6" s="258"/>
      <c r="K6" s="258"/>
      <c r="L6" s="258"/>
      <c r="M6" s="258"/>
      <c r="N6" s="258"/>
      <c r="O6" s="258"/>
      <c r="P6" s="258"/>
      <c r="Q6" s="258"/>
      <c r="R6" s="169"/>
    </row>
    <row r="7" spans="2:18" ht="18.75" customHeight="1" x14ac:dyDescent="0.25">
      <c r="B7" s="154" t="s">
        <v>17</v>
      </c>
      <c r="C7" s="81">
        <v>0</v>
      </c>
      <c r="D7" s="81">
        <v>190</v>
      </c>
      <c r="E7" s="81">
        <v>1405</v>
      </c>
      <c r="F7" s="81">
        <v>1477</v>
      </c>
      <c r="G7" s="81">
        <v>3946</v>
      </c>
      <c r="H7" s="81">
        <v>-1362</v>
      </c>
      <c r="I7" s="81">
        <v>0</v>
      </c>
      <c r="J7" s="81">
        <v>0</v>
      </c>
      <c r="K7" s="81">
        <v>0</v>
      </c>
      <c r="L7" s="81">
        <v>34334</v>
      </c>
      <c r="M7" s="81">
        <v>1782</v>
      </c>
      <c r="N7" s="81">
        <v>43457</v>
      </c>
      <c r="O7" s="81">
        <v>5498241</v>
      </c>
      <c r="P7" s="81">
        <v>25478</v>
      </c>
      <c r="Q7" s="158">
        <v>5608947</v>
      </c>
      <c r="R7" s="170"/>
    </row>
    <row r="8" spans="2:18" ht="21" customHeight="1" x14ac:dyDescent="0.25">
      <c r="B8" s="154" t="s">
        <v>18</v>
      </c>
      <c r="C8" s="81">
        <v>0</v>
      </c>
      <c r="D8" s="81">
        <v>147618</v>
      </c>
      <c r="E8" s="81">
        <v>3190</v>
      </c>
      <c r="F8" s="81">
        <v>365461</v>
      </c>
      <c r="G8" s="81">
        <v>20028</v>
      </c>
      <c r="H8" s="81">
        <v>13075</v>
      </c>
      <c r="I8" s="81">
        <v>771838</v>
      </c>
      <c r="J8" s="81">
        <v>595915</v>
      </c>
      <c r="K8" s="81">
        <v>0</v>
      </c>
      <c r="L8" s="81">
        <v>66113</v>
      </c>
      <c r="M8" s="81">
        <v>33522</v>
      </c>
      <c r="N8" s="81">
        <v>93801</v>
      </c>
      <c r="O8" s="81">
        <v>0</v>
      </c>
      <c r="P8" s="81">
        <v>62966</v>
      </c>
      <c r="Q8" s="158">
        <v>2173528</v>
      </c>
      <c r="R8" s="170"/>
    </row>
    <row r="9" spans="2:18" ht="21" customHeight="1" x14ac:dyDescent="0.25">
      <c r="B9" s="154" t="s">
        <v>19</v>
      </c>
      <c r="C9" s="81">
        <v>18291</v>
      </c>
      <c r="D9" s="81">
        <v>32636</v>
      </c>
      <c r="E9" s="81">
        <v>102232</v>
      </c>
      <c r="F9" s="81">
        <v>731367</v>
      </c>
      <c r="G9" s="81">
        <v>589605</v>
      </c>
      <c r="H9" s="81">
        <v>45899</v>
      </c>
      <c r="I9" s="81">
        <v>929092</v>
      </c>
      <c r="J9" s="81">
        <v>202110</v>
      </c>
      <c r="K9" s="81">
        <v>0</v>
      </c>
      <c r="L9" s="81">
        <v>245338</v>
      </c>
      <c r="M9" s="81">
        <v>324102</v>
      </c>
      <c r="N9" s="81">
        <v>340730</v>
      </c>
      <c r="O9" s="81">
        <v>0</v>
      </c>
      <c r="P9" s="81">
        <v>0</v>
      </c>
      <c r="Q9" s="158">
        <v>3561401</v>
      </c>
      <c r="R9" s="170"/>
    </row>
    <row r="10" spans="2:18" ht="21" customHeight="1" x14ac:dyDescent="0.25">
      <c r="B10" s="154" t="s">
        <v>145</v>
      </c>
      <c r="C10" s="81">
        <v>31704</v>
      </c>
      <c r="D10" s="81">
        <v>37855</v>
      </c>
      <c r="E10" s="81">
        <v>24544</v>
      </c>
      <c r="F10" s="81">
        <v>102415</v>
      </c>
      <c r="G10" s="81">
        <v>103861</v>
      </c>
      <c r="H10" s="81">
        <v>88147</v>
      </c>
      <c r="I10" s="81">
        <v>118977</v>
      </c>
      <c r="J10" s="81">
        <v>81583</v>
      </c>
      <c r="K10" s="81">
        <v>0</v>
      </c>
      <c r="L10" s="81">
        <v>3098</v>
      </c>
      <c r="M10" s="81">
        <v>18934</v>
      </c>
      <c r="N10" s="81">
        <v>54544</v>
      </c>
      <c r="O10" s="81">
        <v>3253</v>
      </c>
      <c r="P10" s="81">
        <v>34943</v>
      </c>
      <c r="Q10" s="158">
        <v>703858</v>
      </c>
      <c r="R10" s="170"/>
    </row>
    <row r="11" spans="2:18" ht="21" customHeight="1" x14ac:dyDescent="0.25">
      <c r="B11" s="154" t="s">
        <v>20</v>
      </c>
      <c r="C11" s="81">
        <v>35263</v>
      </c>
      <c r="D11" s="81">
        <v>159212</v>
      </c>
      <c r="E11" s="81">
        <v>84222</v>
      </c>
      <c r="F11" s="81">
        <v>718585</v>
      </c>
      <c r="G11" s="81">
        <v>83375</v>
      </c>
      <c r="H11" s="81">
        <v>200164</v>
      </c>
      <c r="I11" s="81">
        <v>1384567</v>
      </c>
      <c r="J11" s="81">
        <v>1511590</v>
      </c>
      <c r="K11" s="81">
        <v>0</v>
      </c>
      <c r="L11" s="81">
        <v>155111</v>
      </c>
      <c r="M11" s="81">
        <v>220180</v>
      </c>
      <c r="N11" s="81">
        <v>537233</v>
      </c>
      <c r="O11" s="81">
        <v>4037263</v>
      </c>
      <c r="P11" s="81">
        <v>265991</v>
      </c>
      <c r="Q11" s="158">
        <v>9392757</v>
      </c>
      <c r="R11" s="170"/>
    </row>
    <row r="12" spans="2:18" ht="21" customHeight="1" x14ac:dyDescent="0.25">
      <c r="B12" s="154" t="s">
        <v>139</v>
      </c>
      <c r="C12" s="81">
        <v>0</v>
      </c>
      <c r="D12" s="81">
        <v>336075</v>
      </c>
      <c r="E12" s="81">
        <v>107226</v>
      </c>
      <c r="F12" s="81">
        <v>479778</v>
      </c>
      <c r="G12" s="81">
        <v>131914</v>
      </c>
      <c r="H12" s="81">
        <v>474026</v>
      </c>
      <c r="I12" s="81">
        <v>1348105</v>
      </c>
      <c r="J12" s="81">
        <v>1216185</v>
      </c>
      <c r="K12" s="81">
        <v>0</v>
      </c>
      <c r="L12" s="81">
        <v>728205</v>
      </c>
      <c r="M12" s="81">
        <v>200108</v>
      </c>
      <c r="N12" s="81">
        <v>223698</v>
      </c>
      <c r="O12" s="81">
        <v>2039897</v>
      </c>
      <c r="P12" s="81">
        <v>763585</v>
      </c>
      <c r="Q12" s="158">
        <v>8048803</v>
      </c>
      <c r="R12" s="170"/>
    </row>
    <row r="13" spans="2:18" ht="21" customHeight="1" x14ac:dyDescent="0.25">
      <c r="B13" s="154" t="s">
        <v>21</v>
      </c>
      <c r="C13" s="81">
        <v>0</v>
      </c>
      <c r="D13" s="81">
        <v>213895</v>
      </c>
      <c r="E13" s="81">
        <v>95399</v>
      </c>
      <c r="F13" s="81">
        <v>698664</v>
      </c>
      <c r="G13" s="81">
        <v>98527</v>
      </c>
      <c r="H13" s="81">
        <v>68894</v>
      </c>
      <c r="I13" s="81">
        <v>2329735</v>
      </c>
      <c r="J13" s="81">
        <v>2410848</v>
      </c>
      <c r="K13" s="81">
        <v>0</v>
      </c>
      <c r="L13" s="81">
        <v>270552</v>
      </c>
      <c r="M13" s="81">
        <v>506022</v>
      </c>
      <c r="N13" s="81">
        <v>357046</v>
      </c>
      <c r="O13" s="81">
        <v>2862964</v>
      </c>
      <c r="P13" s="81">
        <v>177495</v>
      </c>
      <c r="Q13" s="158">
        <v>10090041</v>
      </c>
      <c r="R13" s="170"/>
    </row>
    <row r="14" spans="2:18" ht="21" customHeight="1" x14ac:dyDescent="0.25">
      <c r="B14" s="154" t="s">
        <v>22</v>
      </c>
      <c r="C14" s="81">
        <v>0</v>
      </c>
      <c r="D14" s="81">
        <v>14845</v>
      </c>
      <c r="E14" s="81">
        <v>6130</v>
      </c>
      <c r="F14" s="81">
        <v>31836</v>
      </c>
      <c r="G14" s="81">
        <v>4394</v>
      </c>
      <c r="H14" s="81">
        <v>-447</v>
      </c>
      <c r="I14" s="81">
        <v>95963</v>
      </c>
      <c r="J14" s="81">
        <v>41685</v>
      </c>
      <c r="K14" s="81">
        <v>0</v>
      </c>
      <c r="L14" s="81">
        <v>3851</v>
      </c>
      <c r="M14" s="81">
        <v>11207</v>
      </c>
      <c r="N14" s="81">
        <v>27778</v>
      </c>
      <c r="O14" s="81">
        <v>0</v>
      </c>
      <c r="P14" s="81">
        <v>-4136</v>
      </c>
      <c r="Q14" s="158">
        <v>233105</v>
      </c>
      <c r="R14" s="170"/>
    </row>
    <row r="15" spans="2:18" ht="21" customHeight="1" x14ac:dyDescent="0.25">
      <c r="B15" s="154" t="s">
        <v>23</v>
      </c>
      <c r="C15" s="81">
        <v>0</v>
      </c>
      <c r="D15" s="81">
        <v>0</v>
      </c>
      <c r="E15" s="81">
        <v>0</v>
      </c>
      <c r="F15" s="81">
        <v>0</v>
      </c>
      <c r="G15" s="81">
        <v>0</v>
      </c>
      <c r="H15" s="81">
        <v>0</v>
      </c>
      <c r="I15" s="81">
        <v>198989</v>
      </c>
      <c r="J15" s="81">
        <v>58308</v>
      </c>
      <c r="K15" s="81">
        <v>2745387</v>
      </c>
      <c r="L15" s="81">
        <v>0</v>
      </c>
      <c r="M15" s="81">
        <v>0</v>
      </c>
      <c r="N15" s="81">
        <v>0</v>
      </c>
      <c r="O15" s="81">
        <v>0</v>
      </c>
      <c r="P15" s="81">
        <v>0</v>
      </c>
      <c r="Q15" s="158">
        <v>3002685</v>
      </c>
      <c r="R15" s="170"/>
    </row>
    <row r="16" spans="2:18" ht="21" customHeight="1" x14ac:dyDescent="0.25">
      <c r="B16" s="154" t="s">
        <v>24</v>
      </c>
      <c r="C16" s="81">
        <v>181836</v>
      </c>
      <c r="D16" s="81">
        <v>76251</v>
      </c>
      <c r="E16" s="81">
        <v>29074</v>
      </c>
      <c r="F16" s="81">
        <v>130052</v>
      </c>
      <c r="G16" s="81">
        <v>16286</v>
      </c>
      <c r="H16" s="81">
        <v>68197</v>
      </c>
      <c r="I16" s="81">
        <v>708850</v>
      </c>
      <c r="J16" s="81">
        <v>638281</v>
      </c>
      <c r="K16" s="81">
        <v>92253</v>
      </c>
      <c r="L16" s="81">
        <v>7602</v>
      </c>
      <c r="M16" s="81">
        <v>89569</v>
      </c>
      <c r="N16" s="81">
        <v>187035</v>
      </c>
      <c r="O16" s="81">
        <v>0</v>
      </c>
      <c r="P16" s="81">
        <v>43323</v>
      </c>
      <c r="Q16" s="158">
        <v>2268608</v>
      </c>
      <c r="R16" s="170"/>
    </row>
    <row r="17" spans="2:18" ht="21" customHeight="1" x14ac:dyDescent="0.25">
      <c r="B17" s="154" t="s">
        <v>25</v>
      </c>
      <c r="C17" s="81">
        <v>0</v>
      </c>
      <c r="D17" s="81">
        <v>158299</v>
      </c>
      <c r="E17" s="81">
        <v>28720</v>
      </c>
      <c r="F17" s="81">
        <v>263778</v>
      </c>
      <c r="G17" s="81">
        <v>31273</v>
      </c>
      <c r="H17" s="81">
        <v>90698</v>
      </c>
      <c r="I17" s="81">
        <v>598450</v>
      </c>
      <c r="J17" s="81">
        <v>505306</v>
      </c>
      <c r="K17" s="81">
        <v>0</v>
      </c>
      <c r="L17" s="81">
        <v>122786</v>
      </c>
      <c r="M17" s="81">
        <v>130540</v>
      </c>
      <c r="N17" s="81">
        <v>99775</v>
      </c>
      <c r="O17" s="81">
        <v>1562764</v>
      </c>
      <c r="P17" s="81">
        <v>94567</v>
      </c>
      <c r="Q17" s="158">
        <v>3686957</v>
      </c>
      <c r="R17" s="170"/>
    </row>
    <row r="18" spans="2:18" ht="21" customHeight="1" x14ac:dyDescent="0.25">
      <c r="B18" s="154" t="s">
        <v>26</v>
      </c>
      <c r="C18" s="81">
        <v>127745</v>
      </c>
      <c r="D18" s="81">
        <v>318858</v>
      </c>
      <c r="E18" s="81">
        <v>101904</v>
      </c>
      <c r="F18" s="81">
        <v>1122399</v>
      </c>
      <c r="G18" s="81">
        <v>93121</v>
      </c>
      <c r="H18" s="81">
        <v>309792</v>
      </c>
      <c r="I18" s="81">
        <v>587643</v>
      </c>
      <c r="J18" s="81">
        <v>612387</v>
      </c>
      <c r="K18" s="81">
        <v>93783</v>
      </c>
      <c r="L18" s="81">
        <v>92138</v>
      </c>
      <c r="M18" s="81">
        <v>352051</v>
      </c>
      <c r="N18" s="81">
        <v>559228</v>
      </c>
      <c r="O18" s="81">
        <v>1488182</v>
      </c>
      <c r="P18" s="81">
        <v>117831</v>
      </c>
      <c r="Q18" s="158">
        <v>5977062</v>
      </c>
      <c r="R18" s="170"/>
    </row>
    <row r="19" spans="2:18" ht="21" customHeight="1" x14ac:dyDescent="0.25">
      <c r="B19" s="154" t="s">
        <v>27</v>
      </c>
      <c r="C19" s="81">
        <v>49550</v>
      </c>
      <c r="D19" s="81">
        <v>132037</v>
      </c>
      <c r="E19" s="81">
        <v>62992</v>
      </c>
      <c r="F19" s="81">
        <v>409049</v>
      </c>
      <c r="G19" s="81">
        <v>35543</v>
      </c>
      <c r="H19" s="81">
        <v>235942</v>
      </c>
      <c r="I19" s="81">
        <v>1275913</v>
      </c>
      <c r="J19" s="81">
        <v>1406014</v>
      </c>
      <c r="K19" s="81">
        <v>0</v>
      </c>
      <c r="L19" s="81">
        <v>52425</v>
      </c>
      <c r="M19" s="81">
        <v>192676</v>
      </c>
      <c r="N19" s="81">
        <v>344791</v>
      </c>
      <c r="O19" s="81">
        <v>0</v>
      </c>
      <c r="P19" s="81">
        <v>105467</v>
      </c>
      <c r="Q19" s="158">
        <v>4302397</v>
      </c>
      <c r="R19" s="170"/>
    </row>
    <row r="20" spans="2:18" ht="21" customHeight="1" x14ac:dyDescent="0.25">
      <c r="B20" s="154" t="s">
        <v>28</v>
      </c>
      <c r="C20" s="81">
        <v>66057</v>
      </c>
      <c r="D20" s="81">
        <v>223680</v>
      </c>
      <c r="E20" s="81">
        <v>169282</v>
      </c>
      <c r="F20" s="81">
        <v>483941</v>
      </c>
      <c r="G20" s="81">
        <v>215780</v>
      </c>
      <c r="H20" s="81">
        <v>113815</v>
      </c>
      <c r="I20" s="81">
        <v>827594</v>
      </c>
      <c r="J20" s="81">
        <v>597377</v>
      </c>
      <c r="K20" s="81">
        <v>54319</v>
      </c>
      <c r="L20" s="81">
        <v>230594</v>
      </c>
      <c r="M20" s="81">
        <v>110481</v>
      </c>
      <c r="N20" s="81">
        <v>326177</v>
      </c>
      <c r="O20" s="81">
        <v>1707963</v>
      </c>
      <c r="P20" s="81">
        <v>239805</v>
      </c>
      <c r="Q20" s="158">
        <v>5366863</v>
      </c>
      <c r="R20" s="170"/>
    </row>
    <row r="21" spans="2:18" ht="21" customHeight="1" x14ac:dyDescent="0.25">
      <c r="B21" s="154" t="s">
        <v>29</v>
      </c>
      <c r="C21" s="81">
        <v>1346907</v>
      </c>
      <c r="D21" s="81">
        <v>120354</v>
      </c>
      <c r="E21" s="81">
        <v>110806</v>
      </c>
      <c r="F21" s="81">
        <v>868462</v>
      </c>
      <c r="G21" s="81">
        <v>160688</v>
      </c>
      <c r="H21" s="81">
        <v>224546</v>
      </c>
      <c r="I21" s="81">
        <v>1034702</v>
      </c>
      <c r="J21" s="81">
        <v>495166</v>
      </c>
      <c r="K21" s="81">
        <v>0</v>
      </c>
      <c r="L21" s="81">
        <v>207715</v>
      </c>
      <c r="M21" s="81">
        <v>216426</v>
      </c>
      <c r="N21" s="81">
        <v>449690</v>
      </c>
      <c r="O21" s="81">
        <v>245282</v>
      </c>
      <c r="P21" s="81">
        <v>84423</v>
      </c>
      <c r="Q21" s="158">
        <v>5565167</v>
      </c>
      <c r="R21" s="170"/>
    </row>
    <row r="22" spans="2:18" ht="21" customHeight="1" x14ac:dyDescent="0.25">
      <c r="B22" s="154" t="s">
        <v>30</v>
      </c>
      <c r="C22" s="81">
        <v>0</v>
      </c>
      <c r="D22" s="81">
        <v>38766</v>
      </c>
      <c r="E22" s="81">
        <v>32049</v>
      </c>
      <c r="F22" s="81">
        <v>118123</v>
      </c>
      <c r="G22" s="81">
        <v>13001</v>
      </c>
      <c r="H22" s="81">
        <v>93918</v>
      </c>
      <c r="I22" s="81">
        <v>367790</v>
      </c>
      <c r="J22" s="81">
        <v>244923</v>
      </c>
      <c r="K22" s="81">
        <v>1249</v>
      </c>
      <c r="L22" s="81">
        <v>22649</v>
      </c>
      <c r="M22" s="81">
        <v>69285</v>
      </c>
      <c r="N22" s="81">
        <v>138678</v>
      </c>
      <c r="O22" s="81">
        <v>0</v>
      </c>
      <c r="P22" s="81">
        <v>69282</v>
      </c>
      <c r="Q22" s="158">
        <v>1209715</v>
      </c>
      <c r="R22" s="170"/>
    </row>
    <row r="23" spans="2:18" ht="21" customHeight="1" x14ac:dyDescent="0.25">
      <c r="B23" s="154" t="s">
        <v>31</v>
      </c>
      <c r="C23" s="81">
        <v>0</v>
      </c>
      <c r="D23" s="81">
        <v>0</v>
      </c>
      <c r="E23" s="81">
        <v>269</v>
      </c>
      <c r="F23" s="81">
        <v>429</v>
      </c>
      <c r="G23" s="81">
        <v>427</v>
      </c>
      <c r="H23" s="81">
        <v>385</v>
      </c>
      <c r="I23" s="81">
        <v>171234</v>
      </c>
      <c r="J23" s="81">
        <v>67496</v>
      </c>
      <c r="K23" s="81">
        <v>1289059</v>
      </c>
      <c r="L23" s="81">
        <v>262</v>
      </c>
      <c r="M23" s="81">
        <v>272</v>
      </c>
      <c r="N23" s="81">
        <v>1178</v>
      </c>
      <c r="O23" s="81">
        <v>0</v>
      </c>
      <c r="P23" s="81">
        <v>18</v>
      </c>
      <c r="Q23" s="158">
        <v>1531029</v>
      </c>
      <c r="R23" s="170"/>
    </row>
    <row r="24" spans="2:18" ht="21" customHeight="1" x14ac:dyDescent="0.25">
      <c r="B24" s="154" t="s">
        <v>32</v>
      </c>
      <c r="C24" s="81">
        <v>73609</v>
      </c>
      <c r="D24" s="81">
        <v>258547</v>
      </c>
      <c r="E24" s="81">
        <v>55595</v>
      </c>
      <c r="F24" s="81">
        <v>861276</v>
      </c>
      <c r="G24" s="81">
        <v>297618</v>
      </c>
      <c r="H24" s="81">
        <v>187774</v>
      </c>
      <c r="I24" s="81">
        <v>1236034</v>
      </c>
      <c r="J24" s="81">
        <v>677179</v>
      </c>
      <c r="K24" s="81">
        <v>0</v>
      </c>
      <c r="L24" s="81">
        <v>188636</v>
      </c>
      <c r="M24" s="81">
        <v>113761</v>
      </c>
      <c r="N24" s="81">
        <v>197456</v>
      </c>
      <c r="O24" s="81">
        <v>6712155</v>
      </c>
      <c r="P24" s="81">
        <v>101417</v>
      </c>
      <c r="Q24" s="158">
        <v>10961057</v>
      </c>
      <c r="R24" s="170"/>
    </row>
    <row r="25" spans="2:18" ht="21" customHeight="1" x14ac:dyDescent="0.25">
      <c r="B25" s="154" t="s">
        <v>33</v>
      </c>
      <c r="C25" s="81">
        <v>0</v>
      </c>
      <c r="D25" s="81">
        <v>154845</v>
      </c>
      <c r="E25" s="81">
        <v>53621</v>
      </c>
      <c r="F25" s="81">
        <v>549172</v>
      </c>
      <c r="G25" s="81">
        <v>56371</v>
      </c>
      <c r="H25" s="81">
        <v>281794</v>
      </c>
      <c r="I25" s="81">
        <v>342948</v>
      </c>
      <c r="J25" s="81">
        <v>586399</v>
      </c>
      <c r="K25" s="81">
        <v>0</v>
      </c>
      <c r="L25" s="81">
        <v>39556</v>
      </c>
      <c r="M25" s="81">
        <v>198161</v>
      </c>
      <c r="N25" s="81">
        <v>375900</v>
      </c>
      <c r="O25" s="81">
        <v>137540</v>
      </c>
      <c r="P25" s="81">
        <v>23923</v>
      </c>
      <c r="Q25" s="158">
        <v>2800230</v>
      </c>
      <c r="R25" s="170"/>
    </row>
    <row r="26" spans="2:18" ht="21" customHeight="1" x14ac:dyDescent="0.25">
      <c r="B26" s="154" t="s">
        <v>34</v>
      </c>
      <c r="C26" s="81">
        <v>0</v>
      </c>
      <c r="D26" s="81">
        <v>54145</v>
      </c>
      <c r="E26" s="81">
        <v>25243</v>
      </c>
      <c r="F26" s="81">
        <v>62398</v>
      </c>
      <c r="G26" s="81">
        <v>13704</v>
      </c>
      <c r="H26" s="81">
        <v>8614</v>
      </c>
      <c r="I26" s="81">
        <v>542867</v>
      </c>
      <c r="J26" s="81">
        <v>427794</v>
      </c>
      <c r="K26" s="81">
        <v>78427</v>
      </c>
      <c r="L26" s="81">
        <v>9887</v>
      </c>
      <c r="M26" s="81">
        <v>49604</v>
      </c>
      <c r="N26" s="81">
        <v>62779</v>
      </c>
      <c r="O26" s="81">
        <v>0</v>
      </c>
      <c r="P26" s="81">
        <v>99004</v>
      </c>
      <c r="Q26" s="158">
        <v>1434464</v>
      </c>
      <c r="R26" s="170"/>
    </row>
    <row r="27" spans="2:18" ht="21" customHeight="1" x14ac:dyDescent="0.25">
      <c r="B27" s="154" t="s">
        <v>35</v>
      </c>
      <c r="C27" s="81">
        <v>0</v>
      </c>
      <c r="D27" s="81">
        <v>12930</v>
      </c>
      <c r="E27" s="81">
        <v>36756</v>
      </c>
      <c r="F27" s="81">
        <v>57541</v>
      </c>
      <c r="G27" s="81">
        <v>238370</v>
      </c>
      <c r="H27" s="81">
        <v>37428</v>
      </c>
      <c r="I27" s="81">
        <v>744406</v>
      </c>
      <c r="J27" s="81">
        <v>766313</v>
      </c>
      <c r="K27" s="81">
        <v>123381</v>
      </c>
      <c r="L27" s="81">
        <v>27113</v>
      </c>
      <c r="M27" s="81">
        <v>22867</v>
      </c>
      <c r="N27" s="81">
        <v>47332</v>
      </c>
      <c r="O27" s="81">
        <v>2241037</v>
      </c>
      <c r="P27" s="81">
        <v>114944</v>
      </c>
      <c r="Q27" s="158">
        <v>4470419</v>
      </c>
      <c r="R27" s="170"/>
    </row>
    <row r="28" spans="2:18" ht="21" customHeight="1" x14ac:dyDescent="0.25">
      <c r="B28" s="154" t="s">
        <v>36</v>
      </c>
      <c r="C28" s="81">
        <v>12353</v>
      </c>
      <c r="D28" s="81">
        <v>403143</v>
      </c>
      <c r="E28" s="81">
        <v>68057</v>
      </c>
      <c r="F28" s="81">
        <v>796065</v>
      </c>
      <c r="G28" s="81">
        <v>49297</v>
      </c>
      <c r="H28" s="81">
        <v>173366</v>
      </c>
      <c r="I28" s="81">
        <v>370212</v>
      </c>
      <c r="J28" s="81">
        <v>349218</v>
      </c>
      <c r="K28" s="81">
        <v>0</v>
      </c>
      <c r="L28" s="81">
        <v>48015</v>
      </c>
      <c r="M28" s="81">
        <v>153762</v>
      </c>
      <c r="N28" s="81">
        <v>347241</v>
      </c>
      <c r="O28" s="81">
        <v>0</v>
      </c>
      <c r="P28" s="81">
        <v>147644</v>
      </c>
      <c r="Q28" s="158">
        <v>2918371</v>
      </c>
      <c r="R28" s="170"/>
    </row>
    <row r="29" spans="2:18" ht="21" customHeight="1" x14ac:dyDescent="0.25">
      <c r="B29" s="154" t="s">
        <v>200</v>
      </c>
      <c r="C29" s="81">
        <v>0</v>
      </c>
      <c r="D29" s="81">
        <v>66379</v>
      </c>
      <c r="E29" s="81">
        <v>12633</v>
      </c>
      <c r="F29" s="81">
        <v>37249</v>
      </c>
      <c r="G29" s="81">
        <v>5566</v>
      </c>
      <c r="H29" s="81">
        <v>33892</v>
      </c>
      <c r="I29" s="81">
        <v>344499</v>
      </c>
      <c r="J29" s="81">
        <v>285146</v>
      </c>
      <c r="K29" s="81">
        <v>0</v>
      </c>
      <c r="L29" s="81">
        <v>45449</v>
      </c>
      <c r="M29" s="81">
        <v>28084</v>
      </c>
      <c r="N29" s="81">
        <v>85794</v>
      </c>
      <c r="O29" s="81">
        <v>0</v>
      </c>
      <c r="P29" s="81">
        <v>72707</v>
      </c>
      <c r="Q29" s="158">
        <v>1017398</v>
      </c>
      <c r="R29" s="170"/>
    </row>
    <row r="30" spans="2:18" ht="21" customHeight="1" x14ac:dyDescent="0.25">
      <c r="B30" s="154" t="s">
        <v>201</v>
      </c>
      <c r="C30" s="81">
        <v>151491</v>
      </c>
      <c r="D30" s="81">
        <v>78361</v>
      </c>
      <c r="E30" s="81">
        <v>7167</v>
      </c>
      <c r="F30" s="81">
        <v>94501</v>
      </c>
      <c r="G30" s="81">
        <v>10746</v>
      </c>
      <c r="H30" s="81">
        <v>18867</v>
      </c>
      <c r="I30" s="81">
        <v>155204</v>
      </c>
      <c r="J30" s="81">
        <v>79791</v>
      </c>
      <c r="K30" s="81">
        <v>0</v>
      </c>
      <c r="L30" s="81">
        <v>7940</v>
      </c>
      <c r="M30" s="81">
        <v>12682</v>
      </c>
      <c r="N30" s="81">
        <v>19615</v>
      </c>
      <c r="O30" s="81">
        <v>0</v>
      </c>
      <c r="P30" s="81">
        <v>22379</v>
      </c>
      <c r="Q30" s="158">
        <v>658746</v>
      </c>
      <c r="R30" s="170"/>
    </row>
    <row r="31" spans="2:18" ht="21" customHeight="1" x14ac:dyDescent="0.25">
      <c r="B31" s="154" t="s">
        <v>37</v>
      </c>
      <c r="C31" s="81">
        <v>0</v>
      </c>
      <c r="D31" s="81">
        <v>93981</v>
      </c>
      <c r="E31" s="81">
        <v>66098</v>
      </c>
      <c r="F31" s="81">
        <v>303154</v>
      </c>
      <c r="G31" s="81">
        <v>14339</v>
      </c>
      <c r="H31" s="81">
        <v>162148</v>
      </c>
      <c r="I31" s="81">
        <v>771270</v>
      </c>
      <c r="J31" s="81">
        <v>644749</v>
      </c>
      <c r="K31" s="81">
        <v>0</v>
      </c>
      <c r="L31" s="81">
        <v>56010</v>
      </c>
      <c r="M31" s="81">
        <v>126904</v>
      </c>
      <c r="N31" s="81">
        <v>325527</v>
      </c>
      <c r="O31" s="81">
        <v>0</v>
      </c>
      <c r="P31" s="81">
        <v>37189</v>
      </c>
      <c r="Q31" s="158">
        <v>2601370</v>
      </c>
      <c r="R31" s="170"/>
    </row>
    <row r="32" spans="2:18" ht="21" customHeight="1" x14ac:dyDescent="0.25">
      <c r="B32" s="154" t="s">
        <v>141</v>
      </c>
      <c r="C32" s="81">
        <v>0</v>
      </c>
      <c r="D32" s="81">
        <v>11189</v>
      </c>
      <c r="E32" s="81">
        <v>12818</v>
      </c>
      <c r="F32" s="81">
        <v>100024</v>
      </c>
      <c r="G32" s="81">
        <v>15053</v>
      </c>
      <c r="H32" s="81">
        <v>4806</v>
      </c>
      <c r="I32" s="81">
        <v>378646</v>
      </c>
      <c r="J32" s="81">
        <v>308292</v>
      </c>
      <c r="K32" s="81">
        <v>0</v>
      </c>
      <c r="L32" s="81">
        <v>84734</v>
      </c>
      <c r="M32" s="81">
        <v>37984</v>
      </c>
      <c r="N32" s="81">
        <v>71848</v>
      </c>
      <c r="O32" s="81">
        <v>278726</v>
      </c>
      <c r="P32" s="81">
        <v>3412</v>
      </c>
      <c r="Q32" s="158">
        <v>1307535</v>
      </c>
      <c r="R32" s="170"/>
    </row>
    <row r="33" spans="2:20" ht="21" customHeight="1" x14ac:dyDescent="0.25">
      <c r="B33" s="154" t="s">
        <v>219</v>
      </c>
      <c r="C33" s="81">
        <v>0</v>
      </c>
      <c r="D33" s="81">
        <v>14425</v>
      </c>
      <c r="E33" s="81">
        <v>10052</v>
      </c>
      <c r="F33" s="81">
        <v>56473</v>
      </c>
      <c r="G33" s="81">
        <v>30298</v>
      </c>
      <c r="H33" s="81">
        <v>41084</v>
      </c>
      <c r="I33" s="81">
        <v>222942</v>
      </c>
      <c r="J33" s="81">
        <v>115550</v>
      </c>
      <c r="K33" s="81">
        <v>0</v>
      </c>
      <c r="L33" s="81">
        <v>32135</v>
      </c>
      <c r="M33" s="81">
        <v>14047</v>
      </c>
      <c r="N33" s="81">
        <v>34318</v>
      </c>
      <c r="O33" s="81">
        <v>0</v>
      </c>
      <c r="P33" s="81">
        <v>16393</v>
      </c>
      <c r="Q33" s="158">
        <v>587719</v>
      </c>
      <c r="R33" s="170"/>
    </row>
    <row r="34" spans="2:20" ht="21" customHeight="1" x14ac:dyDescent="0.25">
      <c r="B34" s="154" t="s">
        <v>142</v>
      </c>
      <c r="C34" s="81">
        <v>0</v>
      </c>
      <c r="D34" s="81">
        <v>10793</v>
      </c>
      <c r="E34" s="81">
        <v>3769</v>
      </c>
      <c r="F34" s="81">
        <v>23394</v>
      </c>
      <c r="G34" s="81">
        <v>39031</v>
      </c>
      <c r="H34" s="81">
        <v>29471</v>
      </c>
      <c r="I34" s="81">
        <v>431430</v>
      </c>
      <c r="J34" s="81">
        <v>418602</v>
      </c>
      <c r="K34" s="81">
        <v>0</v>
      </c>
      <c r="L34" s="81">
        <v>115718</v>
      </c>
      <c r="M34" s="81">
        <v>13239</v>
      </c>
      <c r="N34" s="81">
        <v>52994</v>
      </c>
      <c r="O34" s="81">
        <v>4531116</v>
      </c>
      <c r="P34" s="81">
        <v>32135</v>
      </c>
      <c r="Q34" s="158">
        <v>5701692</v>
      </c>
      <c r="R34" s="170"/>
    </row>
    <row r="35" spans="2:20" ht="21" customHeight="1" x14ac:dyDescent="0.25">
      <c r="B35" s="154" t="s">
        <v>143</v>
      </c>
      <c r="C35" s="81">
        <v>0</v>
      </c>
      <c r="D35" s="81">
        <v>220560</v>
      </c>
      <c r="E35" s="81">
        <v>22111</v>
      </c>
      <c r="F35" s="81">
        <v>196788</v>
      </c>
      <c r="G35" s="81">
        <v>42463</v>
      </c>
      <c r="H35" s="81">
        <v>38325</v>
      </c>
      <c r="I35" s="81">
        <v>488369</v>
      </c>
      <c r="J35" s="81">
        <v>186318</v>
      </c>
      <c r="K35" s="81">
        <v>0</v>
      </c>
      <c r="L35" s="81">
        <v>36657</v>
      </c>
      <c r="M35" s="81">
        <v>32346</v>
      </c>
      <c r="N35" s="81">
        <v>77550</v>
      </c>
      <c r="O35" s="81">
        <v>878269</v>
      </c>
      <c r="P35" s="81">
        <v>303201</v>
      </c>
      <c r="Q35" s="158">
        <v>2522958</v>
      </c>
      <c r="R35" s="170"/>
    </row>
    <row r="36" spans="2:20" ht="21" customHeight="1" x14ac:dyDescent="0.25">
      <c r="B36" s="154" t="s">
        <v>220</v>
      </c>
      <c r="C36" s="81">
        <v>0</v>
      </c>
      <c r="D36" s="81">
        <v>30528</v>
      </c>
      <c r="E36" s="81">
        <v>62637</v>
      </c>
      <c r="F36" s="81">
        <v>137903</v>
      </c>
      <c r="G36" s="81">
        <v>92144</v>
      </c>
      <c r="H36" s="81">
        <v>28515</v>
      </c>
      <c r="I36" s="81">
        <v>490232</v>
      </c>
      <c r="J36" s="81">
        <v>374584</v>
      </c>
      <c r="K36" s="81">
        <v>130806</v>
      </c>
      <c r="L36" s="81">
        <v>17439</v>
      </c>
      <c r="M36" s="81">
        <v>78559</v>
      </c>
      <c r="N36" s="81">
        <v>71345</v>
      </c>
      <c r="O36" s="81">
        <v>644450</v>
      </c>
      <c r="P36" s="81">
        <v>43820</v>
      </c>
      <c r="Q36" s="158">
        <v>2202961</v>
      </c>
      <c r="R36" s="170"/>
    </row>
    <row r="37" spans="2:20" ht="21" customHeight="1" x14ac:dyDescent="0.25">
      <c r="B37" s="154" t="s">
        <v>38</v>
      </c>
      <c r="C37" s="81">
        <v>0</v>
      </c>
      <c r="D37" s="81">
        <v>25910</v>
      </c>
      <c r="E37" s="81">
        <v>7540</v>
      </c>
      <c r="F37" s="81">
        <v>44849</v>
      </c>
      <c r="G37" s="81">
        <v>9329</v>
      </c>
      <c r="H37" s="81">
        <v>10502</v>
      </c>
      <c r="I37" s="81">
        <v>207251</v>
      </c>
      <c r="J37" s="81">
        <v>219553</v>
      </c>
      <c r="K37" s="81">
        <v>0</v>
      </c>
      <c r="L37" s="81">
        <v>7340</v>
      </c>
      <c r="M37" s="81">
        <v>48124</v>
      </c>
      <c r="N37" s="81">
        <v>45810</v>
      </c>
      <c r="O37" s="81">
        <v>84280</v>
      </c>
      <c r="P37" s="81">
        <v>255627</v>
      </c>
      <c r="Q37" s="158">
        <v>966116</v>
      </c>
      <c r="R37" s="170"/>
    </row>
    <row r="38" spans="2:20" ht="21" customHeight="1" x14ac:dyDescent="0.25">
      <c r="B38" s="154" t="s">
        <v>39</v>
      </c>
      <c r="C38" s="81">
        <v>0</v>
      </c>
      <c r="D38" s="81">
        <v>60098</v>
      </c>
      <c r="E38" s="81">
        <v>43786</v>
      </c>
      <c r="F38" s="81">
        <v>261605</v>
      </c>
      <c r="G38" s="81">
        <v>18093</v>
      </c>
      <c r="H38" s="81">
        <v>146997</v>
      </c>
      <c r="I38" s="81">
        <v>168882</v>
      </c>
      <c r="J38" s="81">
        <v>107905</v>
      </c>
      <c r="K38" s="81">
        <v>0</v>
      </c>
      <c r="L38" s="81">
        <v>13608</v>
      </c>
      <c r="M38" s="81">
        <v>110655</v>
      </c>
      <c r="N38" s="81">
        <v>175335</v>
      </c>
      <c r="O38" s="81">
        <v>7975</v>
      </c>
      <c r="P38" s="81">
        <v>30192</v>
      </c>
      <c r="Q38" s="158">
        <v>1145131</v>
      </c>
      <c r="R38" s="170"/>
    </row>
    <row r="39" spans="2:20" ht="21" customHeight="1" x14ac:dyDescent="0.25">
      <c r="B39" s="154" t="s">
        <v>40</v>
      </c>
      <c r="C39" s="81">
        <v>0</v>
      </c>
      <c r="D39" s="81">
        <v>15246</v>
      </c>
      <c r="E39" s="81">
        <v>30994</v>
      </c>
      <c r="F39" s="81">
        <v>64709</v>
      </c>
      <c r="G39" s="81">
        <v>12841</v>
      </c>
      <c r="H39" s="81">
        <v>27490</v>
      </c>
      <c r="I39" s="81">
        <v>525442</v>
      </c>
      <c r="J39" s="81">
        <v>362839</v>
      </c>
      <c r="K39" s="81">
        <v>0</v>
      </c>
      <c r="L39" s="81">
        <v>29806</v>
      </c>
      <c r="M39" s="81">
        <v>38071</v>
      </c>
      <c r="N39" s="81">
        <v>109345</v>
      </c>
      <c r="O39" s="81">
        <v>32795</v>
      </c>
      <c r="P39" s="81">
        <v>986</v>
      </c>
      <c r="Q39" s="158">
        <v>1250565</v>
      </c>
      <c r="R39" s="170"/>
    </row>
    <row r="40" spans="2:20" ht="21" customHeight="1" x14ac:dyDescent="0.25">
      <c r="B40" s="154" t="s">
        <v>41</v>
      </c>
      <c r="C40" s="81">
        <v>0</v>
      </c>
      <c r="D40" s="81">
        <v>9217</v>
      </c>
      <c r="E40" s="81">
        <v>3686</v>
      </c>
      <c r="F40" s="81">
        <v>24211</v>
      </c>
      <c r="G40" s="81">
        <v>3747</v>
      </c>
      <c r="H40" s="81">
        <v>1109</v>
      </c>
      <c r="I40" s="81">
        <v>645918</v>
      </c>
      <c r="J40" s="81">
        <v>447059</v>
      </c>
      <c r="K40" s="81">
        <v>0</v>
      </c>
      <c r="L40" s="81">
        <v>9594</v>
      </c>
      <c r="M40" s="81">
        <v>4225</v>
      </c>
      <c r="N40" s="81">
        <v>21220</v>
      </c>
      <c r="O40" s="81">
        <v>0</v>
      </c>
      <c r="P40" s="81">
        <v>50945</v>
      </c>
      <c r="Q40" s="158">
        <v>1220931</v>
      </c>
      <c r="R40" s="170"/>
    </row>
    <row r="41" spans="2:20" ht="21" customHeight="1" x14ac:dyDescent="0.25">
      <c r="B41" s="154" t="s">
        <v>42</v>
      </c>
      <c r="C41" s="81">
        <v>0</v>
      </c>
      <c r="D41" s="81">
        <v>10803</v>
      </c>
      <c r="E41" s="81">
        <v>706</v>
      </c>
      <c r="F41" s="81">
        <v>-14946</v>
      </c>
      <c r="G41" s="81">
        <v>2248</v>
      </c>
      <c r="H41" s="81">
        <v>-751</v>
      </c>
      <c r="I41" s="81">
        <v>184024</v>
      </c>
      <c r="J41" s="81">
        <v>79822</v>
      </c>
      <c r="K41" s="81">
        <v>25565</v>
      </c>
      <c r="L41" s="81">
        <v>3271</v>
      </c>
      <c r="M41" s="81">
        <v>6926</v>
      </c>
      <c r="N41" s="81">
        <v>-9982</v>
      </c>
      <c r="O41" s="81">
        <v>240372</v>
      </c>
      <c r="P41" s="81">
        <v>10469</v>
      </c>
      <c r="Q41" s="158">
        <v>538527</v>
      </c>
      <c r="R41" s="170"/>
    </row>
    <row r="42" spans="2:20" ht="21" customHeight="1" x14ac:dyDescent="0.25">
      <c r="B42" s="154" t="s">
        <v>43</v>
      </c>
      <c r="C42" s="81">
        <v>84676</v>
      </c>
      <c r="D42" s="81">
        <v>134815</v>
      </c>
      <c r="E42" s="81">
        <v>114442</v>
      </c>
      <c r="F42" s="81">
        <v>602676</v>
      </c>
      <c r="G42" s="81">
        <v>105308</v>
      </c>
      <c r="H42" s="81">
        <v>120654</v>
      </c>
      <c r="I42" s="81">
        <v>1225871</v>
      </c>
      <c r="J42" s="81">
        <v>979954</v>
      </c>
      <c r="K42" s="81">
        <v>0</v>
      </c>
      <c r="L42" s="81">
        <v>99559</v>
      </c>
      <c r="M42" s="81">
        <v>275048</v>
      </c>
      <c r="N42" s="81">
        <v>240430</v>
      </c>
      <c r="O42" s="81">
        <v>4976295</v>
      </c>
      <c r="P42" s="81">
        <v>190300</v>
      </c>
      <c r="Q42" s="158">
        <v>9150028</v>
      </c>
      <c r="R42" s="170"/>
    </row>
    <row r="43" spans="2:20" ht="21" customHeight="1" x14ac:dyDescent="0.25">
      <c r="B43" s="154" t="s">
        <v>44</v>
      </c>
      <c r="C43" s="81">
        <v>0</v>
      </c>
      <c r="D43" s="81">
        <v>0</v>
      </c>
      <c r="E43" s="81">
        <v>0</v>
      </c>
      <c r="F43" s="81">
        <v>14</v>
      </c>
      <c r="G43" s="81">
        <v>5</v>
      </c>
      <c r="H43" s="81">
        <v>0</v>
      </c>
      <c r="I43" s="81">
        <v>391334</v>
      </c>
      <c r="J43" s="81">
        <v>223394</v>
      </c>
      <c r="K43" s="81">
        <v>676300</v>
      </c>
      <c r="L43" s="81">
        <v>44</v>
      </c>
      <c r="M43" s="81">
        <v>5</v>
      </c>
      <c r="N43" s="81">
        <v>78</v>
      </c>
      <c r="O43" s="81">
        <v>0</v>
      </c>
      <c r="P43" s="81">
        <v>18280</v>
      </c>
      <c r="Q43" s="158">
        <v>1309453</v>
      </c>
      <c r="R43" s="170"/>
    </row>
    <row r="44" spans="2:20" ht="21" customHeight="1" x14ac:dyDescent="0.25">
      <c r="B44" s="156" t="s">
        <v>45</v>
      </c>
      <c r="C44" s="157">
        <f>SUM(C7:C43)</f>
        <v>2179482</v>
      </c>
      <c r="D44" s="157">
        <f t="shared" ref="D44:Q44" si="0">SUM(D7:D43)</f>
        <v>3676486</v>
      </c>
      <c r="E44" s="157">
        <f t="shared" si="0"/>
        <v>1597155</v>
      </c>
      <c r="F44" s="157">
        <f t="shared" si="0"/>
        <v>10784872</v>
      </c>
      <c r="G44" s="157">
        <f t="shared" si="0"/>
        <v>2658340</v>
      </c>
      <c r="H44" s="157">
        <f t="shared" si="0"/>
        <v>3377774</v>
      </c>
      <c r="I44" s="157">
        <f t="shared" si="0"/>
        <v>22617223</v>
      </c>
      <c r="J44" s="157">
        <f t="shared" si="0"/>
        <v>18325635</v>
      </c>
      <c r="K44" s="157">
        <f t="shared" si="0"/>
        <v>5310529</v>
      </c>
      <c r="L44" s="157">
        <f t="shared" si="0"/>
        <v>3115284</v>
      </c>
      <c r="M44" s="157">
        <f t="shared" si="0"/>
        <v>3842211</v>
      </c>
      <c r="N44" s="157">
        <f t="shared" si="0"/>
        <v>6136774</v>
      </c>
      <c r="O44" s="157">
        <f t="shared" si="0"/>
        <v>40210819</v>
      </c>
      <c r="P44" s="157">
        <f t="shared" si="0"/>
        <v>3656005</v>
      </c>
      <c r="Q44" s="157">
        <f t="shared" si="0"/>
        <v>127488594</v>
      </c>
      <c r="R44" s="170"/>
      <c r="T44" s="7"/>
    </row>
    <row r="45" spans="2:20" ht="21" customHeight="1" x14ac:dyDescent="0.25">
      <c r="B45" s="259" t="s">
        <v>46</v>
      </c>
      <c r="C45" s="259"/>
      <c r="D45" s="259"/>
      <c r="E45" s="259"/>
      <c r="F45" s="259"/>
      <c r="G45" s="259"/>
      <c r="H45" s="259"/>
      <c r="I45" s="259"/>
      <c r="J45" s="259"/>
      <c r="K45" s="259"/>
      <c r="L45" s="259"/>
      <c r="M45" s="259"/>
      <c r="N45" s="259"/>
      <c r="O45" s="259"/>
      <c r="P45" s="259"/>
      <c r="Q45" s="259"/>
      <c r="R45" s="171"/>
    </row>
    <row r="46" spans="2:20" ht="21" customHeight="1" x14ac:dyDescent="0.25">
      <c r="B46" s="154" t="s">
        <v>47</v>
      </c>
      <c r="C46" s="81">
        <v>0</v>
      </c>
      <c r="D46" s="81">
        <v>0</v>
      </c>
      <c r="E46" s="81">
        <v>0</v>
      </c>
      <c r="F46" s="81">
        <v>0</v>
      </c>
      <c r="G46" s="81">
        <v>0</v>
      </c>
      <c r="H46" s="81">
        <v>0</v>
      </c>
      <c r="I46" s="81">
        <v>0</v>
      </c>
      <c r="J46" s="81">
        <v>0</v>
      </c>
      <c r="K46" s="81">
        <v>0</v>
      </c>
      <c r="L46" s="81">
        <v>0</v>
      </c>
      <c r="M46" s="81">
        <v>0</v>
      </c>
      <c r="N46" s="81">
        <v>0</v>
      </c>
      <c r="O46" s="81">
        <v>0</v>
      </c>
      <c r="P46" s="81">
        <v>0</v>
      </c>
      <c r="Q46" s="158">
        <v>0</v>
      </c>
      <c r="R46" s="170"/>
    </row>
    <row r="47" spans="2:20" ht="21" customHeight="1" x14ac:dyDescent="0.25">
      <c r="B47" s="154" t="s">
        <v>65</v>
      </c>
      <c r="C47" s="81">
        <v>0</v>
      </c>
      <c r="D47" s="81">
        <v>0</v>
      </c>
      <c r="E47" s="81">
        <v>0</v>
      </c>
      <c r="F47" s="81">
        <v>0</v>
      </c>
      <c r="G47" s="81">
        <v>0</v>
      </c>
      <c r="H47" s="81">
        <v>0</v>
      </c>
      <c r="I47" s="81">
        <v>0</v>
      </c>
      <c r="J47" s="81">
        <v>0</v>
      </c>
      <c r="K47" s="81">
        <v>0</v>
      </c>
      <c r="L47" s="81">
        <v>0</v>
      </c>
      <c r="M47" s="81">
        <v>0</v>
      </c>
      <c r="N47" s="81">
        <v>0</v>
      </c>
      <c r="O47" s="81">
        <v>0</v>
      </c>
      <c r="P47" s="81">
        <v>0</v>
      </c>
      <c r="Q47" s="158">
        <v>0</v>
      </c>
      <c r="R47" s="170"/>
    </row>
    <row r="48" spans="2:20" ht="21" customHeight="1" x14ac:dyDescent="0.3">
      <c r="B48" s="9" t="s">
        <v>314</v>
      </c>
      <c r="C48" s="81">
        <v>0</v>
      </c>
      <c r="D48" s="81">
        <v>0</v>
      </c>
      <c r="E48" s="81">
        <v>0</v>
      </c>
      <c r="F48" s="81">
        <v>0</v>
      </c>
      <c r="G48" s="81">
        <v>0</v>
      </c>
      <c r="H48" s="81">
        <v>0</v>
      </c>
      <c r="I48" s="81">
        <v>0</v>
      </c>
      <c r="J48" s="81">
        <v>0</v>
      </c>
      <c r="K48" s="81">
        <v>0</v>
      </c>
      <c r="L48" s="81">
        <v>0</v>
      </c>
      <c r="M48" s="81">
        <v>0</v>
      </c>
      <c r="N48" s="81">
        <v>0</v>
      </c>
      <c r="O48" s="81">
        <v>0</v>
      </c>
      <c r="P48" s="81">
        <v>0</v>
      </c>
      <c r="Q48" s="158">
        <v>0</v>
      </c>
      <c r="R48" s="170"/>
    </row>
    <row r="49" spans="2:19" ht="21" customHeight="1" x14ac:dyDescent="0.25">
      <c r="B49" s="154" t="s">
        <v>48</v>
      </c>
      <c r="C49" s="81">
        <v>0</v>
      </c>
      <c r="D49" s="81">
        <v>0</v>
      </c>
      <c r="E49" s="81">
        <v>0</v>
      </c>
      <c r="F49" s="81">
        <v>0</v>
      </c>
      <c r="G49" s="81">
        <v>0</v>
      </c>
      <c r="H49" s="81">
        <v>0</v>
      </c>
      <c r="I49" s="81">
        <v>0</v>
      </c>
      <c r="J49" s="81">
        <v>0</v>
      </c>
      <c r="K49" s="81">
        <v>0</v>
      </c>
      <c r="L49" s="81">
        <v>0</v>
      </c>
      <c r="M49" s="81">
        <v>0</v>
      </c>
      <c r="N49" s="81">
        <v>0</v>
      </c>
      <c r="O49" s="81">
        <v>0</v>
      </c>
      <c r="P49" s="81">
        <v>0</v>
      </c>
      <c r="Q49" s="158">
        <v>0</v>
      </c>
      <c r="R49" s="170"/>
    </row>
    <row r="50" spans="2:19" ht="21" customHeight="1" x14ac:dyDescent="0.25">
      <c r="B50" s="156" t="s">
        <v>45</v>
      </c>
      <c r="C50" s="157">
        <f>SUM(C46:C49)</f>
        <v>0</v>
      </c>
      <c r="D50" s="157">
        <f t="shared" ref="D50:P50" si="1">SUM(D46:D49)</f>
        <v>0</v>
      </c>
      <c r="E50" s="157">
        <f t="shared" si="1"/>
        <v>0</v>
      </c>
      <c r="F50" s="157">
        <f t="shared" si="1"/>
        <v>0</v>
      </c>
      <c r="G50" s="157">
        <f t="shared" si="1"/>
        <v>0</v>
      </c>
      <c r="H50" s="157">
        <f t="shared" si="1"/>
        <v>0</v>
      </c>
      <c r="I50" s="157">
        <f t="shared" si="1"/>
        <v>0</v>
      </c>
      <c r="J50" s="157">
        <f t="shared" si="1"/>
        <v>0</v>
      </c>
      <c r="K50" s="157">
        <f t="shared" si="1"/>
        <v>0</v>
      </c>
      <c r="L50" s="157">
        <f t="shared" si="1"/>
        <v>0</v>
      </c>
      <c r="M50" s="157">
        <f t="shared" si="1"/>
        <v>0</v>
      </c>
      <c r="N50" s="157">
        <f t="shared" si="1"/>
        <v>0</v>
      </c>
      <c r="O50" s="157">
        <f t="shared" si="1"/>
        <v>0</v>
      </c>
      <c r="P50" s="157">
        <f t="shared" si="1"/>
        <v>0</v>
      </c>
      <c r="Q50" s="157">
        <f>SUM(Q46:Q49)</f>
        <v>0</v>
      </c>
      <c r="R50" s="170"/>
    </row>
    <row r="51" spans="2:19" ht="20.25" customHeight="1" x14ac:dyDescent="0.25">
      <c r="B51" s="260" t="s">
        <v>50</v>
      </c>
      <c r="C51" s="260"/>
      <c r="D51" s="260"/>
      <c r="E51" s="260"/>
      <c r="F51" s="260"/>
      <c r="G51" s="260"/>
      <c r="H51" s="260"/>
      <c r="I51" s="260"/>
      <c r="J51" s="260"/>
      <c r="K51" s="260"/>
      <c r="L51" s="260"/>
      <c r="M51" s="260"/>
      <c r="N51" s="260"/>
      <c r="O51" s="260"/>
      <c r="P51" s="260"/>
      <c r="Q51" s="260"/>
      <c r="R51" s="172"/>
      <c r="S51" s="7"/>
    </row>
  </sheetData>
  <mergeCells count="4">
    <mergeCell ref="B4:Q4"/>
    <mergeCell ref="B6:Q6"/>
    <mergeCell ref="B45:Q45"/>
    <mergeCell ref="B51:Q51"/>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B3:S53"/>
  <sheetViews>
    <sheetView topLeftCell="A34" workbookViewId="0">
      <selection activeCell="Q48" sqref="Q48"/>
    </sheetView>
  </sheetViews>
  <sheetFormatPr defaultColWidth="9.140625" defaultRowHeight="15" x14ac:dyDescent="0.25"/>
  <cols>
    <col min="1" max="1" width="12.42578125" style="6" customWidth="1"/>
    <col min="2" max="2" width="51.28515625" style="6" customWidth="1"/>
    <col min="3" max="17" width="21.5703125" style="6" customWidth="1"/>
    <col min="18" max="19" width="6.140625" style="6" bestFit="1" customWidth="1"/>
    <col min="20" max="20" width="13.5703125" style="6" customWidth="1"/>
    <col min="21" max="16384" width="9.140625" style="6"/>
  </cols>
  <sheetData>
    <row r="3" spans="2:18" ht="5.25" customHeight="1" x14ac:dyDescent="0.25"/>
    <row r="4" spans="2:18" ht="21" customHeight="1" x14ac:dyDescent="0.25">
      <c r="B4" s="257" t="s">
        <v>289</v>
      </c>
      <c r="C4" s="257"/>
      <c r="D4" s="257"/>
      <c r="E4" s="257"/>
      <c r="F4" s="257"/>
      <c r="G4" s="257"/>
      <c r="H4" s="257"/>
      <c r="I4" s="257"/>
      <c r="J4" s="257"/>
      <c r="K4" s="257"/>
      <c r="L4" s="257"/>
      <c r="M4" s="257"/>
      <c r="N4" s="257"/>
      <c r="O4" s="257"/>
      <c r="P4" s="257"/>
      <c r="Q4" s="257"/>
      <c r="R4" s="159"/>
    </row>
    <row r="5" spans="2:18" ht="28.5" customHeight="1" x14ac:dyDescent="0.25">
      <c r="B5" s="74" t="s">
        <v>0</v>
      </c>
      <c r="C5" s="77" t="s">
        <v>202</v>
      </c>
      <c r="D5" s="77" t="s">
        <v>203</v>
      </c>
      <c r="E5" s="77" t="s">
        <v>204</v>
      </c>
      <c r="F5" s="77" t="s">
        <v>205</v>
      </c>
      <c r="G5" s="77" t="s">
        <v>206</v>
      </c>
      <c r="H5" s="77" t="s">
        <v>207</v>
      </c>
      <c r="I5" s="77" t="s">
        <v>208</v>
      </c>
      <c r="J5" s="77" t="s">
        <v>209</v>
      </c>
      <c r="K5" s="77" t="s">
        <v>210</v>
      </c>
      <c r="L5" s="77" t="s">
        <v>211</v>
      </c>
      <c r="M5" s="77" t="s">
        <v>212</v>
      </c>
      <c r="N5" s="77" t="s">
        <v>213</v>
      </c>
      <c r="O5" s="77" t="s">
        <v>214</v>
      </c>
      <c r="P5" s="77" t="s">
        <v>215</v>
      </c>
      <c r="Q5" s="77" t="s">
        <v>216</v>
      </c>
      <c r="R5" s="169"/>
    </row>
    <row r="6" spans="2:18" ht="21" customHeight="1" x14ac:dyDescent="0.25">
      <c r="B6" s="258" t="s">
        <v>16</v>
      </c>
      <c r="C6" s="258"/>
      <c r="D6" s="258"/>
      <c r="E6" s="258"/>
      <c r="F6" s="258"/>
      <c r="G6" s="258"/>
      <c r="H6" s="258"/>
      <c r="I6" s="258"/>
      <c r="J6" s="258"/>
      <c r="K6" s="258"/>
      <c r="L6" s="258"/>
      <c r="M6" s="258"/>
      <c r="N6" s="258"/>
      <c r="O6" s="258"/>
      <c r="P6" s="258"/>
      <c r="Q6" s="258"/>
      <c r="R6" s="169"/>
    </row>
    <row r="7" spans="2:18" ht="18.75" customHeight="1" x14ac:dyDescent="0.25">
      <c r="B7" s="154" t="s">
        <v>17</v>
      </c>
      <c r="C7" s="81">
        <v>0</v>
      </c>
      <c r="D7" s="81">
        <v>0</v>
      </c>
      <c r="E7" s="81">
        <v>0</v>
      </c>
      <c r="F7" s="81">
        <v>0</v>
      </c>
      <c r="G7" s="81">
        <v>0</v>
      </c>
      <c r="H7" s="81">
        <v>0</v>
      </c>
      <c r="I7" s="81">
        <v>0</v>
      </c>
      <c r="J7" s="81">
        <v>0</v>
      </c>
      <c r="K7" s="81">
        <v>0</v>
      </c>
      <c r="L7" s="81">
        <v>0</v>
      </c>
      <c r="M7" s="81">
        <v>0</v>
      </c>
      <c r="N7" s="81">
        <v>0</v>
      </c>
      <c r="O7" s="81">
        <v>0</v>
      </c>
      <c r="P7" s="81">
        <v>0</v>
      </c>
      <c r="Q7" s="158">
        <v>0</v>
      </c>
      <c r="R7" s="170"/>
    </row>
    <row r="8" spans="2:18" ht="21" customHeight="1" x14ac:dyDescent="0.25">
      <c r="B8" s="154" t="s">
        <v>18</v>
      </c>
      <c r="C8" s="81">
        <v>0</v>
      </c>
      <c r="D8" s="81">
        <v>510</v>
      </c>
      <c r="E8" s="81">
        <v>0</v>
      </c>
      <c r="F8" s="81">
        <v>3472</v>
      </c>
      <c r="G8" s="81">
        <v>414</v>
      </c>
      <c r="H8" s="81">
        <v>0</v>
      </c>
      <c r="I8" s="81">
        <v>0</v>
      </c>
      <c r="J8" s="81">
        <v>0</v>
      </c>
      <c r="K8" s="81">
        <v>0</v>
      </c>
      <c r="L8" s="81">
        <v>256</v>
      </c>
      <c r="M8" s="81">
        <v>89</v>
      </c>
      <c r="N8" s="81">
        <v>0</v>
      </c>
      <c r="O8" s="81">
        <v>0</v>
      </c>
      <c r="P8" s="81">
        <v>994</v>
      </c>
      <c r="Q8" s="158">
        <v>5734</v>
      </c>
      <c r="R8" s="170"/>
    </row>
    <row r="9" spans="2:18" ht="21" customHeight="1" x14ac:dyDescent="0.25">
      <c r="B9" s="154" t="s">
        <v>19</v>
      </c>
      <c r="C9" s="81">
        <v>0</v>
      </c>
      <c r="D9" s="81">
        <v>461</v>
      </c>
      <c r="E9" s="81">
        <v>0</v>
      </c>
      <c r="F9" s="81">
        <v>48109</v>
      </c>
      <c r="G9" s="81">
        <v>9469</v>
      </c>
      <c r="H9" s="81">
        <v>0</v>
      </c>
      <c r="I9" s="81">
        <v>0</v>
      </c>
      <c r="J9" s="81">
        <v>0</v>
      </c>
      <c r="K9" s="81">
        <v>0</v>
      </c>
      <c r="L9" s="81">
        <v>0</v>
      </c>
      <c r="M9" s="81">
        <v>15275</v>
      </c>
      <c r="N9" s="81">
        <v>0</v>
      </c>
      <c r="O9" s="81">
        <v>0</v>
      </c>
      <c r="P9" s="81">
        <v>0</v>
      </c>
      <c r="Q9" s="158">
        <v>73315</v>
      </c>
      <c r="R9" s="170"/>
    </row>
    <row r="10" spans="2:18" ht="21" customHeight="1" x14ac:dyDescent="0.25">
      <c r="B10" s="154" t="s">
        <v>145</v>
      </c>
      <c r="C10" s="81">
        <v>0</v>
      </c>
      <c r="D10" s="81">
        <v>0</v>
      </c>
      <c r="E10" s="81">
        <v>0</v>
      </c>
      <c r="F10" s="81">
        <v>0</v>
      </c>
      <c r="G10" s="81">
        <v>0</v>
      </c>
      <c r="H10" s="81">
        <v>0</v>
      </c>
      <c r="I10" s="81">
        <v>0</v>
      </c>
      <c r="J10" s="81">
        <v>0</v>
      </c>
      <c r="K10" s="81">
        <v>0</v>
      </c>
      <c r="L10" s="81">
        <v>0</v>
      </c>
      <c r="M10" s="81">
        <v>0</v>
      </c>
      <c r="N10" s="81">
        <v>0</v>
      </c>
      <c r="O10" s="81">
        <v>0</v>
      </c>
      <c r="P10" s="81">
        <v>0</v>
      </c>
      <c r="Q10" s="158">
        <v>0</v>
      </c>
      <c r="R10" s="170"/>
    </row>
    <row r="11" spans="2:18" ht="21" customHeight="1" x14ac:dyDescent="0.25">
      <c r="B11" s="154" t="s">
        <v>20</v>
      </c>
      <c r="C11" s="81">
        <v>0</v>
      </c>
      <c r="D11" s="81">
        <v>6681</v>
      </c>
      <c r="E11" s="81">
        <v>0</v>
      </c>
      <c r="F11" s="81">
        <v>16042</v>
      </c>
      <c r="G11" s="81">
        <v>1238</v>
      </c>
      <c r="H11" s="81">
        <v>1551</v>
      </c>
      <c r="I11" s="81">
        <v>0</v>
      </c>
      <c r="J11" s="81">
        <v>0</v>
      </c>
      <c r="K11" s="81">
        <v>0</v>
      </c>
      <c r="L11" s="81">
        <v>34918</v>
      </c>
      <c r="M11" s="81">
        <v>1871</v>
      </c>
      <c r="N11" s="81">
        <v>100023</v>
      </c>
      <c r="O11" s="81">
        <v>0</v>
      </c>
      <c r="P11" s="81">
        <v>3907</v>
      </c>
      <c r="Q11" s="158">
        <v>166231</v>
      </c>
      <c r="R11" s="170"/>
    </row>
    <row r="12" spans="2:18" ht="21" customHeight="1" x14ac:dyDescent="0.25">
      <c r="B12" s="154" t="s">
        <v>139</v>
      </c>
      <c r="C12" s="81">
        <v>0</v>
      </c>
      <c r="D12" s="81">
        <v>0</v>
      </c>
      <c r="E12" s="81">
        <v>0</v>
      </c>
      <c r="F12" s="81">
        <v>0</v>
      </c>
      <c r="G12" s="81">
        <v>0</v>
      </c>
      <c r="H12" s="81">
        <v>0</v>
      </c>
      <c r="I12" s="81">
        <v>0</v>
      </c>
      <c r="J12" s="81">
        <v>0</v>
      </c>
      <c r="K12" s="81">
        <v>0</v>
      </c>
      <c r="L12" s="81">
        <v>0</v>
      </c>
      <c r="M12" s="81">
        <v>0</v>
      </c>
      <c r="N12" s="81">
        <v>0</v>
      </c>
      <c r="O12" s="81">
        <v>0</v>
      </c>
      <c r="P12" s="81">
        <v>0</v>
      </c>
      <c r="Q12" s="158">
        <v>0</v>
      </c>
      <c r="R12" s="170"/>
    </row>
    <row r="13" spans="2:18" ht="21" customHeight="1" x14ac:dyDescent="0.25">
      <c r="B13" s="154" t="s">
        <v>21</v>
      </c>
      <c r="C13" s="81">
        <v>0</v>
      </c>
      <c r="D13" s="81">
        <v>9632</v>
      </c>
      <c r="E13" s="81">
        <v>0</v>
      </c>
      <c r="F13" s="81">
        <v>32509</v>
      </c>
      <c r="G13" s="81">
        <v>138</v>
      </c>
      <c r="H13" s="81">
        <v>44147</v>
      </c>
      <c r="I13" s="81">
        <v>0</v>
      </c>
      <c r="J13" s="81">
        <v>0</v>
      </c>
      <c r="K13" s="81">
        <v>0</v>
      </c>
      <c r="L13" s="81">
        <v>7389</v>
      </c>
      <c r="M13" s="81">
        <v>887</v>
      </c>
      <c r="N13" s="81">
        <v>16193</v>
      </c>
      <c r="O13" s="81">
        <v>0</v>
      </c>
      <c r="P13" s="81">
        <v>9197</v>
      </c>
      <c r="Q13" s="158">
        <v>120092</v>
      </c>
      <c r="R13" s="170"/>
    </row>
    <row r="14" spans="2:18" ht="21" customHeight="1" x14ac:dyDescent="0.25">
      <c r="B14" s="154" t="s">
        <v>22</v>
      </c>
      <c r="C14" s="81">
        <v>0</v>
      </c>
      <c r="D14" s="81">
        <v>588</v>
      </c>
      <c r="E14" s="81">
        <v>0</v>
      </c>
      <c r="F14" s="81">
        <v>2561</v>
      </c>
      <c r="G14" s="81">
        <v>0</v>
      </c>
      <c r="H14" s="81">
        <v>62906</v>
      </c>
      <c r="I14" s="81">
        <v>0</v>
      </c>
      <c r="J14" s="81">
        <v>0</v>
      </c>
      <c r="K14" s="81">
        <v>0</v>
      </c>
      <c r="L14" s="81">
        <v>0</v>
      </c>
      <c r="M14" s="81">
        <v>0</v>
      </c>
      <c r="N14" s="81">
        <v>0</v>
      </c>
      <c r="O14" s="81">
        <v>0</v>
      </c>
      <c r="P14" s="81">
        <v>0</v>
      </c>
      <c r="Q14" s="158">
        <v>66054</v>
      </c>
      <c r="R14" s="170"/>
    </row>
    <row r="15" spans="2:18" ht="21" customHeight="1" x14ac:dyDescent="0.25">
      <c r="B15" s="154" t="s">
        <v>23</v>
      </c>
      <c r="C15" s="81">
        <v>0</v>
      </c>
      <c r="D15" s="81">
        <v>0</v>
      </c>
      <c r="E15" s="81">
        <v>0</v>
      </c>
      <c r="F15" s="81">
        <v>0</v>
      </c>
      <c r="G15" s="81">
        <v>0</v>
      </c>
      <c r="H15" s="81">
        <v>0</v>
      </c>
      <c r="I15" s="81">
        <v>0</v>
      </c>
      <c r="J15" s="81">
        <v>0</v>
      </c>
      <c r="K15" s="81">
        <v>0</v>
      </c>
      <c r="L15" s="81">
        <v>0</v>
      </c>
      <c r="M15" s="81">
        <v>0</v>
      </c>
      <c r="N15" s="81">
        <v>0</v>
      </c>
      <c r="O15" s="81">
        <v>0</v>
      </c>
      <c r="P15" s="81">
        <v>0</v>
      </c>
      <c r="Q15" s="158">
        <v>0</v>
      </c>
      <c r="R15" s="170"/>
    </row>
    <row r="16" spans="2:18" ht="21" customHeight="1" x14ac:dyDescent="0.25">
      <c r="B16" s="154" t="s">
        <v>24</v>
      </c>
      <c r="C16" s="81">
        <v>0</v>
      </c>
      <c r="D16" s="81">
        <v>3645</v>
      </c>
      <c r="E16" s="81">
        <v>0</v>
      </c>
      <c r="F16" s="81">
        <v>3009</v>
      </c>
      <c r="G16" s="81">
        <v>104</v>
      </c>
      <c r="H16" s="81">
        <v>-570</v>
      </c>
      <c r="I16" s="81">
        <v>0</v>
      </c>
      <c r="J16" s="81">
        <v>-51</v>
      </c>
      <c r="K16" s="81">
        <v>0</v>
      </c>
      <c r="L16" s="81">
        <v>-1179</v>
      </c>
      <c r="M16" s="81">
        <v>137</v>
      </c>
      <c r="N16" s="81">
        <v>0</v>
      </c>
      <c r="O16" s="81">
        <v>0</v>
      </c>
      <c r="P16" s="81">
        <v>0</v>
      </c>
      <c r="Q16" s="158">
        <v>5094</v>
      </c>
      <c r="R16" s="170"/>
    </row>
    <row r="17" spans="2:18" ht="21" customHeight="1" x14ac:dyDescent="0.25">
      <c r="B17" s="154" t="s">
        <v>25</v>
      </c>
      <c r="C17" s="81">
        <v>0</v>
      </c>
      <c r="D17" s="81">
        <v>21477</v>
      </c>
      <c r="E17" s="81">
        <v>0</v>
      </c>
      <c r="F17" s="81">
        <v>61559</v>
      </c>
      <c r="G17" s="81">
        <v>3133</v>
      </c>
      <c r="H17" s="81">
        <v>2743</v>
      </c>
      <c r="I17" s="81">
        <v>99</v>
      </c>
      <c r="J17" s="81">
        <v>101</v>
      </c>
      <c r="K17" s="81">
        <v>0</v>
      </c>
      <c r="L17" s="81">
        <v>7788</v>
      </c>
      <c r="M17" s="81">
        <v>290</v>
      </c>
      <c r="N17" s="81">
        <v>242</v>
      </c>
      <c r="O17" s="81">
        <v>0</v>
      </c>
      <c r="P17" s="81">
        <v>5419</v>
      </c>
      <c r="Q17" s="158">
        <v>102852</v>
      </c>
      <c r="R17" s="170"/>
    </row>
    <row r="18" spans="2:18" ht="21" customHeight="1" x14ac:dyDescent="0.25">
      <c r="B18" s="154" t="s">
        <v>26</v>
      </c>
      <c r="C18" s="81">
        <v>3825</v>
      </c>
      <c r="D18" s="81">
        <v>14721</v>
      </c>
      <c r="E18" s="81">
        <v>0</v>
      </c>
      <c r="F18" s="81">
        <v>36496</v>
      </c>
      <c r="G18" s="81">
        <v>1218</v>
      </c>
      <c r="H18" s="81">
        <v>910</v>
      </c>
      <c r="I18" s="81">
        <v>0</v>
      </c>
      <c r="J18" s="81">
        <v>0</v>
      </c>
      <c r="K18" s="81">
        <v>0</v>
      </c>
      <c r="L18" s="81">
        <v>1476</v>
      </c>
      <c r="M18" s="81">
        <v>1064</v>
      </c>
      <c r="N18" s="81">
        <v>320</v>
      </c>
      <c r="O18" s="81">
        <v>0</v>
      </c>
      <c r="P18" s="81">
        <v>5464</v>
      </c>
      <c r="Q18" s="158">
        <v>65493</v>
      </c>
      <c r="R18" s="170"/>
    </row>
    <row r="19" spans="2:18" ht="21" customHeight="1" x14ac:dyDescent="0.25">
      <c r="B19" s="154" t="s">
        <v>27</v>
      </c>
      <c r="C19" s="81">
        <v>0</v>
      </c>
      <c r="D19" s="81">
        <v>5136</v>
      </c>
      <c r="E19" s="81">
        <v>0</v>
      </c>
      <c r="F19" s="81">
        <v>11480</v>
      </c>
      <c r="G19" s="81">
        <v>454</v>
      </c>
      <c r="H19" s="81">
        <v>721</v>
      </c>
      <c r="I19" s="81">
        <v>305</v>
      </c>
      <c r="J19" s="81">
        <v>1928</v>
      </c>
      <c r="K19" s="81">
        <v>0</v>
      </c>
      <c r="L19" s="81">
        <v>0</v>
      </c>
      <c r="M19" s="81">
        <v>1115</v>
      </c>
      <c r="N19" s="81">
        <v>191058</v>
      </c>
      <c r="O19" s="81">
        <v>0</v>
      </c>
      <c r="P19" s="81">
        <v>0</v>
      </c>
      <c r="Q19" s="158">
        <v>212196</v>
      </c>
      <c r="R19" s="170"/>
    </row>
    <row r="20" spans="2:18" ht="21" customHeight="1" x14ac:dyDescent="0.25">
      <c r="B20" s="154" t="s">
        <v>28</v>
      </c>
      <c r="C20" s="81">
        <v>0</v>
      </c>
      <c r="D20" s="81">
        <v>-1609</v>
      </c>
      <c r="E20" s="81">
        <v>3926</v>
      </c>
      <c r="F20" s="81">
        <v>1208</v>
      </c>
      <c r="G20" s="81">
        <v>11900</v>
      </c>
      <c r="H20" s="81">
        <v>483</v>
      </c>
      <c r="I20" s="81">
        <v>0</v>
      </c>
      <c r="J20" s="81">
        <v>0</v>
      </c>
      <c r="K20" s="81">
        <v>0</v>
      </c>
      <c r="L20" s="81">
        <v>0</v>
      </c>
      <c r="M20" s="81">
        <v>0</v>
      </c>
      <c r="N20" s="81">
        <v>1097</v>
      </c>
      <c r="O20" s="81">
        <v>0</v>
      </c>
      <c r="P20" s="81">
        <v>51771</v>
      </c>
      <c r="Q20" s="158">
        <v>68777</v>
      </c>
      <c r="R20" s="170"/>
    </row>
    <row r="21" spans="2:18" ht="21" customHeight="1" x14ac:dyDescent="0.25">
      <c r="B21" s="154" t="s">
        <v>29</v>
      </c>
      <c r="C21" s="81">
        <v>0</v>
      </c>
      <c r="D21" s="81">
        <v>8045</v>
      </c>
      <c r="E21" s="81">
        <v>0</v>
      </c>
      <c r="F21" s="81">
        <v>34945</v>
      </c>
      <c r="G21" s="81">
        <v>123</v>
      </c>
      <c r="H21" s="81">
        <v>375</v>
      </c>
      <c r="I21" s="81">
        <v>0</v>
      </c>
      <c r="J21" s="81">
        <v>0</v>
      </c>
      <c r="K21" s="81">
        <v>0</v>
      </c>
      <c r="L21" s="81">
        <v>709</v>
      </c>
      <c r="M21" s="81">
        <v>28</v>
      </c>
      <c r="N21" s="81">
        <v>0</v>
      </c>
      <c r="O21" s="81">
        <v>0</v>
      </c>
      <c r="P21" s="81">
        <v>-115</v>
      </c>
      <c r="Q21" s="158">
        <v>44111</v>
      </c>
      <c r="R21" s="170"/>
    </row>
    <row r="22" spans="2:18" ht="21" customHeight="1" x14ac:dyDescent="0.25">
      <c r="B22" s="154" t="s">
        <v>30</v>
      </c>
      <c r="C22" s="81">
        <v>0</v>
      </c>
      <c r="D22" s="81">
        <v>582</v>
      </c>
      <c r="E22" s="81">
        <v>0</v>
      </c>
      <c r="F22" s="81">
        <v>1834</v>
      </c>
      <c r="G22" s="81">
        <v>255</v>
      </c>
      <c r="H22" s="81">
        <v>650</v>
      </c>
      <c r="I22" s="81">
        <v>0</v>
      </c>
      <c r="J22" s="81">
        <v>0</v>
      </c>
      <c r="K22" s="81">
        <v>0</v>
      </c>
      <c r="L22" s="81">
        <v>0</v>
      </c>
      <c r="M22" s="81">
        <v>487</v>
      </c>
      <c r="N22" s="81">
        <v>19</v>
      </c>
      <c r="O22" s="81">
        <v>0</v>
      </c>
      <c r="P22" s="81">
        <v>147</v>
      </c>
      <c r="Q22" s="158">
        <v>3973</v>
      </c>
      <c r="R22" s="170"/>
    </row>
    <row r="23" spans="2:18" ht="21" customHeight="1" x14ac:dyDescent="0.25">
      <c r="B23" s="154" t="s">
        <v>31</v>
      </c>
      <c r="C23" s="81">
        <v>0</v>
      </c>
      <c r="D23" s="81">
        <v>0</v>
      </c>
      <c r="E23" s="81">
        <v>0</v>
      </c>
      <c r="F23" s="81">
        <v>0</v>
      </c>
      <c r="G23" s="81">
        <v>0</v>
      </c>
      <c r="H23" s="81">
        <v>0</v>
      </c>
      <c r="I23" s="81">
        <v>0</v>
      </c>
      <c r="J23" s="81">
        <v>0</v>
      </c>
      <c r="K23" s="81">
        <v>0</v>
      </c>
      <c r="L23" s="81">
        <v>0</v>
      </c>
      <c r="M23" s="81">
        <v>0</v>
      </c>
      <c r="N23" s="81">
        <v>0</v>
      </c>
      <c r="O23" s="81">
        <v>0</v>
      </c>
      <c r="P23" s="81">
        <v>0</v>
      </c>
      <c r="Q23" s="158">
        <v>0</v>
      </c>
      <c r="R23" s="170"/>
    </row>
    <row r="24" spans="2:18" ht="21" customHeight="1" x14ac:dyDescent="0.25">
      <c r="B24" s="154" t="s">
        <v>32</v>
      </c>
      <c r="C24" s="81">
        <v>0</v>
      </c>
      <c r="D24" s="81">
        <v>0</v>
      </c>
      <c r="E24" s="81">
        <v>0</v>
      </c>
      <c r="F24" s="81">
        <v>20107</v>
      </c>
      <c r="G24" s="81">
        <v>0</v>
      </c>
      <c r="H24" s="81">
        <v>3285</v>
      </c>
      <c r="I24" s="81">
        <v>5626</v>
      </c>
      <c r="J24" s="81">
        <v>0</v>
      </c>
      <c r="K24" s="81">
        <v>0</v>
      </c>
      <c r="L24" s="81">
        <v>0</v>
      </c>
      <c r="M24" s="81">
        <v>0</v>
      </c>
      <c r="N24" s="81">
        <v>0</v>
      </c>
      <c r="O24" s="81">
        <v>75184</v>
      </c>
      <c r="P24" s="81">
        <v>47092</v>
      </c>
      <c r="Q24" s="158">
        <v>151295</v>
      </c>
      <c r="R24" s="170"/>
    </row>
    <row r="25" spans="2:18" ht="21" customHeight="1" x14ac:dyDescent="0.25">
      <c r="B25" s="154" t="s">
        <v>33</v>
      </c>
      <c r="C25" s="81">
        <v>35</v>
      </c>
      <c r="D25" s="81">
        <v>14613</v>
      </c>
      <c r="E25" s="81">
        <v>0</v>
      </c>
      <c r="F25" s="81">
        <v>32887</v>
      </c>
      <c r="G25" s="81">
        <v>329</v>
      </c>
      <c r="H25" s="81">
        <v>979</v>
      </c>
      <c r="I25" s="81">
        <v>810</v>
      </c>
      <c r="J25" s="81">
        <v>389</v>
      </c>
      <c r="K25" s="81">
        <v>0</v>
      </c>
      <c r="L25" s="81">
        <v>203</v>
      </c>
      <c r="M25" s="81">
        <v>2997</v>
      </c>
      <c r="N25" s="81">
        <v>635</v>
      </c>
      <c r="O25" s="81">
        <v>0</v>
      </c>
      <c r="P25" s="81">
        <v>579</v>
      </c>
      <c r="Q25" s="158">
        <v>54456</v>
      </c>
      <c r="R25" s="170"/>
    </row>
    <row r="26" spans="2:18" ht="21" customHeight="1" x14ac:dyDescent="0.25">
      <c r="B26" s="154" t="s">
        <v>34</v>
      </c>
      <c r="C26" s="81">
        <v>0</v>
      </c>
      <c r="D26" s="81">
        <v>825</v>
      </c>
      <c r="E26" s="81">
        <v>0</v>
      </c>
      <c r="F26" s="81">
        <v>5125</v>
      </c>
      <c r="G26" s="81">
        <v>3285</v>
      </c>
      <c r="H26" s="81">
        <v>1155</v>
      </c>
      <c r="I26" s="81">
        <v>0</v>
      </c>
      <c r="J26" s="81">
        <v>0</v>
      </c>
      <c r="K26" s="81">
        <v>0</v>
      </c>
      <c r="L26" s="81">
        <v>0</v>
      </c>
      <c r="M26" s="81">
        <v>828</v>
      </c>
      <c r="N26" s="81">
        <v>0</v>
      </c>
      <c r="O26" s="81">
        <v>0</v>
      </c>
      <c r="P26" s="81">
        <v>803</v>
      </c>
      <c r="Q26" s="158">
        <v>12021</v>
      </c>
      <c r="R26" s="170"/>
    </row>
    <row r="27" spans="2:18" ht="21" customHeight="1" x14ac:dyDescent="0.25">
      <c r="B27" s="154" t="s">
        <v>35</v>
      </c>
      <c r="C27" s="81">
        <v>0</v>
      </c>
      <c r="D27" s="81">
        <v>-2279</v>
      </c>
      <c r="E27" s="81">
        <v>0</v>
      </c>
      <c r="F27" s="81">
        <v>1543</v>
      </c>
      <c r="G27" s="81">
        <v>5252</v>
      </c>
      <c r="H27" s="81">
        <v>0</v>
      </c>
      <c r="I27" s="81">
        <v>0</v>
      </c>
      <c r="J27" s="81">
        <v>0</v>
      </c>
      <c r="K27" s="81">
        <v>0</v>
      </c>
      <c r="L27" s="81">
        <v>3307</v>
      </c>
      <c r="M27" s="81">
        <v>362</v>
      </c>
      <c r="N27" s="81">
        <v>0</v>
      </c>
      <c r="O27" s="81">
        <v>0</v>
      </c>
      <c r="P27" s="81">
        <v>1612</v>
      </c>
      <c r="Q27" s="158">
        <v>9797</v>
      </c>
      <c r="R27" s="170"/>
    </row>
    <row r="28" spans="2:18" ht="21" customHeight="1" x14ac:dyDescent="0.25">
      <c r="B28" s="154" t="s">
        <v>36</v>
      </c>
      <c r="C28" s="81">
        <v>0</v>
      </c>
      <c r="D28" s="81">
        <v>10378</v>
      </c>
      <c r="E28" s="81">
        <v>150</v>
      </c>
      <c r="F28" s="81">
        <v>64569</v>
      </c>
      <c r="G28" s="81">
        <v>2341</v>
      </c>
      <c r="H28" s="81">
        <v>4408</v>
      </c>
      <c r="I28" s="81">
        <v>829</v>
      </c>
      <c r="J28" s="81">
        <v>3219</v>
      </c>
      <c r="K28" s="81">
        <v>0</v>
      </c>
      <c r="L28" s="81">
        <v>764</v>
      </c>
      <c r="M28" s="81">
        <v>68</v>
      </c>
      <c r="N28" s="81">
        <v>262</v>
      </c>
      <c r="O28" s="81">
        <v>0</v>
      </c>
      <c r="P28" s="81">
        <v>-766</v>
      </c>
      <c r="Q28" s="158">
        <v>86221</v>
      </c>
      <c r="R28" s="170"/>
    </row>
    <row r="29" spans="2:18" ht="21" customHeight="1" x14ac:dyDescent="0.25">
      <c r="B29" s="154" t="s">
        <v>200</v>
      </c>
      <c r="C29" s="81">
        <v>0</v>
      </c>
      <c r="D29" s="81">
        <v>322</v>
      </c>
      <c r="E29" s="81">
        <v>0</v>
      </c>
      <c r="F29" s="81">
        <v>5096</v>
      </c>
      <c r="G29" s="81">
        <v>106</v>
      </c>
      <c r="H29" s="81">
        <v>0</v>
      </c>
      <c r="I29" s="81">
        <v>0</v>
      </c>
      <c r="J29" s="81">
        <v>0</v>
      </c>
      <c r="K29" s="81">
        <v>0</v>
      </c>
      <c r="L29" s="81">
        <v>0</v>
      </c>
      <c r="M29" s="81">
        <v>266</v>
      </c>
      <c r="N29" s="81">
        <v>0</v>
      </c>
      <c r="O29" s="81">
        <v>0</v>
      </c>
      <c r="P29" s="81">
        <v>0</v>
      </c>
      <c r="Q29" s="158">
        <v>5790</v>
      </c>
      <c r="R29" s="170"/>
    </row>
    <row r="30" spans="2:18" ht="21" customHeight="1" x14ac:dyDescent="0.25">
      <c r="B30" s="154" t="s">
        <v>201</v>
      </c>
      <c r="C30" s="81">
        <v>0</v>
      </c>
      <c r="D30" s="81">
        <v>34572</v>
      </c>
      <c r="E30" s="81">
        <v>-586</v>
      </c>
      <c r="F30" s="81">
        <v>22133</v>
      </c>
      <c r="G30" s="81">
        <v>29560</v>
      </c>
      <c r="H30" s="81">
        <v>1284</v>
      </c>
      <c r="I30" s="81">
        <v>612</v>
      </c>
      <c r="J30" s="81">
        <v>376</v>
      </c>
      <c r="K30" s="81">
        <v>0</v>
      </c>
      <c r="L30" s="81">
        <v>3245</v>
      </c>
      <c r="M30" s="81">
        <v>41</v>
      </c>
      <c r="N30" s="81">
        <v>0</v>
      </c>
      <c r="O30" s="81">
        <v>0</v>
      </c>
      <c r="P30" s="81">
        <v>213</v>
      </c>
      <c r="Q30" s="158">
        <v>91449</v>
      </c>
      <c r="R30" s="170"/>
    </row>
    <row r="31" spans="2:18" ht="21" customHeight="1" x14ac:dyDescent="0.25">
      <c r="B31" s="154" t="s">
        <v>37</v>
      </c>
      <c r="C31" s="81">
        <v>0</v>
      </c>
      <c r="D31" s="81">
        <v>702</v>
      </c>
      <c r="E31" s="81">
        <v>0</v>
      </c>
      <c r="F31" s="81">
        <v>171</v>
      </c>
      <c r="G31" s="81">
        <v>0</v>
      </c>
      <c r="H31" s="81">
        <v>0</v>
      </c>
      <c r="I31" s="81">
        <v>0</v>
      </c>
      <c r="J31" s="81">
        <v>0</v>
      </c>
      <c r="K31" s="81">
        <v>0</v>
      </c>
      <c r="L31" s="81">
        <v>25</v>
      </c>
      <c r="M31" s="81">
        <v>92</v>
      </c>
      <c r="N31" s="81">
        <v>0</v>
      </c>
      <c r="O31" s="81">
        <v>0</v>
      </c>
      <c r="P31" s="81">
        <v>0</v>
      </c>
      <c r="Q31" s="158">
        <v>990</v>
      </c>
      <c r="R31" s="170"/>
    </row>
    <row r="32" spans="2:18" ht="21" customHeight="1" x14ac:dyDescent="0.25">
      <c r="B32" s="154" t="s">
        <v>141</v>
      </c>
      <c r="C32" s="81">
        <v>0</v>
      </c>
      <c r="D32" s="81">
        <v>0</v>
      </c>
      <c r="E32" s="81">
        <v>0</v>
      </c>
      <c r="F32" s="81">
        <v>0</v>
      </c>
      <c r="G32" s="81">
        <v>0</v>
      </c>
      <c r="H32" s="81">
        <v>0</v>
      </c>
      <c r="I32" s="81">
        <v>0</v>
      </c>
      <c r="J32" s="81">
        <v>0</v>
      </c>
      <c r="K32" s="81">
        <v>0</v>
      </c>
      <c r="L32" s="81">
        <v>0</v>
      </c>
      <c r="M32" s="81">
        <v>0</v>
      </c>
      <c r="N32" s="81">
        <v>0</v>
      </c>
      <c r="O32" s="81">
        <v>0</v>
      </c>
      <c r="P32" s="81">
        <v>0</v>
      </c>
      <c r="Q32" s="158">
        <v>0</v>
      </c>
      <c r="R32" s="170"/>
    </row>
    <row r="33" spans="2:18" ht="21" customHeight="1" x14ac:dyDescent="0.25">
      <c r="B33" s="154" t="s">
        <v>219</v>
      </c>
      <c r="C33" s="81">
        <v>0</v>
      </c>
      <c r="D33" s="81">
        <v>1871</v>
      </c>
      <c r="E33" s="81">
        <v>0</v>
      </c>
      <c r="F33" s="81">
        <v>1350</v>
      </c>
      <c r="G33" s="81">
        <v>759</v>
      </c>
      <c r="H33" s="81">
        <v>0</v>
      </c>
      <c r="I33" s="81">
        <v>0</v>
      </c>
      <c r="J33" s="81">
        <v>0</v>
      </c>
      <c r="K33" s="81">
        <v>0</v>
      </c>
      <c r="L33" s="81">
        <v>0</v>
      </c>
      <c r="M33" s="81">
        <v>157</v>
      </c>
      <c r="N33" s="81">
        <v>0</v>
      </c>
      <c r="O33" s="81">
        <v>0</v>
      </c>
      <c r="P33" s="81">
        <v>0</v>
      </c>
      <c r="Q33" s="158">
        <v>4138</v>
      </c>
      <c r="R33" s="170"/>
    </row>
    <row r="34" spans="2:18" ht="21" customHeight="1" x14ac:dyDescent="0.25">
      <c r="B34" s="154" t="s">
        <v>142</v>
      </c>
      <c r="C34" s="81">
        <v>0</v>
      </c>
      <c r="D34" s="81">
        <v>0</v>
      </c>
      <c r="E34" s="81">
        <v>0</v>
      </c>
      <c r="F34" s="81">
        <v>0</v>
      </c>
      <c r="G34" s="81">
        <v>0</v>
      </c>
      <c r="H34" s="81">
        <v>0</v>
      </c>
      <c r="I34" s="81">
        <v>0</v>
      </c>
      <c r="J34" s="81">
        <v>0</v>
      </c>
      <c r="K34" s="81">
        <v>0</v>
      </c>
      <c r="L34" s="81">
        <v>0</v>
      </c>
      <c r="M34" s="81">
        <v>0</v>
      </c>
      <c r="N34" s="81">
        <v>0</v>
      </c>
      <c r="O34" s="81">
        <v>0</v>
      </c>
      <c r="P34" s="81">
        <v>0</v>
      </c>
      <c r="Q34" s="158">
        <v>0</v>
      </c>
      <c r="R34" s="170"/>
    </row>
    <row r="35" spans="2:18" ht="21" customHeight="1" x14ac:dyDescent="0.25">
      <c r="B35" s="154" t="s">
        <v>143</v>
      </c>
      <c r="C35" s="81">
        <v>0</v>
      </c>
      <c r="D35" s="81">
        <v>677</v>
      </c>
      <c r="E35" s="81">
        <v>0</v>
      </c>
      <c r="F35" s="81">
        <v>4435</v>
      </c>
      <c r="G35" s="81">
        <v>6</v>
      </c>
      <c r="H35" s="81">
        <v>0</v>
      </c>
      <c r="I35" s="81">
        <v>0</v>
      </c>
      <c r="J35" s="81">
        <v>0</v>
      </c>
      <c r="K35" s="81">
        <v>0</v>
      </c>
      <c r="L35" s="81">
        <v>0</v>
      </c>
      <c r="M35" s="81">
        <v>0</v>
      </c>
      <c r="N35" s="81">
        <v>4880</v>
      </c>
      <c r="O35" s="81">
        <v>0</v>
      </c>
      <c r="P35" s="81">
        <v>0</v>
      </c>
      <c r="Q35" s="158">
        <v>9999</v>
      </c>
      <c r="R35" s="170"/>
    </row>
    <row r="36" spans="2:18" ht="21" customHeight="1" x14ac:dyDescent="0.25">
      <c r="B36" s="154" t="s">
        <v>220</v>
      </c>
      <c r="C36" s="81">
        <v>0</v>
      </c>
      <c r="D36" s="81">
        <v>0</v>
      </c>
      <c r="E36" s="81">
        <v>0</v>
      </c>
      <c r="F36" s="81">
        <v>0</v>
      </c>
      <c r="G36" s="81">
        <v>0</v>
      </c>
      <c r="H36" s="81">
        <v>0</v>
      </c>
      <c r="I36" s="81">
        <v>0</v>
      </c>
      <c r="J36" s="81">
        <v>0</v>
      </c>
      <c r="K36" s="81">
        <v>0</v>
      </c>
      <c r="L36" s="81">
        <v>0</v>
      </c>
      <c r="M36" s="81">
        <v>0</v>
      </c>
      <c r="N36" s="81">
        <v>0</v>
      </c>
      <c r="O36" s="81">
        <v>0</v>
      </c>
      <c r="P36" s="81">
        <v>0</v>
      </c>
      <c r="Q36" s="158">
        <v>0</v>
      </c>
      <c r="R36" s="170"/>
    </row>
    <row r="37" spans="2:18" ht="21" customHeight="1" x14ac:dyDescent="0.25">
      <c r="B37" s="154" t="s">
        <v>38</v>
      </c>
      <c r="C37" s="81">
        <v>0</v>
      </c>
      <c r="D37" s="81">
        <v>0</v>
      </c>
      <c r="E37" s="81">
        <v>0</v>
      </c>
      <c r="F37" s="81">
        <v>0</v>
      </c>
      <c r="G37" s="81">
        <v>0</v>
      </c>
      <c r="H37" s="81">
        <v>0</v>
      </c>
      <c r="I37" s="81">
        <v>0</v>
      </c>
      <c r="J37" s="81">
        <v>0</v>
      </c>
      <c r="K37" s="81">
        <v>0</v>
      </c>
      <c r="L37" s="81">
        <v>0</v>
      </c>
      <c r="M37" s="81">
        <v>0</v>
      </c>
      <c r="N37" s="81">
        <v>0</v>
      </c>
      <c r="O37" s="81">
        <v>0</v>
      </c>
      <c r="P37" s="81">
        <v>0</v>
      </c>
      <c r="Q37" s="158">
        <v>0</v>
      </c>
      <c r="R37" s="170"/>
    </row>
    <row r="38" spans="2:18" ht="21" customHeight="1" x14ac:dyDescent="0.25">
      <c r="B38" s="154" t="s">
        <v>39</v>
      </c>
      <c r="C38" s="81">
        <v>0</v>
      </c>
      <c r="D38" s="81">
        <v>7372</v>
      </c>
      <c r="E38" s="81">
        <v>0</v>
      </c>
      <c r="F38" s="81">
        <v>19530</v>
      </c>
      <c r="G38" s="81">
        <v>479</v>
      </c>
      <c r="H38" s="81">
        <v>478</v>
      </c>
      <c r="I38" s="81">
        <v>0</v>
      </c>
      <c r="J38" s="81">
        <v>0</v>
      </c>
      <c r="K38" s="81">
        <v>0</v>
      </c>
      <c r="L38" s="81">
        <v>401</v>
      </c>
      <c r="M38" s="81">
        <v>108</v>
      </c>
      <c r="N38" s="81">
        <v>0</v>
      </c>
      <c r="O38" s="81">
        <v>0</v>
      </c>
      <c r="P38" s="81">
        <v>704</v>
      </c>
      <c r="Q38" s="158">
        <v>29072</v>
      </c>
      <c r="R38" s="170"/>
    </row>
    <row r="39" spans="2:18" ht="21" customHeight="1" x14ac:dyDescent="0.25">
      <c r="B39" s="154" t="s">
        <v>40</v>
      </c>
      <c r="C39" s="81">
        <v>0</v>
      </c>
      <c r="D39" s="81">
        <v>0</v>
      </c>
      <c r="E39" s="81">
        <v>0</v>
      </c>
      <c r="F39" s="81">
        <v>0</v>
      </c>
      <c r="G39" s="81">
        <v>0</v>
      </c>
      <c r="H39" s="81">
        <v>0</v>
      </c>
      <c r="I39" s="81">
        <v>0</v>
      </c>
      <c r="J39" s="81">
        <v>0</v>
      </c>
      <c r="K39" s="81">
        <v>0</v>
      </c>
      <c r="L39" s="81">
        <v>0</v>
      </c>
      <c r="M39" s="81">
        <v>0</v>
      </c>
      <c r="N39" s="81">
        <v>0</v>
      </c>
      <c r="O39" s="81">
        <v>0</v>
      </c>
      <c r="P39" s="81">
        <v>0</v>
      </c>
      <c r="Q39" s="158">
        <v>0</v>
      </c>
      <c r="R39" s="170"/>
    </row>
    <row r="40" spans="2:18" ht="21" customHeight="1" x14ac:dyDescent="0.25">
      <c r="B40" s="154" t="s">
        <v>41</v>
      </c>
      <c r="C40" s="81">
        <v>0</v>
      </c>
      <c r="D40" s="81">
        <v>10350</v>
      </c>
      <c r="E40" s="81">
        <v>0</v>
      </c>
      <c r="F40" s="81">
        <v>24992</v>
      </c>
      <c r="G40" s="81">
        <v>540</v>
      </c>
      <c r="H40" s="81">
        <v>111</v>
      </c>
      <c r="I40" s="81">
        <v>298</v>
      </c>
      <c r="J40" s="81">
        <v>0</v>
      </c>
      <c r="K40" s="81">
        <v>0</v>
      </c>
      <c r="L40" s="81">
        <v>0</v>
      </c>
      <c r="M40" s="81">
        <v>413</v>
      </c>
      <c r="N40" s="81">
        <v>0</v>
      </c>
      <c r="O40" s="81">
        <v>0</v>
      </c>
      <c r="P40" s="81">
        <v>0</v>
      </c>
      <c r="Q40" s="158">
        <v>36704</v>
      </c>
      <c r="R40" s="170"/>
    </row>
    <row r="41" spans="2:18" ht="21" customHeight="1" x14ac:dyDescent="0.25">
      <c r="B41" s="154" t="s">
        <v>42</v>
      </c>
      <c r="C41" s="81">
        <v>0</v>
      </c>
      <c r="D41" s="81">
        <v>332</v>
      </c>
      <c r="E41" s="81">
        <v>0</v>
      </c>
      <c r="F41" s="81">
        <v>1108</v>
      </c>
      <c r="G41" s="81">
        <v>759</v>
      </c>
      <c r="H41" s="81">
        <v>5049</v>
      </c>
      <c r="I41" s="81">
        <v>0</v>
      </c>
      <c r="J41" s="81">
        <v>0</v>
      </c>
      <c r="K41" s="81">
        <v>0</v>
      </c>
      <c r="L41" s="81">
        <v>0</v>
      </c>
      <c r="M41" s="81">
        <v>0</v>
      </c>
      <c r="N41" s="81">
        <v>324</v>
      </c>
      <c r="O41" s="81">
        <v>0</v>
      </c>
      <c r="P41" s="81">
        <v>0</v>
      </c>
      <c r="Q41" s="158">
        <v>7572</v>
      </c>
      <c r="R41" s="170"/>
    </row>
    <row r="42" spans="2:18" ht="21" customHeight="1" x14ac:dyDescent="0.25">
      <c r="B42" s="154" t="s">
        <v>43</v>
      </c>
      <c r="C42" s="81">
        <v>0</v>
      </c>
      <c r="D42" s="81">
        <v>15003</v>
      </c>
      <c r="E42" s="81">
        <v>0</v>
      </c>
      <c r="F42" s="81">
        <v>48882</v>
      </c>
      <c r="G42" s="81">
        <v>2569</v>
      </c>
      <c r="H42" s="81">
        <v>382</v>
      </c>
      <c r="I42" s="81">
        <v>0</v>
      </c>
      <c r="J42" s="81">
        <v>0</v>
      </c>
      <c r="K42" s="81">
        <v>0</v>
      </c>
      <c r="L42" s="81">
        <v>6529</v>
      </c>
      <c r="M42" s="81">
        <v>2994</v>
      </c>
      <c r="N42" s="81">
        <v>1641</v>
      </c>
      <c r="O42" s="81">
        <v>0</v>
      </c>
      <c r="P42" s="81">
        <v>27318</v>
      </c>
      <c r="Q42" s="158">
        <v>105319</v>
      </c>
      <c r="R42" s="170"/>
    </row>
    <row r="43" spans="2:18" ht="21" customHeight="1" x14ac:dyDescent="0.25">
      <c r="B43" s="154" t="s">
        <v>44</v>
      </c>
      <c r="C43" s="81">
        <v>0</v>
      </c>
      <c r="D43" s="81">
        <v>0</v>
      </c>
      <c r="E43" s="81">
        <v>0</v>
      </c>
      <c r="F43" s="81">
        <v>0</v>
      </c>
      <c r="G43" s="81">
        <v>0</v>
      </c>
      <c r="H43" s="81">
        <v>0</v>
      </c>
      <c r="I43" s="81">
        <v>0</v>
      </c>
      <c r="J43" s="81">
        <v>0</v>
      </c>
      <c r="K43" s="81">
        <v>0</v>
      </c>
      <c r="L43" s="81">
        <v>0</v>
      </c>
      <c r="M43" s="81">
        <v>0</v>
      </c>
      <c r="N43" s="81">
        <v>0</v>
      </c>
      <c r="O43" s="81">
        <v>0</v>
      </c>
      <c r="P43" s="81">
        <v>0</v>
      </c>
      <c r="Q43" s="158">
        <v>0</v>
      </c>
      <c r="R43" s="170"/>
    </row>
    <row r="44" spans="2:18" ht="21" customHeight="1" x14ac:dyDescent="0.25">
      <c r="B44" s="156" t="s">
        <v>45</v>
      </c>
      <c r="C44" s="157">
        <f>SUM(C7:C43)</f>
        <v>3860</v>
      </c>
      <c r="D44" s="157">
        <f t="shared" ref="D44:Q44" si="0">SUM(D7:D43)</f>
        <v>164607</v>
      </c>
      <c r="E44" s="157">
        <f t="shared" si="0"/>
        <v>3490</v>
      </c>
      <c r="F44" s="157">
        <f t="shared" si="0"/>
        <v>505152</v>
      </c>
      <c r="G44" s="157">
        <f t="shared" si="0"/>
        <v>74431</v>
      </c>
      <c r="H44" s="157">
        <f t="shared" si="0"/>
        <v>131047</v>
      </c>
      <c r="I44" s="157">
        <f t="shared" si="0"/>
        <v>8579</v>
      </c>
      <c r="J44" s="157">
        <f t="shared" si="0"/>
        <v>5962</v>
      </c>
      <c r="K44" s="157">
        <f t="shared" si="0"/>
        <v>0</v>
      </c>
      <c r="L44" s="157">
        <f t="shared" si="0"/>
        <v>65831</v>
      </c>
      <c r="M44" s="157">
        <f t="shared" si="0"/>
        <v>29569</v>
      </c>
      <c r="N44" s="157">
        <f t="shared" si="0"/>
        <v>316694</v>
      </c>
      <c r="O44" s="157">
        <f t="shared" si="0"/>
        <v>75184</v>
      </c>
      <c r="P44" s="157">
        <f t="shared" si="0"/>
        <v>154339</v>
      </c>
      <c r="Q44" s="157">
        <f t="shared" si="0"/>
        <v>1538745</v>
      </c>
      <c r="R44" s="170"/>
    </row>
    <row r="45" spans="2:18" ht="21" customHeight="1" x14ac:dyDescent="0.25">
      <c r="B45" s="259" t="s">
        <v>46</v>
      </c>
      <c r="C45" s="259"/>
      <c r="D45" s="259"/>
      <c r="E45" s="259"/>
      <c r="F45" s="259"/>
      <c r="G45" s="259"/>
      <c r="H45" s="259"/>
      <c r="I45" s="259"/>
      <c r="J45" s="259"/>
      <c r="K45" s="259"/>
      <c r="L45" s="259"/>
      <c r="M45" s="259"/>
      <c r="N45" s="259"/>
      <c r="O45" s="259"/>
      <c r="P45" s="259"/>
      <c r="Q45" s="259"/>
      <c r="R45" s="171"/>
    </row>
    <row r="46" spans="2:18" ht="21" customHeight="1" x14ac:dyDescent="0.25">
      <c r="B46" s="154" t="s">
        <v>47</v>
      </c>
      <c r="C46" s="81">
        <v>21284</v>
      </c>
      <c r="D46" s="81">
        <v>420006</v>
      </c>
      <c r="E46" s="81">
        <v>-857</v>
      </c>
      <c r="F46" s="81">
        <v>692707</v>
      </c>
      <c r="G46" s="81">
        <v>49976</v>
      </c>
      <c r="H46" s="81">
        <v>69994</v>
      </c>
      <c r="I46" s="81">
        <v>2010</v>
      </c>
      <c r="J46" s="81">
        <v>93490</v>
      </c>
      <c r="K46" s="81">
        <v>0</v>
      </c>
      <c r="L46" s="81">
        <v>12939</v>
      </c>
      <c r="M46" s="81">
        <v>0</v>
      </c>
      <c r="N46" s="81">
        <v>9887</v>
      </c>
      <c r="O46" s="81">
        <v>549669</v>
      </c>
      <c r="P46" s="81">
        <v>300640</v>
      </c>
      <c r="Q46" s="158">
        <v>2221746</v>
      </c>
      <c r="R46" s="170"/>
    </row>
    <row r="47" spans="2:18" ht="21" customHeight="1" x14ac:dyDescent="0.25">
      <c r="B47" s="154" t="s">
        <v>65</v>
      </c>
      <c r="C47" s="81">
        <v>1468</v>
      </c>
      <c r="D47" s="81">
        <v>208571</v>
      </c>
      <c r="E47" s="81">
        <v>0</v>
      </c>
      <c r="F47" s="81">
        <v>1203091</v>
      </c>
      <c r="G47" s="81">
        <v>8652</v>
      </c>
      <c r="H47" s="81">
        <v>175560</v>
      </c>
      <c r="I47" s="81">
        <v>0</v>
      </c>
      <c r="J47" s="81">
        <v>292214</v>
      </c>
      <c r="K47" s="81">
        <v>0</v>
      </c>
      <c r="L47" s="81">
        <v>23646</v>
      </c>
      <c r="M47" s="81">
        <v>0</v>
      </c>
      <c r="N47" s="81">
        <v>0</v>
      </c>
      <c r="O47" s="81">
        <v>584763</v>
      </c>
      <c r="P47" s="81">
        <v>386771</v>
      </c>
      <c r="Q47" s="158">
        <v>2884737</v>
      </c>
      <c r="R47" s="170"/>
    </row>
    <row r="48" spans="2:18" ht="21" customHeight="1" x14ac:dyDescent="0.3">
      <c r="B48" s="9" t="s">
        <v>314</v>
      </c>
      <c r="C48" s="81">
        <v>1102</v>
      </c>
      <c r="D48" s="81">
        <v>55918</v>
      </c>
      <c r="E48" s="81">
        <v>22613</v>
      </c>
      <c r="F48" s="81">
        <v>165830</v>
      </c>
      <c r="G48" s="81">
        <v>5997</v>
      </c>
      <c r="H48" s="81">
        <v>12368</v>
      </c>
      <c r="I48" s="81">
        <v>19946</v>
      </c>
      <c r="J48" s="81">
        <v>21608</v>
      </c>
      <c r="K48" s="81">
        <v>0</v>
      </c>
      <c r="L48" s="81">
        <v>4961</v>
      </c>
      <c r="M48" s="81">
        <v>31778</v>
      </c>
      <c r="N48" s="81">
        <v>43</v>
      </c>
      <c r="O48" s="81">
        <v>55539</v>
      </c>
      <c r="P48" s="81">
        <v>24030</v>
      </c>
      <c r="Q48" s="158">
        <v>421734</v>
      </c>
      <c r="R48" s="170"/>
    </row>
    <row r="49" spans="2:19" ht="21" customHeight="1" x14ac:dyDescent="0.25">
      <c r="B49" s="154" t="s">
        <v>48</v>
      </c>
      <c r="C49" s="81">
        <v>33889</v>
      </c>
      <c r="D49" s="81">
        <v>886312</v>
      </c>
      <c r="E49" s="81">
        <v>18045</v>
      </c>
      <c r="F49" s="81">
        <v>3356091</v>
      </c>
      <c r="G49" s="81">
        <v>162581</v>
      </c>
      <c r="H49" s="81">
        <v>497367</v>
      </c>
      <c r="I49" s="81">
        <v>12660</v>
      </c>
      <c r="J49" s="81">
        <v>712714</v>
      </c>
      <c r="K49" s="81">
        <v>0</v>
      </c>
      <c r="L49" s="81">
        <v>276564</v>
      </c>
      <c r="M49" s="81">
        <v>107483</v>
      </c>
      <c r="N49" s="81">
        <v>1450</v>
      </c>
      <c r="O49" s="81">
        <v>3024256</v>
      </c>
      <c r="P49" s="81">
        <v>3030540</v>
      </c>
      <c r="Q49" s="158">
        <v>12119950</v>
      </c>
      <c r="R49" s="170"/>
    </row>
    <row r="50" spans="2:19" ht="21" customHeight="1" x14ac:dyDescent="0.25">
      <c r="B50" s="156" t="s">
        <v>45</v>
      </c>
      <c r="C50" s="157">
        <f>SUM(C46:C49)</f>
        <v>57743</v>
      </c>
      <c r="D50" s="157">
        <f t="shared" ref="D50:Q50" si="1">SUM(D46:D49)</f>
        <v>1570807</v>
      </c>
      <c r="E50" s="157">
        <f t="shared" si="1"/>
        <v>39801</v>
      </c>
      <c r="F50" s="157">
        <f t="shared" si="1"/>
        <v>5417719</v>
      </c>
      <c r="G50" s="157">
        <f t="shared" si="1"/>
        <v>227206</v>
      </c>
      <c r="H50" s="157">
        <f t="shared" si="1"/>
        <v>755289</v>
      </c>
      <c r="I50" s="157">
        <f t="shared" si="1"/>
        <v>34616</v>
      </c>
      <c r="J50" s="157">
        <f t="shared" si="1"/>
        <v>1120026</v>
      </c>
      <c r="K50" s="157">
        <f t="shared" si="1"/>
        <v>0</v>
      </c>
      <c r="L50" s="157">
        <f t="shared" si="1"/>
        <v>318110</v>
      </c>
      <c r="M50" s="157">
        <f t="shared" si="1"/>
        <v>139261</v>
      </c>
      <c r="N50" s="157">
        <f t="shared" si="1"/>
        <v>11380</v>
      </c>
      <c r="O50" s="157">
        <f t="shared" si="1"/>
        <v>4214227</v>
      </c>
      <c r="P50" s="157">
        <f t="shared" si="1"/>
        <v>3741981</v>
      </c>
      <c r="Q50" s="157">
        <f t="shared" si="1"/>
        <v>17648167</v>
      </c>
      <c r="R50" s="170"/>
    </row>
    <row r="51" spans="2:19" ht="20.25" customHeight="1" x14ac:dyDescent="0.25">
      <c r="B51" s="260" t="s">
        <v>50</v>
      </c>
      <c r="C51" s="260"/>
      <c r="D51" s="260"/>
      <c r="E51" s="260"/>
      <c r="F51" s="260"/>
      <c r="G51" s="260"/>
      <c r="H51" s="260"/>
      <c r="I51" s="260"/>
      <c r="J51" s="260"/>
      <c r="K51" s="260"/>
      <c r="L51" s="260"/>
      <c r="M51" s="260"/>
      <c r="N51" s="260"/>
      <c r="O51" s="260"/>
      <c r="P51" s="260"/>
      <c r="Q51" s="260"/>
      <c r="R51" s="172"/>
      <c r="S51" s="7"/>
    </row>
    <row r="53" spans="2:19" x14ac:dyDescent="0.25">
      <c r="Q53" s="7"/>
    </row>
  </sheetData>
  <mergeCells count="4">
    <mergeCell ref="B4:Q4"/>
    <mergeCell ref="B6:Q6"/>
    <mergeCell ref="B45:Q45"/>
    <mergeCell ref="B51:Q5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B3:S54"/>
  <sheetViews>
    <sheetView topLeftCell="A34" workbookViewId="0">
      <selection activeCell="C58" sqref="C58"/>
    </sheetView>
  </sheetViews>
  <sheetFormatPr defaultColWidth="9.140625" defaultRowHeight="15" x14ac:dyDescent="0.25"/>
  <cols>
    <col min="1" max="1" width="12.42578125" style="6" customWidth="1"/>
    <col min="2" max="2" width="51.28515625" style="6" customWidth="1"/>
    <col min="3" max="17" width="21.5703125" style="6" customWidth="1"/>
    <col min="18" max="19" width="6.140625" style="6" bestFit="1" customWidth="1"/>
    <col min="20" max="20" width="13.5703125" style="6" customWidth="1"/>
    <col min="21" max="16384" width="9.140625" style="6"/>
  </cols>
  <sheetData>
    <row r="3" spans="2:18" ht="5.25" customHeight="1" x14ac:dyDescent="0.25"/>
    <row r="4" spans="2:18" ht="21" customHeight="1" x14ac:dyDescent="0.25">
      <c r="B4" s="257" t="s">
        <v>285</v>
      </c>
      <c r="C4" s="257"/>
      <c r="D4" s="257"/>
      <c r="E4" s="257"/>
      <c r="F4" s="257"/>
      <c r="G4" s="257"/>
      <c r="H4" s="257"/>
      <c r="I4" s="257"/>
      <c r="J4" s="257"/>
      <c r="K4" s="257"/>
      <c r="L4" s="257"/>
      <c r="M4" s="257"/>
      <c r="N4" s="257"/>
      <c r="O4" s="257"/>
      <c r="P4" s="257"/>
      <c r="Q4" s="257"/>
      <c r="R4" s="159"/>
    </row>
    <row r="5" spans="2:18" ht="28.5" customHeight="1" x14ac:dyDescent="0.25">
      <c r="B5" s="74" t="s">
        <v>0</v>
      </c>
      <c r="C5" s="77" t="s">
        <v>202</v>
      </c>
      <c r="D5" s="77" t="s">
        <v>203</v>
      </c>
      <c r="E5" s="77" t="s">
        <v>204</v>
      </c>
      <c r="F5" s="77" t="s">
        <v>205</v>
      </c>
      <c r="G5" s="77" t="s">
        <v>206</v>
      </c>
      <c r="H5" s="77" t="s">
        <v>207</v>
      </c>
      <c r="I5" s="77" t="s">
        <v>208</v>
      </c>
      <c r="J5" s="77" t="s">
        <v>209</v>
      </c>
      <c r="K5" s="77" t="s">
        <v>210</v>
      </c>
      <c r="L5" s="77" t="s">
        <v>211</v>
      </c>
      <c r="M5" s="77" t="s">
        <v>212</v>
      </c>
      <c r="N5" s="77" t="s">
        <v>213</v>
      </c>
      <c r="O5" s="77" t="s">
        <v>214</v>
      </c>
      <c r="P5" s="77" t="s">
        <v>215</v>
      </c>
      <c r="Q5" s="77" t="s">
        <v>216</v>
      </c>
      <c r="R5" s="169"/>
    </row>
    <row r="6" spans="2:18" ht="21" customHeight="1" x14ac:dyDescent="0.25">
      <c r="B6" s="258" t="s">
        <v>16</v>
      </c>
      <c r="C6" s="258"/>
      <c r="D6" s="258"/>
      <c r="E6" s="258"/>
      <c r="F6" s="258"/>
      <c r="G6" s="258"/>
      <c r="H6" s="258"/>
      <c r="I6" s="258"/>
      <c r="J6" s="258"/>
      <c r="K6" s="258"/>
      <c r="L6" s="258"/>
      <c r="M6" s="258"/>
      <c r="N6" s="258"/>
      <c r="O6" s="258"/>
      <c r="P6" s="258"/>
      <c r="Q6" s="258"/>
      <c r="R6" s="169"/>
    </row>
    <row r="7" spans="2:18" ht="18.75" customHeight="1" x14ac:dyDescent="0.25">
      <c r="B7" s="154" t="s">
        <v>17</v>
      </c>
      <c r="C7" s="81">
        <v>0</v>
      </c>
      <c r="D7" s="81">
        <v>38</v>
      </c>
      <c r="E7" s="81">
        <v>285</v>
      </c>
      <c r="F7" s="81">
        <v>300</v>
      </c>
      <c r="G7" s="81">
        <v>800</v>
      </c>
      <c r="H7" s="81">
        <v>-276</v>
      </c>
      <c r="I7" s="81">
        <v>0</v>
      </c>
      <c r="J7" s="81">
        <v>0</v>
      </c>
      <c r="K7" s="81">
        <v>0</v>
      </c>
      <c r="L7" s="81">
        <v>6963</v>
      </c>
      <c r="M7" s="81">
        <v>361</v>
      </c>
      <c r="N7" s="81">
        <v>8813</v>
      </c>
      <c r="O7" s="81">
        <v>1115012</v>
      </c>
      <c r="P7" s="81">
        <v>5167</v>
      </c>
      <c r="Q7" s="158">
        <v>1137462</v>
      </c>
      <c r="R7" s="170"/>
    </row>
    <row r="8" spans="2:18" ht="21" customHeight="1" x14ac:dyDescent="0.25">
      <c r="B8" s="154" t="s">
        <v>18</v>
      </c>
      <c r="C8" s="81">
        <v>0</v>
      </c>
      <c r="D8" s="81">
        <v>57529</v>
      </c>
      <c r="E8" s="81">
        <v>1239</v>
      </c>
      <c r="F8" s="81">
        <v>143285</v>
      </c>
      <c r="G8" s="81">
        <v>7939</v>
      </c>
      <c r="H8" s="81">
        <v>5078</v>
      </c>
      <c r="I8" s="81">
        <v>293620</v>
      </c>
      <c r="J8" s="81">
        <v>231439</v>
      </c>
      <c r="K8" s="81">
        <v>0</v>
      </c>
      <c r="L8" s="81">
        <v>25776</v>
      </c>
      <c r="M8" s="81">
        <v>13053</v>
      </c>
      <c r="N8" s="81">
        <v>36430</v>
      </c>
      <c r="O8" s="81">
        <v>0</v>
      </c>
      <c r="P8" s="81">
        <v>24840</v>
      </c>
      <c r="Q8" s="158">
        <v>840229</v>
      </c>
      <c r="R8" s="170"/>
    </row>
    <row r="9" spans="2:18" ht="21" customHeight="1" x14ac:dyDescent="0.25">
      <c r="B9" s="154" t="s">
        <v>19</v>
      </c>
      <c r="C9" s="81">
        <v>1732</v>
      </c>
      <c r="D9" s="81">
        <v>27756</v>
      </c>
      <c r="E9" s="81">
        <v>20823</v>
      </c>
      <c r="F9" s="81">
        <v>133631</v>
      </c>
      <c r="G9" s="81">
        <v>54481</v>
      </c>
      <c r="H9" s="81">
        <v>8016</v>
      </c>
      <c r="I9" s="81">
        <v>206138</v>
      </c>
      <c r="J9" s="81">
        <v>36842</v>
      </c>
      <c r="K9" s="81">
        <v>0</v>
      </c>
      <c r="L9" s="81">
        <v>52542</v>
      </c>
      <c r="M9" s="81">
        <v>72045</v>
      </c>
      <c r="N9" s="81">
        <v>100951</v>
      </c>
      <c r="O9" s="81">
        <v>0</v>
      </c>
      <c r="P9" s="81">
        <v>0</v>
      </c>
      <c r="Q9" s="158">
        <v>714956</v>
      </c>
      <c r="R9" s="170"/>
    </row>
    <row r="10" spans="2:18" ht="21" customHeight="1" x14ac:dyDescent="0.25">
      <c r="B10" s="154" t="s">
        <v>145</v>
      </c>
      <c r="C10" s="81">
        <v>12204</v>
      </c>
      <c r="D10" s="81">
        <v>14572</v>
      </c>
      <c r="E10" s="81">
        <v>9448</v>
      </c>
      <c r="F10" s="81">
        <v>39424</v>
      </c>
      <c r="G10" s="81">
        <v>39981</v>
      </c>
      <c r="H10" s="81">
        <v>33932</v>
      </c>
      <c r="I10" s="81">
        <v>45800</v>
      </c>
      <c r="J10" s="81">
        <v>31405</v>
      </c>
      <c r="K10" s="81">
        <v>0</v>
      </c>
      <c r="L10" s="81">
        <v>1193</v>
      </c>
      <c r="M10" s="81">
        <v>7288</v>
      </c>
      <c r="N10" s="81">
        <v>20996</v>
      </c>
      <c r="O10" s="81">
        <v>1252</v>
      </c>
      <c r="P10" s="81">
        <v>13451</v>
      </c>
      <c r="Q10" s="158">
        <v>270948</v>
      </c>
      <c r="R10" s="170"/>
    </row>
    <row r="11" spans="2:18" ht="21" customHeight="1" x14ac:dyDescent="0.25">
      <c r="B11" s="154" t="s">
        <v>20</v>
      </c>
      <c r="C11" s="81">
        <v>8124</v>
      </c>
      <c r="D11" s="81">
        <v>37688</v>
      </c>
      <c r="E11" s="81">
        <v>19379</v>
      </c>
      <c r="F11" s="81">
        <v>168838</v>
      </c>
      <c r="G11" s="81">
        <v>19520</v>
      </c>
      <c r="H11" s="81">
        <v>46423</v>
      </c>
      <c r="I11" s="81">
        <v>331168</v>
      </c>
      <c r="J11" s="81">
        <v>363474</v>
      </c>
      <c r="K11" s="81">
        <v>0</v>
      </c>
      <c r="L11" s="81">
        <v>43540</v>
      </c>
      <c r="M11" s="81">
        <v>51268</v>
      </c>
      <c r="N11" s="81">
        <v>145950</v>
      </c>
      <c r="O11" s="81">
        <v>591416</v>
      </c>
      <c r="P11" s="81">
        <v>62181</v>
      </c>
      <c r="Q11" s="158">
        <v>1888969</v>
      </c>
      <c r="R11" s="170"/>
    </row>
    <row r="12" spans="2:18" ht="21" customHeight="1" x14ac:dyDescent="0.25">
      <c r="B12" s="154" t="s">
        <v>139</v>
      </c>
      <c r="C12" s="81">
        <v>0</v>
      </c>
      <c r="D12" s="81">
        <v>33275</v>
      </c>
      <c r="E12" s="81">
        <v>39559</v>
      </c>
      <c r="F12" s="81">
        <v>73890</v>
      </c>
      <c r="G12" s="81">
        <v>28696</v>
      </c>
      <c r="H12" s="81">
        <v>54553</v>
      </c>
      <c r="I12" s="81">
        <v>617502</v>
      </c>
      <c r="J12" s="81">
        <v>550515</v>
      </c>
      <c r="K12" s="81">
        <v>0</v>
      </c>
      <c r="L12" s="81">
        <v>257382</v>
      </c>
      <c r="M12" s="81">
        <v>86788</v>
      </c>
      <c r="N12" s="81">
        <v>97485</v>
      </c>
      <c r="O12" s="81">
        <v>506030</v>
      </c>
      <c r="P12" s="81">
        <v>197938</v>
      </c>
      <c r="Q12" s="158">
        <v>2543612</v>
      </c>
      <c r="R12" s="170"/>
    </row>
    <row r="13" spans="2:18" ht="21" customHeight="1" x14ac:dyDescent="0.25">
      <c r="B13" s="154" t="s">
        <v>21</v>
      </c>
      <c r="C13" s="81">
        <v>0</v>
      </c>
      <c r="D13" s="81">
        <v>37957</v>
      </c>
      <c r="E13" s="81">
        <v>30600</v>
      </c>
      <c r="F13" s="81">
        <v>114139</v>
      </c>
      <c r="G13" s="81">
        <v>16613</v>
      </c>
      <c r="H13" s="81">
        <v>49322</v>
      </c>
      <c r="I13" s="81">
        <v>485314</v>
      </c>
      <c r="J13" s="81">
        <v>618501</v>
      </c>
      <c r="K13" s="81">
        <v>0</v>
      </c>
      <c r="L13" s="81">
        <v>114957</v>
      </c>
      <c r="M13" s="81">
        <v>197693</v>
      </c>
      <c r="N13" s="81">
        <v>83240</v>
      </c>
      <c r="O13" s="81">
        <v>248334</v>
      </c>
      <c r="P13" s="81">
        <v>62590</v>
      </c>
      <c r="Q13" s="158">
        <v>2059261</v>
      </c>
      <c r="R13" s="170"/>
    </row>
    <row r="14" spans="2:18" ht="21" customHeight="1" x14ac:dyDescent="0.25">
      <c r="B14" s="154" t="s">
        <v>22</v>
      </c>
      <c r="C14" s="81">
        <v>0</v>
      </c>
      <c r="D14" s="81">
        <v>6464</v>
      </c>
      <c r="E14" s="81">
        <v>2568</v>
      </c>
      <c r="F14" s="81">
        <v>14408</v>
      </c>
      <c r="G14" s="81">
        <v>1840</v>
      </c>
      <c r="H14" s="81">
        <v>19245</v>
      </c>
      <c r="I14" s="81">
        <v>40196</v>
      </c>
      <c r="J14" s="81">
        <v>17460</v>
      </c>
      <c r="K14" s="81">
        <v>0</v>
      </c>
      <c r="L14" s="81">
        <v>1613</v>
      </c>
      <c r="M14" s="81">
        <v>11611</v>
      </c>
      <c r="N14" s="81">
        <v>11635</v>
      </c>
      <c r="O14" s="81">
        <v>0</v>
      </c>
      <c r="P14" s="81">
        <v>-1733</v>
      </c>
      <c r="Q14" s="158">
        <v>125308</v>
      </c>
      <c r="R14" s="170"/>
    </row>
    <row r="15" spans="2:18" ht="21" customHeight="1" x14ac:dyDescent="0.25">
      <c r="B15" s="154" t="s">
        <v>23</v>
      </c>
      <c r="C15" s="81">
        <v>0</v>
      </c>
      <c r="D15" s="81">
        <v>0</v>
      </c>
      <c r="E15" s="81">
        <v>0</v>
      </c>
      <c r="F15" s="81">
        <v>0</v>
      </c>
      <c r="G15" s="81">
        <v>0</v>
      </c>
      <c r="H15" s="81">
        <v>0</v>
      </c>
      <c r="I15" s="81">
        <v>0</v>
      </c>
      <c r="J15" s="81">
        <v>0</v>
      </c>
      <c r="K15" s="81">
        <v>1025608</v>
      </c>
      <c r="L15" s="81">
        <v>0</v>
      </c>
      <c r="M15" s="81">
        <v>0</v>
      </c>
      <c r="N15" s="81">
        <v>0</v>
      </c>
      <c r="O15" s="81">
        <v>0</v>
      </c>
      <c r="P15" s="81">
        <v>0</v>
      </c>
      <c r="Q15" s="158">
        <v>1025608</v>
      </c>
      <c r="R15" s="170"/>
    </row>
    <row r="16" spans="2:18" ht="21" customHeight="1" x14ac:dyDescent="0.25">
      <c r="B16" s="154" t="s">
        <v>24</v>
      </c>
      <c r="C16" s="81">
        <v>30743</v>
      </c>
      <c r="D16" s="81">
        <v>10683</v>
      </c>
      <c r="E16" s="81">
        <v>4916</v>
      </c>
      <c r="F16" s="81">
        <v>21979</v>
      </c>
      <c r="G16" s="81">
        <v>5306</v>
      </c>
      <c r="H16" s="81">
        <v>9101</v>
      </c>
      <c r="I16" s="81">
        <v>119864</v>
      </c>
      <c r="J16" s="81">
        <v>108407</v>
      </c>
      <c r="K16" s="81">
        <v>15078</v>
      </c>
      <c r="L16" s="81">
        <v>1418</v>
      </c>
      <c r="M16" s="81">
        <v>16192</v>
      </c>
      <c r="N16" s="81">
        <v>33140</v>
      </c>
      <c r="O16" s="81">
        <v>0</v>
      </c>
      <c r="P16" s="81">
        <v>7590</v>
      </c>
      <c r="Q16" s="158">
        <v>384418</v>
      </c>
      <c r="R16" s="170"/>
    </row>
    <row r="17" spans="2:18" ht="21" customHeight="1" x14ac:dyDescent="0.25">
      <c r="B17" s="154" t="s">
        <v>25</v>
      </c>
      <c r="C17" s="81">
        <v>0</v>
      </c>
      <c r="D17" s="81">
        <v>7423</v>
      </c>
      <c r="E17" s="81">
        <v>6372</v>
      </c>
      <c r="F17" s="81">
        <v>28747</v>
      </c>
      <c r="G17" s="81">
        <v>7360</v>
      </c>
      <c r="H17" s="81">
        <v>19046</v>
      </c>
      <c r="I17" s="81">
        <v>170857</v>
      </c>
      <c r="J17" s="81">
        <v>144555</v>
      </c>
      <c r="K17" s="81">
        <v>0</v>
      </c>
      <c r="L17" s="81">
        <v>27333</v>
      </c>
      <c r="M17" s="81">
        <v>16257</v>
      </c>
      <c r="N17" s="81">
        <v>28772</v>
      </c>
      <c r="O17" s="81">
        <v>461841</v>
      </c>
      <c r="P17" s="81">
        <v>2097</v>
      </c>
      <c r="Q17" s="158">
        <v>920660</v>
      </c>
      <c r="R17" s="170"/>
    </row>
    <row r="18" spans="2:18" ht="21" customHeight="1" x14ac:dyDescent="0.25">
      <c r="B18" s="154" t="s">
        <v>26</v>
      </c>
      <c r="C18" s="81">
        <v>17222</v>
      </c>
      <c r="D18" s="81">
        <v>43664</v>
      </c>
      <c r="E18" s="81">
        <v>13339</v>
      </c>
      <c r="F18" s="81">
        <v>151694</v>
      </c>
      <c r="G18" s="81">
        <v>12349</v>
      </c>
      <c r="H18" s="81">
        <v>41533</v>
      </c>
      <c r="I18" s="81">
        <v>76920</v>
      </c>
      <c r="J18" s="81">
        <v>92434</v>
      </c>
      <c r="K18" s="81">
        <v>0</v>
      </c>
      <c r="L18" s="81">
        <v>12254</v>
      </c>
      <c r="M18" s="81">
        <v>46221</v>
      </c>
      <c r="N18" s="81">
        <v>73242</v>
      </c>
      <c r="O18" s="81">
        <v>194796</v>
      </c>
      <c r="P18" s="81">
        <v>16139</v>
      </c>
      <c r="Q18" s="158">
        <v>791806</v>
      </c>
      <c r="R18" s="170"/>
    </row>
    <row r="19" spans="2:18" ht="21" customHeight="1" x14ac:dyDescent="0.25">
      <c r="B19" s="154" t="s">
        <v>27</v>
      </c>
      <c r="C19" s="81">
        <v>0</v>
      </c>
      <c r="D19" s="81">
        <v>7377</v>
      </c>
      <c r="E19" s="81">
        <v>18253</v>
      </c>
      <c r="F19" s="81">
        <v>78467</v>
      </c>
      <c r="G19" s="81">
        <v>9750</v>
      </c>
      <c r="H19" s="81">
        <v>55899</v>
      </c>
      <c r="I19" s="81">
        <v>169531</v>
      </c>
      <c r="J19" s="81">
        <v>185653</v>
      </c>
      <c r="K19" s="81">
        <v>0</v>
      </c>
      <c r="L19" s="81">
        <v>20163</v>
      </c>
      <c r="M19" s="81">
        <v>64519</v>
      </c>
      <c r="N19" s="81">
        <v>89572</v>
      </c>
      <c r="O19" s="81">
        <v>0</v>
      </c>
      <c r="P19" s="81">
        <v>6398</v>
      </c>
      <c r="Q19" s="158">
        <v>705583</v>
      </c>
      <c r="R19" s="170"/>
    </row>
    <row r="20" spans="2:18" ht="21" customHeight="1" x14ac:dyDescent="0.25">
      <c r="B20" s="154" t="s">
        <v>28</v>
      </c>
      <c r="C20" s="81">
        <v>10961</v>
      </c>
      <c r="D20" s="81">
        <v>42198</v>
      </c>
      <c r="E20" s="81">
        <v>60134</v>
      </c>
      <c r="F20" s="81">
        <v>104484</v>
      </c>
      <c r="G20" s="81">
        <v>60574</v>
      </c>
      <c r="H20" s="81">
        <v>30794</v>
      </c>
      <c r="I20" s="81">
        <v>263764</v>
      </c>
      <c r="J20" s="81">
        <v>184515</v>
      </c>
      <c r="K20" s="81">
        <v>0</v>
      </c>
      <c r="L20" s="81">
        <v>126678</v>
      </c>
      <c r="M20" s="81">
        <v>37660</v>
      </c>
      <c r="N20" s="81">
        <v>83276</v>
      </c>
      <c r="O20" s="81">
        <v>300038</v>
      </c>
      <c r="P20" s="81">
        <v>64421</v>
      </c>
      <c r="Q20" s="158">
        <v>1369499</v>
      </c>
      <c r="R20" s="170"/>
    </row>
    <row r="21" spans="2:18" ht="21" customHeight="1" x14ac:dyDescent="0.25">
      <c r="B21" s="154" t="s">
        <v>29</v>
      </c>
      <c r="C21" s="81">
        <v>27040</v>
      </c>
      <c r="D21" s="81">
        <v>21912</v>
      </c>
      <c r="E21" s="81">
        <v>21793</v>
      </c>
      <c r="F21" s="81">
        <v>61875</v>
      </c>
      <c r="G21" s="81">
        <v>22413</v>
      </c>
      <c r="H21" s="81">
        <v>64029</v>
      </c>
      <c r="I21" s="81">
        <v>403899</v>
      </c>
      <c r="J21" s="81">
        <v>200061</v>
      </c>
      <c r="K21" s="81">
        <v>0</v>
      </c>
      <c r="L21" s="81">
        <v>33208</v>
      </c>
      <c r="M21" s="81">
        <v>63928</v>
      </c>
      <c r="N21" s="81">
        <v>97455</v>
      </c>
      <c r="O21" s="81">
        <v>54085</v>
      </c>
      <c r="P21" s="81">
        <v>11256</v>
      </c>
      <c r="Q21" s="158">
        <v>1082953</v>
      </c>
      <c r="R21" s="170"/>
    </row>
    <row r="22" spans="2:18" ht="21" customHeight="1" x14ac:dyDescent="0.25">
      <c r="B22" s="154" t="s">
        <v>30</v>
      </c>
      <c r="C22" s="81">
        <v>0</v>
      </c>
      <c r="D22" s="81">
        <v>6983</v>
      </c>
      <c r="E22" s="81">
        <v>7551</v>
      </c>
      <c r="F22" s="81">
        <v>19916</v>
      </c>
      <c r="G22" s="81">
        <v>4114</v>
      </c>
      <c r="H22" s="81">
        <v>28894</v>
      </c>
      <c r="I22" s="81">
        <v>114072</v>
      </c>
      <c r="J22" s="81">
        <v>75640</v>
      </c>
      <c r="K22" s="81">
        <v>0</v>
      </c>
      <c r="L22" s="81">
        <v>7093</v>
      </c>
      <c r="M22" s="81">
        <v>18154</v>
      </c>
      <c r="N22" s="81">
        <v>42588</v>
      </c>
      <c r="O22" s="81">
        <v>0</v>
      </c>
      <c r="P22" s="81">
        <v>4084</v>
      </c>
      <c r="Q22" s="158">
        <v>329088</v>
      </c>
      <c r="R22" s="170"/>
    </row>
    <row r="23" spans="2:18" ht="21" customHeight="1" x14ac:dyDescent="0.25">
      <c r="B23" s="154" t="s">
        <v>31</v>
      </c>
      <c r="C23" s="81">
        <v>0</v>
      </c>
      <c r="D23" s="81">
        <v>0</v>
      </c>
      <c r="E23" s="81">
        <v>87</v>
      </c>
      <c r="F23" s="81">
        <v>132</v>
      </c>
      <c r="G23" s="81">
        <v>123</v>
      </c>
      <c r="H23" s="81">
        <v>389</v>
      </c>
      <c r="I23" s="81">
        <v>78518</v>
      </c>
      <c r="J23" s="81">
        <v>30004</v>
      </c>
      <c r="K23" s="81">
        <v>543717</v>
      </c>
      <c r="L23" s="81">
        <v>177</v>
      </c>
      <c r="M23" s="81">
        <v>123</v>
      </c>
      <c r="N23" s="81">
        <v>378</v>
      </c>
      <c r="O23" s="81">
        <v>0</v>
      </c>
      <c r="P23" s="81">
        <v>19</v>
      </c>
      <c r="Q23" s="158">
        <v>653668</v>
      </c>
      <c r="R23" s="170"/>
    </row>
    <row r="24" spans="2:18" ht="21" customHeight="1" x14ac:dyDescent="0.25">
      <c r="B24" s="154" t="s">
        <v>32</v>
      </c>
      <c r="C24" s="81">
        <v>13380</v>
      </c>
      <c r="D24" s="81">
        <v>46996</v>
      </c>
      <c r="E24" s="81">
        <v>7479</v>
      </c>
      <c r="F24" s="81">
        <v>117371</v>
      </c>
      <c r="G24" s="81">
        <v>54098</v>
      </c>
      <c r="H24" s="81">
        <v>30792</v>
      </c>
      <c r="I24" s="81">
        <v>302627</v>
      </c>
      <c r="J24" s="81">
        <v>165567</v>
      </c>
      <c r="K24" s="81">
        <v>0</v>
      </c>
      <c r="L24" s="81">
        <v>34288</v>
      </c>
      <c r="M24" s="81">
        <v>20678</v>
      </c>
      <c r="N24" s="81">
        <v>35891</v>
      </c>
      <c r="O24" s="81">
        <v>802228</v>
      </c>
      <c r="P24" s="81">
        <v>21966</v>
      </c>
      <c r="Q24" s="158">
        <v>1653362</v>
      </c>
      <c r="R24" s="170"/>
    </row>
    <row r="25" spans="2:18" ht="21" customHeight="1" x14ac:dyDescent="0.25">
      <c r="B25" s="154" t="s">
        <v>33</v>
      </c>
      <c r="C25" s="81">
        <v>8</v>
      </c>
      <c r="D25" s="81">
        <v>39454</v>
      </c>
      <c r="E25" s="81">
        <v>12484</v>
      </c>
      <c r="F25" s="81">
        <v>135517</v>
      </c>
      <c r="G25" s="81">
        <v>13201</v>
      </c>
      <c r="H25" s="81">
        <v>65836</v>
      </c>
      <c r="I25" s="81">
        <v>80035</v>
      </c>
      <c r="J25" s="81">
        <v>136618</v>
      </c>
      <c r="K25" s="81">
        <v>0</v>
      </c>
      <c r="L25" s="81">
        <v>9257</v>
      </c>
      <c r="M25" s="81">
        <v>46834</v>
      </c>
      <c r="N25" s="81">
        <v>87666</v>
      </c>
      <c r="O25" s="81">
        <v>32023</v>
      </c>
      <c r="P25" s="81">
        <v>5705</v>
      </c>
      <c r="Q25" s="158">
        <v>664639</v>
      </c>
      <c r="R25" s="170"/>
    </row>
    <row r="26" spans="2:18" ht="21" customHeight="1" x14ac:dyDescent="0.25">
      <c r="B26" s="154" t="s">
        <v>34</v>
      </c>
      <c r="C26" s="81">
        <v>0</v>
      </c>
      <c r="D26" s="81">
        <v>25373</v>
      </c>
      <c r="E26" s="81">
        <v>10014</v>
      </c>
      <c r="F26" s="81">
        <v>33117</v>
      </c>
      <c r="G26" s="81">
        <v>10038</v>
      </c>
      <c r="H26" s="81">
        <v>4079</v>
      </c>
      <c r="I26" s="81">
        <v>226600</v>
      </c>
      <c r="J26" s="81">
        <v>208046</v>
      </c>
      <c r="K26" s="81">
        <v>0</v>
      </c>
      <c r="L26" s="81">
        <v>6146</v>
      </c>
      <c r="M26" s="81">
        <v>28435</v>
      </c>
      <c r="N26" s="81">
        <v>20143</v>
      </c>
      <c r="O26" s="81">
        <v>30958</v>
      </c>
      <c r="P26" s="81">
        <v>0</v>
      </c>
      <c r="Q26" s="158">
        <v>602949</v>
      </c>
      <c r="R26" s="170"/>
    </row>
    <row r="27" spans="2:18" ht="21" customHeight="1" x14ac:dyDescent="0.25">
      <c r="B27" s="154" t="s">
        <v>35</v>
      </c>
      <c r="C27" s="81">
        <v>0</v>
      </c>
      <c r="D27" s="81">
        <v>12613</v>
      </c>
      <c r="E27" s="81">
        <v>12263</v>
      </c>
      <c r="F27" s="81">
        <v>16449</v>
      </c>
      <c r="G27" s="81">
        <v>62826</v>
      </c>
      <c r="H27" s="81">
        <v>10420</v>
      </c>
      <c r="I27" s="81">
        <v>175019</v>
      </c>
      <c r="J27" s="81">
        <v>117462</v>
      </c>
      <c r="K27" s="81">
        <v>117462</v>
      </c>
      <c r="L27" s="81">
        <v>8469</v>
      </c>
      <c r="M27" s="81">
        <v>8469</v>
      </c>
      <c r="N27" s="81">
        <v>13177</v>
      </c>
      <c r="O27" s="81">
        <v>186338</v>
      </c>
      <c r="P27" s="81">
        <v>32450</v>
      </c>
      <c r="Q27" s="158">
        <v>773417</v>
      </c>
      <c r="R27" s="170"/>
    </row>
    <row r="28" spans="2:18" ht="21" customHeight="1" x14ac:dyDescent="0.25">
      <c r="B28" s="154" t="s">
        <v>36</v>
      </c>
      <c r="C28" s="81">
        <v>516</v>
      </c>
      <c r="D28" s="81">
        <v>48150</v>
      </c>
      <c r="E28" s="81">
        <v>9620</v>
      </c>
      <c r="F28" s="81">
        <v>41751</v>
      </c>
      <c r="G28" s="81">
        <v>6493</v>
      </c>
      <c r="H28" s="81">
        <v>27423</v>
      </c>
      <c r="I28" s="81">
        <v>97842</v>
      </c>
      <c r="J28" s="81">
        <v>79937</v>
      </c>
      <c r="K28" s="81">
        <v>0</v>
      </c>
      <c r="L28" s="81">
        <v>4654</v>
      </c>
      <c r="M28" s="81">
        <v>11630</v>
      </c>
      <c r="N28" s="81">
        <v>63436</v>
      </c>
      <c r="O28" s="81">
        <v>0</v>
      </c>
      <c r="P28" s="81">
        <v>41042</v>
      </c>
      <c r="Q28" s="158">
        <v>432495</v>
      </c>
      <c r="R28" s="170"/>
    </row>
    <row r="29" spans="2:18" ht="21" customHeight="1" x14ac:dyDescent="0.25">
      <c r="B29" s="154" t="s">
        <v>200</v>
      </c>
      <c r="C29" s="81">
        <v>0</v>
      </c>
      <c r="D29" s="81">
        <v>20587</v>
      </c>
      <c r="E29" s="81">
        <v>3918</v>
      </c>
      <c r="F29" s="81">
        <v>11552</v>
      </c>
      <c r="G29" s="81">
        <v>1726</v>
      </c>
      <c r="H29" s="81">
        <v>10511</v>
      </c>
      <c r="I29" s="81">
        <v>106843</v>
      </c>
      <c r="J29" s="81">
        <v>88435</v>
      </c>
      <c r="K29" s="81">
        <v>0</v>
      </c>
      <c r="L29" s="81">
        <v>14095</v>
      </c>
      <c r="M29" s="81">
        <v>8710</v>
      </c>
      <c r="N29" s="81">
        <v>26608</v>
      </c>
      <c r="O29" s="81">
        <v>20038</v>
      </c>
      <c r="P29" s="81">
        <v>2512</v>
      </c>
      <c r="Q29" s="158">
        <v>315536</v>
      </c>
      <c r="R29" s="170"/>
    </row>
    <row r="30" spans="2:18" ht="21" customHeight="1" x14ac:dyDescent="0.25">
      <c r="B30" s="154" t="s">
        <v>201</v>
      </c>
      <c r="C30" s="81">
        <v>59549</v>
      </c>
      <c r="D30" s="81">
        <v>44392</v>
      </c>
      <c r="E30" s="81">
        <v>2587</v>
      </c>
      <c r="F30" s="81">
        <v>45847</v>
      </c>
      <c r="G30" s="81">
        <v>15844</v>
      </c>
      <c r="H30" s="81">
        <v>7921</v>
      </c>
      <c r="I30" s="81">
        <v>61249</v>
      </c>
      <c r="J30" s="81">
        <v>31513</v>
      </c>
      <c r="K30" s="81">
        <v>0</v>
      </c>
      <c r="L30" s="81">
        <v>4397</v>
      </c>
      <c r="M30" s="81">
        <v>5001</v>
      </c>
      <c r="N30" s="81">
        <v>7710</v>
      </c>
      <c r="O30" s="81">
        <v>0</v>
      </c>
      <c r="P30" s="81">
        <v>8881</v>
      </c>
      <c r="Q30" s="158">
        <v>294891</v>
      </c>
      <c r="R30" s="170"/>
    </row>
    <row r="31" spans="2:18" ht="21" customHeight="1" x14ac:dyDescent="0.25">
      <c r="B31" s="154" t="s">
        <v>37</v>
      </c>
      <c r="C31" s="81">
        <v>0</v>
      </c>
      <c r="D31" s="81">
        <v>5419</v>
      </c>
      <c r="E31" s="81">
        <v>11425</v>
      </c>
      <c r="F31" s="81">
        <v>16638</v>
      </c>
      <c r="G31" s="81">
        <v>986</v>
      </c>
      <c r="H31" s="81">
        <v>16265</v>
      </c>
      <c r="I31" s="81">
        <v>213647</v>
      </c>
      <c r="J31" s="81">
        <v>184633</v>
      </c>
      <c r="K31" s="81">
        <v>0</v>
      </c>
      <c r="L31" s="81">
        <v>3632</v>
      </c>
      <c r="M31" s="81">
        <v>15396</v>
      </c>
      <c r="N31" s="81">
        <v>78071</v>
      </c>
      <c r="O31" s="81">
        <v>0</v>
      </c>
      <c r="P31" s="81">
        <v>3498</v>
      </c>
      <c r="Q31" s="158">
        <v>549609</v>
      </c>
      <c r="R31" s="170"/>
    </row>
    <row r="32" spans="2:18" ht="21" customHeight="1" x14ac:dyDescent="0.25">
      <c r="B32" s="154" t="s">
        <v>141</v>
      </c>
      <c r="C32" s="81">
        <v>0</v>
      </c>
      <c r="D32" s="81">
        <v>3760</v>
      </c>
      <c r="E32" s="81">
        <v>4308</v>
      </c>
      <c r="F32" s="81">
        <v>33616</v>
      </c>
      <c r="G32" s="81">
        <v>8059</v>
      </c>
      <c r="H32" s="81">
        <v>1615</v>
      </c>
      <c r="I32" s="81">
        <v>130253</v>
      </c>
      <c r="J32" s="81">
        <v>103809</v>
      </c>
      <c r="K32" s="81">
        <v>0</v>
      </c>
      <c r="L32" s="81">
        <v>31477</v>
      </c>
      <c r="M32" s="81">
        <v>15895</v>
      </c>
      <c r="N32" s="81">
        <v>24146</v>
      </c>
      <c r="O32" s="81">
        <v>94748</v>
      </c>
      <c r="P32" s="81">
        <v>1147</v>
      </c>
      <c r="Q32" s="158">
        <v>452834</v>
      </c>
      <c r="R32" s="170"/>
    </row>
    <row r="33" spans="2:18" ht="21" customHeight="1" x14ac:dyDescent="0.25">
      <c r="B33" s="154" t="s">
        <v>219</v>
      </c>
      <c r="C33" s="81">
        <v>0</v>
      </c>
      <c r="D33" s="81">
        <v>1650</v>
      </c>
      <c r="E33" s="81">
        <v>4949</v>
      </c>
      <c r="F33" s="81">
        <v>8248</v>
      </c>
      <c r="G33" s="81">
        <v>3299</v>
      </c>
      <c r="H33" s="81">
        <v>18146</v>
      </c>
      <c r="I33" s="81">
        <v>84133</v>
      </c>
      <c r="J33" s="81">
        <v>26395</v>
      </c>
      <c r="K33" s="81">
        <v>0</v>
      </c>
      <c r="L33" s="81">
        <v>3299</v>
      </c>
      <c r="M33" s="81">
        <v>4949</v>
      </c>
      <c r="N33" s="81">
        <v>3299</v>
      </c>
      <c r="O33" s="81">
        <v>0</v>
      </c>
      <c r="P33" s="81">
        <v>6599</v>
      </c>
      <c r="Q33" s="158">
        <v>164967</v>
      </c>
      <c r="R33" s="170"/>
    </row>
    <row r="34" spans="2:18" ht="21" customHeight="1" x14ac:dyDescent="0.25">
      <c r="B34" s="154" t="s">
        <v>142</v>
      </c>
      <c r="C34" s="81">
        <v>0</v>
      </c>
      <c r="D34" s="81">
        <v>3254</v>
      </c>
      <c r="E34" s="81">
        <v>1469</v>
      </c>
      <c r="F34" s="81">
        <v>4704</v>
      </c>
      <c r="G34" s="81">
        <v>14496</v>
      </c>
      <c r="H34" s="81">
        <v>8671</v>
      </c>
      <c r="I34" s="81">
        <v>163704</v>
      </c>
      <c r="J34" s="81">
        <v>171190</v>
      </c>
      <c r="K34" s="81">
        <v>0</v>
      </c>
      <c r="L34" s="81">
        <v>15156</v>
      </c>
      <c r="M34" s="81">
        <v>1836</v>
      </c>
      <c r="N34" s="81">
        <v>16195</v>
      </c>
      <c r="O34" s="81">
        <v>825665</v>
      </c>
      <c r="P34" s="81">
        <v>6237</v>
      </c>
      <c r="Q34" s="158">
        <v>1232575</v>
      </c>
      <c r="R34" s="170"/>
    </row>
    <row r="35" spans="2:18" ht="21" customHeight="1" x14ac:dyDescent="0.25">
      <c r="B35" s="154" t="s">
        <v>143</v>
      </c>
      <c r="C35" s="81">
        <v>0</v>
      </c>
      <c r="D35" s="81">
        <v>5370</v>
      </c>
      <c r="E35" s="81">
        <v>7297</v>
      </c>
      <c r="F35" s="81">
        <v>9920</v>
      </c>
      <c r="G35" s="81">
        <v>1478</v>
      </c>
      <c r="H35" s="81">
        <v>1268</v>
      </c>
      <c r="I35" s="81">
        <v>185551</v>
      </c>
      <c r="J35" s="81">
        <v>85983</v>
      </c>
      <c r="K35" s="81">
        <v>0</v>
      </c>
      <c r="L35" s="81">
        <v>7519</v>
      </c>
      <c r="M35" s="81">
        <v>12897</v>
      </c>
      <c r="N35" s="81">
        <v>50393</v>
      </c>
      <c r="O35" s="81">
        <v>99473</v>
      </c>
      <c r="P35" s="81">
        <v>55666</v>
      </c>
      <c r="Q35" s="158">
        <v>522815</v>
      </c>
      <c r="R35" s="170"/>
    </row>
    <row r="36" spans="2:18" ht="21" customHeight="1" x14ac:dyDescent="0.25">
      <c r="B36" s="154" t="s">
        <v>220</v>
      </c>
      <c r="C36" s="81">
        <v>0</v>
      </c>
      <c r="D36" s="81">
        <v>7166</v>
      </c>
      <c r="E36" s="81">
        <v>12589</v>
      </c>
      <c r="F36" s="81">
        <v>6101</v>
      </c>
      <c r="G36" s="81">
        <v>15070</v>
      </c>
      <c r="H36" s="81">
        <v>8376</v>
      </c>
      <c r="I36" s="81">
        <v>219201</v>
      </c>
      <c r="J36" s="81">
        <v>179469</v>
      </c>
      <c r="K36" s="81">
        <v>50578</v>
      </c>
      <c r="L36" s="81">
        <v>3994</v>
      </c>
      <c r="M36" s="81">
        <v>14818</v>
      </c>
      <c r="N36" s="81">
        <v>39135</v>
      </c>
      <c r="O36" s="81">
        <v>83546</v>
      </c>
      <c r="P36" s="81">
        <v>14459</v>
      </c>
      <c r="Q36" s="158">
        <v>654503</v>
      </c>
      <c r="R36" s="170"/>
    </row>
    <row r="37" spans="2:18" ht="21" customHeight="1" x14ac:dyDescent="0.25">
      <c r="B37" s="154" t="s">
        <v>38</v>
      </c>
      <c r="C37" s="81">
        <v>0</v>
      </c>
      <c r="D37" s="81">
        <v>10569</v>
      </c>
      <c r="E37" s="81">
        <v>3076</v>
      </c>
      <c r="F37" s="81">
        <v>18294</v>
      </c>
      <c r="G37" s="81">
        <v>3805</v>
      </c>
      <c r="H37" s="81">
        <v>4284</v>
      </c>
      <c r="I37" s="81">
        <v>84537</v>
      </c>
      <c r="J37" s="81">
        <v>89555</v>
      </c>
      <c r="K37" s="81">
        <v>0</v>
      </c>
      <c r="L37" s="81">
        <v>2994</v>
      </c>
      <c r="M37" s="81">
        <v>19630</v>
      </c>
      <c r="N37" s="81">
        <v>18686</v>
      </c>
      <c r="O37" s="81">
        <v>34377</v>
      </c>
      <c r="P37" s="81">
        <v>104269</v>
      </c>
      <c r="Q37" s="158">
        <v>394074</v>
      </c>
      <c r="R37" s="170"/>
    </row>
    <row r="38" spans="2:18" ht="21" customHeight="1" x14ac:dyDescent="0.25">
      <c r="B38" s="154" t="s">
        <v>39</v>
      </c>
      <c r="C38" s="81">
        <v>0</v>
      </c>
      <c r="D38" s="81">
        <v>21395</v>
      </c>
      <c r="E38" s="81">
        <v>6088</v>
      </c>
      <c r="F38" s="81">
        <v>25935</v>
      </c>
      <c r="G38" s="81">
        <v>8455</v>
      </c>
      <c r="H38" s="81">
        <v>53360</v>
      </c>
      <c r="I38" s="81">
        <v>49460</v>
      </c>
      <c r="J38" s="81">
        <v>47253</v>
      </c>
      <c r="K38" s="81">
        <v>0</v>
      </c>
      <c r="L38" s="81">
        <v>6459</v>
      </c>
      <c r="M38" s="81">
        <v>34755</v>
      </c>
      <c r="N38" s="81">
        <v>61009</v>
      </c>
      <c r="O38" s="81">
        <v>1672</v>
      </c>
      <c r="P38" s="81">
        <v>7679</v>
      </c>
      <c r="Q38" s="158">
        <v>323520</v>
      </c>
      <c r="R38" s="170"/>
    </row>
    <row r="39" spans="2:18" ht="21" customHeight="1" x14ac:dyDescent="0.25">
      <c r="B39" s="154" t="s">
        <v>40</v>
      </c>
      <c r="C39" s="81">
        <v>0</v>
      </c>
      <c r="D39" s="81">
        <v>7379</v>
      </c>
      <c r="E39" s="81">
        <v>15002</v>
      </c>
      <c r="F39" s="81">
        <v>31320</v>
      </c>
      <c r="G39" s="81">
        <v>6215</v>
      </c>
      <c r="H39" s="81">
        <v>13306</v>
      </c>
      <c r="I39" s="81">
        <v>198443</v>
      </c>
      <c r="J39" s="81">
        <v>145621</v>
      </c>
      <c r="K39" s="81">
        <v>0</v>
      </c>
      <c r="L39" s="81">
        <v>14427</v>
      </c>
      <c r="M39" s="81">
        <v>18427</v>
      </c>
      <c r="N39" s="81">
        <v>52925</v>
      </c>
      <c r="O39" s="81">
        <v>5894</v>
      </c>
      <c r="P39" s="81">
        <v>477</v>
      </c>
      <c r="Q39" s="158">
        <v>509436</v>
      </c>
      <c r="R39" s="170"/>
    </row>
    <row r="40" spans="2:18" ht="21" customHeight="1" x14ac:dyDescent="0.25">
      <c r="B40" s="154" t="s">
        <v>41</v>
      </c>
      <c r="C40" s="81">
        <v>0</v>
      </c>
      <c r="D40" s="81">
        <v>2811</v>
      </c>
      <c r="E40" s="81">
        <v>844</v>
      </c>
      <c r="F40" s="81">
        <v>3070</v>
      </c>
      <c r="G40" s="81">
        <v>1551</v>
      </c>
      <c r="H40" s="81">
        <v>400</v>
      </c>
      <c r="I40" s="81">
        <v>238993</v>
      </c>
      <c r="J40" s="81">
        <v>165453</v>
      </c>
      <c r="K40" s="81">
        <v>0</v>
      </c>
      <c r="L40" s="81">
        <v>10611</v>
      </c>
      <c r="M40" s="81">
        <v>882</v>
      </c>
      <c r="N40" s="81">
        <v>7641</v>
      </c>
      <c r="O40" s="81">
        <v>0</v>
      </c>
      <c r="P40" s="81">
        <v>15207</v>
      </c>
      <c r="Q40" s="158">
        <v>447464</v>
      </c>
      <c r="R40" s="170"/>
    </row>
    <row r="41" spans="2:18" ht="21" customHeight="1" x14ac:dyDescent="0.25">
      <c r="B41" s="154" t="s">
        <v>42</v>
      </c>
      <c r="C41" s="81">
        <v>0</v>
      </c>
      <c r="D41" s="81">
        <v>3595</v>
      </c>
      <c r="E41" s="81">
        <v>235</v>
      </c>
      <c r="F41" s="81">
        <v>-4974</v>
      </c>
      <c r="G41" s="81">
        <v>748</v>
      </c>
      <c r="H41" s="81">
        <v>-250</v>
      </c>
      <c r="I41" s="81">
        <v>61242</v>
      </c>
      <c r="J41" s="81">
        <v>35072</v>
      </c>
      <c r="K41" s="81">
        <v>0</v>
      </c>
      <c r="L41" s="81">
        <v>1088</v>
      </c>
      <c r="M41" s="81">
        <v>2305</v>
      </c>
      <c r="N41" s="81">
        <v>-3322</v>
      </c>
      <c r="O41" s="81">
        <v>3484</v>
      </c>
      <c r="P41" s="81">
        <v>79995</v>
      </c>
      <c r="Q41" s="158">
        <v>179219</v>
      </c>
      <c r="R41" s="170"/>
    </row>
    <row r="42" spans="2:18" ht="21" customHeight="1" x14ac:dyDescent="0.25">
      <c r="B42" s="154" t="s">
        <v>43</v>
      </c>
      <c r="C42" s="81">
        <v>18279</v>
      </c>
      <c r="D42" s="81">
        <v>40291</v>
      </c>
      <c r="E42" s="81">
        <v>32439</v>
      </c>
      <c r="F42" s="81">
        <v>112528</v>
      </c>
      <c r="G42" s="81">
        <v>27606</v>
      </c>
      <c r="H42" s="81">
        <v>27004</v>
      </c>
      <c r="I42" s="81">
        <v>515288</v>
      </c>
      <c r="J42" s="81">
        <v>326439</v>
      </c>
      <c r="K42" s="81">
        <v>0</v>
      </c>
      <c r="L42" s="81">
        <v>33993</v>
      </c>
      <c r="M42" s="81">
        <v>54783</v>
      </c>
      <c r="N42" s="81">
        <v>64078</v>
      </c>
      <c r="O42" s="81">
        <v>851185</v>
      </c>
      <c r="P42" s="81">
        <v>53496</v>
      </c>
      <c r="Q42" s="158">
        <v>2157408</v>
      </c>
      <c r="R42" s="170"/>
    </row>
    <row r="43" spans="2:18" ht="21" customHeight="1" x14ac:dyDescent="0.25">
      <c r="B43" s="154" t="s">
        <v>44</v>
      </c>
      <c r="C43" s="81">
        <v>0</v>
      </c>
      <c r="D43" s="81">
        <v>0</v>
      </c>
      <c r="E43" s="81">
        <v>4</v>
      </c>
      <c r="F43" s="81">
        <v>0</v>
      </c>
      <c r="G43" s="81">
        <v>1</v>
      </c>
      <c r="H43" s="81">
        <v>0</v>
      </c>
      <c r="I43" s="81">
        <v>117409</v>
      </c>
      <c r="J43" s="81">
        <v>67023</v>
      </c>
      <c r="K43" s="81">
        <v>202906</v>
      </c>
      <c r="L43" s="81">
        <v>13</v>
      </c>
      <c r="M43" s="81">
        <v>1</v>
      </c>
      <c r="N43" s="81">
        <v>23</v>
      </c>
      <c r="O43" s="81">
        <v>0</v>
      </c>
      <c r="P43" s="81">
        <v>5484</v>
      </c>
      <c r="Q43" s="158">
        <v>392867</v>
      </c>
      <c r="R43" s="170"/>
    </row>
    <row r="44" spans="2:18" ht="21" customHeight="1" x14ac:dyDescent="0.25">
      <c r="B44" s="156" t="s">
        <v>45</v>
      </c>
      <c r="C44" s="157">
        <f>SUM(C7:C43)</f>
        <v>199758</v>
      </c>
      <c r="D44" s="157">
        <f t="shared" ref="D44:Q44" si="0">SUM(D7:D43)</f>
        <v>705743</v>
      </c>
      <c r="E44" s="157">
        <f t="shared" si="0"/>
        <v>414436</v>
      </c>
      <c r="F44" s="157">
        <f t="shared" si="0"/>
        <v>1822213</v>
      </c>
      <c r="G44" s="157">
        <f t="shared" si="0"/>
        <v>547854</v>
      </c>
      <c r="H44" s="157">
        <f t="shared" si="0"/>
        <v>775405</v>
      </c>
      <c r="I44" s="157">
        <f t="shared" si="0"/>
        <v>6729239</v>
      </c>
      <c r="J44" s="157">
        <f t="shared" si="0"/>
        <v>5326378</v>
      </c>
      <c r="K44" s="157">
        <f t="shared" si="0"/>
        <v>1955349</v>
      </c>
      <c r="L44" s="157">
        <f t="shared" si="0"/>
        <v>948258</v>
      </c>
      <c r="M44" s="157">
        <f t="shared" si="0"/>
        <v>1029492</v>
      </c>
      <c r="N44" s="157">
        <f t="shared" si="0"/>
        <v>1620833</v>
      </c>
      <c r="O44" s="157">
        <f t="shared" si="0"/>
        <v>6544433</v>
      </c>
      <c r="P44" s="157">
        <f t="shared" si="0"/>
        <v>943207</v>
      </c>
      <c r="Q44" s="157">
        <f t="shared" si="0"/>
        <v>29562608</v>
      </c>
      <c r="R44" s="170"/>
    </row>
    <row r="45" spans="2:18" ht="21" customHeight="1" x14ac:dyDescent="0.25">
      <c r="B45" s="259" t="s">
        <v>46</v>
      </c>
      <c r="C45" s="259"/>
      <c r="D45" s="259"/>
      <c r="E45" s="259"/>
      <c r="F45" s="259"/>
      <c r="G45" s="259"/>
      <c r="H45" s="259"/>
      <c r="I45" s="259"/>
      <c r="J45" s="259"/>
      <c r="K45" s="259"/>
      <c r="L45" s="259"/>
      <c r="M45" s="259"/>
      <c r="N45" s="259"/>
      <c r="O45" s="259"/>
      <c r="P45" s="259"/>
      <c r="Q45" s="259"/>
      <c r="R45" s="171"/>
    </row>
    <row r="46" spans="2:18" ht="21" customHeight="1" x14ac:dyDescent="0.25">
      <c r="B46" s="154" t="s">
        <v>47</v>
      </c>
      <c r="C46" s="81">
        <v>2363</v>
      </c>
      <c r="D46" s="81">
        <v>46630</v>
      </c>
      <c r="E46" s="81">
        <v>617</v>
      </c>
      <c r="F46" s="81">
        <v>94073</v>
      </c>
      <c r="G46" s="81">
        <v>5320</v>
      </c>
      <c r="H46" s="81">
        <v>7771</v>
      </c>
      <c r="I46" s="81">
        <v>25</v>
      </c>
      <c r="J46" s="81">
        <v>10578</v>
      </c>
      <c r="K46" s="81">
        <v>0</v>
      </c>
      <c r="L46" s="81">
        <v>1437</v>
      </c>
      <c r="M46" s="81">
        <v>0</v>
      </c>
      <c r="N46" s="81">
        <v>1098</v>
      </c>
      <c r="O46" s="81">
        <v>61026</v>
      </c>
      <c r="P46" s="81">
        <v>15727</v>
      </c>
      <c r="Q46" s="158">
        <v>246664</v>
      </c>
      <c r="R46" s="170"/>
    </row>
    <row r="47" spans="2:18" ht="21" customHeight="1" x14ac:dyDescent="0.25">
      <c r="B47" s="154" t="s">
        <v>65</v>
      </c>
      <c r="C47" s="81">
        <v>145</v>
      </c>
      <c r="D47" s="81">
        <v>20505</v>
      </c>
      <c r="E47" s="81">
        <v>0</v>
      </c>
      <c r="F47" s="81">
        <v>118279</v>
      </c>
      <c r="G47" s="81">
        <v>851</v>
      </c>
      <c r="H47" s="81">
        <v>17260</v>
      </c>
      <c r="I47" s="81">
        <v>0</v>
      </c>
      <c r="J47" s="81">
        <v>28729</v>
      </c>
      <c r="K47" s="81">
        <v>0</v>
      </c>
      <c r="L47" s="81">
        <v>2325</v>
      </c>
      <c r="M47" s="81">
        <v>0</v>
      </c>
      <c r="N47" s="81">
        <v>0</v>
      </c>
      <c r="O47" s="81">
        <v>57490</v>
      </c>
      <c r="P47" s="81">
        <v>38025</v>
      </c>
      <c r="Q47" s="158">
        <v>283609</v>
      </c>
      <c r="R47" s="170"/>
    </row>
    <row r="48" spans="2:18" ht="21" customHeight="1" x14ac:dyDescent="0.3">
      <c r="B48" s="9" t="s">
        <v>314</v>
      </c>
      <c r="C48" s="81">
        <v>221</v>
      </c>
      <c r="D48" s="81">
        <v>11200</v>
      </c>
      <c r="E48" s="81">
        <v>4529</v>
      </c>
      <c r="F48" s="81">
        <v>33216</v>
      </c>
      <c r="G48" s="81">
        <v>1201</v>
      </c>
      <c r="H48" s="81">
        <v>2477</v>
      </c>
      <c r="I48" s="81">
        <v>3995</v>
      </c>
      <c r="J48" s="81">
        <v>4328</v>
      </c>
      <c r="K48" s="81">
        <v>0</v>
      </c>
      <c r="L48" s="81">
        <v>994</v>
      </c>
      <c r="M48" s="81">
        <v>6365</v>
      </c>
      <c r="N48" s="81">
        <v>9</v>
      </c>
      <c r="O48" s="81">
        <v>11124</v>
      </c>
      <c r="P48" s="81">
        <v>4813</v>
      </c>
      <c r="Q48" s="158">
        <v>84473</v>
      </c>
      <c r="R48" s="170"/>
    </row>
    <row r="49" spans="2:19" ht="21" customHeight="1" x14ac:dyDescent="0.25">
      <c r="B49" s="154" t="s">
        <v>48</v>
      </c>
      <c r="C49" s="81">
        <v>5575</v>
      </c>
      <c r="D49" s="81">
        <v>111003</v>
      </c>
      <c r="E49" s="81">
        <v>1362</v>
      </c>
      <c r="F49" s="81">
        <v>559515</v>
      </c>
      <c r="G49" s="81">
        <v>17813</v>
      </c>
      <c r="H49" s="81">
        <v>64790</v>
      </c>
      <c r="I49" s="81">
        <v>1553</v>
      </c>
      <c r="J49" s="81">
        <v>81011</v>
      </c>
      <c r="K49" s="81">
        <v>0</v>
      </c>
      <c r="L49" s="81">
        <v>25591</v>
      </c>
      <c r="M49" s="81">
        <v>251</v>
      </c>
      <c r="N49" s="81">
        <v>244</v>
      </c>
      <c r="O49" s="81">
        <v>472209</v>
      </c>
      <c r="P49" s="81">
        <v>389566</v>
      </c>
      <c r="Q49" s="158">
        <v>1730482</v>
      </c>
      <c r="R49" s="170"/>
    </row>
    <row r="50" spans="2:19" ht="21" customHeight="1" x14ac:dyDescent="0.25">
      <c r="B50" s="156" t="s">
        <v>45</v>
      </c>
      <c r="C50" s="157">
        <f>SUM(C46:C49)</f>
        <v>8304</v>
      </c>
      <c r="D50" s="157">
        <f t="shared" ref="D50:Q50" si="1">SUM(D46:D49)</f>
        <v>189338</v>
      </c>
      <c r="E50" s="157">
        <f t="shared" si="1"/>
        <v>6508</v>
      </c>
      <c r="F50" s="157">
        <f t="shared" si="1"/>
        <v>805083</v>
      </c>
      <c r="G50" s="157">
        <f t="shared" si="1"/>
        <v>25185</v>
      </c>
      <c r="H50" s="157">
        <f t="shared" si="1"/>
        <v>92298</v>
      </c>
      <c r="I50" s="157">
        <f t="shared" si="1"/>
        <v>5573</v>
      </c>
      <c r="J50" s="157">
        <f t="shared" si="1"/>
        <v>124646</v>
      </c>
      <c r="K50" s="157">
        <f t="shared" si="1"/>
        <v>0</v>
      </c>
      <c r="L50" s="157">
        <f t="shared" si="1"/>
        <v>30347</v>
      </c>
      <c r="M50" s="157">
        <f t="shared" si="1"/>
        <v>6616</v>
      </c>
      <c r="N50" s="157">
        <f t="shared" si="1"/>
        <v>1351</v>
      </c>
      <c r="O50" s="157">
        <f t="shared" si="1"/>
        <v>601849</v>
      </c>
      <c r="P50" s="157">
        <f t="shared" si="1"/>
        <v>448131</v>
      </c>
      <c r="Q50" s="157">
        <f t="shared" si="1"/>
        <v>2345228</v>
      </c>
      <c r="R50" s="170"/>
    </row>
    <row r="51" spans="2:19" ht="20.25" customHeight="1" x14ac:dyDescent="0.25">
      <c r="B51" s="260" t="s">
        <v>50</v>
      </c>
      <c r="C51" s="260"/>
      <c r="D51" s="260"/>
      <c r="E51" s="260"/>
      <c r="F51" s="260"/>
      <c r="G51" s="260"/>
      <c r="H51" s="260"/>
      <c r="I51" s="260"/>
      <c r="J51" s="260"/>
      <c r="K51" s="260"/>
      <c r="L51" s="260"/>
      <c r="M51" s="260"/>
      <c r="N51" s="260"/>
      <c r="O51" s="260"/>
      <c r="P51" s="260"/>
      <c r="Q51" s="260"/>
      <c r="R51" s="172"/>
      <c r="S51" s="7"/>
    </row>
    <row r="54" spans="2:19" x14ac:dyDescent="0.25">
      <c r="Q54" s="7"/>
    </row>
  </sheetData>
  <mergeCells count="4">
    <mergeCell ref="B4:Q4"/>
    <mergeCell ref="B6:Q6"/>
    <mergeCell ref="B45:Q45"/>
    <mergeCell ref="B51:Q5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B3:S52"/>
  <sheetViews>
    <sheetView topLeftCell="A34" workbookViewId="0">
      <selection activeCell="C48" sqref="C48:Q48"/>
    </sheetView>
  </sheetViews>
  <sheetFormatPr defaultColWidth="9.140625" defaultRowHeight="15" x14ac:dyDescent="0.25"/>
  <cols>
    <col min="1" max="1" width="12.42578125" style="6" customWidth="1"/>
    <col min="2" max="2" width="51.28515625" style="6" customWidth="1"/>
    <col min="3" max="17" width="21.5703125" style="6" customWidth="1"/>
    <col min="18" max="19" width="6.140625" style="6" bestFit="1" customWidth="1"/>
    <col min="20" max="20" width="13.5703125" style="6" customWidth="1"/>
    <col min="21" max="16384" width="9.140625" style="6"/>
  </cols>
  <sheetData>
    <row r="3" spans="2:18" ht="5.25" customHeight="1" x14ac:dyDescent="0.25"/>
    <row r="4" spans="2:18" ht="21" customHeight="1" x14ac:dyDescent="0.25">
      <c r="B4" s="257" t="s">
        <v>286</v>
      </c>
      <c r="C4" s="257"/>
      <c r="D4" s="257"/>
      <c r="E4" s="257"/>
      <c r="F4" s="257"/>
      <c r="G4" s="257"/>
      <c r="H4" s="257"/>
      <c r="I4" s="257"/>
      <c r="J4" s="257"/>
      <c r="K4" s="257"/>
      <c r="L4" s="257"/>
      <c r="M4" s="257"/>
      <c r="N4" s="257"/>
      <c r="O4" s="257"/>
      <c r="P4" s="257"/>
      <c r="Q4" s="257"/>
      <c r="R4" s="159"/>
    </row>
    <row r="5" spans="2:18" ht="28.5" customHeight="1" x14ac:dyDescent="0.25">
      <c r="B5" s="74" t="s">
        <v>0</v>
      </c>
      <c r="C5" s="77" t="s">
        <v>202</v>
      </c>
      <c r="D5" s="77" t="s">
        <v>203</v>
      </c>
      <c r="E5" s="77" t="s">
        <v>204</v>
      </c>
      <c r="F5" s="77" t="s">
        <v>205</v>
      </c>
      <c r="G5" s="77" t="s">
        <v>206</v>
      </c>
      <c r="H5" s="77" t="s">
        <v>207</v>
      </c>
      <c r="I5" s="77" t="s">
        <v>208</v>
      </c>
      <c r="J5" s="77" t="s">
        <v>209</v>
      </c>
      <c r="K5" s="77" t="s">
        <v>210</v>
      </c>
      <c r="L5" s="77" t="s">
        <v>211</v>
      </c>
      <c r="M5" s="77" t="s">
        <v>212</v>
      </c>
      <c r="N5" s="77" t="s">
        <v>213</v>
      </c>
      <c r="O5" s="77" t="s">
        <v>214</v>
      </c>
      <c r="P5" s="77" t="s">
        <v>215</v>
      </c>
      <c r="Q5" s="77" t="s">
        <v>216</v>
      </c>
      <c r="R5" s="169"/>
    </row>
    <row r="6" spans="2:18" ht="21" customHeight="1" x14ac:dyDescent="0.25">
      <c r="B6" s="258" t="s">
        <v>16</v>
      </c>
      <c r="C6" s="258"/>
      <c r="D6" s="258"/>
      <c r="E6" s="258"/>
      <c r="F6" s="258"/>
      <c r="G6" s="258"/>
      <c r="H6" s="258"/>
      <c r="I6" s="258"/>
      <c r="J6" s="258"/>
      <c r="K6" s="258"/>
      <c r="L6" s="258"/>
      <c r="M6" s="258"/>
      <c r="N6" s="258"/>
      <c r="O6" s="258"/>
      <c r="P6" s="258"/>
      <c r="Q6" s="258"/>
      <c r="R6" s="169"/>
    </row>
    <row r="7" spans="2:18" ht="18.75" customHeight="1" x14ac:dyDescent="0.25">
      <c r="B7" s="154" t="s">
        <v>17</v>
      </c>
      <c r="C7" s="81">
        <v>0</v>
      </c>
      <c r="D7" s="81">
        <v>38</v>
      </c>
      <c r="E7" s="81">
        <v>281</v>
      </c>
      <c r="F7" s="81">
        <v>295</v>
      </c>
      <c r="G7" s="81">
        <v>3324</v>
      </c>
      <c r="H7" s="81">
        <v>166</v>
      </c>
      <c r="I7" s="81">
        <v>0</v>
      </c>
      <c r="J7" s="81">
        <v>0</v>
      </c>
      <c r="K7" s="81">
        <v>0</v>
      </c>
      <c r="L7" s="81">
        <v>8196</v>
      </c>
      <c r="M7" s="81">
        <v>710</v>
      </c>
      <c r="N7" s="81">
        <v>43457</v>
      </c>
      <c r="O7" s="81">
        <v>4277277</v>
      </c>
      <c r="P7" s="81">
        <v>5175</v>
      </c>
      <c r="Q7" s="158">
        <v>4338919</v>
      </c>
      <c r="R7" s="170"/>
    </row>
    <row r="8" spans="2:18" ht="21" customHeight="1" x14ac:dyDescent="0.25">
      <c r="B8" s="154" t="s">
        <v>18</v>
      </c>
      <c r="C8" s="81">
        <v>0</v>
      </c>
      <c r="D8" s="81">
        <v>36553</v>
      </c>
      <c r="E8" s="81">
        <v>2395</v>
      </c>
      <c r="F8" s="81">
        <v>41881</v>
      </c>
      <c r="G8" s="81">
        <v>8959</v>
      </c>
      <c r="H8" s="81">
        <v>12313</v>
      </c>
      <c r="I8" s="81">
        <v>760114</v>
      </c>
      <c r="J8" s="81">
        <v>586856</v>
      </c>
      <c r="K8" s="81">
        <v>0</v>
      </c>
      <c r="L8" s="81">
        <v>44001</v>
      </c>
      <c r="M8" s="81">
        <v>9771</v>
      </c>
      <c r="N8" s="81">
        <v>92349</v>
      </c>
      <c r="O8" s="81">
        <v>0</v>
      </c>
      <c r="P8" s="81">
        <v>34450</v>
      </c>
      <c r="Q8" s="158">
        <v>1629640</v>
      </c>
      <c r="R8" s="170"/>
    </row>
    <row r="9" spans="2:18" ht="21" customHeight="1" x14ac:dyDescent="0.25">
      <c r="B9" s="154" t="s">
        <v>19</v>
      </c>
      <c r="C9" s="81">
        <v>2040</v>
      </c>
      <c r="D9" s="81">
        <v>32688</v>
      </c>
      <c r="E9" s="81">
        <v>24523</v>
      </c>
      <c r="F9" s="81">
        <v>157372</v>
      </c>
      <c r="G9" s="81">
        <v>5160</v>
      </c>
      <c r="H9" s="81">
        <v>9441</v>
      </c>
      <c r="I9" s="81">
        <v>242761</v>
      </c>
      <c r="J9" s="81">
        <v>43387</v>
      </c>
      <c r="K9" s="81">
        <v>0</v>
      </c>
      <c r="L9" s="81">
        <v>24876</v>
      </c>
      <c r="M9" s="81">
        <v>84844</v>
      </c>
      <c r="N9" s="81">
        <v>214886</v>
      </c>
      <c r="O9" s="81">
        <v>0</v>
      </c>
      <c r="P9" s="81">
        <v>0</v>
      </c>
      <c r="Q9" s="158">
        <v>841978</v>
      </c>
      <c r="R9" s="170"/>
    </row>
    <row r="10" spans="2:18" ht="21" customHeight="1" x14ac:dyDescent="0.25">
      <c r="B10" s="154" t="s">
        <v>145</v>
      </c>
      <c r="C10" s="81">
        <v>-214</v>
      </c>
      <c r="D10" s="81">
        <v>1800</v>
      </c>
      <c r="E10" s="81">
        <v>1227</v>
      </c>
      <c r="F10" s="81">
        <v>-60442</v>
      </c>
      <c r="G10" s="81">
        <v>80581</v>
      </c>
      <c r="H10" s="81">
        <v>37286</v>
      </c>
      <c r="I10" s="81">
        <v>98256</v>
      </c>
      <c r="J10" s="81">
        <v>66466</v>
      </c>
      <c r="K10" s="81">
        <v>0</v>
      </c>
      <c r="L10" s="81">
        <v>2558</v>
      </c>
      <c r="M10" s="81">
        <v>1998</v>
      </c>
      <c r="N10" s="81">
        <v>44533</v>
      </c>
      <c r="O10" s="81">
        <v>3253</v>
      </c>
      <c r="P10" s="81">
        <v>2198</v>
      </c>
      <c r="Q10" s="158">
        <v>279499</v>
      </c>
      <c r="R10" s="170"/>
    </row>
    <row r="11" spans="2:18" ht="21" customHeight="1" x14ac:dyDescent="0.25">
      <c r="B11" s="154" t="s">
        <v>20</v>
      </c>
      <c r="C11" s="81">
        <v>484</v>
      </c>
      <c r="D11" s="81">
        <v>53927</v>
      </c>
      <c r="E11" s="81">
        <v>59712</v>
      </c>
      <c r="F11" s="81">
        <v>218049</v>
      </c>
      <c r="G11" s="81">
        <v>67165</v>
      </c>
      <c r="H11" s="81">
        <v>149583</v>
      </c>
      <c r="I11" s="81">
        <v>1367763</v>
      </c>
      <c r="J11" s="81">
        <v>1487698</v>
      </c>
      <c r="K11" s="81">
        <v>0</v>
      </c>
      <c r="L11" s="81">
        <v>184934</v>
      </c>
      <c r="M11" s="81">
        <v>193361</v>
      </c>
      <c r="N11" s="81">
        <v>599891</v>
      </c>
      <c r="O11" s="81">
        <v>2414118</v>
      </c>
      <c r="P11" s="81">
        <v>137733</v>
      </c>
      <c r="Q11" s="158">
        <v>6934418</v>
      </c>
      <c r="R11" s="170"/>
    </row>
    <row r="12" spans="2:18" ht="21" customHeight="1" x14ac:dyDescent="0.25">
      <c r="B12" s="154" t="s">
        <v>139</v>
      </c>
      <c r="C12" s="81">
        <v>0</v>
      </c>
      <c r="D12" s="81">
        <v>67572</v>
      </c>
      <c r="E12" s="81">
        <v>80175</v>
      </c>
      <c r="F12" s="81">
        <v>139090</v>
      </c>
      <c r="G12" s="81">
        <v>64799</v>
      </c>
      <c r="H12" s="81">
        <v>109805</v>
      </c>
      <c r="I12" s="81">
        <v>1261542</v>
      </c>
      <c r="J12" s="81">
        <v>1115284</v>
      </c>
      <c r="K12" s="81">
        <v>0</v>
      </c>
      <c r="L12" s="81">
        <v>537970</v>
      </c>
      <c r="M12" s="81">
        <v>185868</v>
      </c>
      <c r="N12" s="81">
        <v>205614</v>
      </c>
      <c r="O12" s="81">
        <v>2022666</v>
      </c>
      <c r="P12" s="81">
        <v>738325</v>
      </c>
      <c r="Q12" s="158">
        <v>6528712</v>
      </c>
      <c r="R12" s="170"/>
    </row>
    <row r="13" spans="2:18" ht="21" customHeight="1" x14ac:dyDescent="0.25">
      <c r="B13" s="154" t="s">
        <v>21</v>
      </c>
      <c r="C13" s="81">
        <v>0</v>
      </c>
      <c r="D13" s="81">
        <v>88646</v>
      </c>
      <c r="E13" s="81">
        <v>81515</v>
      </c>
      <c r="F13" s="81">
        <v>280225</v>
      </c>
      <c r="G13" s="81">
        <v>62482</v>
      </c>
      <c r="H13" s="81">
        <v>65654</v>
      </c>
      <c r="I13" s="81">
        <v>2250311</v>
      </c>
      <c r="J13" s="81">
        <v>2329143</v>
      </c>
      <c r="K13" s="81">
        <v>0</v>
      </c>
      <c r="L13" s="81">
        <v>212822</v>
      </c>
      <c r="M13" s="81">
        <v>473842</v>
      </c>
      <c r="N13" s="81">
        <v>324402</v>
      </c>
      <c r="O13" s="81">
        <v>2796603</v>
      </c>
      <c r="P13" s="81">
        <v>-14713</v>
      </c>
      <c r="Q13" s="158">
        <v>8950932</v>
      </c>
      <c r="R13" s="170"/>
    </row>
    <row r="14" spans="2:18" ht="21" customHeight="1" x14ac:dyDescent="0.25">
      <c r="B14" s="154" t="s">
        <v>22</v>
      </c>
      <c r="C14" s="81">
        <v>-11</v>
      </c>
      <c r="D14" s="81">
        <v>14008</v>
      </c>
      <c r="E14" s="81">
        <v>4655</v>
      </c>
      <c r="F14" s="81">
        <v>20854</v>
      </c>
      <c r="G14" s="81">
        <v>4394</v>
      </c>
      <c r="H14" s="81">
        <v>61944</v>
      </c>
      <c r="I14" s="81">
        <v>95424</v>
      </c>
      <c r="J14" s="81">
        <v>41145</v>
      </c>
      <c r="K14" s="81">
        <v>0</v>
      </c>
      <c r="L14" s="81">
        <v>-6458</v>
      </c>
      <c r="M14" s="81">
        <v>11207</v>
      </c>
      <c r="N14" s="81">
        <v>27778</v>
      </c>
      <c r="O14" s="81">
        <v>0</v>
      </c>
      <c r="P14" s="81">
        <v>-5214</v>
      </c>
      <c r="Q14" s="158">
        <v>269726</v>
      </c>
      <c r="R14" s="170"/>
    </row>
    <row r="15" spans="2:18" ht="21" customHeight="1" x14ac:dyDescent="0.25">
      <c r="B15" s="154" t="s">
        <v>23</v>
      </c>
      <c r="C15" s="81">
        <v>0</v>
      </c>
      <c r="D15" s="81">
        <v>0</v>
      </c>
      <c r="E15" s="81">
        <v>0</v>
      </c>
      <c r="F15" s="81">
        <v>0</v>
      </c>
      <c r="G15" s="81">
        <v>0</v>
      </c>
      <c r="H15" s="81">
        <v>0</v>
      </c>
      <c r="I15" s="81">
        <v>198989</v>
      </c>
      <c r="J15" s="81">
        <v>58308</v>
      </c>
      <c r="K15" s="81">
        <v>2651607</v>
      </c>
      <c r="L15" s="81">
        <v>0</v>
      </c>
      <c r="M15" s="81">
        <v>0</v>
      </c>
      <c r="N15" s="81">
        <v>0</v>
      </c>
      <c r="O15" s="81">
        <v>0</v>
      </c>
      <c r="P15" s="81">
        <v>0</v>
      </c>
      <c r="Q15" s="158">
        <v>2908905</v>
      </c>
      <c r="R15" s="170"/>
    </row>
    <row r="16" spans="2:18" ht="21" customHeight="1" x14ac:dyDescent="0.25">
      <c r="B16" s="154" t="s">
        <v>24</v>
      </c>
      <c r="C16" s="81">
        <v>27</v>
      </c>
      <c r="D16" s="81">
        <v>26316</v>
      </c>
      <c r="E16" s="81">
        <v>16078</v>
      </c>
      <c r="F16" s="81">
        <v>30615</v>
      </c>
      <c r="G16" s="81">
        <v>10358</v>
      </c>
      <c r="H16" s="81">
        <v>45509</v>
      </c>
      <c r="I16" s="81">
        <v>671171</v>
      </c>
      <c r="J16" s="81">
        <v>595242</v>
      </c>
      <c r="K16" s="81">
        <v>90932</v>
      </c>
      <c r="L16" s="81">
        <v>7000</v>
      </c>
      <c r="M16" s="81">
        <v>33802</v>
      </c>
      <c r="N16" s="81">
        <v>182299</v>
      </c>
      <c r="O16" s="81">
        <v>0</v>
      </c>
      <c r="P16" s="81">
        <v>10394</v>
      </c>
      <c r="Q16" s="158">
        <v>1719741</v>
      </c>
      <c r="R16" s="170"/>
    </row>
    <row r="17" spans="2:18" ht="21" customHeight="1" x14ac:dyDescent="0.25">
      <c r="B17" s="154" t="s">
        <v>25</v>
      </c>
      <c r="C17" s="81">
        <v>0</v>
      </c>
      <c r="D17" s="81">
        <v>25116</v>
      </c>
      <c r="E17" s="81">
        <v>21563</v>
      </c>
      <c r="F17" s="81">
        <v>97273</v>
      </c>
      <c r="G17" s="81">
        <v>25015</v>
      </c>
      <c r="H17" s="81">
        <v>64446</v>
      </c>
      <c r="I17" s="81">
        <v>580629</v>
      </c>
      <c r="J17" s="81">
        <v>486629</v>
      </c>
      <c r="K17" s="81">
        <v>0</v>
      </c>
      <c r="L17" s="81">
        <v>92485</v>
      </c>
      <c r="M17" s="81">
        <v>55010</v>
      </c>
      <c r="N17" s="81">
        <v>97354</v>
      </c>
      <c r="O17" s="81">
        <v>625106</v>
      </c>
      <c r="P17" s="81">
        <v>7134</v>
      </c>
      <c r="Q17" s="158">
        <v>2177761</v>
      </c>
      <c r="R17" s="170"/>
    </row>
    <row r="18" spans="2:18" ht="21" customHeight="1" x14ac:dyDescent="0.25">
      <c r="B18" s="154" t="s">
        <v>26</v>
      </c>
      <c r="C18" s="81">
        <v>1867</v>
      </c>
      <c r="D18" s="81">
        <v>46266</v>
      </c>
      <c r="E18" s="81">
        <v>75192</v>
      </c>
      <c r="F18" s="81">
        <v>156337</v>
      </c>
      <c r="G18" s="81">
        <v>67256</v>
      </c>
      <c r="H18" s="81">
        <v>202946</v>
      </c>
      <c r="I18" s="81">
        <v>548515</v>
      </c>
      <c r="J18" s="81">
        <v>575688</v>
      </c>
      <c r="K18" s="81">
        <v>93783</v>
      </c>
      <c r="L18" s="81">
        <v>56213</v>
      </c>
      <c r="M18" s="81">
        <v>335135</v>
      </c>
      <c r="N18" s="81">
        <v>499744</v>
      </c>
      <c r="O18" s="81">
        <v>372046</v>
      </c>
      <c r="P18" s="81">
        <v>41729</v>
      </c>
      <c r="Q18" s="158">
        <v>3072716</v>
      </c>
      <c r="R18" s="170"/>
    </row>
    <row r="19" spans="2:18" ht="21" customHeight="1" x14ac:dyDescent="0.25">
      <c r="B19" s="154" t="s">
        <v>27</v>
      </c>
      <c r="C19" s="81">
        <v>48138</v>
      </c>
      <c r="D19" s="81">
        <v>34413</v>
      </c>
      <c r="E19" s="81">
        <v>52508</v>
      </c>
      <c r="F19" s="81">
        <v>244124</v>
      </c>
      <c r="G19" s="81">
        <v>33272</v>
      </c>
      <c r="H19" s="81">
        <v>180700</v>
      </c>
      <c r="I19" s="81">
        <v>1264718</v>
      </c>
      <c r="J19" s="81">
        <v>1395241</v>
      </c>
      <c r="K19" s="81">
        <v>0</v>
      </c>
      <c r="L19" s="81">
        <v>23487</v>
      </c>
      <c r="M19" s="81">
        <v>172403</v>
      </c>
      <c r="N19" s="81">
        <v>531634</v>
      </c>
      <c r="O19" s="81">
        <v>0</v>
      </c>
      <c r="P19" s="81">
        <v>27133</v>
      </c>
      <c r="Q19" s="158">
        <v>4007770</v>
      </c>
      <c r="R19" s="170"/>
    </row>
    <row r="20" spans="2:18" ht="21" customHeight="1" x14ac:dyDescent="0.25">
      <c r="B20" s="154" t="s">
        <v>28</v>
      </c>
      <c r="C20" s="81">
        <v>443</v>
      </c>
      <c r="D20" s="81">
        <v>49801</v>
      </c>
      <c r="E20" s="81">
        <v>147452</v>
      </c>
      <c r="F20" s="81">
        <v>121399</v>
      </c>
      <c r="G20" s="81">
        <v>158202</v>
      </c>
      <c r="H20" s="81">
        <v>82933</v>
      </c>
      <c r="I20" s="81">
        <v>799040</v>
      </c>
      <c r="J20" s="81">
        <v>573772</v>
      </c>
      <c r="K20" s="81">
        <v>54319</v>
      </c>
      <c r="L20" s="81">
        <v>187470</v>
      </c>
      <c r="M20" s="81">
        <v>108126</v>
      </c>
      <c r="N20" s="81">
        <v>302553</v>
      </c>
      <c r="O20" s="81">
        <v>496266</v>
      </c>
      <c r="P20" s="81">
        <v>110050</v>
      </c>
      <c r="Q20" s="158">
        <v>3191824</v>
      </c>
      <c r="R20" s="170"/>
    </row>
    <row r="21" spans="2:18" ht="21" customHeight="1" x14ac:dyDescent="0.25">
      <c r="B21" s="154" t="s">
        <v>29</v>
      </c>
      <c r="C21" s="81">
        <v>5731</v>
      </c>
      <c r="D21" s="81">
        <v>56418</v>
      </c>
      <c r="E21" s="81">
        <v>84639</v>
      </c>
      <c r="F21" s="81">
        <v>188237</v>
      </c>
      <c r="G21" s="81">
        <v>53909</v>
      </c>
      <c r="H21" s="81">
        <v>127271</v>
      </c>
      <c r="I21" s="81">
        <v>1015483</v>
      </c>
      <c r="J21" s="81">
        <v>488856</v>
      </c>
      <c r="K21" s="81">
        <v>0</v>
      </c>
      <c r="L21" s="81">
        <v>100791</v>
      </c>
      <c r="M21" s="81">
        <v>191061</v>
      </c>
      <c r="N21" s="81">
        <v>434573</v>
      </c>
      <c r="O21" s="81">
        <v>219979</v>
      </c>
      <c r="P21" s="81">
        <v>6572</v>
      </c>
      <c r="Q21" s="158">
        <v>2973519</v>
      </c>
      <c r="R21" s="170"/>
    </row>
    <row r="22" spans="2:18" ht="21" customHeight="1" x14ac:dyDescent="0.25">
      <c r="B22" s="154" t="s">
        <v>30</v>
      </c>
      <c r="C22" s="81">
        <v>0</v>
      </c>
      <c r="D22" s="81">
        <v>22299</v>
      </c>
      <c r="E22" s="81">
        <v>24112</v>
      </c>
      <c r="F22" s="81">
        <v>63598</v>
      </c>
      <c r="G22" s="81">
        <v>13138</v>
      </c>
      <c r="H22" s="81">
        <v>76081</v>
      </c>
      <c r="I22" s="81">
        <v>364271</v>
      </c>
      <c r="J22" s="81">
        <v>240295</v>
      </c>
      <c r="K22" s="81">
        <v>1249</v>
      </c>
      <c r="L22" s="81">
        <v>22649</v>
      </c>
      <c r="M22" s="81">
        <v>57974</v>
      </c>
      <c r="N22" s="81">
        <v>136000</v>
      </c>
      <c r="O22" s="81">
        <v>0</v>
      </c>
      <c r="P22" s="81">
        <v>20077</v>
      </c>
      <c r="Q22" s="158">
        <v>1041744</v>
      </c>
      <c r="R22" s="170"/>
    </row>
    <row r="23" spans="2:18" ht="21" customHeight="1" x14ac:dyDescent="0.25">
      <c r="B23" s="154" t="s">
        <v>31</v>
      </c>
      <c r="C23" s="81">
        <v>0</v>
      </c>
      <c r="D23" s="81">
        <v>0</v>
      </c>
      <c r="E23" s="81">
        <v>249</v>
      </c>
      <c r="F23" s="81">
        <v>-2336</v>
      </c>
      <c r="G23" s="81">
        <v>370</v>
      </c>
      <c r="H23" s="81">
        <v>54</v>
      </c>
      <c r="I23" s="81">
        <v>159604</v>
      </c>
      <c r="J23" s="81">
        <v>67358</v>
      </c>
      <c r="K23" s="81">
        <v>1254723</v>
      </c>
      <c r="L23" s="81">
        <v>257</v>
      </c>
      <c r="M23" s="81">
        <v>156</v>
      </c>
      <c r="N23" s="81">
        <v>739</v>
      </c>
      <c r="O23" s="81">
        <v>0</v>
      </c>
      <c r="P23" s="81">
        <v>-17</v>
      </c>
      <c r="Q23" s="158">
        <v>1481157</v>
      </c>
      <c r="R23" s="170"/>
    </row>
    <row r="24" spans="2:18" ht="21" customHeight="1" x14ac:dyDescent="0.25">
      <c r="B24" s="154" t="s">
        <v>32</v>
      </c>
      <c r="C24" s="81">
        <v>55</v>
      </c>
      <c r="D24" s="81">
        <v>36956</v>
      </c>
      <c r="E24" s="81">
        <v>45059</v>
      </c>
      <c r="F24" s="81">
        <v>206215</v>
      </c>
      <c r="G24" s="81">
        <v>113704</v>
      </c>
      <c r="H24" s="81">
        <v>88659</v>
      </c>
      <c r="I24" s="81">
        <v>1192457</v>
      </c>
      <c r="J24" s="81">
        <v>641697</v>
      </c>
      <c r="K24" s="81">
        <v>0</v>
      </c>
      <c r="L24" s="81">
        <v>184747</v>
      </c>
      <c r="M24" s="81">
        <v>81091</v>
      </c>
      <c r="N24" s="81">
        <v>174681</v>
      </c>
      <c r="O24" s="81">
        <v>4763774</v>
      </c>
      <c r="P24" s="81">
        <v>94083</v>
      </c>
      <c r="Q24" s="158">
        <v>7623180</v>
      </c>
      <c r="R24" s="170"/>
    </row>
    <row r="25" spans="2:18" ht="21" customHeight="1" x14ac:dyDescent="0.25">
      <c r="B25" s="154" t="s">
        <v>33</v>
      </c>
      <c r="C25" s="81">
        <v>3</v>
      </c>
      <c r="D25" s="81">
        <v>26915</v>
      </c>
      <c r="E25" s="81">
        <v>37188</v>
      </c>
      <c r="F25" s="81">
        <v>78930</v>
      </c>
      <c r="G25" s="81">
        <v>26254</v>
      </c>
      <c r="H25" s="81">
        <v>223960</v>
      </c>
      <c r="I25" s="81">
        <v>338343</v>
      </c>
      <c r="J25" s="81">
        <v>566344</v>
      </c>
      <c r="K25" s="81">
        <v>0</v>
      </c>
      <c r="L25" s="81">
        <v>12356</v>
      </c>
      <c r="M25" s="81">
        <v>87980</v>
      </c>
      <c r="N25" s="81">
        <v>370046</v>
      </c>
      <c r="O25" s="81">
        <v>132967</v>
      </c>
      <c r="P25" s="81">
        <v>7530</v>
      </c>
      <c r="Q25" s="158">
        <v>1908816</v>
      </c>
      <c r="R25" s="170"/>
    </row>
    <row r="26" spans="2:18" ht="21" customHeight="1" x14ac:dyDescent="0.25">
      <c r="B26" s="154" t="s">
        <v>34</v>
      </c>
      <c r="C26" s="81">
        <v>0</v>
      </c>
      <c r="D26" s="81">
        <v>11801</v>
      </c>
      <c r="E26" s="81">
        <v>21450</v>
      </c>
      <c r="F26" s="81">
        <v>15740</v>
      </c>
      <c r="G26" s="81">
        <v>16989</v>
      </c>
      <c r="H26" s="81">
        <v>6135</v>
      </c>
      <c r="I26" s="81">
        <v>532681</v>
      </c>
      <c r="J26" s="81">
        <v>419480</v>
      </c>
      <c r="K26" s="81">
        <v>78427</v>
      </c>
      <c r="L26" s="81">
        <v>9411</v>
      </c>
      <c r="M26" s="81">
        <v>26782</v>
      </c>
      <c r="N26" s="81">
        <v>61233</v>
      </c>
      <c r="O26" s="81">
        <v>0</v>
      </c>
      <c r="P26" s="81">
        <v>40693</v>
      </c>
      <c r="Q26" s="158">
        <v>1240820</v>
      </c>
      <c r="R26" s="170"/>
    </row>
    <row r="27" spans="2:18" ht="21" customHeight="1" x14ac:dyDescent="0.25">
      <c r="B27" s="154" t="s">
        <v>35</v>
      </c>
      <c r="C27" s="81">
        <v>0</v>
      </c>
      <c r="D27" s="81">
        <v>9001</v>
      </c>
      <c r="E27" s="81">
        <v>36756</v>
      </c>
      <c r="F27" s="81">
        <v>28731</v>
      </c>
      <c r="G27" s="81">
        <v>112976</v>
      </c>
      <c r="H27" s="81">
        <v>2984</v>
      </c>
      <c r="I27" s="81">
        <v>734703</v>
      </c>
      <c r="J27" s="81">
        <v>753197</v>
      </c>
      <c r="K27" s="81">
        <v>121608</v>
      </c>
      <c r="L27" s="81">
        <v>24653</v>
      </c>
      <c r="M27" s="81">
        <v>21826</v>
      </c>
      <c r="N27" s="81">
        <v>46868</v>
      </c>
      <c r="O27" s="81">
        <v>2234662</v>
      </c>
      <c r="P27" s="81">
        <v>89616</v>
      </c>
      <c r="Q27" s="158">
        <v>4217580</v>
      </c>
      <c r="R27" s="170"/>
    </row>
    <row r="28" spans="2:18" ht="21" customHeight="1" x14ac:dyDescent="0.25">
      <c r="B28" s="154" t="s">
        <v>36</v>
      </c>
      <c r="C28" s="81">
        <v>2372</v>
      </c>
      <c r="D28" s="81">
        <v>110245</v>
      </c>
      <c r="E28" s="81">
        <v>37069</v>
      </c>
      <c r="F28" s="81">
        <v>75882</v>
      </c>
      <c r="G28" s="81">
        <v>37125</v>
      </c>
      <c r="H28" s="81">
        <v>130221</v>
      </c>
      <c r="I28" s="81">
        <v>354487</v>
      </c>
      <c r="J28" s="81">
        <v>342815</v>
      </c>
      <c r="K28" s="81">
        <v>0</v>
      </c>
      <c r="L28" s="81">
        <v>35139</v>
      </c>
      <c r="M28" s="81">
        <v>59171</v>
      </c>
      <c r="N28" s="81">
        <v>335597</v>
      </c>
      <c r="O28" s="81">
        <v>0</v>
      </c>
      <c r="P28" s="81">
        <v>27547</v>
      </c>
      <c r="Q28" s="158">
        <v>1547671</v>
      </c>
      <c r="R28" s="170"/>
    </row>
    <row r="29" spans="2:18" ht="21" customHeight="1" x14ac:dyDescent="0.25">
      <c r="B29" s="154" t="s">
        <v>200</v>
      </c>
      <c r="C29" s="81">
        <v>0</v>
      </c>
      <c r="D29" s="81">
        <v>17330</v>
      </c>
      <c r="E29" s="81">
        <v>9830</v>
      </c>
      <c r="F29" s="81">
        <v>16736</v>
      </c>
      <c r="G29" s="81">
        <v>6607</v>
      </c>
      <c r="H29" s="81">
        <v>17810</v>
      </c>
      <c r="I29" s="81">
        <v>337438</v>
      </c>
      <c r="J29" s="81">
        <v>268196</v>
      </c>
      <c r="K29" s="81">
        <v>0</v>
      </c>
      <c r="L29" s="81">
        <v>9584</v>
      </c>
      <c r="M29" s="81">
        <v>23775</v>
      </c>
      <c r="N29" s="81">
        <v>85275</v>
      </c>
      <c r="O29" s="81">
        <v>0</v>
      </c>
      <c r="P29" s="81">
        <v>17150</v>
      </c>
      <c r="Q29" s="158">
        <v>809731</v>
      </c>
      <c r="R29" s="170"/>
    </row>
    <row r="30" spans="2:18" ht="21" customHeight="1" x14ac:dyDescent="0.25">
      <c r="B30" s="154" t="s">
        <v>201</v>
      </c>
      <c r="C30" s="81">
        <v>2588</v>
      </c>
      <c r="D30" s="81">
        <v>49428</v>
      </c>
      <c r="E30" s="81">
        <v>6305</v>
      </c>
      <c r="F30" s="81">
        <v>31186</v>
      </c>
      <c r="G30" s="81">
        <v>37358</v>
      </c>
      <c r="H30" s="81">
        <v>5919</v>
      </c>
      <c r="I30" s="81">
        <v>153897</v>
      </c>
      <c r="J30" s="81">
        <v>72186</v>
      </c>
      <c r="K30" s="81">
        <v>0</v>
      </c>
      <c r="L30" s="81">
        <v>11185</v>
      </c>
      <c r="M30" s="81">
        <v>12723</v>
      </c>
      <c r="N30" s="81">
        <v>19615</v>
      </c>
      <c r="O30" s="81">
        <v>0</v>
      </c>
      <c r="P30" s="81">
        <v>5572</v>
      </c>
      <c r="Q30" s="158">
        <v>407962</v>
      </c>
      <c r="R30" s="170"/>
    </row>
    <row r="31" spans="2:18" ht="21" customHeight="1" x14ac:dyDescent="0.25">
      <c r="B31" s="154" t="s">
        <v>37</v>
      </c>
      <c r="C31" s="81">
        <v>0</v>
      </c>
      <c r="D31" s="81">
        <v>19799</v>
      </c>
      <c r="E31" s="81">
        <v>43431</v>
      </c>
      <c r="F31" s="81">
        <v>59421</v>
      </c>
      <c r="G31" s="81">
        <v>3768</v>
      </c>
      <c r="H31" s="81">
        <v>60618</v>
      </c>
      <c r="I31" s="81">
        <v>765937</v>
      </c>
      <c r="J31" s="81">
        <v>639546</v>
      </c>
      <c r="K31" s="81">
        <v>0</v>
      </c>
      <c r="L31" s="81">
        <v>13998</v>
      </c>
      <c r="M31" s="81">
        <v>58206</v>
      </c>
      <c r="N31" s="81">
        <v>279875</v>
      </c>
      <c r="O31" s="81">
        <v>0</v>
      </c>
      <c r="P31" s="81">
        <v>17148</v>
      </c>
      <c r="Q31" s="158">
        <v>1961747</v>
      </c>
      <c r="R31" s="170"/>
    </row>
    <row r="32" spans="2:18" ht="21" customHeight="1" x14ac:dyDescent="0.25">
      <c r="B32" s="154" t="s">
        <v>141</v>
      </c>
      <c r="C32" s="81">
        <v>0</v>
      </c>
      <c r="D32" s="81">
        <v>2083</v>
      </c>
      <c r="E32" s="81">
        <v>6441</v>
      </c>
      <c r="F32" s="81">
        <v>33381</v>
      </c>
      <c r="G32" s="81">
        <v>9938</v>
      </c>
      <c r="H32" s="81">
        <v>-1210</v>
      </c>
      <c r="I32" s="81">
        <v>334246</v>
      </c>
      <c r="J32" s="81">
        <v>253304</v>
      </c>
      <c r="K32" s="81">
        <v>0</v>
      </c>
      <c r="L32" s="81">
        <v>67215</v>
      </c>
      <c r="M32" s="81">
        <v>33507</v>
      </c>
      <c r="N32" s="81">
        <v>63411</v>
      </c>
      <c r="O32" s="81">
        <v>167236</v>
      </c>
      <c r="P32" s="81">
        <v>851</v>
      </c>
      <c r="Q32" s="158">
        <v>970405</v>
      </c>
      <c r="R32" s="170"/>
    </row>
    <row r="33" spans="2:18" ht="21" customHeight="1" x14ac:dyDescent="0.25">
      <c r="B33" s="154" t="s">
        <v>219</v>
      </c>
      <c r="C33" s="81">
        <v>0</v>
      </c>
      <c r="D33" s="81">
        <v>7352</v>
      </c>
      <c r="E33" s="81">
        <v>6871</v>
      </c>
      <c r="F33" s="81">
        <v>21375</v>
      </c>
      <c r="G33" s="81">
        <v>22534</v>
      </c>
      <c r="H33" s="81">
        <v>12707</v>
      </c>
      <c r="I33" s="81">
        <v>222942</v>
      </c>
      <c r="J33" s="81">
        <v>115550</v>
      </c>
      <c r="K33" s="81">
        <v>0</v>
      </c>
      <c r="L33" s="81">
        <v>32135</v>
      </c>
      <c r="M33" s="81">
        <v>14205</v>
      </c>
      <c r="N33" s="81">
        <v>31956</v>
      </c>
      <c r="O33" s="81">
        <v>0</v>
      </c>
      <c r="P33" s="81">
        <v>4267</v>
      </c>
      <c r="Q33" s="158">
        <v>491894</v>
      </c>
      <c r="R33" s="170"/>
    </row>
    <row r="34" spans="2:18" ht="21" customHeight="1" x14ac:dyDescent="0.25">
      <c r="B34" s="154" t="s">
        <v>142</v>
      </c>
      <c r="C34" s="81">
        <v>0</v>
      </c>
      <c r="D34" s="81">
        <v>2712</v>
      </c>
      <c r="E34" s="81">
        <v>3217</v>
      </c>
      <c r="F34" s="81">
        <v>1016</v>
      </c>
      <c r="G34" s="81">
        <v>37908</v>
      </c>
      <c r="H34" s="81">
        <v>28704</v>
      </c>
      <c r="I34" s="81">
        <v>406027</v>
      </c>
      <c r="J34" s="81">
        <v>392890</v>
      </c>
      <c r="K34" s="81">
        <v>0</v>
      </c>
      <c r="L34" s="81">
        <v>90649</v>
      </c>
      <c r="M34" s="81">
        <v>12811</v>
      </c>
      <c r="N34" s="81">
        <v>51343</v>
      </c>
      <c r="O34" s="81">
        <v>1662089</v>
      </c>
      <c r="P34" s="81">
        <v>9481</v>
      </c>
      <c r="Q34" s="158">
        <v>2698847</v>
      </c>
      <c r="R34" s="170"/>
    </row>
    <row r="35" spans="2:18" ht="21" customHeight="1" x14ac:dyDescent="0.25">
      <c r="B35" s="154" t="s">
        <v>143</v>
      </c>
      <c r="C35" s="81">
        <v>0</v>
      </c>
      <c r="D35" s="81">
        <v>-9620</v>
      </c>
      <c r="E35" s="81">
        <v>15988</v>
      </c>
      <c r="F35" s="81">
        <v>41764</v>
      </c>
      <c r="G35" s="81">
        <v>3973</v>
      </c>
      <c r="H35" s="81">
        <v>-7801</v>
      </c>
      <c r="I35" s="81">
        <v>481244</v>
      </c>
      <c r="J35" s="81">
        <v>184168</v>
      </c>
      <c r="K35" s="81">
        <v>0</v>
      </c>
      <c r="L35" s="81">
        <v>21645</v>
      </c>
      <c r="M35" s="81">
        <v>24425</v>
      </c>
      <c r="N35" s="81">
        <v>78655</v>
      </c>
      <c r="O35" s="81">
        <v>219418</v>
      </c>
      <c r="P35" s="81">
        <v>52766</v>
      </c>
      <c r="Q35" s="158">
        <v>1106624</v>
      </c>
      <c r="R35" s="170"/>
    </row>
    <row r="36" spans="2:18" ht="21" customHeight="1" x14ac:dyDescent="0.25">
      <c r="B36" s="154" t="s">
        <v>220</v>
      </c>
      <c r="C36" s="81">
        <v>0</v>
      </c>
      <c r="D36" s="81">
        <v>10568</v>
      </c>
      <c r="E36" s="81">
        <v>45858</v>
      </c>
      <c r="F36" s="81">
        <v>13898</v>
      </c>
      <c r="G36" s="81">
        <v>42750</v>
      </c>
      <c r="H36" s="81">
        <v>21169</v>
      </c>
      <c r="I36" s="81">
        <v>472653</v>
      </c>
      <c r="J36" s="81">
        <v>359312</v>
      </c>
      <c r="K36" s="81">
        <v>130863</v>
      </c>
      <c r="L36" s="81">
        <v>9158</v>
      </c>
      <c r="M36" s="81">
        <v>27864</v>
      </c>
      <c r="N36" s="81">
        <v>68964</v>
      </c>
      <c r="O36" s="81">
        <v>382760</v>
      </c>
      <c r="P36" s="81">
        <v>17553</v>
      </c>
      <c r="Q36" s="158">
        <v>1603371</v>
      </c>
      <c r="R36" s="170"/>
    </row>
    <row r="37" spans="2:18" ht="21" customHeight="1" x14ac:dyDescent="0.25">
      <c r="B37" s="154" t="s">
        <v>38</v>
      </c>
      <c r="C37" s="81">
        <v>0</v>
      </c>
      <c r="D37" s="81">
        <v>19014</v>
      </c>
      <c r="E37" s="81">
        <v>5533</v>
      </c>
      <c r="F37" s="81">
        <v>32913</v>
      </c>
      <c r="G37" s="81">
        <v>6846</v>
      </c>
      <c r="H37" s="81">
        <v>7707</v>
      </c>
      <c r="I37" s="81">
        <v>207251</v>
      </c>
      <c r="J37" s="81">
        <v>161120</v>
      </c>
      <c r="K37" s="81">
        <v>-55160</v>
      </c>
      <c r="L37" s="81">
        <v>5386</v>
      </c>
      <c r="M37" s="81">
        <v>35316</v>
      </c>
      <c r="N37" s="81">
        <v>33618</v>
      </c>
      <c r="O37" s="81">
        <v>61849</v>
      </c>
      <c r="P37" s="81">
        <v>187592</v>
      </c>
      <c r="Q37" s="158">
        <v>708986</v>
      </c>
      <c r="R37" s="170"/>
    </row>
    <row r="38" spans="2:18" ht="21" customHeight="1" x14ac:dyDescent="0.25">
      <c r="B38" s="154" t="s">
        <v>39</v>
      </c>
      <c r="C38" s="81">
        <v>0</v>
      </c>
      <c r="D38" s="81">
        <v>19586</v>
      </c>
      <c r="E38" s="81">
        <v>33091</v>
      </c>
      <c r="F38" s="81">
        <v>56891</v>
      </c>
      <c r="G38" s="81">
        <v>17046</v>
      </c>
      <c r="H38" s="81">
        <v>105345</v>
      </c>
      <c r="I38" s="81">
        <v>167287</v>
      </c>
      <c r="J38" s="81">
        <v>106887</v>
      </c>
      <c r="K38" s="81">
        <v>0</v>
      </c>
      <c r="L38" s="81">
        <v>12539</v>
      </c>
      <c r="M38" s="81">
        <v>102599</v>
      </c>
      <c r="N38" s="81">
        <v>171415</v>
      </c>
      <c r="O38" s="81">
        <v>7975</v>
      </c>
      <c r="P38" s="81">
        <v>16681</v>
      </c>
      <c r="Q38" s="158">
        <v>817343</v>
      </c>
      <c r="R38" s="170"/>
    </row>
    <row r="39" spans="2:18" ht="21" customHeight="1" x14ac:dyDescent="0.25">
      <c r="B39" s="154" t="s">
        <v>40</v>
      </c>
      <c r="C39" s="81">
        <v>0</v>
      </c>
      <c r="D39" s="81">
        <v>10092</v>
      </c>
      <c r="E39" s="81">
        <v>20998</v>
      </c>
      <c r="F39" s="81">
        <v>26034</v>
      </c>
      <c r="G39" s="81">
        <v>7873</v>
      </c>
      <c r="H39" s="81">
        <v>7062</v>
      </c>
      <c r="I39" s="81">
        <v>480765</v>
      </c>
      <c r="J39" s="81">
        <v>360609</v>
      </c>
      <c r="K39" s="81">
        <v>0</v>
      </c>
      <c r="L39" s="81">
        <v>29779</v>
      </c>
      <c r="M39" s="81">
        <v>37311</v>
      </c>
      <c r="N39" s="81">
        <v>109345</v>
      </c>
      <c r="O39" s="81">
        <v>13118</v>
      </c>
      <c r="P39" s="81">
        <v>986</v>
      </c>
      <c r="Q39" s="158">
        <v>1103973</v>
      </c>
      <c r="R39" s="170"/>
    </row>
    <row r="40" spans="2:18" ht="21" customHeight="1" x14ac:dyDescent="0.25">
      <c r="B40" s="154" t="s">
        <v>41</v>
      </c>
      <c r="C40" s="81">
        <v>0</v>
      </c>
      <c r="D40" s="81">
        <v>7502</v>
      </c>
      <c r="E40" s="81">
        <v>2253</v>
      </c>
      <c r="F40" s="81">
        <v>8192</v>
      </c>
      <c r="G40" s="81">
        <v>4138</v>
      </c>
      <c r="H40" s="81">
        <v>1068</v>
      </c>
      <c r="I40" s="81">
        <v>637800</v>
      </c>
      <c r="J40" s="81">
        <v>441543</v>
      </c>
      <c r="K40" s="81">
        <v>0</v>
      </c>
      <c r="L40" s="81">
        <v>28318</v>
      </c>
      <c r="M40" s="81">
        <v>2354</v>
      </c>
      <c r="N40" s="81">
        <v>20392</v>
      </c>
      <c r="O40" s="81">
        <v>0</v>
      </c>
      <c r="P40" s="81">
        <v>40583</v>
      </c>
      <c r="Q40" s="158">
        <v>1194143</v>
      </c>
      <c r="R40" s="170"/>
    </row>
    <row r="41" spans="2:18" ht="21" customHeight="1" x14ac:dyDescent="0.25">
      <c r="B41" s="154" t="s">
        <v>42</v>
      </c>
      <c r="C41" s="81">
        <v>0</v>
      </c>
      <c r="D41" s="81">
        <v>1680</v>
      </c>
      <c r="E41" s="81">
        <v>689</v>
      </c>
      <c r="F41" s="81">
        <v>1714</v>
      </c>
      <c r="G41" s="81">
        <v>2990</v>
      </c>
      <c r="H41" s="81">
        <v>4110</v>
      </c>
      <c r="I41" s="81">
        <v>184024</v>
      </c>
      <c r="J41" s="81">
        <v>79822</v>
      </c>
      <c r="K41" s="81">
        <v>25565</v>
      </c>
      <c r="L41" s="81">
        <v>3271</v>
      </c>
      <c r="M41" s="81">
        <v>1148</v>
      </c>
      <c r="N41" s="81">
        <v>-9658</v>
      </c>
      <c r="O41" s="81">
        <v>120186</v>
      </c>
      <c r="P41" s="81">
        <v>17062</v>
      </c>
      <c r="Q41" s="158">
        <v>432602</v>
      </c>
      <c r="R41" s="170"/>
    </row>
    <row r="42" spans="2:18" ht="21" customHeight="1" x14ac:dyDescent="0.25">
      <c r="B42" s="154" t="s">
        <v>43</v>
      </c>
      <c r="C42" s="81">
        <v>482</v>
      </c>
      <c r="D42" s="81">
        <v>36303</v>
      </c>
      <c r="E42" s="81">
        <v>98536</v>
      </c>
      <c r="F42" s="81">
        <v>234746</v>
      </c>
      <c r="G42" s="81">
        <v>65048</v>
      </c>
      <c r="H42" s="81">
        <v>58879</v>
      </c>
      <c r="I42" s="81">
        <v>1206438</v>
      </c>
      <c r="J42" s="81">
        <v>965454</v>
      </c>
      <c r="K42" s="81">
        <v>0</v>
      </c>
      <c r="L42" s="81">
        <v>78501</v>
      </c>
      <c r="M42" s="81">
        <v>159468</v>
      </c>
      <c r="N42" s="81">
        <v>235388</v>
      </c>
      <c r="O42" s="81">
        <v>4936114</v>
      </c>
      <c r="P42" s="81">
        <v>38966</v>
      </c>
      <c r="Q42" s="158">
        <v>8114323</v>
      </c>
      <c r="R42" s="170"/>
    </row>
    <row r="43" spans="2:18" ht="21" customHeight="1" x14ac:dyDescent="0.25">
      <c r="B43" s="154" t="s">
        <v>44</v>
      </c>
      <c r="C43" s="81">
        <v>0</v>
      </c>
      <c r="D43" s="81">
        <v>0</v>
      </c>
      <c r="E43" s="81">
        <v>0</v>
      </c>
      <c r="F43" s="81">
        <v>14</v>
      </c>
      <c r="G43" s="81">
        <v>5</v>
      </c>
      <c r="H43" s="81">
        <v>0</v>
      </c>
      <c r="I43" s="81">
        <v>391334</v>
      </c>
      <c r="J43" s="81">
        <v>201871</v>
      </c>
      <c r="K43" s="81">
        <v>666850</v>
      </c>
      <c r="L43" s="81">
        <v>44</v>
      </c>
      <c r="M43" s="81">
        <v>5</v>
      </c>
      <c r="N43" s="81">
        <v>78</v>
      </c>
      <c r="O43" s="81">
        <v>0</v>
      </c>
      <c r="P43" s="81">
        <v>9635</v>
      </c>
      <c r="Q43" s="158">
        <v>1269835</v>
      </c>
      <c r="R43" s="170"/>
    </row>
    <row r="44" spans="2:18" ht="21" customHeight="1" x14ac:dyDescent="0.25">
      <c r="B44" s="156" t="s">
        <v>45</v>
      </c>
      <c r="C44" s="157">
        <f>SUM(C7:C43)</f>
        <v>64005</v>
      </c>
      <c r="D44" s="157">
        <f t="shared" ref="D44:Q44" si="0">SUM(D7:D43)</f>
        <v>944608</v>
      </c>
      <c r="E44" s="157">
        <f t="shared" si="0"/>
        <v>1152839</v>
      </c>
      <c r="F44" s="157">
        <f t="shared" si="0"/>
        <v>2681350</v>
      </c>
      <c r="G44" s="157">
        <f t="shared" si="0"/>
        <v>1234214</v>
      </c>
      <c r="H44" s="157">
        <f t="shared" si="0"/>
        <v>2000178</v>
      </c>
      <c r="I44" s="157">
        <f t="shared" si="0"/>
        <v>21280545</v>
      </c>
      <c r="J44" s="157">
        <f t="shared" si="0"/>
        <v>17477359</v>
      </c>
      <c r="K44" s="157">
        <f t="shared" si="0"/>
        <v>5114766</v>
      </c>
      <c r="L44" s="157">
        <f t="shared" si="0"/>
        <v>2178964</v>
      </c>
      <c r="M44" s="157">
        <f t="shared" si="0"/>
        <v>2737835</v>
      </c>
      <c r="N44" s="157">
        <f t="shared" si="0"/>
        <v>5965903</v>
      </c>
      <c r="O44" s="157">
        <f t="shared" si="0"/>
        <v>27929462</v>
      </c>
      <c r="P44" s="157">
        <f t="shared" si="0"/>
        <v>1816788</v>
      </c>
      <c r="Q44" s="157">
        <f t="shared" si="0"/>
        <v>92578814</v>
      </c>
      <c r="R44" s="170"/>
    </row>
    <row r="45" spans="2:18" ht="21" customHeight="1" x14ac:dyDescent="0.25">
      <c r="B45" s="259" t="s">
        <v>46</v>
      </c>
      <c r="C45" s="259"/>
      <c r="D45" s="259"/>
      <c r="E45" s="259"/>
      <c r="F45" s="259"/>
      <c r="G45" s="259"/>
      <c r="H45" s="259"/>
      <c r="I45" s="259"/>
      <c r="J45" s="259"/>
      <c r="K45" s="259"/>
      <c r="L45" s="259"/>
      <c r="M45" s="259"/>
      <c r="N45" s="259"/>
      <c r="O45" s="259"/>
      <c r="P45" s="259"/>
      <c r="Q45" s="259"/>
      <c r="R45" s="171"/>
    </row>
    <row r="46" spans="2:18" ht="21" customHeight="1" x14ac:dyDescent="0.25">
      <c r="B46" s="154" t="s">
        <v>47</v>
      </c>
      <c r="C46" s="81">
        <v>15162</v>
      </c>
      <c r="D46" s="81">
        <v>299186</v>
      </c>
      <c r="E46" s="81">
        <v>-611</v>
      </c>
      <c r="F46" s="81">
        <v>493442</v>
      </c>
      <c r="G46" s="81">
        <v>35600</v>
      </c>
      <c r="H46" s="81">
        <v>49860</v>
      </c>
      <c r="I46" s="81">
        <v>1432</v>
      </c>
      <c r="J46" s="81">
        <v>66597</v>
      </c>
      <c r="K46" s="81">
        <v>0</v>
      </c>
      <c r="L46" s="81">
        <v>9217</v>
      </c>
      <c r="M46" s="81">
        <v>0</v>
      </c>
      <c r="N46" s="81">
        <v>7043</v>
      </c>
      <c r="O46" s="81">
        <v>391550</v>
      </c>
      <c r="P46" s="81">
        <v>214157</v>
      </c>
      <c r="Q46" s="158">
        <v>1582634</v>
      </c>
      <c r="R46" s="170"/>
    </row>
    <row r="47" spans="2:18" ht="21" customHeight="1" x14ac:dyDescent="0.25">
      <c r="B47" s="154" t="s">
        <v>65</v>
      </c>
      <c r="C47" s="81">
        <v>1468</v>
      </c>
      <c r="D47" s="81">
        <v>202109</v>
      </c>
      <c r="E47" s="81">
        <v>0</v>
      </c>
      <c r="F47" s="81">
        <v>1120067</v>
      </c>
      <c r="G47" s="81">
        <v>8652</v>
      </c>
      <c r="H47" s="81">
        <v>164399</v>
      </c>
      <c r="I47" s="81">
        <v>0</v>
      </c>
      <c r="J47" s="81">
        <v>291107</v>
      </c>
      <c r="K47" s="81">
        <v>0</v>
      </c>
      <c r="L47" s="81">
        <v>23643</v>
      </c>
      <c r="M47" s="81">
        <v>0</v>
      </c>
      <c r="N47" s="81">
        <v>0</v>
      </c>
      <c r="O47" s="81">
        <v>584763</v>
      </c>
      <c r="P47" s="81">
        <v>354110</v>
      </c>
      <c r="Q47" s="158">
        <v>2750319</v>
      </c>
      <c r="R47" s="170"/>
    </row>
    <row r="48" spans="2:18" ht="21" customHeight="1" x14ac:dyDescent="0.3">
      <c r="B48" s="9" t="s">
        <v>314</v>
      </c>
      <c r="C48" s="81">
        <v>1102</v>
      </c>
      <c r="D48" s="81">
        <v>54166</v>
      </c>
      <c r="E48" s="81">
        <v>17604</v>
      </c>
      <c r="F48" s="81">
        <v>129097</v>
      </c>
      <c r="G48" s="81">
        <v>5997</v>
      </c>
      <c r="H48" s="81">
        <v>6782</v>
      </c>
      <c r="I48" s="81">
        <v>19946</v>
      </c>
      <c r="J48" s="81">
        <v>21608</v>
      </c>
      <c r="K48" s="81">
        <v>0</v>
      </c>
      <c r="L48" s="81">
        <v>4961</v>
      </c>
      <c r="M48" s="81">
        <v>31778</v>
      </c>
      <c r="N48" s="81">
        <v>43</v>
      </c>
      <c r="O48" s="81">
        <v>55539</v>
      </c>
      <c r="P48" s="81">
        <v>24030</v>
      </c>
      <c r="Q48" s="158">
        <v>372653</v>
      </c>
      <c r="R48" s="170"/>
    </row>
    <row r="49" spans="2:19" ht="21" customHeight="1" x14ac:dyDescent="0.25">
      <c r="B49" s="154" t="s">
        <v>48</v>
      </c>
      <c r="C49" s="81">
        <v>23952</v>
      </c>
      <c r="D49" s="81">
        <v>765915</v>
      </c>
      <c r="E49" s="81">
        <v>18045</v>
      </c>
      <c r="F49" s="81">
        <v>3115348</v>
      </c>
      <c r="G49" s="81">
        <v>162581</v>
      </c>
      <c r="H49" s="81">
        <v>465586</v>
      </c>
      <c r="I49" s="81">
        <v>12660</v>
      </c>
      <c r="J49" s="81">
        <v>712714</v>
      </c>
      <c r="K49" s="81">
        <v>0</v>
      </c>
      <c r="L49" s="81">
        <v>276564</v>
      </c>
      <c r="M49" s="81">
        <v>107483</v>
      </c>
      <c r="N49" s="81">
        <v>-4919</v>
      </c>
      <c r="O49" s="81">
        <v>3024256</v>
      </c>
      <c r="P49" s="81">
        <v>2751467</v>
      </c>
      <c r="Q49" s="158">
        <v>11431651</v>
      </c>
      <c r="R49" s="170"/>
    </row>
    <row r="50" spans="2:19" ht="21" customHeight="1" x14ac:dyDescent="0.25">
      <c r="B50" s="156" t="s">
        <v>45</v>
      </c>
      <c r="C50" s="157">
        <f>SUM(C46:C49)</f>
        <v>41684</v>
      </c>
      <c r="D50" s="157">
        <f t="shared" ref="D50:Q50" si="1">SUM(D46:D49)</f>
        <v>1321376</v>
      </c>
      <c r="E50" s="157">
        <f t="shared" si="1"/>
        <v>35038</v>
      </c>
      <c r="F50" s="157">
        <f t="shared" si="1"/>
        <v>4857954</v>
      </c>
      <c r="G50" s="157">
        <f t="shared" si="1"/>
        <v>212830</v>
      </c>
      <c r="H50" s="157">
        <f t="shared" si="1"/>
        <v>686627</v>
      </c>
      <c r="I50" s="157">
        <f t="shared" si="1"/>
        <v>34038</v>
      </c>
      <c r="J50" s="157">
        <f t="shared" si="1"/>
        <v>1092026</v>
      </c>
      <c r="K50" s="157">
        <f t="shared" si="1"/>
        <v>0</v>
      </c>
      <c r="L50" s="157">
        <f t="shared" si="1"/>
        <v>314385</v>
      </c>
      <c r="M50" s="157">
        <f t="shared" si="1"/>
        <v>139261</v>
      </c>
      <c r="N50" s="157">
        <f t="shared" si="1"/>
        <v>2167</v>
      </c>
      <c r="O50" s="157">
        <f t="shared" si="1"/>
        <v>4056108</v>
      </c>
      <c r="P50" s="157">
        <f t="shared" si="1"/>
        <v>3343764</v>
      </c>
      <c r="Q50" s="157">
        <f t="shared" si="1"/>
        <v>16137257</v>
      </c>
      <c r="R50" s="170"/>
    </row>
    <row r="51" spans="2:19" ht="20.25" customHeight="1" x14ac:dyDescent="0.25">
      <c r="B51" s="260" t="s">
        <v>50</v>
      </c>
      <c r="C51" s="260"/>
      <c r="D51" s="260"/>
      <c r="E51" s="260"/>
      <c r="F51" s="260"/>
      <c r="G51" s="260"/>
      <c r="H51" s="260"/>
      <c r="I51" s="260"/>
      <c r="J51" s="260"/>
      <c r="K51" s="260"/>
      <c r="L51" s="260"/>
      <c r="M51" s="260"/>
      <c r="N51" s="260"/>
      <c r="O51" s="260"/>
      <c r="P51" s="260"/>
      <c r="Q51" s="260"/>
      <c r="R51" s="172"/>
      <c r="S51" s="7"/>
    </row>
    <row r="52" spans="2:19" x14ac:dyDescent="0.25">
      <c r="Q52" s="7"/>
    </row>
  </sheetData>
  <mergeCells count="4">
    <mergeCell ref="B4:Q4"/>
    <mergeCell ref="B6:Q6"/>
    <mergeCell ref="B45:Q45"/>
    <mergeCell ref="B51:Q5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B3:S53"/>
  <sheetViews>
    <sheetView topLeftCell="A28" workbookViewId="0">
      <selection activeCell="C48" sqref="C48:Q48"/>
    </sheetView>
  </sheetViews>
  <sheetFormatPr defaultColWidth="9.140625" defaultRowHeight="15" x14ac:dyDescent="0.25"/>
  <cols>
    <col min="1" max="1" width="12.42578125" style="6" customWidth="1"/>
    <col min="2" max="2" width="51.28515625" style="6" customWidth="1"/>
    <col min="3" max="17" width="21.5703125" style="6" customWidth="1"/>
    <col min="18" max="19" width="6.140625" style="6" bestFit="1" customWidth="1"/>
    <col min="20" max="20" width="13.5703125" style="6" customWidth="1"/>
    <col min="21" max="16384" width="9.140625" style="6"/>
  </cols>
  <sheetData>
    <row r="3" spans="2:18" ht="5.25" customHeight="1" x14ac:dyDescent="0.25"/>
    <row r="4" spans="2:18" ht="16.5" customHeight="1" x14ac:dyDescent="0.25">
      <c r="B4" s="257" t="s">
        <v>287</v>
      </c>
      <c r="C4" s="257"/>
      <c r="D4" s="257"/>
      <c r="E4" s="257"/>
      <c r="F4" s="257"/>
      <c r="G4" s="257"/>
      <c r="H4" s="257"/>
      <c r="I4" s="257"/>
      <c r="J4" s="257"/>
      <c r="K4" s="257"/>
      <c r="L4" s="257"/>
      <c r="M4" s="257"/>
      <c r="N4" s="257"/>
      <c r="O4" s="257"/>
      <c r="P4" s="257"/>
      <c r="Q4" s="257"/>
      <c r="R4" s="159"/>
    </row>
    <row r="5" spans="2:18" ht="16.5" customHeight="1" x14ac:dyDescent="0.25">
      <c r="B5" s="74" t="s">
        <v>0</v>
      </c>
      <c r="C5" s="77" t="s">
        <v>202</v>
      </c>
      <c r="D5" s="77" t="s">
        <v>203</v>
      </c>
      <c r="E5" s="77" t="s">
        <v>204</v>
      </c>
      <c r="F5" s="77" t="s">
        <v>205</v>
      </c>
      <c r="G5" s="77" t="s">
        <v>206</v>
      </c>
      <c r="H5" s="77" t="s">
        <v>207</v>
      </c>
      <c r="I5" s="77" t="s">
        <v>208</v>
      </c>
      <c r="J5" s="77" t="s">
        <v>209</v>
      </c>
      <c r="K5" s="77" t="s">
        <v>210</v>
      </c>
      <c r="L5" s="77" t="s">
        <v>211</v>
      </c>
      <c r="M5" s="77" t="s">
        <v>212</v>
      </c>
      <c r="N5" s="77" t="s">
        <v>213</v>
      </c>
      <c r="O5" s="77" t="s">
        <v>214</v>
      </c>
      <c r="P5" s="77" t="s">
        <v>215</v>
      </c>
      <c r="Q5" s="77" t="s">
        <v>216</v>
      </c>
      <c r="R5" s="169"/>
    </row>
    <row r="6" spans="2:18" ht="16.5" customHeight="1" x14ac:dyDescent="0.25">
      <c r="B6" s="258" t="s">
        <v>16</v>
      </c>
      <c r="C6" s="258"/>
      <c r="D6" s="258"/>
      <c r="E6" s="258"/>
      <c r="F6" s="258"/>
      <c r="G6" s="258"/>
      <c r="H6" s="258"/>
      <c r="I6" s="258"/>
      <c r="J6" s="258"/>
      <c r="K6" s="258"/>
      <c r="L6" s="258"/>
      <c r="M6" s="258"/>
      <c r="N6" s="258"/>
      <c r="O6" s="258"/>
      <c r="P6" s="258"/>
      <c r="Q6" s="258"/>
      <c r="R6" s="169"/>
    </row>
    <row r="7" spans="2:18" ht="16.5" customHeight="1" x14ac:dyDescent="0.25">
      <c r="B7" s="154" t="s">
        <v>17</v>
      </c>
      <c r="C7" s="81">
        <v>0</v>
      </c>
      <c r="D7" s="81">
        <v>-23</v>
      </c>
      <c r="E7" s="81">
        <v>-172</v>
      </c>
      <c r="F7" s="81">
        <v>-106</v>
      </c>
      <c r="G7" s="81">
        <v>789</v>
      </c>
      <c r="H7" s="81">
        <v>0</v>
      </c>
      <c r="I7" s="81">
        <v>0</v>
      </c>
      <c r="J7" s="81">
        <v>0</v>
      </c>
      <c r="K7" s="81">
        <v>0</v>
      </c>
      <c r="L7" s="81">
        <v>-5997</v>
      </c>
      <c r="M7" s="81">
        <v>-76</v>
      </c>
      <c r="N7" s="81">
        <v>8691</v>
      </c>
      <c r="O7" s="81">
        <v>462149</v>
      </c>
      <c r="P7" s="81">
        <v>-4400</v>
      </c>
      <c r="Q7" s="158">
        <v>460856</v>
      </c>
      <c r="R7" s="170"/>
    </row>
    <row r="8" spans="2:18" ht="16.5" customHeight="1" x14ac:dyDescent="0.25">
      <c r="B8" s="154" t="s">
        <v>18</v>
      </c>
      <c r="C8" s="81">
        <v>0</v>
      </c>
      <c r="D8" s="81">
        <v>-7462</v>
      </c>
      <c r="E8" s="81">
        <v>538</v>
      </c>
      <c r="F8" s="81">
        <v>-63421</v>
      </c>
      <c r="G8" s="81">
        <v>3984</v>
      </c>
      <c r="H8" s="81">
        <v>-1521</v>
      </c>
      <c r="I8" s="81">
        <v>67577</v>
      </c>
      <c r="J8" s="81">
        <v>44052</v>
      </c>
      <c r="K8" s="81">
        <v>0</v>
      </c>
      <c r="L8" s="81">
        <v>-2769</v>
      </c>
      <c r="M8" s="81">
        <v>-2619</v>
      </c>
      <c r="N8" s="81">
        <v>9927</v>
      </c>
      <c r="O8" s="81">
        <v>0</v>
      </c>
      <c r="P8" s="81">
        <v>-1641</v>
      </c>
      <c r="Q8" s="158">
        <v>46644</v>
      </c>
      <c r="R8" s="170"/>
    </row>
    <row r="9" spans="2:18" ht="16.5" customHeight="1" x14ac:dyDescent="0.25">
      <c r="B9" s="154" t="s">
        <v>19</v>
      </c>
      <c r="C9" s="81">
        <v>-114</v>
      </c>
      <c r="D9" s="81">
        <v>-8</v>
      </c>
      <c r="E9" s="81">
        <v>-17637</v>
      </c>
      <c r="F9" s="81">
        <v>-78054</v>
      </c>
      <c r="G9" s="81">
        <v>-99164</v>
      </c>
      <c r="H9" s="81">
        <v>-14294</v>
      </c>
      <c r="I9" s="81">
        <v>-183290</v>
      </c>
      <c r="J9" s="81">
        <v>-42072</v>
      </c>
      <c r="K9" s="81">
        <v>0</v>
      </c>
      <c r="L9" s="81">
        <v>-45996</v>
      </c>
      <c r="M9" s="81">
        <v>-61157</v>
      </c>
      <c r="N9" s="81">
        <v>188</v>
      </c>
      <c r="O9" s="81">
        <v>0</v>
      </c>
      <c r="P9" s="81">
        <v>0</v>
      </c>
      <c r="Q9" s="158">
        <v>-541599</v>
      </c>
      <c r="R9" s="170"/>
    </row>
    <row r="10" spans="2:18" ht="16.5" customHeight="1" x14ac:dyDescent="0.25">
      <c r="B10" s="154" t="s">
        <v>145</v>
      </c>
      <c r="C10" s="81">
        <v>-1271</v>
      </c>
      <c r="D10" s="81">
        <v>-631</v>
      </c>
      <c r="E10" s="81">
        <v>2035</v>
      </c>
      <c r="F10" s="81">
        <v>4647</v>
      </c>
      <c r="G10" s="81">
        <v>1670</v>
      </c>
      <c r="H10" s="81">
        <v>10930</v>
      </c>
      <c r="I10" s="81">
        <v>13906</v>
      </c>
      <c r="J10" s="81">
        <v>9465</v>
      </c>
      <c r="K10" s="81">
        <v>0</v>
      </c>
      <c r="L10" s="81">
        <v>712</v>
      </c>
      <c r="M10" s="81">
        <v>93</v>
      </c>
      <c r="N10" s="81">
        <v>12224</v>
      </c>
      <c r="O10" s="81">
        <v>-296</v>
      </c>
      <c r="P10" s="81">
        <v>-6116</v>
      </c>
      <c r="Q10" s="158">
        <v>47368</v>
      </c>
      <c r="R10" s="170"/>
    </row>
    <row r="11" spans="2:18" ht="16.5" customHeight="1" x14ac:dyDescent="0.25">
      <c r="B11" s="154" t="s">
        <v>20</v>
      </c>
      <c r="C11" s="81">
        <v>-2839</v>
      </c>
      <c r="D11" s="81">
        <v>-8514</v>
      </c>
      <c r="E11" s="81">
        <v>9460</v>
      </c>
      <c r="F11" s="81">
        <v>-9584</v>
      </c>
      <c r="G11" s="81">
        <v>9742</v>
      </c>
      <c r="H11" s="81">
        <v>15573</v>
      </c>
      <c r="I11" s="81">
        <v>122685</v>
      </c>
      <c r="J11" s="81">
        <v>135709</v>
      </c>
      <c r="K11" s="81">
        <v>0</v>
      </c>
      <c r="L11" s="81">
        <v>44532</v>
      </c>
      <c r="M11" s="81">
        <v>18372</v>
      </c>
      <c r="N11" s="81">
        <v>117146</v>
      </c>
      <c r="O11" s="81">
        <v>-46513</v>
      </c>
      <c r="P11" s="81">
        <v>-654</v>
      </c>
      <c r="Q11" s="158">
        <v>405114</v>
      </c>
      <c r="R11" s="170"/>
    </row>
    <row r="12" spans="2:18" ht="16.5" customHeight="1" x14ac:dyDescent="0.25">
      <c r="B12" s="154" t="s">
        <v>139</v>
      </c>
      <c r="C12" s="81">
        <v>0</v>
      </c>
      <c r="D12" s="81">
        <v>-11226</v>
      </c>
      <c r="E12" s="81">
        <v>10185</v>
      </c>
      <c r="F12" s="81">
        <v>15967</v>
      </c>
      <c r="G12" s="81">
        <v>3068</v>
      </c>
      <c r="H12" s="81">
        <v>-24078</v>
      </c>
      <c r="I12" s="81">
        <v>123261</v>
      </c>
      <c r="J12" s="81">
        <v>125631</v>
      </c>
      <c r="K12" s="81">
        <v>0</v>
      </c>
      <c r="L12" s="81">
        <v>81480</v>
      </c>
      <c r="M12" s="81">
        <v>28249</v>
      </c>
      <c r="N12" s="81">
        <v>39911</v>
      </c>
      <c r="O12" s="81">
        <v>218817</v>
      </c>
      <c r="P12" s="81">
        <v>64633</v>
      </c>
      <c r="Q12" s="158">
        <v>675900</v>
      </c>
      <c r="R12" s="170"/>
    </row>
    <row r="13" spans="2:18" ht="16.5" customHeight="1" x14ac:dyDescent="0.25">
      <c r="B13" s="154" t="s">
        <v>21</v>
      </c>
      <c r="C13" s="81">
        <v>0</v>
      </c>
      <c r="D13" s="81">
        <v>8019</v>
      </c>
      <c r="E13" s="81">
        <v>13180</v>
      </c>
      <c r="F13" s="81">
        <v>31229</v>
      </c>
      <c r="G13" s="81">
        <v>26104</v>
      </c>
      <c r="H13" s="81">
        <v>11189</v>
      </c>
      <c r="I13" s="81">
        <v>292219</v>
      </c>
      <c r="J13" s="81">
        <v>321757</v>
      </c>
      <c r="K13" s="81">
        <v>0</v>
      </c>
      <c r="L13" s="81">
        <v>51973</v>
      </c>
      <c r="M13" s="81">
        <v>87664</v>
      </c>
      <c r="N13" s="81">
        <v>69546</v>
      </c>
      <c r="O13" s="81">
        <v>241740</v>
      </c>
      <c r="P13" s="81">
        <v>-7096</v>
      </c>
      <c r="Q13" s="158">
        <v>1147522</v>
      </c>
      <c r="R13" s="170"/>
    </row>
    <row r="14" spans="2:18" ht="16.5" customHeight="1" x14ac:dyDescent="0.25">
      <c r="B14" s="154" t="s">
        <v>22</v>
      </c>
      <c r="C14" s="81">
        <v>0</v>
      </c>
      <c r="D14" s="81">
        <v>903</v>
      </c>
      <c r="E14" s="81">
        <v>295</v>
      </c>
      <c r="F14" s="81">
        <v>1512</v>
      </c>
      <c r="G14" s="81">
        <v>465</v>
      </c>
      <c r="H14" s="81">
        <v>5977</v>
      </c>
      <c r="I14" s="81">
        <v>14711</v>
      </c>
      <c r="J14" s="81">
        <v>6344</v>
      </c>
      <c r="K14" s="81">
        <v>0</v>
      </c>
      <c r="L14" s="81">
        <v>586</v>
      </c>
      <c r="M14" s="81">
        <v>15379</v>
      </c>
      <c r="N14" s="81">
        <v>5606</v>
      </c>
      <c r="O14" s="81">
        <v>0</v>
      </c>
      <c r="P14" s="81">
        <v>-526</v>
      </c>
      <c r="Q14" s="158">
        <v>51252</v>
      </c>
      <c r="R14" s="170"/>
    </row>
    <row r="15" spans="2:18" ht="16.5" customHeight="1" x14ac:dyDescent="0.25">
      <c r="B15" s="154" t="s">
        <v>23</v>
      </c>
      <c r="C15" s="81">
        <v>0</v>
      </c>
      <c r="D15" s="81">
        <v>0</v>
      </c>
      <c r="E15" s="81">
        <v>0</v>
      </c>
      <c r="F15" s="81">
        <v>0</v>
      </c>
      <c r="G15" s="81">
        <v>0</v>
      </c>
      <c r="H15" s="81">
        <v>0</v>
      </c>
      <c r="I15" s="81">
        <v>21201</v>
      </c>
      <c r="J15" s="81">
        <v>6208</v>
      </c>
      <c r="K15" s="81">
        <v>291227</v>
      </c>
      <c r="L15" s="81">
        <v>0</v>
      </c>
      <c r="M15" s="81">
        <v>0</v>
      </c>
      <c r="N15" s="81">
        <v>0</v>
      </c>
      <c r="O15" s="81">
        <v>0</v>
      </c>
      <c r="P15" s="81">
        <v>0</v>
      </c>
      <c r="Q15" s="158">
        <v>318635</v>
      </c>
      <c r="R15" s="170"/>
    </row>
    <row r="16" spans="2:18" ht="16.5" customHeight="1" x14ac:dyDescent="0.25">
      <c r="B16" s="154" t="s">
        <v>24</v>
      </c>
      <c r="C16" s="81">
        <v>-5007</v>
      </c>
      <c r="D16" s="81">
        <v>-7751</v>
      </c>
      <c r="E16" s="81">
        <v>1830</v>
      </c>
      <c r="F16" s="81">
        <v>-5074</v>
      </c>
      <c r="G16" s="81">
        <v>5864</v>
      </c>
      <c r="H16" s="81">
        <v>1913</v>
      </c>
      <c r="I16" s="81">
        <v>69422</v>
      </c>
      <c r="J16" s="81">
        <v>64433</v>
      </c>
      <c r="K16" s="81">
        <v>7774</v>
      </c>
      <c r="L16" s="81">
        <v>1855</v>
      </c>
      <c r="M16" s="81">
        <v>-3236</v>
      </c>
      <c r="N16" s="81">
        <v>40261</v>
      </c>
      <c r="O16" s="81">
        <v>0</v>
      </c>
      <c r="P16" s="81">
        <v>-10554</v>
      </c>
      <c r="Q16" s="158">
        <v>161731</v>
      </c>
      <c r="R16" s="170"/>
    </row>
    <row r="17" spans="2:18" ht="16.5" customHeight="1" x14ac:dyDescent="0.25">
      <c r="B17" s="154" t="s">
        <v>25</v>
      </c>
      <c r="C17" s="81">
        <v>0</v>
      </c>
      <c r="D17" s="81">
        <v>-13717</v>
      </c>
      <c r="E17" s="81">
        <v>4548</v>
      </c>
      <c r="F17" s="81">
        <v>11460</v>
      </c>
      <c r="G17" s="81">
        <v>4481</v>
      </c>
      <c r="H17" s="81">
        <v>10378</v>
      </c>
      <c r="I17" s="81">
        <v>53116</v>
      </c>
      <c r="J17" s="81">
        <v>47946</v>
      </c>
      <c r="K17" s="81">
        <v>0</v>
      </c>
      <c r="L17" s="81">
        <v>17752</v>
      </c>
      <c r="M17" s="81">
        <v>3580</v>
      </c>
      <c r="N17" s="81">
        <v>19822</v>
      </c>
      <c r="O17" s="81">
        <v>9753</v>
      </c>
      <c r="P17" s="81">
        <v>-19231</v>
      </c>
      <c r="Q17" s="158">
        <v>149888</v>
      </c>
      <c r="R17" s="170"/>
    </row>
    <row r="18" spans="2:18" ht="16.5" customHeight="1" x14ac:dyDescent="0.25">
      <c r="B18" s="154" t="s">
        <v>26</v>
      </c>
      <c r="C18" s="81">
        <v>-6429</v>
      </c>
      <c r="D18" s="81">
        <v>-27408</v>
      </c>
      <c r="E18" s="81">
        <v>10896</v>
      </c>
      <c r="F18" s="81">
        <v>-152254</v>
      </c>
      <c r="G18" s="81">
        <v>10739</v>
      </c>
      <c r="H18" s="81">
        <v>399</v>
      </c>
      <c r="I18" s="81">
        <v>53920</v>
      </c>
      <c r="J18" s="81">
        <v>59739</v>
      </c>
      <c r="K18" s="81">
        <v>8978</v>
      </c>
      <c r="L18" s="81">
        <v>12684</v>
      </c>
      <c r="M18" s="81">
        <v>46937</v>
      </c>
      <c r="N18" s="81">
        <v>92449</v>
      </c>
      <c r="O18" s="81">
        <v>-75992</v>
      </c>
      <c r="P18" s="81">
        <v>-43188</v>
      </c>
      <c r="Q18" s="158">
        <v>-8531</v>
      </c>
      <c r="R18" s="170"/>
    </row>
    <row r="19" spans="2:18" ht="16.5" customHeight="1" x14ac:dyDescent="0.25">
      <c r="B19" s="154" t="s">
        <v>27</v>
      </c>
      <c r="C19" s="81">
        <v>1195</v>
      </c>
      <c r="D19" s="81">
        <v>-11365</v>
      </c>
      <c r="E19" s="81">
        <v>8597</v>
      </c>
      <c r="F19" s="81">
        <v>35237</v>
      </c>
      <c r="G19" s="81">
        <v>5900</v>
      </c>
      <c r="H19" s="81">
        <v>21554</v>
      </c>
      <c r="I19" s="81">
        <v>119984</v>
      </c>
      <c r="J19" s="81">
        <v>133989</v>
      </c>
      <c r="K19" s="81">
        <v>0</v>
      </c>
      <c r="L19" s="81">
        <v>-1025</v>
      </c>
      <c r="M19" s="81">
        <v>17828</v>
      </c>
      <c r="N19" s="81">
        <v>71072</v>
      </c>
      <c r="O19" s="81">
        <v>0</v>
      </c>
      <c r="P19" s="81">
        <v>-23378</v>
      </c>
      <c r="Q19" s="158">
        <v>379587</v>
      </c>
      <c r="R19" s="170"/>
    </row>
    <row r="20" spans="2:18" ht="16.5" customHeight="1" x14ac:dyDescent="0.25">
      <c r="B20" s="154" t="s">
        <v>28</v>
      </c>
      <c r="C20" s="81">
        <v>-4539</v>
      </c>
      <c r="D20" s="81">
        <v>-8116</v>
      </c>
      <c r="E20" s="81">
        <v>21294</v>
      </c>
      <c r="F20" s="81">
        <v>-4104</v>
      </c>
      <c r="G20" s="81">
        <v>15833</v>
      </c>
      <c r="H20" s="81">
        <v>12839</v>
      </c>
      <c r="I20" s="81">
        <v>76854</v>
      </c>
      <c r="J20" s="81">
        <v>53087</v>
      </c>
      <c r="K20" s="81">
        <v>0</v>
      </c>
      <c r="L20" s="81">
        <v>27784</v>
      </c>
      <c r="M20" s="81">
        <v>15935</v>
      </c>
      <c r="N20" s="81">
        <v>57772</v>
      </c>
      <c r="O20" s="81">
        <v>-169583</v>
      </c>
      <c r="P20" s="81">
        <v>-7496</v>
      </c>
      <c r="Q20" s="158">
        <v>87562</v>
      </c>
      <c r="R20" s="170"/>
    </row>
    <row r="21" spans="2:18" ht="16.5" customHeight="1" x14ac:dyDescent="0.25">
      <c r="B21" s="154" t="s">
        <v>29</v>
      </c>
      <c r="C21" s="81">
        <v>-32308</v>
      </c>
      <c r="D21" s="81">
        <v>2884</v>
      </c>
      <c r="E21" s="81">
        <v>14160</v>
      </c>
      <c r="F21" s="81">
        <v>-63920</v>
      </c>
      <c r="G21" s="81">
        <v>-8868</v>
      </c>
      <c r="H21" s="81">
        <v>9773</v>
      </c>
      <c r="I21" s="81">
        <v>95802</v>
      </c>
      <c r="J21" s="81">
        <v>47602</v>
      </c>
      <c r="K21" s="81">
        <v>0</v>
      </c>
      <c r="L21" s="81">
        <v>4132</v>
      </c>
      <c r="M21" s="81">
        <v>27746</v>
      </c>
      <c r="N21" s="81">
        <v>79832</v>
      </c>
      <c r="O21" s="81">
        <v>20509</v>
      </c>
      <c r="P21" s="81">
        <v>-11842</v>
      </c>
      <c r="Q21" s="158">
        <v>185501</v>
      </c>
      <c r="R21" s="170"/>
    </row>
    <row r="22" spans="2:18" ht="16.5" customHeight="1" x14ac:dyDescent="0.25">
      <c r="B22" s="154" t="s">
        <v>30</v>
      </c>
      <c r="C22" s="81">
        <v>0</v>
      </c>
      <c r="D22" s="81">
        <v>806</v>
      </c>
      <c r="E22" s="81">
        <v>1673</v>
      </c>
      <c r="F22" s="81">
        <v>5807</v>
      </c>
      <c r="G22" s="81">
        <v>2034</v>
      </c>
      <c r="H22" s="81">
        <v>10323</v>
      </c>
      <c r="I22" s="81">
        <v>22897</v>
      </c>
      <c r="J22" s="81">
        <v>18643</v>
      </c>
      <c r="K22" s="81">
        <v>0</v>
      </c>
      <c r="L22" s="81">
        <v>2876</v>
      </c>
      <c r="M22" s="81">
        <v>6377</v>
      </c>
      <c r="N22" s="81">
        <v>22562</v>
      </c>
      <c r="O22" s="81">
        <v>0</v>
      </c>
      <c r="P22" s="81">
        <v>-7543</v>
      </c>
      <c r="Q22" s="158">
        <v>86455</v>
      </c>
      <c r="R22" s="170"/>
    </row>
    <row r="23" spans="2:18" ht="16.5" customHeight="1" x14ac:dyDescent="0.25">
      <c r="B23" s="154" t="s">
        <v>31</v>
      </c>
      <c r="C23" s="81">
        <v>0</v>
      </c>
      <c r="D23" s="81">
        <v>5</v>
      </c>
      <c r="E23" s="81">
        <v>37</v>
      </c>
      <c r="F23" s="81">
        <v>62</v>
      </c>
      <c r="G23" s="81">
        <v>41</v>
      </c>
      <c r="H23" s="81">
        <v>196</v>
      </c>
      <c r="I23" s="81">
        <v>18404</v>
      </c>
      <c r="J23" s="81">
        <v>7284</v>
      </c>
      <c r="K23" s="81">
        <v>133648</v>
      </c>
      <c r="L23" s="81">
        <v>61</v>
      </c>
      <c r="M23" s="81">
        <v>28</v>
      </c>
      <c r="N23" s="81">
        <v>143</v>
      </c>
      <c r="O23" s="81">
        <v>0</v>
      </c>
      <c r="P23" s="81">
        <v>-9</v>
      </c>
      <c r="Q23" s="158">
        <v>159901</v>
      </c>
      <c r="R23" s="170"/>
    </row>
    <row r="24" spans="2:18" ht="16.5" customHeight="1" x14ac:dyDescent="0.25">
      <c r="B24" s="154" t="s">
        <v>32</v>
      </c>
      <c r="C24" s="81">
        <v>-8340</v>
      </c>
      <c r="D24" s="81">
        <v>-6786</v>
      </c>
      <c r="E24" s="81">
        <v>6451</v>
      </c>
      <c r="F24" s="81">
        <v>9829</v>
      </c>
      <c r="G24" s="81">
        <v>9472</v>
      </c>
      <c r="H24" s="81">
        <v>5716</v>
      </c>
      <c r="I24" s="81">
        <v>114468</v>
      </c>
      <c r="J24" s="81">
        <v>67947</v>
      </c>
      <c r="K24" s="81">
        <v>0</v>
      </c>
      <c r="L24" s="81">
        <v>48908</v>
      </c>
      <c r="M24" s="81">
        <v>11464</v>
      </c>
      <c r="N24" s="81">
        <v>15144</v>
      </c>
      <c r="O24" s="81">
        <v>-30368</v>
      </c>
      <c r="P24" s="81">
        <v>10375</v>
      </c>
      <c r="Q24" s="158">
        <v>254279</v>
      </c>
      <c r="R24" s="170"/>
    </row>
    <row r="25" spans="2:18" ht="16.5" customHeight="1" x14ac:dyDescent="0.25">
      <c r="B25" s="154" t="s">
        <v>33</v>
      </c>
      <c r="C25" s="81">
        <v>2</v>
      </c>
      <c r="D25" s="81">
        <v>-13753</v>
      </c>
      <c r="E25" s="81">
        <v>4425</v>
      </c>
      <c r="F25" s="81">
        <v>-44827</v>
      </c>
      <c r="G25" s="81">
        <v>1156</v>
      </c>
      <c r="H25" s="81">
        <v>33519</v>
      </c>
      <c r="I25" s="81">
        <v>33054</v>
      </c>
      <c r="J25" s="81">
        <v>55979</v>
      </c>
      <c r="K25" s="81">
        <v>0</v>
      </c>
      <c r="L25" s="81">
        <v>-2677</v>
      </c>
      <c r="M25" s="81">
        <v>-22495</v>
      </c>
      <c r="N25" s="81">
        <v>74118</v>
      </c>
      <c r="O25" s="81">
        <v>12540</v>
      </c>
      <c r="P25" s="81">
        <v>-3392</v>
      </c>
      <c r="Q25" s="158">
        <v>127648</v>
      </c>
      <c r="R25" s="170"/>
    </row>
    <row r="26" spans="2:18" ht="16.5" customHeight="1" x14ac:dyDescent="0.25">
      <c r="B26" s="154" t="s">
        <v>34</v>
      </c>
      <c r="C26" s="81">
        <v>0</v>
      </c>
      <c r="D26" s="81">
        <v>-6869</v>
      </c>
      <c r="E26" s="81">
        <v>3035</v>
      </c>
      <c r="F26" s="81">
        <v>-749</v>
      </c>
      <c r="G26" s="81">
        <v>6502</v>
      </c>
      <c r="H26" s="81">
        <v>421</v>
      </c>
      <c r="I26" s="81">
        <v>60356</v>
      </c>
      <c r="J26" s="81">
        <v>63489</v>
      </c>
      <c r="K26" s="81">
        <v>0</v>
      </c>
      <c r="L26" s="81">
        <v>2609</v>
      </c>
      <c r="M26" s="81">
        <v>-2075</v>
      </c>
      <c r="N26" s="81">
        <v>11165</v>
      </c>
      <c r="O26" s="81">
        <v>0</v>
      </c>
      <c r="P26" s="81">
        <v>3389</v>
      </c>
      <c r="Q26" s="158">
        <v>141274</v>
      </c>
      <c r="R26" s="170"/>
    </row>
    <row r="27" spans="2:18" ht="16.5" customHeight="1" x14ac:dyDescent="0.25">
      <c r="B27" s="154" t="s">
        <v>35</v>
      </c>
      <c r="C27" s="81">
        <v>0</v>
      </c>
      <c r="D27" s="81">
        <v>1254</v>
      </c>
      <c r="E27" s="81">
        <v>6355</v>
      </c>
      <c r="F27" s="81">
        <v>4696</v>
      </c>
      <c r="G27" s="81">
        <v>13427</v>
      </c>
      <c r="H27" s="81">
        <v>269</v>
      </c>
      <c r="I27" s="81">
        <v>70365</v>
      </c>
      <c r="J27" s="81">
        <v>90408</v>
      </c>
      <c r="K27" s="81">
        <v>0</v>
      </c>
      <c r="L27" s="81">
        <v>4776</v>
      </c>
      <c r="M27" s="81">
        <v>5037</v>
      </c>
      <c r="N27" s="81">
        <v>7551</v>
      </c>
      <c r="O27" s="81">
        <v>168506</v>
      </c>
      <c r="P27" s="81">
        <v>8648</v>
      </c>
      <c r="Q27" s="158">
        <v>381292</v>
      </c>
      <c r="R27" s="170"/>
    </row>
    <row r="28" spans="2:18" ht="16.5" customHeight="1" x14ac:dyDescent="0.25">
      <c r="B28" s="154" t="s">
        <v>36</v>
      </c>
      <c r="C28" s="81">
        <v>-462</v>
      </c>
      <c r="D28" s="81">
        <v>-58669</v>
      </c>
      <c r="E28" s="81">
        <v>2799</v>
      </c>
      <c r="F28" s="81">
        <v>-47192</v>
      </c>
      <c r="G28" s="81">
        <v>6410</v>
      </c>
      <c r="H28" s="81">
        <v>14284</v>
      </c>
      <c r="I28" s="81">
        <v>30609</v>
      </c>
      <c r="J28" s="81">
        <v>26334</v>
      </c>
      <c r="K28" s="81">
        <v>0</v>
      </c>
      <c r="L28" s="81">
        <v>4181</v>
      </c>
      <c r="M28" s="81">
        <v>-2278</v>
      </c>
      <c r="N28" s="81">
        <v>63101</v>
      </c>
      <c r="O28" s="81">
        <v>0</v>
      </c>
      <c r="P28" s="81">
        <v>-46145</v>
      </c>
      <c r="Q28" s="158">
        <v>-7029</v>
      </c>
      <c r="R28" s="170"/>
    </row>
    <row r="29" spans="2:18" ht="16.5" customHeight="1" x14ac:dyDescent="0.25">
      <c r="B29" s="154" t="s">
        <v>200</v>
      </c>
      <c r="C29" s="81">
        <v>0</v>
      </c>
      <c r="D29" s="81">
        <v>-19986</v>
      </c>
      <c r="E29" s="81">
        <v>3049</v>
      </c>
      <c r="F29" s="81">
        <v>-346</v>
      </c>
      <c r="G29" s="81">
        <v>-8055</v>
      </c>
      <c r="H29" s="81">
        <v>2181</v>
      </c>
      <c r="I29" s="81">
        <v>53915</v>
      </c>
      <c r="J29" s="81">
        <v>40494</v>
      </c>
      <c r="K29" s="81">
        <v>0</v>
      </c>
      <c r="L29" s="81">
        <v>1788</v>
      </c>
      <c r="M29" s="81">
        <v>4999</v>
      </c>
      <c r="N29" s="81">
        <v>19485</v>
      </c>
      <c r="O29" s="81">
        <v>0</v>
      </c>
      <c r="P29" s="81">
        <v>-24547</v>
      </c>
      <c r="Q29" s="158">
        <v>72977</v>
      </c>
      <c r="R29" s="170"/>
    </row>
    <row r="30" spans="2:18" ht="16.5" customHeight="1" x14ac:dyDescent="0.25">
      <c r="B30" s="154" t="s">
        <v>201</v>
      </c>
      <c r="C30" s="81">
        <v>-6584</v>
      </c>
      <c r="D30" s="81">
        <v>-3570</v>
      </c>
      <c r="E30" s="81">
        <v>1044</v>
      </c>
      <c r="F30" s="81">
        <v>-64</v>
      </c>
      <c r="G30" s="81">
        <v>7383</v>
      </c>
      <c r="H30" s="81">
        <v>-6</v>
      </c>
      <c r="I30" s="81">
        <v>12235</v>
      </c>
      <c r="J30" s="81">
        <v>6055</v>
      </c>
      <c r="K30" s="81">
        <v>0</v>
      </c>
      <c r="L30" s="81">
        <v>2049</v>
      </c>
      <c r="M30" s="81">
        <v>1728</v>
      </c>
      <c r="N30" s="81">
        <v>3534</v>
      </c>
      <c r="O30" s="81">
        <v>0</v>
      </c>
      <c r="P30" s="81">
        <v>43</v>
      </c>
      <c r="Q30" s="158">
        <v>23848</v>
      </c>
      <c r="R30" s="170"/>
    </row>
    <row r="31" spans="2:18" ht="16.5" customHeight="1" x14ac:dyDescent="0.25">
      <c r="B31" s="154" t="s">
        <v>37</v>
      </c>
      <c r="C31" s="81">
        <v>0</v>
      </c>
      <c r="D31" s="81">
        <v>-3739</v>
      </c>
      <c r="E31" s="81">
        <v>5984</v>
      </c>
      <c r="F31" s="81">
        <v>-8733</v>
      </c>
      <c r="G31" s="81">
        <v>75</v>
      </c>
      <c r="H31" s="81">
        <v>2801</v>
      </c>
      <c r="I31" s="81">
        <v>76703</v>
      </c>
      <c r="J31" s="81">
        <v>64536</v>
      </c>
      <c r="K31" s="81">
        <v>0</v>
      </c>
      <c r="L31" s="81">
        <v>-1128</v>
      </c>
      <c r="M31" s="81">
        <v>-1371</v>
      </c>
      <c r="N31" s="81">
        <v>55910</v>
      </c>
      <c r="O31" s="81">
        <v>0</v>
      </c>
      <c r="P31" s="81">
        <v>-2121</v>
      </c>
      <c r="Q31" s="158">
        <v>188918</v>
      </c>
      <c r="R31" s="170"/>
    </row>
    <row r="32" spans="2:18" ht="16.5" customHeight="1" x14ac:dyDescent="0.25">
      <c r="B32" s="154" t="s">
        <v>141</v>
      </c>
      <c r="C32" s="81">
        <v>0</v>
      </c>
      <c r="D32" s="81">
        <v>568</v>
      </c>
      <c r="E32" s="81">
        <v>1776</v>
      </c>
      <c r="F32" s="81">
        <v>5118</v>
      </c>
      <c r="G32" s="81">
        <v>3165</v>
      </c>
      <c r="H32" s="81">
        <v>-180</v>
      </c>
      <c r="I32" s="81">
        <v>34849</v>
      </c>
      <c r="J32" s="81">
        <v>29514</v>
      </c>
      <c r="K32" s="81">
        <v>0</v>
      </c>
      <c r="L32" s="81">
        <v>17954</v>
      </c>
      <c r="M32" s="81">
        <v>7378</v>
      </c>
      <c r="N32" s="81">
        <v>15118</v>
      </c>
      <c r="O32" s="81">
        <v>2787</v>
      </c>
      <c r="P32" s="81">
        <v>-224</v>
      </c>
      <c r="Q32" s="158">
        <v>117823</v>
      </c>
      <c r="R32" s="170"/>
    </row>
    <row r="33" spans="2:18" ht="16.5" customHeight="1" x14ac:dyDescent="0.25">
      <c r="B33" s="154" t="s">
        <v>219</v>
      </c>
      <c r="C33" s="81">
        <v>0</v>
      </c>
      <c r="D33" s="81">
        <v>-85</v>
      </c>
      <c r="E33" s="81">
        <v>-316</v>
      </c>
      <c r="F33" s="81">
        <v>800</v>
      </c>
      <c r="G33" s="81">
        <v>3380</v>
      </c>
      <c r="H33" s="81">
        <v>-1045</v>
      </c>
      <c r="I33" s="81">
        <v>15028</v>
      </c>
      <c r="J33" s="81">
        <v>8413</v>
      </c>
      <c r="K33" s="81">
        <v>0</v>
      </c>
      <c r="L33" s="81">
        <v>5944</v>
      </c>
      <c r="M33" s="81">
        <v>2217</v>
      </c>
      <c r="N33" s="81">
        <v>5458</v>
      </c>
      <c r="O33" s="81">
        <v>0</v>
      </c>
      <c r="P33" s="81">
        <v>-1898</v>
      </c>
      <c r="Q33" s="158">
        <v>37896</v>
      </c>
      <c r="R33" s="170"/>
    </row>
    <row r="34" spans="2:18" ht="16.5" customHeight="1" x14ac:dyDescent="0.25">
      <c r="B34" s="154" t="s">
        <v>142</v>
      </c>
      <c r="C34" s="81">
        <v>0</v>
      </c>
      <c r="D34" s="81">
        <v>443</v>
      </c>
      <c r="E34" s="81">
        <v>759</v>
      </c>
      <c r="F34" s="81">
        <v>-317</v>
      </c>
      <c r="G34" s="81">
        <v>11242</v>
      </c>
      <c r="H34" s="81">
        <v>3663</v>
      </c>
      <c r="I34" s="81">
        <v>48194</v>
      </c>
      <c r="J34" s="81">
        <v>45976</v>
      </c>
      <c r="K34" s="81">
        <v>0</v>
      </c>
      <c r="L34" s="81">
        <v>19609</v>
      </c>
      <c r="M34" s="81">
        <v>2834</v>
      </c>
      <c r="N34" s="81">
        <v>15275</v>
      </c>
      <c r="O34" s="81">
        <v>-23168</v>
      </c>
      <c r="P34" s="81">
        <v>-4219</v>
      </c>
      <c r="Q34" s="158">
        <v>120292</v>
      </c>
      <c r="R34" s="170"/>
    </row>
    <row r="35" spans="2:18" ht="16.5" customHeight="1" x14ac:dyDescent="0.25">
      <c r="B35" s="154" t="s">
        <v>143</v>
      </c>
      <c r="C35" s="81">
        <v>0</v>
      </c>
      <c r="D35" s="81">
        <v>-6397</v>
      </c>
      <c r="E35" s="81">
        <v>2983</v>
      </c>
      <c r="F35" s="81">
        <v>-7291</v>
      </c>
      <c r="G35" s="81">
        <v>-2813</v>
      </c>
      <c r="H35" s="81">
        <v>-4004</v>
      </c>
      <c r="I35" s="81">
        <v>43452</v>
      </c>
      <c r="J35" s="81">
        <v>17362</v>
      </c>
      <c r="K35" s="81">
        <v>0</v>
      </c>
      <c r="L35" s="81">
        <v>4693</v>
      </c>
      <c r="M35" s="81">
        <v>2035</v>
      </c>
      <c r="N35" s="81">
        <v>19711</v>
      </c>
      <c r="O35" s="81">
        <v>-86831</v>
      </c>
      <c r="P35" s="81">
        <v>-10268</v>
      </c>
      <c r="Q35" s="158">
        <v>-27366</v>
      </c>
      <c r="R35" s="170"/>
    </row>
    <row r="36" spans="2:18" ht="16.5" customHeight="1" x14ac:dyDescent="0.25">
      <c r="B36" s="154" t="s">
        <v>220</v>
      </c>
      <c r="C36" s="81">
        <v>0</v>
      </c>
      <c r="D36" s="81">
        <v>-290</v>
      </c>
      <c r="E36" s="81">
        <v>10451</v>
      </c>
      <c r="F36" s="81">
        <v>-18391</v>
      </c>
      <c r="G36" s="81">
        <v>-2620</v>
      </c>
      <c r="H36" s="81">
        <v>2190</v>
      </c>
      <c r="I36" s="81">
        <v>39059</v>
      </c>
      <c r="J36" s="81">
        <v>31099</v>
      </c>
      <c r="K36" s="81">
        <v>10822</v>
      </c>
      <c r="L36" s="81">
        <v>302</v>
      </c>
      <c r="M36" s="81">
        <v>-4839</v>
      </c>
      <c r="N36" s="81">
        <v>13027</v>
      </c>
      <c r="O36" s="81">
        <v>413</v>
      </c>
      <c r="P36" s="81">
        <v>2187</v>
      </c>
      <c r="Q36" s="158">
        <v>83411</v>
      </c>
      <c r="R36" s="170"/>
    </row>
    <row r="37" spans="2:18" ht="16.5" customHeight="1" x14ac:dyDescent="0.25">
      <c r="B37" s="154" t="s">
        <v>38</v>
      </c>
      <c r="C37" s="81">
        <v>0</v>
      </c>
      <c r="D37" s="81">
        <v>50</v>
      </c>
      <c r="E37" s="81">
        <v>15</v>
      </c>
      <c r="F37" s="81">
        <v>87</v>
      </c>
      <c r="G37" s="81">
        <v>18</v>
      </c>
      <c r="H37" s="81">
        <v>20</v>
      </c>
      <c r="I37" s="81">
        <v>402</v>
      </c>
      <c r="J37" s="81">
        <v>426</v>
      </c>
      <c r="K37" s="81">
        <v>0</v>
      </c>
      <c r="L37" s="81">
        <v>14</v>
      </c>
      <c r="M37" s="81">
        <v>93</v>
      </c>
      <c r="N37" s="81">
        <v>89</v>
      </c>
      <c r="O37" s="81">
        <v>163</v>
      </c>
      <c r="P37" s="81">
        <v>495</v>
      </c>
      <c r="Q37" s="158">
        <v>1872</v>
      </c>
      <c r="R37" s="170"/>
    </row>
    <row r="38" spans="2:18" ht="16.5" customHeight="1" x14ac:dyDescent="0.25">
      <c r="B38" s="154" t="s">
        <v>39</v>
      </c>
      <c r="C38" s="81">
        <v>0</v>
      </c>
      <c r="D38" s="81">
        <v>-22688</v>
      </c>
      <c r="E38" s="81">
        <v>6017</v>
      </c>
      <c r="F38" s="81">
        <v>-4219</v>
      </c>
      <c r="G38" s="81">
        <v>3287</v>
      </c>
      <c r="H38" s="81">
        <v>13458</v>
      </c>
      <c r="I38" s="81">
        <v>16129</v>
      </c>
      <c r="J38" s="81">
        <v>10001</v>
      </c>
      <c r="K38" s="81">
        <v>0</v>
      </c>
      <c r="L38" s="81">
        <v>2602</v>
      </c>
      <c r="M38" s="81">
        <v>22022</v>
      </c>
      <c r="N38" s="81">
        <v>34930</v>
      </c>
      <c r="O38" s="81">
        <v>838</v>
      </c>
      <c r="P38" s="81">
        <v>-1767</v>
      </c>
      <c r="Q38" s="158">
        <v>80611</v>
      </c>
      <c r="R38" s="170"/>
    </row>
    <row r="39" spans="2:18" ht="16.5" customHeight="1" x14ac:dyDescent="0.25">
      <c r="B39" s="154" t="s">
        <v>40</v>
      </c>
      <c r="C39" s="81">
        <v>0</v>
      </c>
      <c r="D39" s="81">
        <v>460</v>
      </c>
      <c r="E39" s="81">
        <v>5590</v>
      </c>
      <c r="F39" s="81">
        <v>2076</v>
      </c>
      <c r="G39" s="81">
        <v>605</v>
      </c>
      <c r="H39" s="81">
        <v>-1877</v>
      </c>
      <c r="I39" s="81">
        <v>45124</v>
      </c>
      <c r="J39" s="81">
        <v>29905</v>
      </c>
      <c r="K39" s="81">
        <v>0</v>
      </c>
      <c r="L39" s="81">
        <v>3285</v>
      </c>
      <c r="M39" s="81">
        <v>4316</v>
      </c>
      <c r="N39" s="81">
        <v>13564</v>
      </c>
      <c r="O39" s="81">
        <v>-178</v>
      </c>
      <c r="P39" s="81">
        <v>47</v>
      </c>
      <c r="Q39" s="158">
        <v>102918</v>
      </c>
      <c r="R39" s="170"/>
    </row>
    <row r="40" spans="2:18" ht="16.5" customHeight="1" x14ac:dyDescent="0.25">
      <c r="B40" s="154" t="s">
        <v>41</v>
      </c>
      <c r="C40" s="81">
        <v>0</v>
      </c>
      <c r="D40" s="81">
        <v>776</v>
      </c>
      <c r="E40" s="81">
        <v>175</v>
      </c>
      <c r="F40" s="81">
        <v>-3460</v>
      </c>
      <c r="G40" s="81">
        <v>708</v>
      </c>
      <c r="H40" s="81">
        <v>59</v>
      </c>
      <c r="I40" s="81">
        <v>58604</v>
      </c>
      <c r="J40" s="81">
        <v>36184</v>
      </c>
      <c r="K40" s="81">
        <v>0</v>
      </c>
      <c r="L40" s="81">
        <v>-2120</v>
      </c>
      <c r="M40" s="81">
        <v>516</v>
      </c>
      <c r="N40" s="81">
        <v>2243</v>
      </c>
      <c r="O40" s="81">
        <v>0</v>
      </c>
      <c r="P40" s="81">
        <v>-1201</v>
      </c>
      <c r="Q40" s="158">
        <v>92485</v>
      </c>
      <c r="R40" s="170"/>
    </row>
    <row r="41" spans="2:18" ht="16.5" customHeight="1" x14ac:dyDescent="0.25">
      <c r="B41" s="154" t="s">
        <v>42</v>
      </c>
      <c r="C41" s="81">
        <v>623</v>
      </c>
      <c r="D41" s="81">
        <v>13910</v>
      </c>
      <c r="E41" s="81">
        <v>343</v>
      </c>
      <c r="F41" s="81">
        <v>26150</v>
      </c>
      <c r="G41" s="81">
        <v>426</v>
      </c>
      <c r="H41" s="81">
        <v>1142</v>
      </c>
      <c r="I41" s="81">
        <v>7621</v>
      </c>
      <c r="J41" s="81">
        <v>2249</v>
      </c>
      <c r="K41" s="81">
        <v>2528</v>
      </c>
      <c r="L41" s="81">
        <v>1459</v>
      </c>
      <c r="M41" s="81">
        <v>1959</v>
      </c>
      <c r="N41" s="81">
        <v>1281</v>
      </c>
      <c r="O41" s="81">
        <v>-671</v>
      </c>
      <c r="P41" s="81">
        <v>230</v>
      </c>
      <c r="Q41" s="158">
        <v>59252</v>
      </c>
      <c r="R41" s="170"/>
    </row>
    <row r="42" spans="2:18" ht="16.5" customHeight="1" x14ac:dyDescent="0.25">
      <c r="B42" s="154" t="s">
        <v>43</v>
      </c>
      <c r="C42" s="81">
        <v>-3784</v>
      </c>
      <c r="D42" s="81">
        <v>-15279</v>
      </c>
      <c r="E42" s="81">
        <v>-9344</v>
      </c>
      <c r="F42" s="81">
        <v>14042</v>
      </c>
      <c r="G42" s="81">
        <v>7932</v>
      </c>
      <c r="H42" s="81">
        <v>-1933</v>
      </c>
      <c r="I42" s="81">
        <v>128553</v>
      </c>
      <c r="J42" s="81">
        <v>99710</v>
      </c>
      <c r="K42" s="81">
        <v>0</v>
      </c>
      <c r="L42" s="81">
        <v>13966</v>
      </c>
      <c r="M42" s="81">
        <v>10213</v>
      </c>
      <c r="N42" s="81">
        <v>46786</v>
      </c>
      <c r="O42" s="81">
        <v>443914</v>
      </c>
      <c r="P42" s="81">
        <v>-23321</v>
      </c>
      <c r="Q42" s="158">
        <v>711456</v>
      </c>
      <c r="R42" s="170"/>
    </row>
    <row r="43" spans="2:18" ht="16.5" customHeight="1" x14ac:dyDescent="0.25">
      <c r="B43" s="154" t="s">
        <v>44</v>
      </c>
      <c r="C43" s="81">
        <v>0</v>
      </c>
      <c r="D43" s="81">
        <v>97</v>
      </c>
      <c r="E43" s="81">
        <v>3</v>
      </c>
      <c r="F43" s="81">
        <v>36</v>
      </c>
      <c r="G43" s="81">
        <v>56</v>
      </c>
      <c r="H43" s="81">
        <v>125</v>
      </c>
      <c r="I43" s="81">
        <v>86188</v>
      </c>
      <c r="J43" s="81">
        <v>23105</v>
      </c>
      <c r="K43" s="81">
        <v>61256</v>
      </c>
      <c r="L43" s="81">
        <v>10</v>
      </c>
      <c r="M43" s="81">
        <v>23</v>
      </c>
      <c r="N43" s="81">
        <v>84</v>
      </c>
      <c r="O43" s="81">
        <v>0</v>
      </c>
      <c r="P43" s="81">
        <v>15377</v>
      </c>
      <c r="Q43" s="158">
        <v>186361</v>
      </c>
      <c r="R43" s="170"/>
    </row>
    <row r="44" spans="2:18" ht="16.5" customHeight="1" x14ac:dyDescent="0.25">
      <c r="B44" s="156" t="s">
        <v>45</v>
      </c>
      <c r="C44" s="157">
        <f>SUM(C7:C43)</f>
        <v>-69857</v>
      </c>
      <c r="D44" s="157">
        <f t="shared" ref="D44:Q44" si="0">SUM(D7:D43)</f>
        <v>-224157</v>
      </c>
      <c r="E44" s="157">
        <f t="shared" si="0"/>
        <v>132513</v>
      </c>
      <c r="F44" s="157">
        <f t="shared" si="0"/>
        <v>-343351</v>
      </c>
      <c r="G44" s="157">
        <f t="shared" si="0"/>
        <v>44438</v>
      </c>
      <c r="H44" s="157">
        <f t="shared" si="0"/>
        <v>141954</v>
      </c>
      <c r="I44" s="157">
        <f t="shared" si="0"/>
        <v>1957577</v>
      </c>
      <c r="J44" s="157">
        <f t="shared" si="0"/>
        <v>1789003</v>
      </c>
      <c r="K44" s="157">
        <f t="shared" si="0"/>
        <v>516233</v>
      </c>
      <c r="L44" s="157">
        <f t="shared" si="0"/>
        <v>318864</v>
      </c>
      <c r="M44" s="157">
        <f t="shared" si="0"/>
        <v>244876</v>
      </c>
      <c r="N44" s="157">
        <f t="shared" si="0"/>
        <v>1064726</v>
      </c>
      <c r="O44" s="157">
        <f t="shared" si="0"/>
        <v>1148529</v>
      </c>
      <c r="P44" s="157">
        <f t="shared" si="0"/>
        <v>-157353</v>
      </c>
      <c r="Q44" s="157">
        <f t="shared" si="0"/>
        <v>6564004</v>
      </c>
      <c r="R44" s="170"/>
    </row>
    <row r="45" spans="2:18" ht="16.5" customHeight="1" x14ac:dyDescent="0.25">
      <c r="B45" s="259" t="s">
        <v>46</v>
      </c>
      <c r="C45" s="259"/>
      <c r="D45" s="259"/>
      <c r="E45" s="259"/>
      <c r="F45" s="259"/>
      <c r="G45" s="259"/>
      <c r="H45" s="259"/>
      <c r="I45" s="259"/>
      <c r="J45" s="259"/>
      <c r="K45" s="259"/>
      <c r="L45" s="259"/>
      <c r="M45" s="259"/>
      <c r="N45" s="259"/>
      <c r="O45" s="259"/>
      <c r="P45" s="259"/>
      <c r="Q45" s="259"/>
      <c r="R45" s="171"/>
    </row>
    <row r="46" spans="2:18" ht="16.5" customHeight="1" x14ac:dyDescent="0.25">
      <c r="B46" s="154" t="s">
        <v>47</v>
      </c>
      <c r="C46" s="81">
        <v>3882</v>
      </c>
      <c r="D46" s="81">
        <v>106358</v>
      </c>
      <c r="E46" s="81">
        <v>-192</v>
      </c>
      <c r="F46" s="81">
        <v>169696</v>
      </c>
      <c r="G46" s="81">
        <v>8569</v>
      </c>
      <c r="H46" s="81">
        <v>17945</v>
      </c>
      <c r="I46" s="81">
        <v>260</v>
      </c>
      <c r="J46" s="81">
        <v>8598</v>
      </c>
      <c r="K46" s="81">
        <v>0</v>
      </c>
      <c r="L46" s="81">
        <v>5460</v>
      </c>
      <c r="M46" s="81">
        <v>0</v>
      </c>
      <c r="N46" s="81">
        <v>1578</v>
      </c>
      <c r="O46" s="81">
        <v>116614</v>
      </c>
      <c r="P46" s="81">
        <v>86768</v>
      </c>
      <c r="Q46" s="158">
        <v>525535</v>
      </c>
      <c r="R46" s="170"/>
    </row>
    <row r="47" spans="2:18" ht="16.5" customHeight="1" x14ac:dyDescent="0.25">
      <c r="B47" s="154" t="s">
        <v>65</v>
      </c>
      <c r="C47" s="81">
        <v>418</v>
      </c>
      <c r="D47" s="81">
        <v>68083</v>
      </c>
      <c r="E47" s="81">
        <v>0</v>
      </c>
      <c r="F47" s="81">
        <v>347304</v>
      </c>
      <c r="G47" s="81">
        <v>1907</v>
      </c>
      <c r="H47" s="81">
        <v>50743</v>
      </c>
      <c r="I47" s="81">
        <v>0</v>
      </c>
      <c r="J47" s="81">
        <v>31611</v>
      </c>
      <c r="K47" s="81">
        <v>0</v>
      </c>
      <c r="L47" s="81">
        <v>9257</v>
      </c>
      <c r="M47" s="81">
        <v>0</v>
      </c>
      <c r="N47" s="81">
        <v>0</v>
      </c>
      <c r="O47" s="81">
        <v>125460</v>
      </c>
      <c r="P47" s="81">
        <v>104317</v>
      </c>
      <c r="Q47" s="158">
        <v>739100</v>
      </c>
      <c r="R47" s="170"/>
    </row>
    <row r="48" spans="2:18" ht="16.5" customHeight="1" x14ac:dyDescent="0.3">
      <c r="B48" s="9" t="s">
        <v>314</v>
      </c>
      <c r="C48" s="81">
        <v>304</v>
      </c>
      <c r="D48" s="81">
        <v>17929</v>
      </c>
      <c r="E48" s="81">
        <v>6975</v>
      </c>
      <c r="F48" s="81">
        <v>51147</v>
      </c>
      <c r="G48" s="81">
        <v>1535</v>
      </c>
      <c r="H48" s="81">
        <v>3802</v>
      </c>
      <c r="I48" s="81">
        <v>1502</v>
      </c>
      <c r="J48" s="81">
        <v>1627</v>
      </c>
      <c r="K48" s="81">
        <v>0</v>
      </c>
      <c r="L48" s="81">
        <v>1304</v>
      </c>
      <c r="M48" s="81">
        <v>8881</v>
      </c>
      <c r="N48" s="81">
        <v>12</v>
      </c>
      <c r="O48" s="81">
        <v>11604</v>
      </c>
      <c r="P48" s="81">
        <v>6602</v>
      </c>
      <c r="Q48" s="158">
        <v>113224</v>
      </c>
      <c r="R48" s="170"/>
    </row>
    <row r="49" spans="2:19" ht="16.5" customHeight="1" x14ac:dyDescent="0.25">
      <c r="B49" s="154" t="s">
        <v>48</v>
      </c>
      <c r="C49" s="81">
        <v>6737</v>
      </c>
      <c r="D49" s="81">
        <v>225933</v>
      </c>
      <c r="E49" s="81">
        <v>4921</v>
      </c>
      <c r="F49" s="81">
        <v>776312</v>
      </c>
      <c r="G49" s="81">
        <v>42393</v>
      </c>
      <c r="H49" s="81">
        <v>125849</v>
      </c>
      <c r="I49" s="81">
        <v>630</v>
      </c>
      <c r="J49" s="81">
        <v>84529</v>
      </c>
      <c r="K49" s="81">
        <v>0</v>
      </c>
      <c r="L49" s="81">
        <v>107269</v>
      </c>
      <c r="M49" s="81">
        <v>14812</v>
      </c>
      <c r="N49" s="81">
        <v>282</v>
      </c>
      <c r="O49" s="81">
        <v>628682</v>
      </c>
      <c r="P49" s="81">
        <v>473430</v>
      </c>
      <c r="Q49" s="158">
        <v>2491778</v>
      </c>
      <c r="R49" s="170"/>
    </row>
    <row r="50" spans="2:19" ht="16.5" customHeight="1" x14ac:dyDescent="0.25">
      <c r="B50" s="156" t="s">
        <v>45</v>
      </c>
      <c r="C50" s="157">
        <f>SUM(C46:C49)</f>
        <v>11341</v>
      </c>
      <c r="D50" s="157">
        <f t="shared" ref="D50:P50" si="1">SUM(D46:D49)</f>
        <v>418303</v>
      </c>
      <c r="E50" s="157">
        <f t="shared" si="1"/>
        <v>11704</v>
      </c>
      <c r="F50" s="157">
        <f t="shared" si="1"/>
        <v>1344459</v>
      </c>
      <c r="G50" s="157">
        <f t="shared" si="1"/>
        <v>54404</v>
      </c>
      <c r="H50" s="157">
        <f t="shared" si="1"/>
        <v>198339</v>
      </c>
      <c r="I50" s="157">
        <f t="shared" si="1"/>
        <v>2392</v>
      </c>
      <c r="J50" s="157">
        <f t="shared" si="1"/>
        <v>126365</v>
      </c>
      <c r="K50" s="157">
        <f t="shared" si="1"/>
        <v>0</v>
      </c>
      <c r="L50" s="157">
        <f t="shared" si="1"/>
        <v>123290</v>
      </c>
      <c r="M50" s="157">
        <f t="shared" si="1"/>
        <v>23693</v>
      </c>
      <c r="N50" s="157">
        <f t="shared" si="1"/>
        <v>1872</v>
      </c>
      <c r="O50" s="157">
        <f t="shared" si="1"/>
        <v>882360</v>
      </c>
      <c r="P50" s="157">
        <f t="shared" si="1"/>
        <v>671117</v>
      </c>
      <c r="Q50" s="157">
        <f>SUM(Q46:Q49)</f>
        <v>3869637</v>
      </c>
      <c r="R50" s="170"/>
    </row>
    <row r="51" spans="2:19" ht="20.25" customHeight="1" x14ac:dyDescent="0.25">
      <c r="B51" s="260" t="s">
        <v>50</v>
      </c>
      <c r="C51" s="260"/>
      <c r="D51" s="260"/>
      <c r="E51" s="260"/>
      <c r="F51" s="260"/>
      <c r="G51" s="260"/>
      <c r="H51" s="260"/>
      <c r="I51" s="260"/>
      <c r="J51" s="260"/>
      <c r="K51" s="260"/>
      <c r="L51" s="260"/>
      <c r="M51" s="260"/>
      <c r="N51" s="260"/>
      <c r="O51" s="260"/>
      <c r="P51" s="260"/>
      <c r="Q51" s="260"/>
      <c r="R51" s="172"/>
      <c r="S51" s="7"/>
    </row>
    <row r="52" spans="2:19" x14ac:dyDescent="0.25">
      <c r="Q52" s="7"/>
    </row>
    <row r="53" spans="2:19" x14ac:dyDescent="0.25">
      <c r="Q53" s="7"/>
    </row>
  </sheetData>
  <mergeCells count="4">
    <mergeCell ref="B4:Q4"/>
    <mergeCell ref="B6:Q6"/>
    <mergeCell ref="B45:Q45"/>
    <mergeCell ref="B51:Q5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B3:R54"/>
  <sheetViews>
    <sheetView topLeftCell="A28" workbookViewId="0">
      <selection activeCell="C48" sqref="C48:Q48"/>
    </sheetView>
  </sheetViews>
  <sheetFormatPr defaultColWidth="9.140625" defaultRowHeight="15" x14ac:dyDescent="0.25"/>
  <cols>
    <col min="1" max="1" width="12.42578125" style="6" customWidth="1"/>
    <col min="2" max="2" width="51.28515625" style="6" customWidth="1"/>
    <col min="3" max="17" width="21.5703125" style="6" customWidth="1"/>
    <col min="18" max="18" width="6.140625" style="6" bestFit="1" customWidth="1"/>
    <col min="19" max="16384" width="9.140625" style="6"/>
  </cols>
  <sheetData>
    <row r="3" spans="2:18" ht="5.25" customHeight="1" x14ac:dyDescent="0.25"/>
    <row r="4" spans="2:18" ht="17.25" customHeight="1" x14ac:dyDescent="0.25">
      <c r="B4" s="257" t="s">
        <v>288</v>
      </c>
      <c r="C4" s="257"/>
      <c r="D4" s="257"/>
      <c r="E4" s="257"/>
      <c r="F4" s="257"/>
      <c r="G4" s="257"/>
      <c r="H4" s="257"/>
      <c r="I4" s="257"/>
      <c r="J4" s="257"/>
      <c r="K4" s="257"/>
      <c r="L4" s="257"/>
      <c r="M4" s="257"/>
      <c r="N4" s="257"/>
      <c r="O4" s="257"/>
      <c r="P4" s="257"/>
      <c r="Q4" s="257"/>
      <c r="R4" s="159"/>
    </row>
    <row r="5" spans="2:18" ht="17.25" customHeight="1" x14ac:dyDescent="0.25">
      <c r="B5" s="74" t="s">
        <v>0</v>
      </c>
      <c r="C5" s="77" t="s">
        <v>202</v>
      </c>
      <c r="D5" s="77" t="s">
        <v>203</v>
      </c>
      <c r="E5" s="77" t="s">
        <v>204</v>
      </c>
      <c r="F5" s="77" t="s">
        <v>205</v>
      </c>
      <c r="G5" s="77" t="s">
        <v>206</v>
      </c>
      <c r="H5" s="77" t="s">
        <v>207</v>
      </c>
      <c r="I5" s="77" t="s">
        <v>208</v>
      </c>
      <c r="J5" s="77" t="s">
        <v>209</v>
      </c>
      <c r="K5" s="77" t="s">
        <v>210</v>
      </c>
      <c r="L5" s="77" t="s">
        <v>211</v>
      </c>
      <c r="M5" s="77" t="s">
        <v>212</v>
      </c>
      <c r="N5" s="77" t="s">
        <v>213</v>
      </c>
      <c r="O5" s="77" t="s">
        <v>214</v>
      </c>
      <c r="P5" s="77" t="s">
        <v>215</v>
      </c>
      <c r="Q5" s="77" t="s">
        <v>216</v>
      </c>
      <c r="R5" s="169"/>
    </row>
    <row r="6" spans="2:18" ht="17.25" customHeight="1" x14ac:dyDescent="0.25">
      <c r="B6" s="258" t="s">
        <v>16</v>
      </c>
      <c r="C6" s="258"/>
      <c r="D6" s="258"/>
      <c r="E6" s="258"/>
      <c r="F6" s="258"/>
      <c r="G6" s="258"/>
      <c r="H6" s="258"/>
      <c r="I6" s="258"/>
      <c r="J6" s="258"/>
      <c r="K6" s="258"/>
      <c r="L6" s="258"/>
      <c r="M6" s="258"/>
      <c r="N6" s="258"/>
      <c r="O6" s="258"/>
      <c r="P6" s="258"/>
      <c r="Q6" s="258"/>
      <c r="R6" s="169"/>
    </row>
    <row r="7" spans="2:18" ht="17.25" customHeight="1" x14ac:dyDescent="0.25">
      <c r="B7" s="154" t="s">
        <v>17</v>
      </c>
      <c r="C7" s="81">
        <v>0</v>
      </c>
      <c r="D7" s="81">
        <v>38</v>
      </c>
      <c r="E7" s="81">
        <v>979</v>
      </c>
      <c r="F7" s="81">
        <v>295</v>
      </c>
      <c r="G7" s="81">
        <v>3324</v>
      </c>
      <c r="H7" s="81">
        <v>166</v>
      </c>
      <c r="I7" s="81">
        <v>0</v>
      </c>
      <c r="J7" s="81">
        <v>0</v>
      </c>
      <c r="K7" s="81">
        <v>0</v>
      </c>
      <c r="L7" s="81">
        <v>11660</v>
      </c>
      <c r="M7" s="81">
        <v>710</v>
      </c>
      <c r="N7" s="81">
        <v>39291</v>
      </c>
      <c r="O7" s="81">
        <v>4232608</v>
      </c>
      <c r="P7" s="81">
        <v>18164</v>
      </c>
      <c r="Q7" s="158">
        <v>4307235</v>
      </c>
      <c r="R7" s="170"/>
    </row>
    <row r="8" spans="2:18" ht="17.25" customHeight="1" x14ac:dyDescent="0.25">
      <c r="B8" s="154" t="s">
        <v>18</v>
      </c>
      <c r="C8" s="81">
        <v>0</v>
      </c>
      <c r="D8" s="81">
        <v>56596</v>
      </c>
      <c r="E8" s="81">
        <v>3185</v>
      </c>
      <c r="F8" s="81">
        <v>11252</v>
      </c>
      <c r="G8" s="81">
        <v>8870</v>
      </c>
      <c r="H8" s="81">
        <v>11073</v>
      </c>
      <c r="I8" s="81">
        <v>862816</v>
      </c>
      <c r="J8" s="81">
        <v>576041</v>
      </c>
      <c r="K8" s="81">
        <v>0</v>
      </c>
      <c r="L8" s="81">
        <v>51817</v>
      </c>
      <c r="M8" s="81">
        <v>10186</v>
      </c>
      <c r="N8" s="81">
        <v>99178</v>
      </c>
      <c r="O8" s="81">
        <v>0</v>
      </c>
      <c r="P8" s="81">
        <v>41546</v>
      </c>
      <c r="Q8" s="158">
        <v>1732561</v>
      </c>
      <c r="R8" s="170"/>
    </row>
    <row r="9" spans="2:18" ht="17.25" customHeight="1" x14ac:dyDescent="0.25">
      <c r="B9" s="154" t="s">
        <v>19</v>
      </c>
      <c r="C9" s="81">
        <v>2100</v>
      </c>
      <c r="D9" s="81">
        <v>32688</v>
      </c>
      <c r="E9" s="81">
        <v>33132</v>
      </c>
      <c r="F9" s="81">
        <v>160279</v>
      </c>
      <c r="G9" s="81">
        <v>-419</v>
      </c>
      <c r="H9" s="81">
        <v>8875</v>
      </c>
      <c r="I9" s="81">
        <v>246137</v>
      </c>
      <c r="J9" s="81">
        <v>46865</v>
      </c>
      <c r="K9" s="81">
        <v>0</v>
      </c>
      <c r="L9" s="81">
        <v>19010</v>
      </c>
      <c r="M9" s="81">
        <v>75829</v>
      </c>
      <c r="N9" s="81">
        <v>212787</v>
      </c>
      <c r="O9" s="81">
        <v>0</v>
      </c>
      <c r="P9" s="81">
        <v>0</v>
      </c>
      <c r="Q9" s="158">
        <v>837284</v>
      </c>
      <c r="R9" s="170"/>
    </row>
    <row r="10" spans="2:18" ht="17.25" customHeight="1" x14ac:dyDescent="0.25">
      <c r="B10" s="154" t="s">
        <v>145</v>
      </c>
      <c r="C10" s="81">
        <v>-410</v>
      </c>
      <c r="D10" s="81">
        <v>1518</v>
      </c>
      <c r="E10" s="81">
        <v>4294</v>
      </c>
      <c r="F10" s="81">
        <v>-56140</v>
      </c>
      <c r="G10" s="81">
        <v>81081</v>
      </c>
      <c r="H10" s="81">
        <v>34033</v>
      </c>
      <c r="I10" s="81">
        <v>74635</v>
      </c>
      <c r="J10" s="81">
        <v>60648</v>
      </c>
      <c r="K10" s="81">
        <v>0</v>
      </c>
      <c r="L10" s="81">
        <v>2222</v>
      </c>
      <c r="M10" s="81">
        <v>1694</v>
      </c>
      <c r="N10" s="81">
        <v>41963</v>
      </c>
      <c r="O10" s="81">
        <v>3193</v>
      </c>
      <c r="P10" s="81">
        <v>1224</v>
      </c>
      <c r="Q10" s="158">
        <v>249955</v>
      </c>
      <c r="R10" s="170"/>
    </row>
    <row r="11" spans="2:18" ht="17.25" customHeight="1" x14ac:dyDescent="0.25">
      <c r="B11" s="154" t="s">
        <v>20</v>
      </c>
      <c r="C11" s="81">
        <v>247</v>
      </c>
      <c r="D11" s="81">
        <v>60029</v>
      </c>
      <c r="E11" s="81">
        <v>52544</v>
      </c>
      <c r="F11" s="81">
        <v>193058</v>
      </c>
      <c r="G11" s="81">
        <v>74954</v>
      </c>
      <c r="H11" s="81">
        <v>193888</v>
      </c>
      <c r="I11" s="81">
        <v>1226061</v>
      </c>
      <c r="J11" s="81">
        <v>1345573</v>
      </c>
      <c r="K11" s="81">
        <v>0</v>
      </c>
      <c r="L11" s="81">
        <v>223421</v>
      </c>
      <c r="M11" s="81">
        <v>181521</v>
      </c>
      <c r="N11" s="81">
        <v>586356</v>
      </c>
      <c r="O11" s="81">
        <v>2213773</v>
      </c>
      <c r="P11" s="81">
        <v>127717</v>
      </c>
      <c r="Q11" s="158">
        <v>6479141</v>
      </c>
      <c r="R11" s="170"/>
    </row>
    <row r="12" spans="2:18" ht="17.25" customHeight="1" x14ac:dyDescent="0.25">
      <c r="B12" s="154" t="s">
        <v>139</v>
      </c>
      <c r="C12" s="81">
        <v>0</v>
      </c>
      <c r="D12" s="81">
        <v>68867</v>
      </c>
      <c r="E12" s="81">
        <v>81872</v>
      </c>
      <c r="F12" s="81">
        <v>152924</v>
      </c>
      <c r="G12" s="81">
        <v>59389</v>
      </c>
      <c r="H12" s="81">
        <v>112905</v>
      </c>
      <c r="I12" s="81">
        <v>1277998</v>
      </c>
      <c r="J12" s="81">
        <v>1139360</v>
      </c>
      <c r="K12" s="81">
        <v>0</v>
      </c>
      <c r="L12" s="81">
        <v>532684</v>
      </c>
      <c r="M12" s="81">
        <v>179618</v>
      </c>
      <c r="N12" s="81">
        <v>201757</v>
      </c>
      <c r="O12" s="81">
        <v>2222738</v>
      </c>
      <c r="P12" s="81">
        <v>695557</v>
      </c>
      <c r="Q12" s="158">
        <v>6725668</v>
      </c>
      <c r="R12" s="170"/>
    </row>
    <row r="13" spans="2:18" ht="17.25" customHeight="1" x14ac:dyDescent="0.25">
      <c r="B13" s="154" t="s">
        <v>21</v>
      </c>
      <c r="C13" s="81">
        <v>0</v>
      </c>
      <c r="D13" s="81">
        <v>77638</v>
      </c>
      <c r="E13" s="81">
        <v>80953</v>
      </c>
      <c r="F13" s="81">
        <v>270426</v>
      </c>
      <c r="G13" s="81">
        <v>71827</v>
      </c>
      <c r="H13" s="81">
        <v>61708</v>
      </c>
      <c r="I13" s="81">
        <v>2333578</v>
      </c>
      <c r="J13" s="81">
        <v>2481786</v>
      </c>
      <c r="K13" s="81">
        <v>0</v>
      </c>
      <c r="L13" s="81">
        <v>229309</v>
      </c>
      <c r="M13" s="81">
        <v>467458</v>
      </c>
      <c r="N13" s="81">
        <v>324548</v>
      </c>
      <c r="O13" s="81">
        <v>2743735</v>
      </c>
      <c r="P13" s="81">
        <v>-6094</v>
      </c>
      <c r="Q13" s="158">
        <v>9136871</v>
      </c>
      <c r="R13" s="170"/>
    </row>
    <row r="14" spans="2:18" ht="17.25" customHeight="1" x14ac:dyDescent="0.25">
      <c r="B14" s="154" t="s">
        <v>22</v>
      </c>
      <c r="C14" s="81">
        <v>-11</v>
      </c>
      <c r="D14" s="81">
        <v>14162</v>
      </c>
      <c r="E14" s="81">
        <v>4627</v>
      </c>
      <c r="F14" s="81">
        <v>21906</v>
      </c>
      <c r="G14" s="81">
        <v>5648</v>
      </c>
      <c r="H14" s="81">
        <v>60964</v>
      </c>
      <c r="I14" s="81">
        <v>97761</v>
      </c>
      <c r="J14" s="81">
        <v>40020</v>
      </c>
      <c r="K14" s="81">
        <v>0</v>
      </c>
      <c r="L14" s="81">
        <v>-6134</v>
      </c>
      <c r="M14" s="81">
        <v>9721</v>
      </c>
      <c r="N14" s="81">
        <v>28106</v>
      </c>
      <c r="O14" s="81">
        <v>0</v>
      </c>
      <c r="P14" s="81">
        <v>-3294</v>
      </c>
      <c r="Q14" s="158">
        <v>273477</v>
      </c>
      <c r="R14" s="170"/>
    </row>
    <row r="15" spans="2:18" ht="17.25" customHeight="1" x14ac:dyDescent="0.25">
      <c r="B15" s="154" t="s">
        <v>23</v>
      </c>
      <c r="C15" s="81">
        <v>0</v>
      </c>
      <c r="D15" s="81">
        <v>0</v>
      </c>
      <c r="E15" s="81">
        <v>0</v>
      </c>
      <c r="F15" s="81">
        <v>0</v>
      </c>
      <c r="G15" s="81">
        <v>0</v>
      </c>
      <c r="H15" s="81">
        <v>0</v>
      </c>
      <c r="I15" s="81">
        <v>181454</v>
      </c>
      <c r="J15" s="81">
        <v>52397</v>
      </c>
      <c r="K15" s="81">
        <v>2777317</v>
      </c>
      <c r="L15" s="81">
        <v>0</v>
      </c>
      <c r="M15" s="81">
        <v>0</v>
      </c>
      <c r="N15" s="81">
        <v>0</v>
      </c>
      <c r="O15" s="81">
        <v>0</v>
      </c>
      <c r="P15" s="81">
        <v>0</v>
      </c>
      <c r="Q15" s="158">
        <v>3011169</v>
      </c>
      <c r="R15" s="170"/>
    </row>
    <row r="16" spans="2:18" ht="17.25" customHeight="1" x14ac:dyDescent="0.25">
      <c r="B16" s="154" t="s">
        <v>24</v>
      </c>
      <c r="C16" s="81">
        <v>18</v>
      </c>
      <c r="D16" s="81">
        <v>27331</v>
      </c>
      <c r="E16" s="81">
        <v>17120</v>
      </c>
      <c r="F16" s="81">
        <v>32805</v>
      </c>
      <c r="G16" s="81">
        <v>16011</v>
      </c>
      <c r="H16" s="81">
        <v>50149</v>
      </c>
      <c r="I16" s="81">
        <v>621356</v>
      </c>
      <c r="J16" s="81">
        <v>654130</v>
      </c>
      <c r="K16" s="81">
        <v>85367</v>
      </c>
      <c r="L16" s="81">
        <v>7693</v>
      </c>
      <c r="M16" s="81">
        <v>37777</v>
      </c>
      <c r="N16" s="81">
        <v>178551</v>
      </c>
      <c r="O16" s="81">
        <v>0</v>
      </c>
      <c r="P16" s="81">
        <v>10682</v>
      </c>
      <c r="Q16" s="158">
        <v>1738990</v>
      </c>
      <c r="R16" s="170"/>
    </row>
    <row r="17" spans="2:18" ht="17.25" customHeight="1" x14ac:dyDescent="0.25">
      <c r="B17" s="154" t="s">
        <v>25</v>
      </c>
      <c r="C17" s="81">
        <v>0</v>
      </c>
      <c r="D17" s="81">
        <v>32637</v>
      </c>
      <c r="E17" s="81">
        <v>21043</v>
      </c>
      <c r="F17" s="81">
        <v>105673</v>
      </c>
      <c r="G17" s="81">
        <v>24331</v>
      </c>
      <c r="H17" s="81">
        <v>79581</v>
      </c>
      <c r="I17" s="81">
        <v>507879</v>
      </c>
      <c r="J17" s="81">
        <v>440302</v>
      </c>
      <c r="K17" s="81">
        <v>0</v>
      </c>
      <c r="L17" s="81">
        <v>99637</v>
      </c>
      <c r="M17" s="81">
        <v>44352</v>
      </c>
      <c r="N17" s="81">
        <v>107781</v>
      </c>
      <c r="O17" s="81">
        <v>562806</v>
      </c>
      <c r="P17" s="81">
        <v>4519</v>
      </c>
      <c r="Q17" s="158">
        <v>2030540</v>
      </c>
      <c r="R17" s="170"/>
    </row>
    <row r="18" spans="2:18" ht="17.25" customHeight="1" x14ac:dyDescent="0.25">
      <c r="B18" s="154" t="s">
        <v>26</v>
      </c>
      <c r="C18" s="81">
        <v>267</v>
      </c>
      <c r="D18" s="81">
        <v>47804</v>
      </c>
      <c r="E18" s="81">
        <v>72066</v>
      </c>
      <c r="F18" s="81">
        <v>130758</v>
      </c>
      <c r="G18" s="81">
        <v>67382</v>
      </c>
      <c r="H18" s="81">
        <v>194370</v>
      </c>
      <c r="I18" s="81">
        <v>531425</v>
      </c>
      <c r="J18" s="81">
        <v>583549</v>
      </c>
      <c r="K18" s="81">
        <v>89015</v>
      </c>
      <c r="L18" s="81">
        <v>58143</v>
      </c>
      <c r="M18" s="81">
        <v>327605</v>
      </c>
      <c r="N18" s="81">
        <v>476943</v>
      </c>
      <c r="O18" s="81">
        <v>360062</v>
      </c>
      <c r="P18" s="81">
        <v>47845</v>
      </c>
      <c r="Q18" s="158">
        <v>2987234</v>
      </c>
      <c r="R18" s="170"/>
    </row>
    <row r="19" spans="2:18" ht="17.25" customHeight="1" x14ac:dyDescent="0.25">
      <c r="B19" s="154" t="s">
        <v>27</v>
      </c>
      <c r="C19" s="81">
        <v>46429</v>
      </c>
      <c r="D19" s="81">
        <v>25545</v>
      </c>
      <c r="E19" s="81">
        <v>51876</v>
      </c>
      <c r="F19" s="81">
        <v>246010</v>
      </c>
      <c r="G19" s="81">
        <v>34258</v>
      </c>
      <c r="H19" s="81">
        <v>192488</v>
      </c>
      <c r="I19" s="81">
        <v>1122546</v>
      </c>
      <c r="J19" s="81">
        <v>1148084</v>
      </c>
      <c r="K19" s="81">
        <v>0</v>
      </c>
      <c r="L19" s="81">
        <v>23760</v>
      </c>
      <c r="M19" s="81">
        <v>186667</v>
      </c>
      <c r="N19" s="81">
        <v>425736</v>
      </c>
      <c r="O19" s="81">
        <v>0</v>
      </c>
      <c r="P19" s="81">
        <v>41642</v>
      </c>
      <c r="Q19" s="158">
        <v>3545042</v>
      </c>
      <c r="R19" s="170"/>
    </row>
    <row r="20" spans="2:18" ht="17.25" customHeight="1" x14ac:dyDescent="0.25">
      <c r="B20" s="154" t="s">
        <v>28</v>
      </c>
      <c r="C20" s="81">
        <v>817</v>
      </c>
      <c r="D20" s="81">
        <v>47319</v>
      </c>
      <c r="E20" s="81">
        <v>139845</v>
      </c>
      <c r="F20" s="81">
        <v>119691</v>
      </c>
      <c r="G20" s="81">
        <v>154838</v>
      </c>
      <c r="H20" s="81">
        <v>73416</v>
      </c>
      <c r="I20" s="81">
        <v>828362</v>
      </c>
      <c r="J20" s="81">
        <v>562840</v>
      </c>
      <c r="K20" s="81">
        <v>45544</v>
      </c>
      <c r="L20" s="81">
        <v>183843</v>
      </c>
      <c r="M20" s="81">
        <v>105634</v>
      </c>
      <c r="N20" s="81">
        <v>293098</v>
      </c>
      <c r="O20" s="81">
        <v>482447</v>
      </c>
      <c r="P20" s="81">
        <v>112545</v>
      </c>
      <c r="Q20" s="158">
        <v>3150239</v>
      </c>
      <c r="R20" s="170"/>
    </row>
    <row r="21" spans="2:18" ht="17.25" customHeight="1" x14ac:dyDescent="0.25">
      <c r="B21" s="154" t="s">
        <v>29</v>
      </c>
      <c r="C21" s="81">
        <v>5593</v>
      </c>
      <c r="D21" s="81">
        <v>57724</v>
      </c>
      <c r="E21" s="81">
        <v>86355</v>
      </c>
      <c r="F21" s="81">
        <v>188788</v>
      </c>
      <c r="G21" s="81">
        <v>55891</v>
      </c>
      <c r="H21" s="81">
        <v>130649</v>
      </c>
      <c r="I21" s="81">
        <v>1040264</v>
      </c>
      <c r="J21" s="81">
        <v>519037</v>
      </c>
      <c r="K21" s="81">
        <v>0</v>
      </c>
      <c r="L21" s="81">
        <v>106625</v>
      </c>
      <c r="M21" s="81">
        <v>203083</v>
      </c>
      <c r="N21" s="81">
        <v>433992</v>
      </c>
      <c r="O21" s="81">
        <v>182766</v>
      </c>
      <c r="P21" s="81">
        <v>5499</v>
      </c>
      <c r="Q21" s="158">
        <v>3016265</v>
      </c>
      <c r="R21" s="170"/>
    </row>
    <row r="22" spans="2:18" ht="17.25" customHeight="1" x14ac:dyDescent="0.25">
      <c r="B22" s="154" t="s">
        <v>30</v>
      </c>
      <c r="C22" s="81">
        <v>0</v>
      </c>
      <c r="D22" s="81">
        <v>25750</v>
      </c>
      <c r="E22" s="81">
        <v>22743</v>
      </c>
      <c r="F22" s="81">
        <v>58261</v>
      </c>
      <c r="G22" s="81">
        <v>15383</v>
      </c>
      <c r="H22" s="81">
        <v>74703</v>
      </c>
      <c r="I22" s="81">
        <v>339899</v>
      </c>
      <c r="J22" s="81">
        <v>226100</v>
      </c>
      <c r="K22" s="81">
        <v>1249</v>
      </c>
      <c r="L22" s="81">
        <v>22434</v>
      </c>
      <c r="M22" s="81">
        <v>55553</v>
      </c>
      <c r="N22" s="81">
        <v>136410</v>
      </c>
      <c r="O22" s="81">
        <v>0</v>
      </c>
      <c r="P22" s="81">
        <v>19208</v>
      </c>
      <c r="Q22" s="158">
        <v>997693</v>
      </c>
      <c r="R22" s="170"/>
    </row>
    <row r="23" spans="2:18" ht="17.25" customHeight="1" x14ac:dyDescent="0.25">
      <c r="B23" s="154" t="s">
        <v>31</v>
      </c>
      <c r="C23" s="81">
        <v>0</v>
      </c>
      <c r="D23" s="81">
        <v>18</v>
      </c>
      <c r="E23" s="81">
        <v>261</v>
      </c>
      <c r="F23" s="81">
        <v>-2374</v>
      </c>
      <c r="G23" s="81">
        <v>368</v>
      </c>
      <c r="H23" s="81">
        <v>229</v>
      </c>
      <c r="I23" s="81">
        <v>163546</v>
      </c>
      <c r="J23" s="81">
        <v>70142</v>
      </c>
      <c r="K23" s="81">
        <v>1313966</v>
      </c>
      <c r="L23" s="81">
        <v>179</v>
      </c>
      <c r="M23" s="81">
        <v>190</v>
      </c>
      <c r="N23" s="81">
        <v>601</v>
      </c>
      <c r="O23" s="81">
        <v>0</v>
      </c>
      <c r="P23" s="81">
        <v>-4</v>
      </c>
      <c r="Q23" s="158">
        <v>1547123</v>
      </c>
      <c r="R23" s="170"/>
    </row>
    <row r="24" spans="2:18" ht="17.25" customHeight="1" x14ac:dyDescent="0.25">
      <c r="B24" s="154" t="s">
        <v>32</v>
      </c>
      <c r="C24" s="81">
        <v>122</v>
      </c>
      <c r="D24" s="81">
        <v>44856</v>
      </c>
      <c r="E24" s="81">
        <v>45672</v>
      </c>
      <c r="F24" s="81">
        <v>238684</v>
      </c>
      <c r="G24" s="81">
        <v>118618</v>
      </c>
      <c r="H24" s="81">
        <v>98953</v>
      </c>
      <c r="I24" s="81">
        <v>1179862</v>
      </c>
      <c r="J24" s="81">
        <v>676333</v>
      </c>
      <c r="K24" s="81">
        <v>0</v>
      </c>
      <c r="L24" s="81">
        <v>266284</v>
      </c>
      <c r="M24" s="81">
        <v>96685</v>
      </c>
      <c r="N24" s="81">
        <v>117252</v>
      </c>
      <c r="O24" s="81">
        <v>4639151</v>
      </c>
      <c r="P24" s="81">
        <v>78377</v>
      </c>
      <c r="Q24" s="158">
        <v>7600850</v>
      </c>
      <c r="R24" s="170"/>
    </row>
    <row r="25" spans="2:18" ht="17.25" customHeight="1" x14ac:dyDescent="0.25">
      <c r="B25" s="154" t="s">
        <v>33</v>
      </c>
      <c r="C25" s="81">
        <v>17</v>
      </c>
      <c r="D25" s="81">
        <v>35155</v>
      </c>
      <c r="E25" s="81">
        <v>36179</v>
      </c>
      <c r="F25" s="81">
        <v>109564</v>
      </c>
      <c r="G25" s="81">
        <v>28308</v>
      </c>
      <c r="H25" s="81">
        <v>215637</v>
      </c>
      <c r="I25" s="81">
        <v>331747</v>
      </c>
      <c r="J25" s="81">
        <v>522152</v>
      </c>
      <c r="K25" s="81">
        <v>0</v>
      </c>
      <c r="L25" s="81">
        <v>18528</v>
      </c>
      <c r="M25" s="81">
        <v>97609</v>
      </c>
      <c r="N25" s="81">
        <v>389119</v>
      </c>
      <c r="O25" s="81">
        <v>134369</v>
      </c>
      <c r="P25" s="81">
        <v>8038</v>
      </c>
      <c r="Q25" s="158">
        <v>1926422</v>
      </c>
      <c r="R25" s="170"/>
    </row>
    <row r="26" spans="2:18" ht="17.25" customHeight="1" x14ac:dyDescent="0.25">
      <c r="B26" s="154" t="s">
        <v>34</v>
      </c>
      <c r="C26" s="81">
        <v>0</v>
      </c>
      <c r="D26" s="81">
        <v>15501</v>
      </c>
      <c r="E26" s="81">
        <v>24433</v>
      </c>
      <c r="F26" s="81">
        <v>20721</v>
      </c>
      <c r="G26" s="81">
        <v>22896</v>
      </c>
      <c r="H26" s="81">
        <v>7844</v>
      </c>
      <c r="I26" s="81">
        <v>638932</v>
      </c>
      <c r="J26" s="81">
        <v>544130</v>
      </c>
      <c r="K26" s="81">
        <v>78427</v>
      </c>
      <c r="L26" s="81">
        <v>11268</v>
      </c>
      <c r="M26" s="81">
        <v>28373</v>
      </c>
      <c r="N26" s="81">
        <v>73425</v>
      </c>
      <c r="O26" s="81">
        <v>0</v>
      </c>
      <c r="P26" s="81">
        <v>46790</v>
      </c>
      <c r="Q26" s="158">
        <v>1512740</v>
      </c>
      <c r="R26" s="170"/>
    </row>
    <row r="27" spans="2:18" ht="17.25" customHeight="1" x14ac:dyDescent="0.25">
      <c r="B27" s="154" t="s">
        <v>35</v>
      </c>
      <c r="C27" s="81">
        <v>0</v>
      </c>
      <c r="D27" s="81">
        <v>7927</v>
      </c>
      <c r="E27" s="81">
        <v>34042</v>
      </c>
      <c r="F27" s="81">
        <v>30514</v>
      </c>
      <c r="G27" s="81">
        <v>94565</v>
      </c>
      <c r="H27" s="81">
        <v>2915</v>
      </c>
      <c r="I27" s="81">
        <v>619700</v>
      </c>
      <c r="J27" s="81">
        <v>719041</v>
      </c>
      <c r="K27" s="81">
        <v>121608</v>
      </c>
      <c r="L27" s="81">
        <v>26653</v>
      </c>
      <c r="M27" s="81">
        <v>25142</v>
      </c>
      <c r="N27" s="81">
        <v>39260</v>
      </c>
      <c r="O27" s="81">
        <v>1998660</v>
      </c>
      <c r="P27" s="81">
        <v>67524</v>
      </c>
      <c r="Q27" s="158">
        <v>3787551</v>
      </c>
      <c r="R27" s="170"/>
    </row>
    <row r="28" spans="2:18" ht="17.25" customHeight="1" x14ac:dyDescent="0.25">
      <c r="B28" s="154" t="s">
        <v>36</v>
      </c>
      <c r="C28" s="81">
        <v>1769</v>
      </c>
      <c r="D28" s="81">
        <v>95947</v>
      </c>
      <c r="E28" s="81">
        <v>33036</v>
      </c>
      <c r="F28" s="81">
        <v>87060</v>
      </c>
      <c r="G28" s="81">
        <v>36288</v>
      </c>
      <c r="H28" s="81">
        <v>106437</v>
      </c>
      <c r="I28" s="81">
        <v>323904</v>
      </c>
      <c r="J28" s="81">
        <v>282764</v>
      </c>
      <c r="K28" s="81">
        <v>0</v>
      </c>
      <c r="L28" s="81">
        <v>29982</v>
      </c>
      <c r="M28" s="81">
        <v>43051</v>
      </c>
      <c r="N28" s="81">
        <v>324222</v>
      </c>
      <c r="O28" s="81">
        <v>0</v>
      </c>
      <c r="P28" s="81">
        <v>39096</v>
      </c>
      <c r="Q28" s="158">
        <v>1403555</v>
      </c>
      <c r="R28" s="170"/>
    </row>
    <row r="29" spans="2:18" ht="17.25" customHeight="1" x14ac:dyDescent="0.25">
      <c r="B29" s="154" t="s">
        <v>200</v>
      </c>
      <c r="C29" s="81">
        <v>0</v>
      </c>
      <c r="D29" s="81">
        <v>38954</v>
      </c>
      <c r="E29" s="81">
        <v>9666</v>
      </c>
      <c r="F29" s="81">
        <v>16430</v>
      </c>
      <c r="G29" s="81">
        <v>6256</v>
      </c>
      <c r="H29" s="81">
        <v>13247</v>
      </c>
      <c r="I29" s="81">
        <v>360766</v>
      </c>
      <c r="J29" s="81">
        <v>317678</v>
      </c>
      <c r="K29" s="81">
        <v>0</v>
      </c>
      <c r="L29" s="81">
        <v>8030</v>
      </c>
      <c r="M29" s="81">
        <v>25002</v>
      </c>
      <c r="N29" s="81">
        <v>88760</v>
      </c>
      <c r="O29" s="81">
        <v>0</v>
      </c>
      <c r="P29" s="81">
        <v>19890</v>
      </c>
      <c r="Q29" s="158">
        <v>904678</v>
      </c>
      <c r="R29" s="170"/>
    </row>
    <row r="30" spans="2:18" ht="17.25" customHeight="1" x14ac:dyDescent="0.25">
      <c r="B30" s="154" t="s">
        <v>201</v>
      </c>
      <c r="C30" s="81">
        <v>2805</v>
      </c>
      <c r="D30" s="81">
        <v>32713</v>
      </c>
      <c r="E30" s="81">
        <v>6208</v>
      </c>
      <c r="F30" s="81">
        <v>24898</v>
      </c>
      <c r="G30" s="81">
        <v>27829</v>
      </c>
      <c r="H30" s="81">
        <v>5626</v>
      </c>
      <c r="I30" s="81">
        <v>131918</v>
      </c>
      <c r="J30" s="81">
        <v>55600</v>
      </c>
      <c r="K30" s="81">
        <v>0</v>
      </c>
      <c r="L30" s="81">
        <v>11259</v>
      </c>
      <c r="M30" s="81">
        <v>12131</v>
      </c>
      <c r="N30" s="81">
        <v>20049</v>
      </c>
      <c r="O30" s="81">
        <v>0</v>
      </c>
      <c r="P30" s="81">
        <v>2204</v>
      </c>
      <c r="Q30" s="158">
        <v>333239</v>
      </c>
      <c r="R30" s="170"/>
    </row>
    <row r="31" spans="2:18" ht="17.25" customHeight="1" x14ac:dyDescent="0.25">
      <c r="B31" s="154" t="s">
        <v>37</v>
      </c>
      <c r="C31" s="81">
        <v>0</v>
      </c>
      <c r="D31" s="81">
        <v>19717</v>
      </c>
      <c r="E31" s="81">
        <v>41726</v>
      </c>
      <c r="F31" s="81">
        <v>60362</v>
      </c>
      <c r="G31" s="81">
        <v>3614</v>
      </c>
      <c r="H31" s="81">
        <v>59269</v>
      </c>
      <c r="I31" s="81">
        <v>773115</v>
      </c>
      <c r="J31" s="81">
        <v>666601</v>
      </c>
      <c r="K31" s="81">
        <v>0</v>
      </c>
      <c r="L31" s="81">
        <v>13312</v>
      </c>
      <c r="M31" s="81">
        <v>56051</v>
      </c>
      <c r="N31" s="81">
        <v>282409</v>
      </c>
      <c r="O31" s="81">
        <v>0</v>
      </c>
      <c r="P31" s="81">
        <v>13153</v>
      </c>
      <c r="Q31" s="158">
        <v>1989329</v>
      </c>
      <c r="R31" s="170"/>
    </row>
    <row r="32" spans="2:18" ht="17.25" customHeight="1" x14ac:dyDescent="0.25">
      <c r="B32" s="154" t="s">
        <v>141</v>
      </c>
      <c r="C32" s="81">
        <v>0</v>
      </c>
      <c r="D32" s="81">
        <v>2600</v>
      </c>
      <c r="E32" s="81">
        <v>6518</v>
      </c>
      <c r="F32" s="81">
        <v>35505</v>
      </c>
      <c r="G32" s="81">
        <v>10157</v>
      </c>
      <c r="H32" s="81">
        <v>-1410</v>
      </c>
      <c r="I32" s="81">
        <v>314834</v>
      </c>
      <c r="J32" s="81">
        <v>243969</v>
      </c>
      <c r="K32" s="81">
        <v>0</v>
      </c>
      <c r="L32" s="81">
        <v>75183</v>
      </c>
      <c r="M32" s="81">
        <v>33091</v>
      </c>
      <c r="N32" s="81">
        <v>63453</v>
      </c>
      <c r="O32" s="81">
        <v>174298</v>
      </c>
      <c r="P32" s="81">
        <v>695</v>
      </c>
      <c r="Q32" s="158">
        <v>958894</v>
      </c>
      <c r="R32" s="170"/>
    </row>
    <row r="33" spans="2:18" ht="17.25" customHeight="1" x14ac:dyDescent="0.25">
      <c r="B33" s="154" t="s">
        <v>219</v>
      </c>
      <c r="C33" s="81">
        <v>0</v>
      </c>
      <c r="D33" s="81">
        <v>14994</v>
      </c>
      <c r="E33" s="81">
        <v>6566</v>
      </c>
      <c r="F33" s="81">
        <v>41715</v>
      </c>
      <c r="G33" s="81">
        <v>27927</v>
      </c>
      <c r="H33" s="81">
        <v>13858</v>
      </c>
      <c r="I33" s="81">
        <v>145595</v>
      </c>
      <c r="J33" s="81">
        <v>55873</v>
      </c>
      <c r="K33" s="81">
        <v>0</v>
      </c>
      <c r="L33" s="81">
        <v>46949</v>
      </c>
      <c r="M33" s="81">
        <v>13754</v>
      </c>
      <c r="N33" s="81">
        <v>25777</v>
      </c>
      <c r="O33" s="81">
        <v>0</v>
      </c>
      <c r="P33" s="81">
        <v>19260</v>
      </c>
      <c r="Q33" s="158">
        <v>412270</v>
      </c>
      <c r="R33" s="170"/>
    </row>
    <row r="34" spans="2:18" ht="17.25" customHeight="1" x14ac:dyDescent="0.25">
      <c r="B34" s="154" t="s">
        <v>142</v>
      </c>
      <c r="C34" s="81">
        <v>0</v>
      </c>
      <c r="D34" s="81">
        <v>2536</v>
      </c>
      <c r="E34" s="81">
        <v>3071</v>
      </c>
      <c r="F34" s="81">
        <v>4231</v>
      </c>
      <c r="G34" s="81">
        <v>51189</v>
      </c>
      <c r="H34" s="81">
        <v>27235</v>
      </c>
      <c r="I34" s="81">
        <v>377594</v>
      </c>
      <c r="J34" s="81">
        <v>395145</v>
      </c>
      <c r="K34" s="81">
        <v>0</v>
      </c>
      <c r="L34" s="81">
        <v>63137</v>
      </c>
      <c r="M34" s="81">
        <v>12319</v>
      </c>
      <c r="N34" s="81">
        <v>69395</v>
      </c>
      <c r="O34" s="81">
        <v>1660689</v>
      </c>
      <c r="P34" s="81">
        <v>9696</v>
      </c>
      <c r="Q34" s="158">
        <v>2676237</v>
      </c>
      <c r="R34" s="170"/>
    </row>
    <row r="35" spans="2:18" ht="17.25" customHeight="1" x14ac:dyDescent="0.25">
      <c r="B35" s="154" t="s">
        <v>143</v>
      </c>
      <c r="C35" s="81">
        <v>0</v>
      </c>
      <c r="D35" s="81">
        <v>-10755</v>
      </c>
      <c r="E35" s="81">
        <v>14753</v>
      </c>
      <c r="F35" s="81">
        <v>41000</v>
      </c>
      <c r="G35" s="81">
        <v>2931</v>
      </c>
      <c r="H35" s="81">
        <v>-9230</v>
      </c>
      <c r="I35" s="81">
        <v>425447</v>
      </c>
      <c r="J35" s="81">
        <v>168537</v>
      </c>
      <c r="K35" s="81">
        <v>0</v>
      </c>
      <c r="L35" s="81">
        <v>12047</v>
      </c>
      <c r="M35" s="81">
        <v>24622</v>
      </c>
      <c r="N35" s="81">
        <v>99922</v>
      </c>
      <c r="O35" s="81">
        <v>196543</v>
      </c>
      <c r="P35" s="81">
        <v>52945</v>
      </c>
      <c r="Q35" s="158">
        <v>1018761</v>
      </c>
      <c r="R35" s="170"/>
    </row>
    <row r="36" spans="2:18" ht="17.25" customHeight="1" x14ac:dyDescent="0.25">
      <c r="B36" s="154" t="s">
        <v>220</v>
      </c>
      <c r="C36" s="81">
        <v>0</v>
      </c>
      <c r="D36" s="81">
        <v>13485</v>
      </c>
      <c r="E36" s="81">
        <v>23692</v>
      </c>
      <c r="F36" s="81">
        <v>11481</v>
      </c>
      <c r="G36" s="81">
        <v>42343</v>
      </c>
      <c r="H36" s="81">
        <v>15763</v>
      </c>
      <c r="I36" s="81">
        <v>412402</v>
      </c>
      <c r="J36" s="81">
        <v>337881</v>
      </c>
      <c r="K36" s="81">
        <v>95162</v>
      </c>
      <c r="L36" s="81">
        <v>7516</v>
      </c>
      <c r="M36" s="81">
        <v>27887</v>
      </c>
      <c r="N36" s="81">
        <v>73648</v>
      </c>
      <c r="O36" s="81">
        <v>360819</v>
      </c>
      <c r="P36" s="81">
        <v>13228</v>
      </c>
      <c r="Q36" s="158">
        <v>1435307</v>
      </c>
      <c r="R36" s="170"/>
    </row>
    <row r="37" spans="2:18" ht="17.25" customHeight="1" x14ac:dyDescent="0.25">
      <c r="B37" s="154" t="s">
        <v>38</v>
      </c>
      <c r="C37" s="81">
        <v>0</v>
      </c>
      <c r="D37" s="81">
        <v>15727</v>
      </c>
      <c r="E37" s="81">
        <v>4354</v>
      </c>
      <c r="F37" s="81">
        <v>23121</v>
      </c>
      <c r="G37" s="81">
        <v>4306</v>
      </c>
      <c r="H37" s="81">
        <v>10211</v>
      </c>
      <c r="I37" s="81">
        <v>203231</v>
      </c>
      <c r="J37" s="81">
        <v>151862</v>
      </c>
      <c r="K37" s="81">
        <v>-55160</v>
      </c>
      <c r="L37" s="81">
        <v>4023</v>
      </c>
      <c r="M37" s="81">
        <v>30470</v>
      </c>
      <c r="N37" s="81">
        <v>22439</v>
      </c>
      <c r="O37" s="81">
        <v>52258</v>
      </c>
      <c r="P37" s="81">
        <v>193745</v>
      </c>
      <c r="Q37" s="158">
        <v>660586</v>
      </c>
      <c r="R37" s="170"/>
    </row>
    <row r="38" spans="2:18" ht="17.25" customHeight="1" x14ac:dyDescent="0.25">
      <c r="B38" s="154" t="s">
        <v>39</v>
      </c>
      <c r="C38" s="81">
        <v>0</v>
      </c>
      <c r="D38" s="81">
        <v>17160</v>
      </c>
      <c r="E38" s="81">
        <v>33068</v>
      </c>
      <c r="F38" s="81">
        <v>57364</v>
      </c>
      <c r="G38" s="81">
        <v>16097</v>
      </c>
      <c r="H38" s="81">
        <v>105848</v>
      </c>
      <c r="I38" s="81">
        <v>162154</v>
      </c>
      <c r="J38" s="81">
        <v>99480</v>
      </c>
      <c r="K38" s="81">
        <v>0</v>
      </c>
      <c r="L38" s="81">
        <v>12520</v>
      </c>
      <c r="M38" s="81">
        <v>106742</v>
      </c>
      <c r="N38" s="81">
        <v>171245</v>
      </c>
      <c r="O38" s="81">
        <v>8379</v>
      </c>
      <c r="P38" s="81">
        <v>12084</v>
      </c>
      <c r="Q38" s="158">
        <v>802141</v>
      </c>
      <c r="R38" s="170"/>
    </row>
    <row r="39" spans="2:18" ht="17.25" customHeight="1" x14ac:dyDescent="0.25">
      <c r="B39" s="154" t="s">
        <v>40</v>
      </c>
      <c r="C39" s="81">
        <v>0</v>
      </c>
      <c r="D39" s="81">
        <v>54924</v>
      </c>
      <c r="E39" s="81">
        <v>20208</v>
      </c>
      <c r="F39" s="81">
        <v>38308</v>
      </c>
      <c r="G39" s="81">
        <v>5167</v>
      </c>
      <c r="H39" s="81">
        <v>39979</v>
      </c>
      <c r="I39" s="81">
        <v>503133</v>
      </c>
      <c r="J39" s="81">
        <v>293281</v>
      </c>
      <c r="K39" s="81">
        <v>0</v>
      </c>
      <c r="L39" s="81">
        <v>28380</v>
      </c>
      <c r="M39" s="81">
        <v>28072</v>
      </c>
      <c r="N39" s="81">
        <v>88501</v>
      </c>
      <c r="O39" s="81">
        <v>3697</v>
      </c>
      <c r="P39" s="81">
        <v>1164</v>
      </c>
      <c r="Q39" s="158">
        <v>1104814</v>
      </c>
      <c r="R39" s="170"/>
    </row>
    <row r="40" spans="2:18" ht="17.25" customHeight="1" x14ac:dyDescent="0.25">
      <c r="B40" s="154" t="s">
        <v>41</v>
      </c>
      <c r="C40" s="81">
        <v>0</v>
      </c>
      <c r="D40" s="81">
        <v>5081</v>
      </c>
      <c r="E40" s="81">
        <v>2506</v>
      </c>
      <c r="F40" s="81">
        <v>3223</v>
      </c>
      <c r="G40" s="81">
        <v>4112</v>
      </c>
      <c r="H40" s="81">
        <v>1114</v>
      </c>
      <c r="I40" s="81">
        <v>606568</v>
      </c>
      <c r="J40" s="81">
        <v>402537</v>
      </c>
      <c r="K40" s="81">
        <v>0</v>
      </c>
      <c r="L40" s="81">
        <v>36049</v>
      </c>
      <c r="M40" s="81">
        <v>2129</v>
      </c>
      <c r="N40" s="81">
        <v>17005</v>
      </c>
      <c r="O40" s="81">
        <v>0</v>
      </c>
      <c r="P40" s="81">
        <v>36129</v>
      </c>
      <c r="Q40" s="158">
        <v>1116453</v>
      </c>
      <c r="R40" s="170"/>
    </row>
    <row r="41" spans="2:18" ht="17.25" customHeight="1" x14ac:dyDescent="0.25">
      <c r="B41" s="154" t="s">
        <v>42</v>
      </c>
      <c r="C41" s="81">
        <v>2</v>
      </c>
      <c r="D41" s="81">
        <v>3065</v>
      </c>
      <c r="E41" s="81">
        <v>1313</v>
      </c>
      <c r="F41" s="81">
        <v>3940</v>
      </c>
      <c r="G41" s="81">
        <v>4434</v>
      </c>
      <c r="H41" s="81">
        <v>5959</v>
      </c>
      <c r="I41" s="81">
        <v>180936</v>
      </c>
      <c r="J41" s="81">
        <v>116248</v>
      </c>
      <c r="K41" s="81">
        <v>13184</v>
      </c>
      <c r="L41" s="81">
        <v>4817</v>
      </c>
      <c r="M41" s="81">
        <v>2691</v>
      </c>
      <c r="N41" s="81">
        <v>7496</v>
      </c>
      <c r="O41" s="81">
        <v>156178</v>
      </c>
      <c r="P41" s="81">
        <v>20477</v>
      </c>
      <c r="Q41" s="158">
        <v>520741</v>
      </c>
      <c r="R41" s="170"/>
    </row>
    <row r="42" spans="2:18" ht="17.25" customHeight="1" x14ac:dyDescent="0.25">
      <c r="B42" s="154" t="s">
        <v>43</v>
      </c>
      <c r="C42" s="81">
        <v>337</v>
      </c>
      <c r="D42" s="81">
        <v>36698</v>
      </c>
      <c r="E42" s="81">
        <v>101134</v>
      </c>
      <c r="F42" s="81">
        <v>244919</v>
      </c>
      <c r="G42" s="81">
        <v>70566</v>
      </c>
      <c r="H42" s="81">
        <v>75799</v>
      </c>
      <c r="I42" s="81">
        <v>1318747</v>
      </c>
      <c r="J42" s="81">
        <v>989846</v>
      </c>
      <c r="K42" s="81">
        <v>0</v>
      </c>
      <c r="L42" s="81">
        <v>73107</v>
      </c>
      <c r="M42" s="81">
        <v>162739</v>
      </c>
      <c r="N42" s="81">
        <v>237717</v>
      </c>
      <c r="O42" s="81">
        <v>4740460</v>
      </c>
      <c r="P42" s="81">
        <v>53897</v>
      </c>
      <c r="Q42" s="158">
        <v>8105968</v>
      </c>
      <c r="R42" s="170"/>
    </row>
    <row r="43" spans="2:18" ht="17.25" customHeight="1" x14ac:dyDescent="0.25">
      <c r="B43" s="154" t="s">
        <v>44</v>
      </c>
      <c r="C43" s="81">
        <v>0</v>
      </c>
      <c r="D43" s="81">
        <v>2343</v>
      </c>
      <c r="E43" s="81">
        <v>10</v>
      </c>
      <c r="F43" s="81">
        <v>44</v>
      </c>
      <c r="G43" s="81">
        <v>188</v>
      </c>
      <c r="H43" s="81">
        <v>500</v>
      </c>
      <c r="I43" s="81">
        <v>322869</v>
      </c>
      <c r="J43" s="81">
        <v>217014</v>
      </c>
      <c r="K43" s="81">
        <v>667889</v>
      </c>
      <c r="L43" s="81">
        <v>51</v>
      </c>
      <c r="M43" s="81">
        <v>17</v>
      </c>
      <c r="N43" s="81">
        <v>225</v>
      </c>
      <c r="O43" s="81">
        <v>0</v>
      </c>
      <c r="P43" s="81">
        <v>4798</v>
      </c>
      <c r="Q43" s="158">
        <v>1215946</v>
      </c>
      <c r="R43" s="170"/>
    </row>
    <row r="44" spans="2:18" ht="17.25" customHeight="1" x14ac:dyDescent="0.25">
      <c r="B44" s="156" t="s">
        <v>45</v>
      </c>
      <c r="C44" s="157">
        <f>SUM(C7:C43)</f>
        <v>60102</v>
      </c>
      <c r="D44" s="157">
        <f t="shared" ref="D44:Q44" si="0">SUM(D7:D43)</f>
        <v>1024292</v>
      </c>
      <c r="E44" s="157">
        <f t="shared" si="0"/>
        <v>1121050</v>
      </c>
      <c r="F44" s="157">
        <f t="shared" si="0"/>
        <v>2726696</v>
      </c>
      <c r="G44" s="157">
        <f t="shared" si="0"/>
        <v>1250927</v>
      </c>
      <c r="H44" s="157">
        <f t="shared" si="0"/>
        <v>2074751</v>
      </c>
      <c r="I44" s="157">
        <f t="shared" si="0"/>
        <v>20789171</v>
      </c>
      <c r="J44" s="157">
        <f t="shared" si="0"/>
        <v>17202846</v>
      </c>
      <c r="K44" s="157">
        <f t="shared" si="0"/>
        <v>5233568</v>
      </c>
      <c r="L44" s="157">
        <f t="shared" si="0"/>
        <v>2315398</v>
      </c>
      <c r="M44" s="157">
        <f t="shared" si="0"/>
        <v>2716175</v>
      </c>
      <c r="N44" s="157">
        <f t="shared" si="0"/>
        <v>5798417</v>
      </c>
      <c r="O44" s="157">
        <f t="shared" si="0"/>
        <v>27129629</v>
      </c>
      <c r="P44" s="157">
        <f t="shared" si="0"/>
        <v>1809946</v>
      </c>
      <c r="Q44" s="157">
        <f t="shared" si="0"/>
        <v>91252969</v>
      </c>
      <c r="R44" s="170"/>
    </row>
    <row r="45" spans="2:18" ht="17.25" customHeight="1" x14ac:dyDescent="0.25">
      <c r="B45" s="259" t="s">
        <v>46</v>
      </c>
      <c r="C45" s="259"/>
      <c r="D45" s="259"/>
      <c r="E45" s="259"/>
      <c r="F45" s="259"/>
      <c r="G45" s="259"/>
      <c r="H45" s="259"/>
      <c r="I45" s="259"/>
      <c r="J45" s="259"/>
      <c r="K45" s="259"/>
      <c r="L45" s="259"/>
      <c r="M45" s="259"/>
      <c r="N45" s="259"/>
      <c r="O45" s="259"/>
      <c r="P45" s="259"/>
      <c r="Q45" s="259"/>
      <c r="R45" s="171"/>
    </row>
    <row r="46" spans="2:18" ht="17.25" customHeight="1" x14ac:dyDescent="0.25">
      <c r="B46" s="154" t="s">
        <v>47</v>
      </c>
      <c r="C46" s="81">
        <v>16530</v>
      </c>
      <c r="D46" s="81">
        <v>234451</v>
      </c>
      <c r="E46" s="81">
        <v>-611</v>
      </c>
      <c r="F46" s="81">
        <v>477863</v>
      </c>
      <c r="G46" s="81">
        <v>31543</v>
      </c>
      <c r="H46" s="81">
        <v>46503</v>
      </c>
      <c r="I46" s="81">
        <v>1432</v>
      </c>
      <c r="J46" s="81">
        <v>68967</v>
      </c>
      <c r="K46" s="81">
        <v>0</v>
      </c>
      <c r="L46" s="81">
        <v>11016</v>
      </c>
      <c r="M46" s="81">
        <v>-5</v>
      </c>
      <c r="N46" s="81">
        <v>5070</v>
      </c>
      <c r="O46" s="81">
        <v>408208</v>
      </c>
      <c r="P46" s="81">
        <v>207568</v>
      </c>
      <c r="Q46" s="158">
        <v>1508536</v>
      </c>
      <c r="R46" s="170"/>
    </row>
    <row r="47" spans="2:18" ht="17.25" customHeight="1" x14ac:dyDescent="0.25">
      <c r="B47" s="154" t="s">
        <v>65</v>
      </c>
      <c r="C47" s="81">
        <v>2014</v>
      </c>
      <c r="D47" s="81">
        <v>232813</v>
      </c>
      <c r="E47" s="81">
        <v>0</v>
      </c>
      <c r="F47" s="81">
        <v>1182253</v>
      </c>
      <c r="G47" s="81">
        <v>6664</v>
      </c>
      <c r="H47" s="81">
        <v>189789</v>
      </c>
      <c r="I47" s="81">
        <v>0</v>
      </c>
      <c r="J47" s="81">
        <v>291340</v>
      </c>
      <c r="K47" s="81">
        <v>0</v>
      </c>
      <c r="L47" s="81">
        <v>24189</v>
      </c>
      <c r="M47" s="81">
        <v>0</v>
      </c>
      <c r="N47" s="81">
        <v>0</v>
      </c>
      <c r="O47" s="81">
        <v>509364</v>
      </c>
      <c r="P47" s="81">
        <v>407685</v>
      </c>
      <c r="Q47" s="158">
        <v>2846112</v>
      </c>
      <c r="R47" s="170"/>
    </row>
    <row r="48" spans="2:18" ht="17.25" customHeight="1" x14ac:dyDescent="0.3">
      <c r="B48" s="9" t="s">
        <v>314</v>
      </c>
      <c r="C48" s="81">
        <v>1088</v>
      </c>
      <c r="D48" s="81">
        <v>55228</v>
      </c>
      <c r="E48" s="81">
        <v>18002</v>
      </c>
      <c r="F48" s="81">
        <v>131918</v>
      </c>
      <c r="G48" s="81">
        <v>5681</v>
      </c>
      <c r="H48" s="81">
        <v>6849</v>
      </c>
      <c r="I48" s="81">
        <v>16837</v>
      </c>
      <c r="J48" s="81">
        <v>18247</v>
      </c>
      <c r="K48" s="81">
        <v>0</v>
      </c>
      <c r="L48" s="81">
        <v>4567</v>
      </c>
      <c r="M48" s="81">
        <v>31354</v>
      </c>
      <c r="N48" s="81">
        <v>-593</v>
      </c>
      <c r="O48" s="81">
        <v>55457</v>
      </c>
      <c r="P48" s="81">
        <v>23608</v>
      </c>
      <c r="Q48" s="158">
        <v>368245</v>
      </c>
      <c r="R48" s="170"/>
    </row>
    <row r="49" spans="2:18" ht="17.25" customHeight="1" x14ac:dyDescent="0.25">
      <c r="B49" s="154" t="s">
        <v>48</v>
      </c>
      <c r="C49" s="81">
        <v>31694</v>
      </c>
      <c r="D49" s="81">
        <v>903682</v>
      </c>
      <c r="E49" s="81">
        <v>20868</v>
      </c>
      <c r="F49" s="81">
        <v>3690413</v>
      </c>
      <c r="G49" s="81">
        <v>214775</v>
      </c>
      <c r="H49" s="81">
        <v>630048</v>
      </c>
      <c r="I49" s="81">
        <v>24925</v>
      </c>
      <c r="J49" s="81">
        <v>924936</v>
      </c>
      <c r="K49" s="81">
        <v>0</v>
      </c>
      <c r="L49" s="81">
        <v>463055</v>
      </c>
      <c r="M49" s="81">
        <v>343076</v>
      </c>
      <c r="N49" s="81">
        <v>-1422</v>
      </c>
      <c r="O49" s="81">
        <v>3859112</v>
      </c>
      <c r="P49" s="81">
        <v>835151</v>
      </c>
      <c r="Q49" s="158">
        <v>11940312</v>
      </c>
      <c r="R49" s="170"/>
    </row>
    <row r="50" spans="2:18" ht="17.25" customHeight="1" x14ac:dyDescent="0.25">
      <c r="B50" s="156" t="s">
        <v>45</v>
      </c>
      <c r="C50" s="157">
        <f>SUM(C46:C49)</f>
        <v>51326</v>
      </c>
      <c r="D50" s="157">
        <f t="shared" ref="D50:Q50" si="1">SUM(D46:D49)</f>
        <v>1426174</v>
      </c>
      <c r="E50" s="157">
        <f t="shared" si="1"/>
        <v>38259</v>
      </c>
      <c r="F50" s="157">
        <f t="shared" si="1"/>
        <v>5482447</v>
      </c>
      <c r="G50" s="157">
        <f t="shared" si="1"/>
        <v>258663</v>
      </c>
      <c r="H50" s="157">
        <f t="shared" si="1"/>
        <v>873189</v>
      </c>
      <c r="I50" s="157">
        <f t="shared" si="1"/>
        <v>43194</v>
      </c>
      <c r="J50" s="157">
        <f t="shared" si="1"/>
        <v>1303490</v>
      </c>
      <c r="K50" s="157">
        <f t="shared" si="1"/>
        <v>0</v>
      </c>
      <c r="L50" s="157">
        <f t="shared" si="1"/>
        <v>502827</v>
      </c>
      <c r="M50" s="157">
        <f t="shared" si="1"/>
        <v>374425</v>
      </c>
      <c r="N50" s="157">
        <f t="shared" si="1"/>
        <v>3055</v>
      </c>
      <c r="O50" s="157">
        <f t="shared" si="1"/>
        <v>4832141</v>
      </c>
      <c r="P50" s="157">
        <f t="shared" si="1"/>
        <v>1474012</v>
      </c>
      <c r="Q50" s="157">
        <f t="shared" si="1"/>
        <v>16663205</v>
      </c>
      <c r="R50" s="170"/>
    </row>
    <row r="51" spans="2:18" ht="20.25" customHeight="1" x14ac:dyDescent="0.25">
      <c r="B51" s="260" t="s">
        <v>50</v>
      </c>
      <c r="C51" s="260"/>
      <c r="D51" s="260"/>
      <c r="E51" s="260"/>
      <c r="F51" s="260"/>
      <c r="G51" s="260"/>
      <c r="H51" s="260"/>
      <c r="I51" s="260"/>
      <c r="J51" s="260"/>
      <c r="K51" s="260"/>
      <c r="L51" s="260"/>
      <c r="M51" s="260"/>
      <c r="N51" s="260"/>
      <c r="O51" s="260"/>
      <c r="P51" s="260"/>
      <c r="Q51" s="260"/>
      <c r="R51" s="172"/>
    </row>
    <row r="54" spans="2:18" x14ac:dyDescent="0.25">
      <c r="Q54" s="7"/>
    </row>
  </sheetData>
  <mergeCells count="4">
    <mergeCell ref="B4:Q4"/>
    <mergeCell ref="B6:Q6"/>
    <mergeCell ref="B45:Q45"/>
    <mergeCell ref="B51:Q5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B1:R51"/>
  <sheetViews>
    <sheetView showGridLines="0" zoomScale="67" zoomScaleNormal="67" workbookViewId="0">
      <selection activeCell="B50" sqref="B50:Q50"/>
    </sheetView>
  </sheetViews>
  <sheetFormatPr defaultColWidth="12" defaultRowHeight="21" customHeight="1" x14ac:dyDescent="0.25"/>
  <cols>
    <col min="1" max="1" width="12" style="6"/>
    <col min="2" max="2" width="47.85546875" style="6" bestFit="1" customWidth="1"/>
    <col min="3" max="17" width="22.7109375" style="6" customWidth="1"/>
    <col min="18" max="16384" width="12" style="6"/>
  </cols>
  <sheetData>
    <row r="1" spans="2:18" ht="24.75" customHeight="1" x14ac:dyDescent="0.25"/>
    <row r="2" spans="2:18" ht="15" x14ac:dyDescent="0.25"/>
    <row r="3" spans="2:18" ht="24.75" customHeight="1" x14ac:dyDescent="0.25">
      <c r="B3" s="257" t="s">
        <v>276</v>
      </c>
      <c r="C3" s="257"/>
      <c r="D3" s="257"/>
      <c r="E3" s="257"/>
      <c r="F3" s="257"/>
      <c r="G3" s="257"/>
      <c r="H3" s="257"/>
      <c r="I3" s="257"/>
      <c r="J3" s="257"/>
      <c r="K3" s="257"/>
      <c r="L3" s="257"/>
      <c r="M3" s="257"/>
      <c r="N3" s="257"/>
      <c r="O3" s="257"/>
      <c r="P3" s="257"/>
      <c r="Q3" s="257"/>
      <c r="R3" s="159"/>
    </row>
    <row r="4" spans="2:18" ht="45" x14ac:dyDescent="0.25">
      <c r="B4" s="74" t="s">
        <v>0</v>
      </c>
      <c r="C4" s="77" t="s">
        <v>222</v>
      </c>
      <c r="D4" s="77" t="s">
        <v>223</v>
      </c>
      <c r="E4" s="77" t="s">
        <v>224</v>
      </c>
      <c r="F4" s="77" t="s">
        <v>225</v>
      </c>
      <c r="G4" s="77" t="s">
        <v>226</v>
      </c>
      <c r="H4" s="77" t="s">
        <v>227</v>
      </c>
      <c r="I4" s="77" t="s">
        <v>228</v>
      </c>
      <c r="J4" s="77" t="s">
        <v>227</v>
      </c>
      <c r="K4" s="77" t="s">
        <v>229</v>
      </c>
      <c r="L4" s="77" t="s">
        <v>230</v>
      </c>
      <c r="M4" s="77" t="s">
        <v>74</v>
      </c>
      <c r="N4" s="77" t="s">
        <v>75</v>
      </c>
      <c r="O4" s="77" t="s">
        <v>231</v>
      </c>
      <c r="P4" s="77" t="s">
        <v>2</v>
      </c>
      <c r="Q4" s="77" t="s">
        <v>232</v>
      </c>
      <c r="R4" s="169"/>
    </row>
    <row r="5" spans="2:18" ht="28.5" customHeight="1" x14ac:dyDescent="0.25">
      <c r="B5" s="259" t="s">
        <v>16</v>
      </c>
      <c r="C5" s="259"/>
      <c r="D5" s="259"/>
      <c r="E5" s="259"/>
      <c r="F5" s="259"/>
      <c r="G5" s="259"/>
      <c r="H5" s="259"/>
      <c r="I5" s="259"/>
      <c r="J5" s="259"/>
      <c r="K5" s="259"/>
      <c r="L5" s="259"/>
      <c r="M5" s="259"/>
      <c r="N5" s="259"/>
      <c r="O5" s="259"/>
      <c r="P5" s="259"/>
      <c r="Q5" s="259"/>
      <c r="R5" s="169"/>
    </row>
    <row r="6" spans="2:18" ht="28.5" customHeight="1" x14ac:dyDescent="0.25">
      <c r="B6" s="154" t="s">
        <v>17</v>
      </c>
      <c r="C6" s="81">
        <v>5608947</v>
      </c>
      <c r="D6" s="81">
        <v>0</v>
      </c>
      <c r="E6" s="81">
        <v>1270028</v>
      </c>
      <c r="F6" s="81">
        <v>4338919</v>
      </c>
      <c r="G6" s="81">
        <v>1676743</v>
      </c>
      <c r="H6" s="81">
        <v>0</v>
      </c>
      <c r="I6" s="81">
        <v>1708428</v>
      </c>
      <c r="J6" s="81">
        <v>0</v>
      </c>
      <c r="K6" s="81">
        <v>4307235</v>
      </c>
      <c r="L6" s="81">
        <v>3301749</v>
      </c>
      <c r="M6" s="81">
        <v>460856</v>
      </c>
      <c r="N6" s="81">
        <v>1137462</v>
      </c>
      <c r="O6" s="81">
        <v>-592832</v>
      </c>
      <c r="P6" s="81">
        <v>256789</v>
      </c>
      <c r="Q6" s="158">
        <v>-336043</v>
      </c>
      <c r="R6" s="170"/>
    </row>
    <row r="7" spans="2:18" ht="28.5" customHeight="1" x14ac:dyDescent="0.25">
      <c r="B7" s="154" t="s">
        <v>18</v>
      </c>
      <c r="C7" s="81">
        <v>2173528</v>
      </c>
      <c r="D7" s="81">
        <v>5734</v>
      </c>
      <c r="E7" s="81">
        <v>549621</v>
      </c>
      <c r="F7" s="81">
        <v>1629640</v>
      </c>
      <c r="G7" s="81">
        <v>957652</v>
      </c>
      <c r="H7" s="81">
        <v>0</v>
      </c>
      <c r="I7" s="81">
        <v>854731</v>
      </c>
      <c r="J7" s="81">
        <v>0</v>
      </c>
      <c r="K7" s="81">
        <v>1732561</v>
      </c>
      <c r="L7" s="81">
        <v>942193</v>
      </c>
      <c r="M7" s="81">
        <v>46644</v>
      </c>
      <c r="N7" s="81">
        <v>840229</v>
      </c>
      <c r="O7" s="81">
        <v>-96504</v>
      </c>
      <c r="P7" s="81">
        <v>172178</v>
      </c>
      <c r="Q7" s="158">
        <v>75673</v>
      </c>
      <c r="R7" s="170"/>
    </row>
    <row r="8" spans="2:18" ht="28.5" customHeight="1" x14ac:dyDescent="0.25">
      <c r="B8" s="154" t="s">
        <v>19</v>
      </c>
      <c r="C8" s="81">
        <v>3561401</v>
      </c>
      <c r="D8" s="81">
        <v>73315</v>
      </c>
      <c r="E8" s="81">
        <v>2792737</v>
      </c>
      <c r="F8" s="81">
        <v>841978</v>
      </c>
      <c r="G8" s="81">
        <v>295730</v>
      </c>
      <c r="H8" s="81">
        <v>0</v>
      </c>
      <c r="I8" s="81">
        <v>300424</v>
      </c>
      <c r="J8" s="81">
        <v>0</v>
      </c>
      <c r="K8" s="81">
        <v>837284</v>
      </c>
      <c r="L8" s="81">
        <v>397621</v>
      </c>
      <c r="M8" s="81">
        <v>-541599</v>
      </c>
      <c r="N8" s="81">
        <v>714956</v>
      </c>
      <c r="O8" s="81">
        <v>266306</v>
      </c>
      <c r="P8" s="81">
        <v>0</v>
      </c>
      <c r="Q8" s="158">
        <v>266306</v>
      </c>
      <c r="R8" s="170"/>
    </row>
    <row r="9" spans="2:18" ht="28.5" customHeight="1" x14ac:dyDescent="0.25">
      <c r="B9" s="154" t="s">
        <v>145</v>
      </c>
      <c r="C9" s="81">
        <v>703858</v>
      </c>
      <c r="D9" s="81">
        <v>0</v>
      </c>
      <c r="E9" s="81">
        <v>424358</v>
      </c>
      <c r="F9" s="81">
        <v>279499</v>
      </c>
      <c r="G9" s="81">
        <v>85741</v>
      </c>
      <c r="H9" s="81">
        <v>0</v>
      </c>
      <c r="I9" s="81">
        <v>115285</v>
      </c>
      <c r="J9" s="81">
        <v>0</v>
      </c>
      <c r="K9" s="81">
        <v>249955</v>
      </c>
      <c r="L9" s="81">
        <v>164284</v>
      </c>
      <c r="M9" s="81">
        <v>47368</v>
      </c>
      <c r="N9" s="81">
        <v>270948</v>
      </c>
      <c r="O9" s="81">
        <v>-232644</v>
      </c>
      <c r="P9" s="81">
        <v>45831</v>
      </c>
      <c r="Q9" s="158">
        <v>-186813</v>
      </c>
      <c r="R9" s="170"/>
    </row>
    <row r="10" spans="2:18" ht="28.5" customHeight="1" x14ac:dyDescent="0.25">
      <c r="B10" s="154" t="s">
        <v>20</v>
      </c>
      <c r="C10" s="81">
        <v>9392757</v>
      </c>
      <c r="D10" s="81">
        <v>166231</v>
      </c>
      <c r="E10" s="81">
        <v>2624570</v>
      </c>
      <c r="F10" s="81">
        <v>6934418</v>
      </c>
      <c r="G10" s="81">
        <v>2118389</v>
      </c>
      <c r="H10" s="81">
        <v>0</v>
      </c>
      <c r="I10" s="81">
        <v>2573666</v>
      </c>
      <c r="J10" s="81">
        <v>0</v>
      </c>
      <c r="K10" s="81">
        <v>6479141</v>
      </c>
      <c r="L10" s="81">
        <v>4279260</v>
      </c>
      <c r="M10" s="81">
        <v>405114</v>
      </c>
      <c r="N10" s="81">
        <v>1888969</v>
      </c>
      <c r="O10" s="81">
        <v>-94202</v>
      </c>
      <c r="P10" s="81">
        <v>0</v>
      </c>
      <c r="Q10" s="158">
        <v>-94202</v>
      </c>
      <c r="R10" s="170"/>
    </row>
    <row r="11" spans="2:18" ht="28.5" customHeight="1" x14ac:dyDescent="0.25">
      <c r="B11" s="154" t="s">
        <v>139</v>
      </c>
      <c r="C11" s="81">
        <v>8048803</v>
      </c>
      <c r="D11" s="81">
        <v>0</v>
      </c>
      <c r="E11" s="81">
        <v>1520091</v>
      </c>
      <c r="F11" s="81">
        <v>6528712</v>
      </c>
      <c r="G11" s="81">
        <v>2397155</v>
      </c>
      <c r="H11" s="81">
        <v>94336</v>
      </c>
      <c r="I11" s="81">
        <v>2207159</v>
      </c>
      <c r="J11" s="81">
        <v>87376</v>
      </c>
      <c r="K11" s="81">
        <v>6725668</v>
      </c>
      <c r="L11" s="81">
        <v>4055262</v>
      </c>
      <c r="M11" s="81">
        <v>675900</v>
      </c>
      <c r="N11" s="81">
        <v>2543612</v>
      </c>
      <c r="O11" s="81">
        <v>-549105</v>
      </c>
      <c r="P11" s="81">
        <v>608418</v>
      </c>
      <c r="Q11" s="158">
        <v>59313</v>
      </c>
      <c r="R11" s="170"/>
    </row>
    <row r="12" spans="2:18" ht="28.5" customHeight="1" x14ac:dyDescent="0.25">
      <c r="B12" s="154" t="s">
        <v>21</v>
      </c>
      <c r="C12" s="81">
        <v>10090041</v>
      </c>
      <c r="D12" s="81">
        <v>120092</v>
      </c>
      <c r="E12" s="81">
        <v>1259201</v>
      </c>
      <c r="F12" s="81">
        <v>8950932</v>
      </c>
      <c r="G12" s="81">
        <v>3712099</v>
      </c>
      <c r="H12" s="81">
        <v>0</v>
      </c>
      <c r="I12" s="81">
        <v>3526159</v>
      </c>
      <c r="J12" s="81">
        <v>0</v>
      </c>
      <c r="K12" s="81">
        <v>9136871</v>
      </c>
      <c r="L12" s="81">
        <v>6023459</v>
      </c>
      <c r="M12" s="81">
        <v>1147522</v>
      </c>
      <c r="N12" s="81">
        <v>2059261</v>
      </c>
      <c r="O12" s="81">
        <v>-93371</v>
      </c>
      <c r="P12" s="81">
        <v>646507</v>
      </c>
      <c r="Q12" s="158">
        <v>553136</v>
      </c>
      <c r="R12" s="170"/>
    </row>
    <row r="13" spans="2:18" ht="28.5" customHeight="1" x14ac:dyDescent="0.25">
      <c r="B13" s="154" t="s">
        <v>22</v>
      </c>
      <c r="C13" s="81">
        <v>233105</v>
      </c>
      <c r="D13" s="81">
        <v>66054</v>
      </c>
      <c r="E13" s="81">
        <v>29434</v>
      </c>
      <c r="F13" s="81">
        <v>269726</v>
      </c>
      <c r="G13" s="81">
        <v>107269</v>
      </c>
      <c r="H13" s="81">
        <v>0</v>
      </c>
      <c r="I13" s="81">
        <v>103518</v>
      </c>
      <c r="J13" s="81">
        <v>0</v>
      </c>
      <c r="K13" s="81">
        <v>273477</v>
      </c>
      <c r="L13" s="81">
        <v>120558</v>
      </c>
      <c r="M13" s="81">
        <v>51252</v>
      </c>
      <c r="N13" s="81">
        <v>125308</v>
      </c>
      <c r="O13" s="81">
        <v>-23641</v>
      </c>
      <c r="P13" s="81">
        <v>19659</v>
      </c>
      <c r="Q13" s="158">
        <v>-3982</v>
      </c>
      <c r="R13" s="170"/>
    </row>
    <row r="14" spans="2:18" ht="28.5" customHeight="1" x14ac:dyDescent="0.25">
      <c r="B14" s="154" t="s">
        <v>23</v>
      </c>
      <c r="C14" s="81">
        <v>3002685</v>
      </c>
      <c r="D14" s="81">
        <v>0</v>
      </c>
      <c r="E14" s="81">
        <v>93780</v>
      </c>
      <c r="F14" s="81">
        <v>2908905</v>
      </c>
      <c r="G14" s="81">
        <v>693915</v>
      </c>
      <c r="H14" s="81">
        <v>0</v>
      </c>
      <c r="I14" s="81">
        <v>591651</v>
      </c>
      <c r="J14" s="81">
        <v>0</v>
      </c>
      <c r="K14" s="81">
        <v>3011169</v>
      </c>
      <c r="L14" s="81">
        <v>1973201</v>
      </c>
      <c r="M14" s="81">
        <v>318635</v>
      </c>
      <c r="N14" s="81">
        <v>1025608</v>
      </c>
      <c r="O14" s="81">
        <v>-306275</v>
      </c>
      <c r="P14" s="81">
        <v>0</v>
      </c>
      <c r="Q14" s="158">
        <v>-306275</v>
      </c>
      <c r="R14" s="170"/>
    </row>
    <row r="15" spans="2:18" ht="28.5" customHeight="1" x14ac:dyDescent="0.25">
      <c r="B15" s="154" t="s">
        <v>24</v>
      </c>
      <c r="C15" s="81">
        <v>2268608</v>
      </c>
      <c r="D15" s="81">
        <v>5094</v>
      </c>
      <c r="E15" s="81">
        <v>553961</v>
      </c>
      <c r="F15" s="81">
        <v>1719741</v>
      </c>
      <c r="G15" s="81">
        <v>686163</v>
      </c>
      <c r="H15" s="81">
        <v>0</v>
      </c>
      <c r="I15" s="81">
        <v>666914</v>
      </c>
      <c r="J15" s="81">
        <v>0</v>
      </c>
      <c r="K15" s="81">
        <v>1738990</v>
      </c>
      <c r="L15" s="81">
        <v>1096218</v>
      </c>
      <c r="M15" s="81">
        <v>161731</v>
      </c>
      <c r="N15" s="81">
        <v>384418</v>
      </c>
      <c r="O15" s="81">
        <v>96623</v>
      </c>
      <c r="P15" s="81">
        <v>0</v>
      </c>
      <c r="Q15" s="158">
        <v>96623</v>
      </c>
      <c r="R15" s="170"/>
    </row>
    <row r="16" spans="2:18" ht="28.5" customHeight="1" x14ac:dyDescent="0.25">
      <c r="B16" s="154" t="s">
        <v>25</v>
      </c>
      <c r="C16" s="81">
        <v>3686957</v>
      </c>
      <c r="D16" s="81">
        <v>102852</v>
      </c>
      <c r="E16" s="81">
        <v>1612047</v>
      </c>
      <c r="F16" s="81">
        <v>2177761</v>
      </c>
      <c r="G16" s="81">
        <v>664752</v>
      </c>
      <c r="H16" s="81">
        <v>27444</v>
      </c>
      <c r="I16" s="81">
        <v>785598</v>
      </c>
      <c r="J16" s="81">
        <v>53819</v>
      </c>
      <c r="K16" s="81">
        <v>2030540</v>
      </c>
      <c r="L16" s="81">
        <v>1477319</v>
      </c>
      <c r="M16" s="81">
        <v>149888</v>
      </c>
      <c r="N16" s="81">
        <v>920660</v>
      </c>
      <c r="O16" s="81">
        <v>-517327</v>
      </c>
      <c r="P16" s="81">
        <v>0</v>
      </c>
      <c r="Q16" s="158">
        <v>-517327</v>
      </c>
      <c r="R16" s="170"/>
    </row>
    <row r="17" spans="2:18" ht="28.5" customHeight="1" x14ac:dyDescent="0.25">
      <c r="B17" s="154" t="s">
        <v>26</v>
      </c>
      <c r="C17" s="81">
        <v>5977062</v>
      </c>
      <c r="D17" s="81">
        <v>65493</v>
      </c>
      <c r="E17" s="81">
        <v>2969839</v>
      </c>
      <c r="F17" s="81">
        <v>3072716</v>
      </c>
      <c r="G17" s="81">
        <v>1157317</v>
      </c>
      <c r="H17" s="81">
        <v>0</v>
      </c>
      <c r="I17" s="81">
        <v>1242800</v>
      </c>
      <c r="J17" s="81">
        <v>0</v>
      </c>
      <c r="K17" s="81">
        <v>2987234</v>
      </c>
      <c r="L17" s="81">
        <v>1758016</v>
      </c>
      <c r="M17" s="81">
        <v>-8531</v>
      </c>
      <c r="N17" s="81">
        <v>791806</v>
      </c>
      <c r="O17" s="81">
        <v>445942</v>
      </c>
      <c r="P17" s="81">
        <v>566185</v>
      </c>
      <c r="Q17" s="158">
        <v>1012128</v>
      </c>
      <c r="R17" s="170"/>
    </row>
    <row r="18" spans="2:18" ht="28.5" customHeight="1" x14ac:dyDescent="0.25">
      <c r="B18" s="154" t="s">
        <v>27</v>
      </c>
      <c r="C18" s="81">
        <v>4302397</v>
      </c>
      <c r="D18" s="81">
        <v>212196</v>
      </c>
      <c r="E18" s="81">
        <v>506823</v>
      </c>
      <c r="F18" s="81">
        <v>4007770</v>
      </c>
      <c r="G18" s="81">
        <v>1310846</v>
      </c>
      <c r="H18" s="81">
        <v>0</v>
      </c>
      <c r="I18" s="81">
        <v>1773574</v>
      </c>
      <c r="J18" s="81">
        <v>0</v>
      </c>
      <c r="K18" s="81">
        <v>3545042</v>
      </c>
      <c r="L18" s="81">
        <v>2193784</v>
      </c>
      <c r="M18" s="81">
        <v>379587</v>
      </c>
      <c r="N18" s="81">
        <v>705583</v>
      </c>
      <c r="O18" s="81">
        <v>266088</v>
      </c>
      <c r="P18" s="81">
        <v>241481</v>
      </c>
      <c r="Q18" s="158">
        <v>507569</v>
      </c>
      <c r="R18" s="170"/>
    </row>
    <row r="19" spans="2:18" ht="28.5" customHeight="1" x14ac:dyDescent="0.25">
      <c r="B19" s="154" t="s">
        <v>28</v>
      </c>
      <c r="C19" s="81">
        <v>5366863</v>
      </c>
      <c r="D19" s="81">
        <v>68777</v>
      </c>
      <c r="E19" s="81">
        <v>2243816</v>
      </c>
      <c r="F19" s="81">
        <v>3191824</v>
      </c>
      <c r="G19" s="81">
        <v>1264377</v>
      </c>
      <c r="H19" s="81">
        <v>0</v>
      </c>
      <c r="I19" s="81">
        <v>1305962</v>
      </c>
      <c r="J19" s="81">
        <v>0</v>
      </c>
      <c r="K19" s="81">
        <v>3150239</v>
      </c>
      <c r="L19" s="81">
        <v>1673685</v>
      </c>
      <c r="M19" s="81">
        <v>87562</v>
      </c>
      <c r="N19" s="81">
        <v>1369499</v>
      </c>
      <c r="O19" s="81">
        <v>19494</v>
      </c>
      <c r="P19" s="81">
        <v>537740</v>
      </c>
      <c r="Q19" s="158">
        <v>557234</v>
      </c>
      <c r="R19" s="170"/>
    </row>
    <row r="20" spans="2:18" ht="28.5" customHeight="1" x14ac:dyDescent="0.25">
      <c r="B20" s="154" t="s">
        <v>29</v>
      </c>
      <c r="C20" s="81">
        <v>5565167</v>
      </c>
      <c r="D20" s="81">
        <v>44111</v>
      </c>
      <c r="E20" s="81">
        <v>2635759</v>
      </c>
      <c r="F20" s="81">
        <v>2973519</v>
      </c>
      <c r="G20" s="81">
        <v>1071633</v>
      </c>
      <c r="H20" s="81">
        <v>0</v>
      </c>
      <c r="I20" s="81">
        <v>1028887</v>
      </c>
      <c r="J20" s="81">
        <v>0</v>
      </c>
      <c r="K20" s="81">
        <v>3016265</v>
      </c>
      <c r="L20" s="81">
        <v>1645176</v>
      </c>
      <c r="M20" s="81">
        <v>185501</v>
      </c>
      <c r="N20" s="81">
        <v>1082953</v>
      </c>
      <c r="O20" s="81">
        <v>102635</v>
      </c>
      <c r="P20" s="81">
        <v>0</v>
      </c>
      <c r="Q20" s="158">
        <v>102635</v>
      </c>
      <c r="R20" s="170"/>
    </row>
    <row r="21" spans="2:18" ht="28.5" customHeight="1" x14ac:dyDescent="0.25">
      <c r="B21" s="154" t="s">
        <v>30</v>
      </c>
      <c r="C21" s="81">
        <v>1209715</v>
      </c>
      <c r="D21" s="81">
        <v>3973</v>
      </c>
      <c r="E21" s="81">
        <v>171943</v>
      </c>
      <c r="F21" s="81">
        <v>1041744</v>
      </c>
      <c r="G21" s="81">
        <v>368795</v>
      </c>
      <c r="H21" s="81">
        <v>0</v>
      </c>
      <c r="I21" s="81">
        <v>412847</v>
      </c>
      <c r="J21" s="81">
        <v>0</v>
      </c>
      <c r="K21" s="81">
        <v>997693</v>
      </c>
      <c r="L21" s="81">
        <v>525689</v>
      </c>
      <c r="M21" s="81">
        <v>86455</v>
      </c>
      <c r="N21" s="81">
        <v>329088</v>
      </c>
      <c r="O21" s="81">
        <v>56462</v>
      </c>
      <c r="P21" s="81">
        <v>19418</v>
      </c>
      <c r="Q21" s="158">
        <v>75880</v>
      </c>
      <c r="R21" s="170"/>
    </row>
    <row r="22" spans="2:18" ht="28.5" customHeight="1" x14ac:dyDescent="0.25">
      <c r="B22" s="154" t="s">
        <v>31</v>
      </c>
      <c r="C22" s="81">
        <v>1531029</v>
      </c>
      <c r="D22" s="81">
        <v>0</v>
      </c>
      <c r="E22" s="81">
        <v>49872</v>
      </c>
      <c r="F22" s="81">
        <v>1481157</v>
      </c>
      <c r="G22" s="81">
        <v>216827</v>
      </c>
      <c r="H22" s="81">
        <v>0</v>
      </c>
      <c r="I22" s="81">
        <v>150861</v>
      </c>
      <c r="J22" s="81">
        <v>0</v>
      </c>
      <c r="K22" s="81">
        <v>1547123</v>
      </c>
      <c r="L22" s="81">
        <v>913575</v>
      </c>
      <c r="M22" s="81">
        <v>159901</v>
      </c>
      <c r="N22" s="81">
        <v>653668</v>
      </c>
      <c r="O22" s="81">
        <v>-180020</v>
      </c>
      <c r="P22" s="81">
        <v>0</v>
      </c>
      <c r="Q22" s="158">
        <v>-180020</v>
      </c>
      <c r="R22" s="170"/>
    </row>
    <row r="23" spans="2:18" ht="28.5" customHeight="1" x14ac:dyDescent="0.25">
      <c r="B23" s="154" t="s">
        <v>32</v>
      </c>
      <c r="C23" s="81">
        <v>10961057</v>
      </c>
      <c r="D23" s="81">
        <v>151295</v>
      </c>
      <c r="E23" s="81">
        <v>3489173</v>
      </c>
      <c r="F23" s="81">
        <v>7623180</v>
      </c>
      <c r="G23" s="81">
        <v>2907014</v>
      </c>
      <c r="H23" s="81">
        <v>0</v>
      </c>
      <c r="I23" s="81">
        <v>2929344</v>
      </c>
      <c r="J23" s="81">
        <v>0</v>
      </c>
      <c r="K23" s="81">
        <v>7600850</v>
      </c>
      <c r="L23" s="81">
        <v>4836924</v>
      </c>
      <c r="M23" s="81">
        <v>254279</v>
      </c>
      <c r="N23" s="81">
        <v>1653362</v>
      </c>
      <c r="O23" s="81">
        <v>856285</v>
      </c>
      <c r="P23" s="81">
        <v>795790</v>
      </c>
      <c r="Q23" s="158">
        <v>1652075</v>
      </c>
      <c r="R23" s="170"/>
    </row>
    <row r="24" spans="2:18" ht="28.5" customHeight="1" x14ac:dyDescent="0.25">
      <c r="B24" s="154" t="s">
        <v>33</v>
      </c>
      <c r="C24" s="81">
        <v>2800230</v>
      </c>
      <c r="D24" s="81">
        <v>54456</v>
      </c>
      <c r="E24" s="81">
        <v>945870</v>
      </c>
      <c r="F24" s="81">
        <v>1908816</v>
      </c>
      <c r="G24" s="81">
        <v>679437</v>
      </c>
      <c r="H24" s="81">
        <v>0</v>
      </c>
      <c r="I24" s="81">
        <v>661831</v>
      </c>
      <c r="J24" s="81">
        <v>0</v>
      </c>
      <c r="K24" s="81">
        <v>1926422</v>
      </c>
      <c r="L24" s="81">
        <v>1321528</v>
      </c>
      <c r="M24" s="81">
        <v>127648</v>
      </c>
      <c r="N24" s="81">
        <v>664639</v>
      </c>
      <c r="O24" s="81">
        <v>-187393</v>
      </c>
      <c r="P24" s="81">
        <v>479101</v>
      </c>
      <c r="Q24" s="158">
        <v>291708</v>
      </c>
      <c r="R24" s="170"/>
    </row>
    <row r="25" spans="2:18" ht="28.5" customHeight="1" x14ac:dyDescent="0.25">
      <c r="B25" s="154" t="s">
        <v>34</v>
      </c>
      <c r="C25" s="81">
        <v>1434464</v>
      </c>
      <c r="D25" s="81">
        <v>12021</v>
      </c>
      <c r="E25" s="81">
        <v>205665</v>
      </c>
      <c r="F25" s="81">
        <v>1240820</v>
      </c>
      <c r="G25" s="81">
        <v>702279</v>
      </c>
      <c r="H25" s="81">
        <v>0</v>
      </c>
      <c r="I25" s="81">
        <v>430359</v>
      </c>
      <c r="J25" s="81">
        <v>0</v>
      </c>
      <c r="K25" s="81">
        <v>1512740</v>
      </c>
      <c r="L25" s="81">
        <v>545547</v>
      </c>
      <c r="M25" s="81">
        <v>141274</v>
      </c>
      <c r="N25" s="81">
        <v>602949</v>
      </c>
      <c r="O25" s="81">
        <v>222970</v>
      </c>
      <c r="P25" s="81">
        <v>0</v>
      </c>
      <c r="Q25" s="158">
        <v>222970</v>
      </c>
      <c r="R25" s="170"/>
    </row>
    <row r="26" spans="2:18" ht="28.5" customHeight="1" x14ac:dyDescent="0.25">
      <c r="B26" s="154" t="s">
        <v>35</v>
      </c>
      <c r="C26" s="81">
        <v>4470419</v>
      </c>
      <c r="D26" s="81">
        <v>9797</v>
      </c>
      <c r="E26" s="81">
        <v>262636</v>
      </c>
      <c r="F26" s="81">
        <v>4217580</v>
      </c>
      <c r="G26" s="81">
        <v>1722429</v>
      </c>
      <c r="H26" s="81">
        <v>0</v>
      </c>
      <c r="I26" s="81">
        <v>2152458</v>
      </c>
      <c r="J26" s="81">
        <v>0</v>
      </c>
      <c r="K26" s="81">
        <v>3787551</v>
      </c>
      <c r="L26" s="81">
        <v>3171455</v>
      </c>
      <c r="M26" s="81">
        <v>381292</v>
      </c>
      <c r="N26" s="81">
        <v>773417</v>
      </c>
      <c r="O26" s="81">
        <v>-538613</v>
      </c>
      <c r="P26" s="81">
        <v>180792</v>
      </c>
      <c r="Q26" s="158">
        <v>-357820</v>
      </c>
      <c r="R26" s="170"/>
    </row>
    <row r="27" spans="2:18" ht="28.5" customHeight="1" x14ac:dyDescent="0.25">
      <c r="B27" s="154" t="s">
        <v>36</v>
      </c>
      <c r="C27" s="81">
        <v>2918371</v>
      </c>
      <c r="D27" s="81">
        <v>86221</v>
      </c>
      <c r="E27" s="81">
        <v>1456922</v>
      </c>
      <c r="F27" s="81">
        <v>1547671</v>
      </c>
      <c r="G27" s="81">
        <v>495996</v>
      </c>
      <c r="H27" s="81">
        <v>0</v>
      </c>
      <c r="I27" s="81">
        <v>638624</v>
      </c>
      <c r="J27" s="81">
        <v>1488</v>
      </c>
      <c r="K27" s="81">
        <v>1403555</v>
      </c>
      <c r="L27" s="81">
        <v>709642</v>
      </c>
      <c r="M27" s="81">
        <v>-7029</v>
      </c>
      <c r="N27" s="81">
        <v>432495</v>
      </c>
      <c r="O27" s="81">
        <v>268447</v>
      </c>
      <c r="P27" s="81">
        <v>0</v>
      </c>
      <c r="Q27" s="158">
        <v>268447</v>
      </c>
      <c r="R27" s="170"/>
    </row>
    <row r="28" spans="2:18" ht="28.5" customHeight="1" x14ac:dyDescent="0.25">
      <c r="B28" s="154" t="s">
        <v>200</v>
      </c>
      <c r="C28" s="81">
        <v>1017398</v>
      </c>
      <c r="D28" s="81">
        <v>5790</v>
      </c>
      <c r="E28" s="81">
        <v>213457</v>
      </c>
      <c r="F28" s="81">
        <v>809731</v>
      </c>
      <c r="G28" s="81">
        <v>418415</v>
      </c>
      <c r="H28" s="81">
        <v>71008</v>
      </c>
      <c r="I28" s="81">
        <v>345863</v>
      </c>
      <c r="J28" s="81">
        <v>48612</v>
      </c>
      <c r="K28" s="81">
        <v>904678</v>
      </c>
      <c r="L28" s="81">
        <v>539013</v>
      </c>
      <c r="M28" s="81">
        <v>72977</v>
      </c>
      <c r="N28" s="81">
        <v>315536</v>
      </c>
      <c r="O28" s="81">
        <v>-22848</v>
      </c>
      <c r="P28" s="81">
        <v>0</v>
      </c>
      <c r="Q28" s="158">
        <v>-22848</v>
      </c>
      <c r="R28" s="170"/>
    </row>
    <row r="29" spans="2:18" ht="28.5" customHeight="1" x14ac:dyDescent="0.25">
      <c r="B29" s="154" t="s">
        <v>201</v>
      </c>
      <c r="C29" s="81">
        <v>658746</v>
      </c>
      <c r="D29" s="81">
        <v>91449</v>
      </c>
      <c r="E29" s="81">
        <v>342232</v>
      </c>
      <c r="F29" s="81">
        <v>407962</v>
      </c>
      <c r="G29" s="81">
        <v>122062</v>
      </c>
      <c r="H29" s="81">
        <v>0</v>
      </c>
      <c r="I29" s="81">
        <v>196786</v>
      </c>
      <c r="J29" s="81">
        <v>0</v>
      </c>
      <c r="K29" s="81">
        <v>333239</v>
      </c>
      <c r="L29" s="81">
        <v>150925</v>
      </c>
      <c r="M29" s="81">
        <v>23848</v>
      </c>
      <c r="N29" s="81">
        <v>294891</v>
      </c>
      <c r="O29" s="81">
        <v>-136425</v>
      </c>
      <c r="P29" s="81">
        <v>70927</v>
      </c>
      <c r="Q29" s="158">
        <v>-65498</v>
      </c>
      <c r="R29" s="170"/>
    </row>
    <row r="30" spans="2:18" ht="28.5" customHeight="1" x14ac:dyDescent="0.25">
      <c r="B30" s="154" t="s">
        <v>37</v>
      </c>
      <c r="C30" s="81">
        <v>2601370</v>
      </c>
      <c r="D30" s="81">
        <v>990</v>
      </c>
      <c r="E30" s="81">
        <v>640613</v>
      </c>
      <c r="F30" s="81">
        <v>1961747</v>
      </c>
      <c r="G30" s="81">
        <v>758729</v>
      </c>
      <c r="H30" s="81">
        <v>0</v>
      </c>
      <c r="I30" s="81">
        <v>731147</v>
      </c>
      <c r="J30" s="81">
        <v>0</v>
      </c>
      <c r="K30" s="81">
        <v>1989329</v>
      </c>
      <c r="L30" s="81">
        <v>1224317</v>
      </c>
      <c r="M30" s="81">
        <v>188918</v>
      </c>
      <c r="N30" s="81">
        <v>549609</v>
      </c>
      <c r="O30" s="81">
        <v>26485</v>
      </c>
      <c r="P30" s="81">
        <v>357485</v>
      </c>
      <c r="Q30" s="158">
        <v>383970</v>
      </c>
      <c r="R30" s="170"/>
    </row>
    <row r="31" spans="2:18" ht="28.5" customHeight="1" x14ac:dyDescent="0.25">
      <c r="B31" s="154" t="s">
        <v>141</v>
      </c>
      <c r="C31" s="81">
        <v>1307535</v>
      </c>
      <c r="D31" s="81">
        <v>0</v>
      </c>
      <c r="E31" s="81">
        <v>337130</v>
      </c>
      <c r="F31" s="81">
        <v>970405</v>
      </c>
      <c r="G31" s="81">
        <v>417039</v>
      </c>
      <c r="H31" s="81">
        <v>0</v>
      </c>
      <c r="I31" s="81">
        <v>428550</v>
      </c>
      <c r="J31" s="81">
        <v>0</v>
      </c>
      <c r="K31" s="81">
        <v>958894</v>
      </c>
      <c r="L31" s="81">
        <v>397888</v>
      </c>
      <c r="M31" s="81">
        <v>117823</v>
      </c>
      <c r="N31" s="81">
        <v>452834</v>
      </c>
      <c r="O31" s="81">
        <v>-9652</v>
      </c>
      <c r="P31" s="81">
        <v>91184</v>
      </c>
      <c r="Q31" s="158">
        <v>81533</v>
      </c>
      <c r="R31" s="170"/>
    </row>
    <row r="32" spans="2:18" ht="28.5" customHeight="1" x14ac:dyDescent="0.25">
      <c r="B32" s="154" t="s">
        <v>219</v>
      </c>
      <c r="C32" s="81">
        <v>587719</v>
      </c>
      <c r="D32" s="81">
        <v>4138</v>
      </c>
      <c r="E32" s="81">
        <v>99963</v>
      </c>
      <c r="F32" s="81">
        <v>491894</v>
      </c>
      <c r="G32" s="81">
        <v>163930</v>
      </c>
      <c r="H32" s="81">
        <v>0</v>
      </c>
      <c r="I32" s="81">
        <v>243554</v>
      </c>
      <c r="J32" s="81">
        <v>0</v>
      </c>
      <c r="K32" s="81">
        <v>412270</v>
      </c>
      <c r="L32" s="81">
        <v>226498</v>
      </c>
      <c r="M32" s="81">
        <v>37896</v>
      </c>
      <c r="N32" s="81">
        <v>164967</v>
      </c>
      <c r="O32" s="81">
        <v>-17093</v>
      </c>
      <c r="P32" s="81">
        <v>0</v>
      </c>
      <c r="Q32" s="158">
        <v>-17093</v>
      </c>
      <c r="R32" s="170"/>
    </row>
    <row r="33" spans="2:18" ht="28.5" customHeight="1" x14ac:dyDescent="0.25">
      <c r="B33" s="154" t="s">
        <v>142</v>
      </c>
      <c r="C33" s="81">
        <v>5701692</v>
      </c>
      <c r="D33" s="81">
        <v>0</v>
      </c>
      <c r="E33" s="81">
        <v>3002845</v>
      </c>
      <c r="F33" s="81">
        <v>2698847</v>
      </c>
      <c r="G33" s="81">
        <v>1305103</v>
      </c>
      <c r="H33" s="81">
        <v>79235</v>
      </c>
      <c r="I33" s="81">
        <v>1311943</v>
      </c>
      <c r="J33" s="81">
        <v>95005</v>
      </c>
      <c r="K33" s="81">
        <v>2676237</v>
      </c>
      <c r="L33" s="81">
        <v>1927014</v>
      </c>
      <c r="M33" s="81">
        <v>120292</v>
      </c>
      <c r="N33" s="81">
        <v>1232575</v>
      </c>
      <c r="O33" s="81">
        <v>-603644</v>
      </c>
      <c r="P33" s="81">
        <v>88803</v>
      </c>
      <c r="Q33" s="158">
        <v>-514841</v>
      </c>
      <c r="R33" s="170"/>
    </row>
    <row r="34" spans="2:18" ht="28.5" customHeight="1" x14ac:dyDescent="0.25">
      <c r="B34" s="154" t="s">
        <v>143</v>
      </c>
      <c r="C34" s="81">
        <v>2522958</v>
      </c>
      <c r="D34" s="81">
        <v>9999</v>
      </c>
      <c r="E34" s="81">
        <v>1426333</v>
      </c>
      <c r="F34" s="81">
        <v>1106624</v>
      </c>
      <c r="G34" s="81">
        <v>433802</v>
      </c>
      <c r="H34" s="81">
        <v>55442</v>
      </c>
      <c r="I34" s="81">
        <v>503749</v>
      </c>
      <c r="J34" s="81">
        <v>73358</v>
      </c>
      <c r="K34" s="81">
        <v>1018761</v>
      </c>
      <c r="L34" s="81">
        <v>531496</v>
      </c>
      <c r="M34" s="81">
        <v>-27366</v>
      </c>
      <c r="N34" s="81">
        <v>522815</v>
      </c>
      <c r="O34" s="81">
        <v>-8185</v>
      </c>
      <c r="P34" s="81">
        <v>134712</v>
      </c>
      <c r="Q34" s="158">
        <v>126528</v>
      </c>
      <c r="R34" s="170"/>
    </row>
    <row r="35" spans="2:18" ht="28.5" customHeight="1" x14ac:dyDescent="0.25">
      <c r="B35" s="154" t="s">
        <v>220</v>
      </c>
      <c r="C35" s="81">
        <v>2202961</v>
      </c>
      <c r="D35" s="81">
        <v>0</v>
      </c>
      <c r="E35" s="81">
        <v>599590</v>
      </c>
      <c r="F35" s="81">
        <v>1603371</v>
      </c>
      <c r="G35" s="81">
        <v>492768</v>
      </c>
      <c r="H35" s="81">
        <v>0</v>
      </c>
      <c r="I35" s="81">
        <v>660832</v>
      </c>
      <c r="J35" s="81">
        <v>0</v>
      </c>
      <c r="K35" s="81">
        <v>1435307</v>
      </c>
      <c r="L35" s="81">
        <v>713101</v>
      </c>
      <c r="M35" s="81">
        <v>83411</v>
      </c>
      <c r="N35" s="81">
        <v>654503</v>
      </c>
      <c r="O35" s="81">
        <v>-15708</v>
      </c>
      <c r="P35" s="81">
        <v>127594</v>
      </c>
      <c r="Q35" s="158">
        <v>111886</v>
      </c>
      <c r="R35" s="170"/>
    </row>
    <row r="36" spans="2:18" ht="28.5" customHeight="1" x14ac:dyDescent="0.25">
      <c r="B36" s="154" t="s">
        <v>38</v>
      </c>
      <c r="C36" s="81">
        <v>966116</v>
      </c>
      <c r="D36" s="81">
        <v>0</v>
      </c>
      <c r="E36" s="81">
        <v>257130</v>
      </c>
      <c r="F36" s="81">
        <v>708986</v>
      </c>
      <c r="G36" s="81">
        <v>474387</v>
      </c>
      <c r="H36" s="81">
        <v>0</v>
      </c>
      <c r="I36" s="81">
        <v>522788</v>
      </c>
      <c r="J36" s="81">
        <v>0</v>
      </c>
      <c r="K36" s="81">
        <v>660586</v>
      </c>
      <c r="L36" s="81">
        <v>267051</v>
      </c>
      <c r="M36" s="81">
        <v>1872</v>
      </c>
      <c r="N36" s="81">
        <v>394074</v>
      </c>
      <c r="O36" s="81">
        <v>-2412</v>
      </c>
      <c r="P36" s="81">
        <v>25562</v>
      </c>
      <c r="Q36" s="158">
        <v>23150</v>
      </c>
      <c r="R36" s="170"/>
    </row>
    <row r="37" spans="2:18" ht="28.5" customHeight="1" x14ac:dyDescent="0.25">
      <c r="B37" s="154" t="s">
        <v>39</v>
      </c>
      <c r="C37" s="81">
        <v>1145131</v>
      </c>
      <c r="D37" s="81">
        <v>29072</v>
      </c>
      <c r="E37" s="81">
        <v>356860</v>
      </c>
      <c r="F37" s="81">
        <v>817343</v>
      </c>
      <c r="G37" s="81">
        <v>219998</v>
      </c>
      <c r="H37" s="81">
        <v>0</v>
      </c>
      <c r="I37" s="81">
        <v>235200</v>
      </c>
      <c r="J37" s="81">
        <v>0</v>
      </c>
      <c r="K37" s="81">
        <v>802141</v>
      </c>
      <c r="L37" s="81">
        <v>229789</v>
      </c>
      <c r="M37" s="81">
        <v>80611</v>
      </c>
      <c r="N37" s="81">
        <v>323520</v>
      </c>
      <c r="O37" s="81">
        <v>168222</v>
      </c>
      <c r="P37" s="81">
        <v>0</v>
      </c>
      <c r="Q37" s="158">
        <v>168222</v>
      </c>
      <c r="R37" s="170"/>
    </row>
    <row r="38" spans="2:18" ht="28.5" customHeight="1" x14ac:dyDescent="0.25">
      <c r="B38" s="154" t="s">
        <v>40</v>
      </c>
      <c r="C38" s="81">
        <v>1250565</v>
      </c>
      <c r="D38" s="81">
        <v>0</v>
      </c>
      <c r="E38" s="81">
        <v>146592</v>
      </c>
      <c r="F38" s="81">
        <v>1103973</v>
      </c>
      <c r="G38" s="81">
        <v>564157</v>
      </c>
      <c r="H38" s="81">
        <v>0</v>
      </c>
      <c r="I38" s="81">
        <v>563316</v>
      </c>
      <c r="J38" s="81">
        <v>0</v>
      </c>
      <c r="K38" s="81">
        <v>1104814</v>
      </c>
      <c r="L38" s="81">
        <v>469045</v>
      </c>
      <c r="M38" s="81">
        <v>102918</v>
      </c>
      <c r="N38" s="81">
        <v>509436</v>
      </c>
      <c r="O38" s="81">
        <v>23415</v>
      </c>
      <c r="P38" s="81">
        <v>183029</v>
      </c>
      <c r="Q38" s="158">
        <v>206445</v>
      </c>
      <c r="R38" s="170"/>
    </row>
    <row r="39" spans="2:18" ht="28.5" customHeight="1" x14ac:dyDescent="0.25">
      <c r="B39" s="154" t="s">
        <v>41</v>
      </c>
      <c r="C39" s="81">
        <v>1220931</v>
      </c>
      <c r="D39" s="81">
        <v>36704</v>
      </c>
      <c r="E39" s="81">
        <v>63491</v>
      </c>
      <c r="F39" s="81">
        <v>1194143</v>
      </c>
      <c r="G39" s="81">
        <v>476687</v>
      </c>
      <c r="H39" s="81">
        <v>0</v>
      </c>
      <c r="I39" s="81">
        <v>554378</v>
      </c>
      <c r="J39" s="81">
        <v>0</v>
      </c>
      <c r="K39" s="81">
        <v>1116453</v>
      </c>
      <c r="L39" s="81">
        <v>553287</v>
      </c>
      <c r="M39" s="81">
        <v>92485</v>
      </c>
      <c r="N39" s="81">
        <v>447464</v>
      </c>
      <c r="O39" s="81">
        <v>23218</v>
      </c>
      <c r="P39" s="81">
        <v>0</v>
      </c>
      <c r="Q39" s="158">
        <v>23218</v>
      </c>
      <c r="R39" s="170"/>
    </row>
    <row r="40" spans="2:18" ht="28.5" customHeight="1" x14ac:dyDescent="0.25">
      <c r="B40" s="154" t="s">
        <v>42</v>
      </c>
      <c r="C40" s="81">
        <v>538527</v>
      </c>
      <c r="D40" s="81">
        <v>7572</v>
      </c>
      <c r="E40" s="81">
        <v>113497</v>
      </c>
      <c r="F40" s="81">
        <v>432602</v>
      </c>
      <c r="G40" s="81">
        <v>327057</v>
      </c>
      <c r="H40" s="81">
        <v>0</v>
      </c>
      <c r="I40" s="81">
        <v>238919</v>
      </c>
      <c r="J40" s="81">
        <v>0</v>
      </c>
      <c r="K40" s="81">
        <v>520741</v>
      </c>
      <c r="L40" s="81">
        <v>373879</v>
      </c>
      <c r="M40" s="81">
        <v>59252</v>
      </c>
      <c r="N40" s="81">
        <v>179219</v>
      </c>
      <c r="O40" s="81">
        <v>-91610</v>
      </c>
      <c r="P40" s="81">
        <v>0</v>
      </c>
      <c r="Q40" s="158">
        <v>-91610</v>
      </c>
      <c r="R40" s="170"/>
    </row>
    <row r="41" spans="2:18" ht="28.5" customHeight="1" x14ac:dyDescent="0.25">
      <c r="B41" s="154" t="s">
        <v>43</v>
      </c>
      <c r="C41" s="81">
        <v>9150028</v>
      </c>
      <c r="D41" s="81">
        <v>105319</v>
      </c>
      <c r="E41" s="81">
        <v>1141024</v>
      </c>
      <c r="F41" s="81">
        <v>8114323</v>
      </c>
      <c r="G41" s="81">
        <v>3144164</v>
      </c>
      <c r="H41" s="81">
        <v>135394</v>
      </c>
      <c r="I41" s="81">
        <v>3139386</v>
      </c>
      <c r="J41" s="81">
        <v>148527</v>
      </c>
      <c r="K41" s="81">
        <v>8105968</v>
      </c>
      <c r="L41" s="81">
        <v>5414150</v>
      </c>
      <c r="M41" s="81">
        <v>711456</v>
      </c>
      <c r="N41" s="81">
        <v>2157408</v>
      </c>
      <c r="O41" s="81">
        <v>-177046</v>
      </c>
      <c r="P41" s="81">
        <v>0</v>
      </c>
      <c r="Q41" s="158">
        <v>-177046</v>
      </c>
      <c r="R41" s="170"/>
    </row>
    <row r="42" spans="2:18" ht="28.5" customHeight="1" x14ac:dyDescent="0.25">
      <c r="B42" s="154" t="s">
        <v>44</v>
      </c>
      <c r="C42" s="81">
        <v>1309453</v>
      </c>
      <c r="D42" s="81">
        <v>0</v>
      </c>
      <c r="E42" s="81">
        <v>39617</v>
      </c>
      <c r="F42" s="81">
        <v>1269835</v>
      </c>
      <c r="G42" s="81">
        <v>171929</v>
      </c>
      <c r="H42" s="81">
        <v>0</v>
      </c>
      <c r="I42" s="81">
        <v>225818</v>
      </c>
      <c r="J42" s="81">
        <v>0</v>
      </c>
      <c r="K42" s="81">
        <v>1215946</v>
      </c>
      <c r="L42" s="81">
        <v>633289</v>
      </c>
      <c r="M42" s="81">
        <v>186361</v>
      </c>
      <c r="N42" s="81">
        <v>392867</v>
      </c>
      <c r="O42" s="81">
        <v>3430</v>
      </c>
      <c r="P42" s="81">
        <v>9976</v>
      </c>
      <c r="Q42" s="158">
        <v>13406</v>
      </c>
      <c r="R42" s="170"/>
    </row>
    <row r="43" spans="2:18" ht="28.5" customHeight="1" x14ac:dyDescent="0.25">
      <c r="B43" s="156" t="s">
        <v>45</v>
      </c>
      <c r="C43" s="157">
        <f>SUM(C6:C42)</f>
        <v>127488594</v>
      </c>
      <c r="D43" s="157">
        <f t="shared" ref="D43:Q43" si="0">SUM(D6:D42)</f>
        <v>1538745</v>
      </c>
      <c r="E43" s="157">
        <f t="shared" si="0"/>
        <v>36448520</v>
      </c>
      <c r="F43" s="157">
        <f t="shared" si="0"/>
        <v>92578814</v>
      </c>
      <c r="G43" s="157">
        <f t="shared" si="0"/>
        <v>34782785</v>
      </c>
      <c r="H43" s="157">
        <f t="shared" si="0"/>
        <v>462859</v>
      </c>
      <c r="I43" s="157">
        <f t="shared" si="0"/>
        <v>36063309</v>
      </c>
      <c r="J43" s="157">
        <f t="shared" si="0"/>
        <v>508185</v>
      </c>
      <c r="K43" s="157">
        <f t="shared" si="0"/>
        <v>91252969</v>
      </c>
      <c r="L43" s="157">
        <f t="shared" si="0"/>
        <v>56776887</v>
      </c>
      <c r="M43" s="157">
        <f t="shared" si="0"/>
        <v>6564004</v>
      </c>
      <c r="N43" s="157">
        <f t="shared" si="0"/>
        <v>29562608</v>
      </c>
      <c r="O43" s="157">
        <f t="shared" si="0"/>
        <v>-1650528</v>
      </c>
      <c r="P43" s="157">
        <f t="shared" si="0"/>
        <v>5659161</v>
      </c>
      <c r="Q43" s="157">
        <f t="shared" si="0"/>
        <v>4008637</v>
      </c>
      <c r="R43" s="170"/>
    </row>
    <row r="44" spans="2:18" ht="28.5" customHeight="1" x14ac:dyDescent="0.25">
      <c r="B44" s="259" t="s">
        <v>46</v>
      </c>
      <c r="C44" s="259"/>
      <c r="D44" s="259"/>
      <c r="E44" s="259"/>
      <c r="F44" s="259"/>
      <c r="G44" s="259"/>
      <c r="H44" s="259"/>
      <c r="I44" s="259"/>
      <c r="J44" s="259"/>
      <c r="K44" s="259"/>
      <c r="L44" s="259"/>
      <c r="M44" s="259"/>
      <c r="N44" s="259"/>
      <c r="O44" s="259"/>
      <c r="P44" s="259"/>
      <c r="Q44" s="259"/>
      <c r="R44" s="170"/>
    </row>
    <row r="45" spans="2:18" ht="28.5" customHeight="1" x14ac:dyDescent="0.3">
      <c r="B45" s="154" t="s">
        <v>47</v>
      </c>
      <c r="C45" s="12"/>
      <c r="D45" s="12">
        <v>2221746</v>
      </c>
      <c r="E45" s="12">
        <v>639112</v>
      </c>
      <c r="F45" s="12">
        <v>1582634</v>
      </c>
      <c r="G45" s="12">
        <v>415725</v>
      </c>
      <c r="H45" s="12">
        <v>0</v>
      </c>
      <c r="I45" s="12">
        <v>489823</v>
      </c>
      <c r="J45" s="12">
        <v>0</v>
      </c>
      <c r="K45" s="12">
        <v>1508536</v>
      </c>
      <c r="L45" s="12">
        <v>700091</v>
      </c>
      <c r="M45" s="12">
        <v>525535</v>
      </c>
      <c r="N45" s="12">
        <v>246664</v>
      </c>
      <c r="O45" s="12">
        <v>36246</v>
      </c>
      <c r="P45" s="12">
        <v>95993</v>
      </c>
      <c r="Q45" s="13">
        <v>132239</v>
      </c>
      <c r="R45" s="170"/>
    </row>
    <row r="46" spans="2:18" ht="28.5" customHeight="1" x14ac:dyDescent="0.3">
      <c r="B46" s="154" t="s">
        <v>65</v>
      </c>
      <c r="C46" s="12">
        <v>0</v>
      </c>
      <c r="D46" s="12">
        <v>2884737</v>
      </c>
      <c r="E46" s="12">
        <v>134418</v>
      </c>
      <c r="F46" s="12">
        <v>2750319</v>
      </c>
      <c r="G46" s="12">
        <v>871854</v>
      </c>
      <c r="H46" s="12">
        <v>0</v>
      </c>
      <c r="I46" s="12">
        <v>776062</v>
      </c>
      <c r="J46" s="12">
        <v>0</v>
      </c>
      <c r="K46" s="12">
        <v>2846112</v>
      </c>
      <c r="L46" s="12">
        <v>1700764</v>
      </c>
      <c r="M46" s="12">
        <v>739100</v>
      </c>
      <c r="N46" s="12">
        <v>283609</v>
      </c>
      <c r="O46" s="12">
        <v>122639</v>
      </c>
      <c r="P46" s="12">
        <v>0</v>
      </c>
      <c r="Q46" s="13">
        <v>122639</v>
      </c>
      <c r="R46" s="170"/>
    </row>
    <row r="47" spans="2:18" ht="28.5" customHeight="1" x14ac:dyDescent="0.3">
      <c r="B47" s="9" t="s">
        <v>314</v>
      </c>
      <c r="C47" s="12">
        <v>0</v>
      </c>
      <c r="D47" s="12">
        <v>421734</v>
      </c>
      <c r="E47" s="12">
        <v>49081</v>
      </c>
      <c r="F47" s="12">
        <v>372653</v>
      </c>
      <c r="G47" s="12">
        <v>43619</v>
      </c>
      <c r="H47" s="12">
        <v>0</v>
      </c>
      <c r="I47" s="12">
        <v>48027</v>
      </c>
      <c r="J47" s="12">
        <v>0</v>
      </c>
      <c r="K47" s="12">
        <v>368245</v>
      </c>
      <c r="L47" s="12">
        <v>150324</v>
      </c>
      <c r="M47" s="12">
        <v>113224</v>
      </c>
      <c r="N47" s="12">
        <v>84473</v>
      </c>
      <c r="O47" s="12">
        <v>20223</v>
      </c>
      <c r="P47" s="12">
        <v>93572</v>
      </c>
      <c r="Q47" s="13">
        <v>113795</v>
      </c>
      <c r="R47" s="170"/>
    </row>
    <row r="48" spans="2:18" ht="28.5" customHeight="1" x14ac:dyDescent="0.3">
      <c r="B48" s="154" t="s">
        <v>48</v>
      </c>
      <c r="C48" s="12">
        <v>0</v>
      </c>
      <c r="D48" s="12">
        <v>12119950</v>
      </c>
      <c r="E48" s="12">
        <v>688299</v>
      </c>
      <c r="F48" s="12">
        <v>11431651</v>
      </c>
      <c r="G48" s="12">
        <v>4781322</v>
      </c>
      <c r="H48" s="12">
        <v>0</v>
      </c>
      <c r="I48" s="12">
        <v>4272660</v>
      </c>
      <c r="J48" s="12">
        <v>0</v>
      </c>
      <c r="K48" s="12">
        <v>11940312</v>
      </c>
      <c r="L48" s="12">
        <v>8295062</v>
      </c>
      <c r="M48" s="12">
        <v>2491778</v>
      </c>
      <c r="N48" s="12">
        <v>1730482</v>
      </c>
      <c r="O48" s="12">
        <v>-577010</v>
      </c>
      <c r="P48" s="12">
        <v>2968278</v>
      </c>
      <c r="Q48" s="13">
        <v>2391268</v>
      </c>
      <c r="R48" s="170"/>
    </row>
    <row r="49" spans="2:18" s="10" customFormat="1" ht="28.5" customHeight="1" x14ac:dyDescent="0.25">
      <c r="B49" s="156" t="s">
        <v>45</v>
      </c>
      <c r="C49" s="157">
        <f>SUM(C45:C48)</f>
        <v>0</v>
      </c>
      <c r="D49" s="157">
        <f t="shared" ref="D49:Q49" si="1">SUM(D45:D48)</f>
        <v>17648167</v>
      </c>
      <c r="E49" s="157">
        <f t="shared" si="1"/>
        <v>1510910</v>
      </c>
      <c r="F49" s="157">
        <f t="shared" si="1"/>
        <v>16137257</v>
      </c>
      <c r="G49" s="157">
        <f t="shared" si="1"/>
        <v>6112520</v>
      </c>
      <c r="H49" s="157">
        <f t="shared" si="1"/>
        <v>0</v>
      </c>
      <c r="I49" s="157">
        <f t="shared" si="1"/>
        <v>5586572</v>
      </c>
      <c r="J49" s="157">
        <f t="shared" si="1"/>
        <v>0</v>
      </c>
      <c r="K49" s="157">
        <f t="shared" si="1"/>
        <v>16663205</v>
      </c>
      <c r="L49" s="157">
        <f t="shared" si="1"/>
        <v>10846241</v>
      </c>
      <c r="M49" s="157">
        <f t="shared" si="1"/>
        <v>3869637</v>
      </c>
      <c r="N49" s="157">
        <f t="shared" si="1"/>
        <v>2345228</v>
      </c>
      <c r="O49" s="157">
        <f t="shared" si="1"/>
        <v>-397902</v>
      </c>
      <c r="P49" s="157">
        <f t="shared" si="1"/>
        <v>3157843</v>
      </c>
      <c r="Q49" s="157">
        <f t="shared" si="1"/>
        <v>2759941</v>
      </c>
      <c r="R49" s="170"/>
    </row>
    <row r="50" spans="2:18" ht="21" customHeight="1" x14ac:dyDescent="0.25">
      <c r="B50" s="262" t="s">
        <v>50</v>
      </c>
      <c r="C50" s="262"/>
      <c r="D50" s="262"/>
      <c r="E50" s="262"/>
      <c r="F50" s="262"/>
      <c r="G50" s="262"/>
      <c r="H50" s="262"/>
      <c r="I50" s="262"/>
      <c r="J50" s="262"/>
      <c r="K50" s="262"/>
      <c r="L50" s="262"/>
      <c r="M50" s="262"/>
      <c r="N50" s="262"/>
      <c r="O50" s="262"/>
      <c r="P50" s="262"/>
      <c r="Q50" s="262"/>
      <c r="R50" s="170"/>
    </row>
    <row r="51" spans="2:18" ht="21" customHeight="1" x14ac:dyDescent="0.25">
      <c r="B51" s="172"/>
      <c r="C51" s="192"/>
      <c r="D51" s="172"/>
      <c r="E51" s="192"/>
      <c r="F51" s="172"/>
      <c r="G51" s="172"/>
      <c r="H51" s="172"/>
      <c r="I51" s="172"/>
      <c r="J51" s="172"/>
      <c r="K51" s="172"/>
      <c r="L51" s="172"/>
      <c r="M51" s="172"/>
      <c r="N51" s="172"/>
      <c r="O51" s="172"/>
      <c r="P51" s="172"/>
      <c r="Q51" s="192"/>
      <c r="R51" s="172"/>
    </row>
  </sheetData>
  <sheetProtection algorithmName="SHA-512" hashValue="28rLvgnzQCnyARUkFa9j8Vvr1iV4PGkhv0fHBLW+f8EHnneko/HBK1wxYULzI5rvdaR4aVe1bE7906zjLL0NCA==" saltValue="mupIbs0mIMogYHXf/Z48PA==" spinCount="100000" sheet="1" objects="1" scenarios="1"/>
  <mergeCells count="4">
    <mergeCell ref="B3:Q3"/>
    <mergeCell ref="B5:Q5"/>
    <mergeCell ref="B44:Q44"/>
    <mergeCell ref="B50:Q50"/>
  </mergeCells>
  <pageMargins left="0.7" right="0.7" top="0.75" bottom="0.75" header="0.3" footer="0.3"/>
  <pageSetup paperSize="9" scale="3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1">
    <tabColor rgb="FF92D050"/>
    <pageSetUpPr fitToPage="1"/>
  </sheetPr>
  <dimension ref="A1:L39"/>
  <sheetViews>
    <sheetView showGridLines="0" zoomScale="77" zoomScaleNormal="77" workbookViewId="0">
      <selection activeCell="H65" sqref="H65"/>
    </sheetView>
  </sheetViews>
  <sheetFormatPr defaultColWidth="21.28515625" defaultRowHeight="15" x14ac:dyDescent="0.25"/>
  <cols>
    <col min="1" max="1" width="11.140625" style="6" customWidth="1"/>
    <col min="2" max="2" width="39.140625" style="6" bestFit="1" customWidth="1"/>
    <col min="3" max="11" width="26.28515625" style="6" customWidth="1"/>
    <col min="12" max="16384" width="21.28515625" style="6"/>
  </cols>
  <sheetData>
    <row r="1" spans="1:12" ht="22.5" customHeight="1" x14ac:dyDescent="0.25"/>
    <row r="2" spans="1:12" x14ac:dyDescent="0.25">
      <c r="A2" s="83"/>
    </row>
    <row r="3" spans="1:12" ht="22.5" customHeight="1" x14ac:dyDescent="0.25">
      <c r="B3" s="264" t="s">
        <v>277</v>
      </c>
      <c r="C3" s="265"/>
      <c r="D3" s="265"/>
      <c r="E3" s="265"/>
      <c r="F3" s="265"/>
      <c r="G3" s="265"/>
      <c r="H3" s="265"/>
      <c r="I3" s="265"/>
      <c r="J3" s="265"/>
      <c r="K3" s="265"/>
      <c r="L3" s="266"/>
    </row>
    <row r="4" spans="1:12" ht="51.75" customHeight="1" x14ac:dyDescent="0.25">
      <c r="B4" s="84" t="s">
        <v>0</v>
      </c>
      <c r="C4" s="85" t="s">
        <v>88</v>
      </c>
      <c r="D4" s="85" t="s">
        <v>144</v>
      </c>
      <c r="E4" s="85" t="s">
        <v>154</v>
      </c>
      <c r="F4" s="85" t="s">
        <v>89</v>
      </c>
      <c r="G4" s="85" t="s">
        <v>53</v>
      </c>
      <c r="H4" s="86" t="s">
        <v>47</v>
      </c>
      <c r="I4" s="85" t="s">
        <v>90</v>
      </c>
      <c r="J4" s="86" t="s">
        <v>65</v>
      </c>
      <c r="K4" s="85" t="s">
        <v>54</v>
      </c>
      <c r="L4" s="131" t="s">
        <v>126</v>
      </c>
    </row>
    <row r="5" spans="1:12" ht="30" customHeight="1" x14ac:dyDescent="0.25">
      <c r="B5" s="87" t="s">
        <v>91</v>
      </c>
      <c r="C5" s="81">
        <v>700000</v>
      </c>
      <c r="D5" s="81">
        <v>699000</v>
      </c>
      <c r="E5" s="81">
        <v>180000</v>
      </c>
      <c r="F5" s="81">
        <v>150000</v>
      </c>
      <c r="G5" s="81">
        <v>800000</v>
      </c>
      <c r="H5" s="81">
        <v>300000</v>
      </c>
      <c r="I5" s="81">
        <v>150000</v>
      </c>
      <c r="J5" s="81">
        <v>500000</v>
      </c>
      <c r="K5" s="81">
        <v>150000</v>
      </c>
      <c r="L5" s="97">
        <v>200000</v>
      </c>
    </row>
    <row r="6" spans="1:12" ht="30" customHeight="1" x14ac:dyDescent="0.25">
      <c r="B6" s="87" t="s">
        <v>92</v>
      </c>
      <c r="C6" s="81">
        <v>0</v>
      </c>
      <c r="D6" s="81">
        <v>0</v>
      </c>
      <c r="E6" s="81">
        <v>0</v>
      </c>
      <c r="F6" s="81">
        <v>0</v>
      </c>
      <c r="G6" s="81">
        <v>0</v>
      </c>
      <c r="H6" s="81">
        <v>0</v>
      </c>
      <c r="I6" s="81">
        <v>0</v>
      </c>
      <c r="J6" s="81">
        <v>0</v>
      </c>
      <c r="K6" s="81">
        <v>0</v>
      </c>
      <c r="L6" s="97">
        <v>0</v>
      </c>
    </row>
    <row r="7" spans="1:12" ht="30" customHeight="1" x14ac:dyDescent="0.25">
      <c r="B7" s="87" t="s">
        <v>93</v>
      </c>
      <c r="C7" s="81">
        <v>8219</v>
      </c>
      <c r="D7" s="81">
        <v>0</v>
      </c>
      <c r="E7" s="81">
        <v>0</v>
      </c>
      <c r="F7" s="81">
        <v>778</v>
      </c>
      <c r="G7" s="81">
        <v>0</v>
      </c>
      <c r="H7" s="81">
        <v>-58</v>
      </c>
      <c r="I7" s="81">
        <v>0</v>
      </c>
      <c r="J7" s="81">
        <v>628228</v>
      </c>
      <c r="K7" s="81">
        <v>0</v>
      </c>
      <c r="L7" s="97">
        <v>0</v>
      </c>
    </row>
    <row r="8" spans="1:12" ht="30" customHeight="1" x14ac:dyDescent="0.25">
      <c r="B8" s="87" t="s">
        <v>94</v>
      </c>
      <c r="C8" s="81">
        <v>-58754</v>
      </c>
      <c r="D8" s="81">
        <v>-569599</v>
      </c>
      <c r="E8" s="81">
        <v>0</v>
      </c>
      <c r="F8" s="81">
        <v>35048</v>
      </c>
      <c r="G8" s="81">
        <v>1373055</v>
      </c>
      <c r="H8" s="81">
        <v>21057</v>
      </c>
      <c r="I8" s="81">
        <v>152205</v>
      </c>
      <c r="J8" s="81">
        <v>0</v>
      </c>
      <c r="K8" s="81">
        <v>207754</v>
      </c>
      <c r="L8" s="97">
        <v>723252</v>
      </c>
    </row>
    <row r="9" spans="1:12" ht="30" customHeight="1" x14ac:dyDescent="0.25">
      <c r="B9" s="87" t="s">
        <v>95</v>
      </c>
      <c r="C9" s="81">
        <v>-16388</v>
      </c>
      <c r="D9" s="81">
        <v>408387</v>
      </c>
      <c r="E9" s="81">
        <v>0</v>
      </c>
      <c r="F9" s="81">
        <v>0</v>
      </c>
      <c r="G9" s="81">
        <v>11689</v>
      </c>
      <c r="H9" s="81">
        <v>0</v>
      </c>
      <c r="I9" s="81">
        <v>-101942</v>
      </c>
      <c r="J9" s="81">
        <v>0</v>
      </c>
      <c r="K9" s="81">
        <v>0</v>
      </c>
      <c r="L9" s="97">
        <v>15198</v>
      </c>
    </row>
    <row r="10" spans="1:12" ht="30" customHeight="1" x14ac:dyDescent="0.25">
      <c r="B10" s="87" t="s">
        <v>96</v>
      </c>
      <c r="C10" s="81">
        <v>0</v>
      </c>
      <c r="D10" s="81">
        <v>0</v>
      </c>
      <c r="E10" s="81">
        <v>7955891</v>
      </c>
      <c r="F10" s="81">
        <v>195823</v>
      </c>
      <c r="G10" s="81">
        <v>-61949</v>
      </c>
      <c r="H10" s="81">
        <v>157961</v>
      </c>
      <c r="I10" s="81">
        <v>0</v>
      </c>
      <c r="J10" s="81">
        <v>0</v>
      </c>
      <c r="K10" s="81">
        <v>0</v>
      </c>
      <c r="L10" s="97">
        <v>0</v>
      </c>
    </row>
    <row r="11" spans="1:12" ht="30" customHeight="1" x14ac:dyDescent="0.25">
      <c r="B11" s="88" t="s">
        <v>97</v>
      </c>
      <c r="C11" s="89">
        <v>633076</v>
      </c>
      <c r="D11" s="89">
        <v>537789</v>
      </c>
      <c r="E11" s="89">
        <v>8135891</v>
      </c>
      <c r="F11" s="89">
        <v>381649</v>
      </c>
      <c r="G11" s="89">
        <v>2122795</v>
      </c>
      <c r="H11" s="89">
        <v>478959</v>
      </c>
      <c r="I11" s="89">
        <v>200263</v>
      </c>
      <c r="J11" s="89">
        <v>1128228</v>
      </c>
      <c r="K11" s="89">
        <v>357754</v>
      </c>
      <c r="L11" s="99">
        <v>938451</v>
      </c>
    </row>
    <row r="12" spans="1:12" ht="30" customHeight="1" x14ac:dyDescent="0.25">
      <c r="B12" s="87" t="s">
        <v>98</v>
      </c>
      <c r="C12" s="81">
        <v>182459</v>
      </c>
      <c r="D12" s="81">
        <v>0</v>
      </c>
      <c r="E12" s="81">
        <v>765587</v>
      </c>
      <c r="F12" s="81">
        <v>5440</v>
      </c>
      <c r="G12" s="81">
        <v>431009</v>
      </c>
      <c r="H12" s="81">
        <v>103064</v>
      </c>
      <c r="I12" s="81">
        <v>34849</v>
      </c>
      <c r="J12" s="81">
        <v>498380</v>
      </c>
      <c r="K12" s="81">
        <v>12977</v>
      </c>
      <c r="L12" s="97">
        <v>4175</v>
      </c>
    </row>
    <row r="13" spans="1:12" ht="30" customHeight="1" x14ac:dyDescent="0.25">
      <c r="B13" s="90" t="s">
        <v>99</v>
      </c>
      <c r="C13" s="81">
        <v>4403412</v>
      </c>
      <c r="D13" s="81">
        <v>1988092</v>
      </c>
      <c r="E13" s="81">
        <v>58075372</v>
      </c>
      <c r="F13" s="81">
        <v>418860</v>
      </c>
      <c r="G13" s="81">
        <v>8234476</v>
      </c>
      <c r="H13" s="81">
        <v>0</v>
      </c>
      <c r="I13" s="81">
        <v>566837</v>
      </c>
      <c r="J13" s="81">
        <v>81573</v>
      </c>
      <c r="K13" s="81">
        <v>12004</v>
      </c>
      <c r="L13" s="97">
        <v>6770440</v>
      </c>
    </row>
    <row r="14" spans="1:12" ht="30" customHeight="1" x14ac:dyDescent="0.25">
      <c r="B14" s="90" t="s">
        <v>100</v>
      </c>
      <c r="C14" s="81">
        <v>0</v>
      </c>
      <c r="D14" s="81">
        <v>400000</v>
      </c>
      <c r="E14" s="81">
        <v>3409667</v>
      </c>
      <c r="F14" s="81">
        <v>0</v>
      </c>
      <c r="G14" s="81">
        <v>473809</v>
      </c>
      <c r="H14" s="81">
        <v>36518</v>
      </c>
      <c r="I14" s="81">
        <v>0</v>
      </c>
      <c r="J14" s="81">
        <v>270857</v>
      </c>
      <c r="K14" s="81">
        <v>89853</v>
      </c>
      <c r="L14" s="97">
        <v>20976</v>
      </c>
    </row>
    <row r="15" spans="1:12" ht="30" customHeight="1" x14ac:dyDescent="0.25">
      <c r="B15" s="90" t="s">
        <v>101</v>
      </c>
      <c r="C15" s="81">
        <v>150586</v>
      </c>
      <c r="D15" s="81">
        <v>447043</v>
      </c>
      <c r="E15" s="81">
        <v>1318940</v>
      </c>
      <c r="F15" s="81">
        <v>39080</v>
      </c>
      <c r="G15" s="81">
        <v>534900</v>
      </c>
      <c r="H15" s="81">
        <v>89349</v>
      </c>
      <c r="I15" s="81">
        <v>100383</v>
      </c>
      <c r="J15" s="81">
        <v>85240</v>
      </c>
      <c r="K15" s="81">
        <v>15262</v>
      </c>
      <c r="L15" s="97">
        <v>35541</v>
      </c>
    </row>
    <row r="16" spans="1:12" ht="30" customHeight="1" thickBot="1" x14ac:dyDescent="0.3">
      <c r="B16" s="91" t="s">
        <v>102</v>
      </c>
      <c r="C16" s="92">
        <v>5369533</v>
      </c>
      <c r="D16" s="92">
        <v>3372924</v>
      </c>
      <c r="E16" s="92">
        <v>71705458</v>
      </c>
      <c r="F16" s="92">
        <v>845030</v>
      </c>
      <c r="G16" s="92">
        <v>11796990</v>
      </c>
      <c r="H16" s="92">
        <v>707890</v>
      </c>
      <c r="I16" s="92">
        <v>902332</v>
      </c>
      <c r="J16" s="92">
        <v>2064279</v>
      </c>
      <c r="K16" s="92">
        <v>487850</v>
      </c>
      <c r="L16" s="102">
        <v>7769583</v>
      </c>
    </row>
    <row r="17" spans="2:12" ht="30" customHeight="1" thickTop="1" x14ac:dyDescent="0.25">
      <c r="B17" s="93" t="s">
        <v>103</v>
      </c>
      <c r="C17" s="80">
        <v>0</v>
      </c>
      <c r="D17" s="80">
        <v>0</v>
      </c>
      <c r="E17" s="80">
        <v>120463</v>
      </c>
      <c r="F17" s="80">
        <v>0</v>
      </c>
      <c r="G17" s="80">
        <v>0</v>
      </c>
      <c r="H17" s="80">
        <v>0</v>
      </c>
      <c r="I17" s="80">
        <v>0</v>
      </c>
      <c r="J17" s="80">
        <v>0</v>
      </c>
      <c r="K17" s="80">
        <v>0</v>
      </c>
      <c r="L17" s="104">
        <v>0</v>
      </c>
    </row>
    <row r="18" spans="2:12" ht="30" customHeight="1" x14ac:dyDescent="0.25">
      <c r="B18" s="90" t="s">
        <v>104</v>
      </c>
      <c r="C18" s="81">
        <v>145000</v>
      </c>
      <c r="D18" s="81">
        <v>0</v>
      </c>
      <c r="E18" s="81">
        <v>6367632</v>
      </c>
      <c r="F18" s="81">
        <v>534000</v>
      </c>
      <c r="G18" s="81">
        <v>2181875</v>
      </c>
      <c r="H18" s="81">
        <v>0</v>
      </c>
      <c r="I18" s="81">
        <v>370000</v>
      </c>
      <c r="J18" s="81">
        <v>0</v>
      </c>
      <c r="K18" s="81">
        <v>82000</v>
      </c>
      <c r="L18" s="97">
        <v>1323040</v>
      </c>
    </row>
    <row r="19" spans="2:12" ht="30" customHeight="1" x14ac:dyDescent="0.25">
      <c r="B19" s="90" t="s">
        <v>105</v>
      </c>
      <c r="C19" s="81">
        <v>16907</v>
      </c>
      <c r="D19" s="81">
        <v>40221</v>
      </c>
      <c r="E19" s="81">
        <v>232000</v>
      </c>
      <c r="F19" s="81">
        <v>9629</v>
      </c>
      <c r="G19" s="81">
        <v>106916</v>
      </c>
      <c r="H19" s="81">
        <v>0</v>
      </c>
      <c r="I19" s="81">
        <v>616</v>
      </c>
      <c r="J19" s="81">
        <v>0</v>
      </c>
      <c r="K19" s="81">
        <v>2</v>
      </c>
      <c r="L19" s="97">
        <v>6011</v>
      </c>
    </row>
    <row r="20" spans="2:12" ht="30" customHeight="1" x14ac:dyDescent="0.25">
      <c r="B20" s="90" t="s">
        <v>106</v>
      </c>
      <c r="C20" s="81">
        <v>3316403</v>
      </c>
      <c r="D20" s="81">
        <v>2021385</v>
      </c>
      <c r="E20" s="81">
        <v>33637859</v>
      </c>
      <c r="F20" s="81">
        <v>165600</v>
      </c>
      <c r="G20" s="81">
        <v>5140758</v>
      </c>
      <c r="H20" s="81">
        <v>441304</v>
      </c>
      <c r="I20" s="81">
        <v>152388</v>
      </c>
      <c r="J20" s="81">
        <v>1184963</v>
      </c>
      <c r="K20" s="81">
        <v>294842</v>
      </c>
      <c r="L20" s="97">
        <v>5957572</v>
      </c>
    </row>
    <row r="21" spans="2:12" ht="30" customHeight="1" x14ac:dyDescent="0.25">
      <c r="B21" s="90" t="s">
        <v>107</v>
      </c>
      <c r="C21" s="81">
        <v>43557</v>
      </c>
      <c r="D21" s="81">
        <v>0</v>
      </c>
      <c r="E21" s="81">
        <v>0</v>
      </c>
      <c r="F21" s="81">
        <v>0</v>
      </c>
      <c r="G21" s="81">
        <v>517442</v>
      </c>
      <c r="H21" s="81">
        <v>0</v>
      </c>
      <c r="I21" s="81">
        <v>0</v>
      </c>
      <c r="J21" s="81">
        <v>0</v>
      </c>
      <c r="K21" s="81">
        <v>0</v>
      </c>
      <c r="L21" s="97">
        <v>0</v>
      </c>
    </row>
    <row r="22" spans="2:12" ht="30" customHeight="1" x14ac:dyDescent="0.25">
      <c r="B22" s="90" t="s">
        <v>108</v>
      </c>
      <c r="C22" s="81">
        <v>0</v>
      </c>
      <c r="D22" s="81">
        <v>0</v>
      </c>
      <c r="E22" s="81">
        <v>2778572</v>
      </c>
      <c r="F22" s="81">
        <v>0</v>
      </c>
      <c r="G22" s="81">
        <v>0</v>
      </c>
      <c r="H22" s="81">
        <v>0</v>
      </c>
      <c r="I22" s="81">
        <v>0</v>
      </c>
      <c r="J22" s="81">
        <v>0</v>
      </c>
      <c r="K22" s="81">
        <v>0</v>
      </c>
      <c r="L22" s="97">
        <v>0</v>
      </c>
    </row>
    <row r="23" spans="2:12" ht="30" customHeight="1" x14ac:dyDescent="0.25">
      <c r="B23" s="90" t="s">
        <v>109</v>
      </c>
      <c r="C23" s="81">
        <v>70514</v>
      </c>
      <c r="D23" s="81">
        <v>0</v>
      </c>
      <c r="E23" s="81">
        <v>541566</v>
      </c>
      <c r="F23" s="81">
        <v>0</v>
      </c>
      <c r="G23" s="81">
        <v>300363</v>
      </c>
      <c r="H23" s="81">
        <v>5852</v>
      </c>
      <c r="I23" s="81">
        <v>0</v>
      </c>
      <c r="J23" s="81">
        <v>86393</v>
      </c>
      <c r="K23" s="81">
        <v>0</v>
      </c>
      <c r="L23" s="97">
        <v>158724</v>
      </c>
    </row>
    <row r="24" spans="2:12" ht="30" customHeight="1" x14ac:dyDescent="0.25">
      <c r="B24" s="90" t="s">
        <v>110</v>
      </c>
      <c r="C24" s="81">
        <v>114986</v>
      </c>
      <c r="D24" s="81">
        <v>0</v>
      </c>
      <c r="E24" s="81">
        <v>0</v>
      </c>
      <c r="F24" s="81">
        <v>0</v>
      </c>
      <c r="G24" s="81">
        <v>11985</v>
      </c>
      <c r="H24" s="81">
        <v>0</v>
      </c>
      <c r="I24" s="81">
        <v>0</v>
      </c>
      <c r="J24" s="81">
        <v>0</v>
      </c>
      <c r="K24" s="81">
        <v>0</v>
      </c>
      <c r="L24" s="97">
        <v>0</v>
      </c>
    </row>
    <row r="25" spans="2:12" ht="30" customHeight="1" x14ac:dyDescent="0.25">
      <c r="B25" s="90" t="s">
        <v>111</v>
      </c>
      <c r="C25" s="81">
        <v>0</v>
      </c>
      <c r="D25" s="81">
        <v>0</v>
      </c>
      <c r="E25" s="81">
        <v>0</v>
      </c>
      <c r="F25" s="81">
        <v>0</v>
      </c>
      <c r="G25" s="81">
        <v>0</v>
      </c>
      <c r="H25" s="81">
        <v>0</v>
      </c>
      <c r="I25" s="81">
        <v>0</v>
      </c>
      <c r="J25" s="81">
        <v>0</v>
      </c>
      <c r="K25" s="81">
        <v>0</v>
      </c>
      <c r="L25" s="97">
        <v>0</v>
      </c>
    </row>
    <row r="26" spans="2:12" ht="30" customHeight="1" x14ac:dyDescent="0.25">
      <c r="B26" s="90" t="s">
        <v>112</v>
      </c>
      <c r="C26" s="81">
        <v>222197</v>
      </c>
      <c r="D26" s="81">
        <v>0</v>
      </c>
      <c r="E26" s="81">
        <v>7707686</v>
      </c>
      <c r="F26" s="81">
        <v>2</v>
      </c>
      <c r="G26" s="81">
        <v>788038</v>
      </c>
      <c r="H26" s="81">
        <v>0</v>
      </c>
      <c r="I26" s="81">
        <v>0</v>
      </c>
      <c r="J26" s="81">
        <v>14049</v>
      </c>
      <c r="K26" s="81">
        <v>0</v>
      </c>
      <c r="L26" s="97">
        <v>161740</v>
      </c>
    </row>
    <row r="27" spans="2:12" ht="30" customHeight="1" x14ac:dyDescent="0.25">
      <c r="B27" s="90" t="s">
        <v>113</v>
      </c>
      <c r="C27" s="81">
        <v>9474</v>
      </c>
      <c r="D27" s="81">
        <v>0</v>
      </c>
      <c r="E27" s="81">
        <v>102871</v>
      </c>
      <c r="F27" s="81">
        <v>0</v>
      </c>
      <c r="G27" s="81">
        <v>18584</v>
      </c>
      <c r="H27" s="81">
        <v>0</v>
      </c>
      <c r="I27" s="81">
        <v>978</v>
      </c>
      <c r="J27" s="81">
        <v>0</v>
      </c>
      <c r="K27" s="81">
        <v>0</v>
      </c>
      <c r="L27" s="97">
        <v>0</v>
      </c>
    </row>
    <row r="28" spans="2:12" ht="30" customHeight="1" x14ac:dyDescent="0.25">
      <c r="B28" s="90" t="s">
        <v>114</v>
      </c>
      <c r="C28" s="81">
        <v>0</v>
      </c>
      <c r="D28" s="81">
        <v>0</v>
      </c>
      <c r="E28" s="81">
        <v>0</v>
      </c>
      <c r="F28" s="81">
        <v>0</v>
      </c>
      <c r="G28" s="81">
        <v>0</v>
      </c>
      <c r="H28" s="81">
        <v>0</v>
      </c>
      <c r="I28" s="81">
        <v>0</v>
      </c>
      <c r="J28" s="81">
        <v>0</v>
      </c>
      <c r="K28" s="81">
        <v>0</v>
      </c>
      <c r="L28" s="97">
        <v>0</v>
      </c>
    </row>
    <row r="29" spans="2:12" ht="30" customHeight="1" x14ac:dyDescent="0.25">
      <c r="B29" s="90" t="s">
        <v>115</v>
      </c>
      <c r="C29" s="81">
        <v>0</v>
      </c>
      <c r="D29" s="81">
        <v>0</v>
      </c>
      <c r="E29" s="81">
        <v>0</v>
      </c>
      <c r="F29" s="81">
        <v>0</v>
      </c>
      <c r="G29" s="81">
        <v>0</v>
      </c>
      <c r="H29" s="81">
        <v>0</v>
      </c>
      <c r="I29" s="81">
        <v>0</v>
      </c>
      <c r="J29" s="81">
        <v>0</v>
      </c>
      <c r="K29" s="81">
        <v>0</v>
      </c>
      <c r="L29" s="97">
        <v>0</v>
      </c>
    </row>
    <row r="30" spans="2:12" ht="30" customHeight="1" x14ac:dyDescent="0.25">
      <c r="B30" s="90" t="s">
        <v>116</v>
      </c>
      <c r="C30" s="81">
        <v>32402</v>
      </c>
      <c r="D30" s="81">
        <v>0</v>
      </c>
      <c r="E30" s="81">
        <v>1657031</v>
      </c>
      <c r="F30" s="81">
        <v>0</v>
      </c>
      <c r="G30" s="81">
        <v>358539</v>
      </c>
      <c r="H30" s="81">
        <v>1007</v>
      </c>
      <c r="I30" s="81">
        <v>60253</v>
      </c>
      <c r="J30" s="81">
        <v>0</v>
      </c>
      <c r="K30" s="81">
        <v>0</v>
      </c>
      <c r="L30" s="97">
        <v>4242</v>
      </c>
    </row>
    <row r="31" spans="2:12" ht="30" customHeight="1" x14ac:dyDescent="0.25">
      <c r="B31" s="90" t="s">
        <v>117</v>
      </c>
      <c r="C31" s="81">
        <v>0</v>
      </c>
      <c r="D31" s="81">
        <v>0</v>
      </c>
      <c r="E31" s="81">
        <v>1209394</v>
      </c>
      <c r="F31" s="81">
        <v>0</v>
      </c>
      <c r="G31" s="81">
        <v>90499</v>
      </c>
      <c r="H31" s="81">
        <v>0</v>
      </c>
      <c r="I31" s="81">
        <v>0</v>
      </c>
      <c r="J31" s="81">
        <v>0</v>
      </c>
      <c r="K31" s="81">
        <v>0</v>
      </c>
      <c r="L31" s="97">
        <v>0</v>
      </c>
    </row>
    <row r="32" spans="2:12" ht="30" customHeight="1" x14ac:dyDescent="0.25">
      <c r="B32" s="90" t="s">
        <v>118</v>
      </c>
      <c r="C32" s="81">
        <v>1012739</v>
      </c>
      <c r="D32" s="81">
        <v>267031</v>
      </c>
      <c r="E32" s="81">
        <v>903880</v>
      </c>
      <c r="F32" s="81">
        <v>33000</v>
      </c>
      <c r="G32" s="81">
        <v>958107</v>
      </c>
      <c r="H32" s="81">
        <v>60098</v>
      </c>
      <c r="I32" s="81">
        <v>307020</v>
      </c>
      <c r="J32" s="81">
        <v>253771</v>
      </c>
      <c r="K32" s="81">
        <v>62384</v>
      </c>
      <c r="L32" s="97">
        <v>67236</v>
      </c>
    </row>
    <row r="33" spans="2:12" ht="30" customHeight="1" x14ac:dyDescent="0.25">
      <c r="B33" s="90" t="s">
        <v>119</v>
      </c>
      <c r="C33" s="81">
        <v>65184</v>
      </c>
      <c r="D33" s="81">
        <v>50636</v>
      </c>
      <c r="E33" s="81">
        <v>751947</v>
      </c>
      <c r="F33" s="81">
        <v>40178</v>
      </c>
      <c r="G33" s="81">
        <v>89386</v>
      </c>
      <c r="H33" s="81">
        <v>7656</v>
      </c>
      <c r="I33" s="81">
        <v>3182</v>
      </c>
      <c r="J33" s="81">
        <v>30939</v>
      </c>
      <c r="K33" s="81">
        <v>24012</v>
      </c>
      <c r="L33" s="97">
        <v>16492</v>
      </c>
    </row>
    <row r="34" spans="2:12" ht="30" customHeight="1" x14ac:dyDescent="0.25">
      <c r="B34" s="90" t="s">
        <v>120</v>
      </c>
      <c r="C34" s="81">
        <v>224708</v>
      </c>
      <c r="D34" s="81">
        <v>348128</v>
      </c>
      <c r="E34" s="81">
        <v>633403</v>
      </c>
      <c r="F34" s="81">
        <v>2224</v>
      </c>
      <c r="G34" s="81">
        <v>720737</v>
      </c>
      <c r="H34" s="81">
        <v>136655</v>
      </c>
      <c r="I34" s="81">
        <v>0</v>
      </c>
      <c r="J34" s="81">
        <v>342147</v>
      </c>
      <c r="K34" s="81">
        <v>24611</v>
      </c>
      <c r="L34" s="97">
        <v>3875</v>
      </c>
    </row>
    <row r="35" spans="2:12" ht="30" customHeight="1" x14ac:dyDescent="0.25">
      <c r="B35" s="90" t="s">
        <v>121</v>
      </c>
      <c r="C35" s="81">
        <v>50999</v>
      </c>
      <c r="D35" s="81">
        <v>5453</v>
      </c>
      <c r="E35" s="81">
        <v>844794</v>
      </c>
      <c r="F35" s="81">
        <v>0</v>
      </c>
      <c r="G35" s="81">
        <v>348989</v>
      </c>
      <c r="H35" s="81">
        <v>0</v>
      </c>
      <c r="I35" s="81">
        <v>7317</v>
      </c>
      <c r="J35" s="81">
        <v>19486</v>
      </c>
      <c r="K35" s="81">
        <v>0</v>
      </c>
      <c r="L35" s="97">
        <v>0</v>
      </c>
    </row>
    <row r="36" spans="2:12" ht="30" customHeight="1" x14ac:dyDescent="0.25">
      <c r="B36" s="90" t="s">
        <v>122</v>
      </c>
      <c r="C36" s="81">
        <v>39279</v>
      </c>
      <c r="D36" s="81">
        <v>640071</v>
      </c>
      <c r="E36" s="81">
        <v>13185371</v>
      </c>
      <c r="F36" s="81">
        <v>60396</v>
      </c>
      <c r="G36" s="81">
        <v>160015</v>
      </c>
      <c r="H36" s="81">
        <v>55317</v>
      </c>
      <c r="I36" s="81">
        <v>0</v>
      </c>
      <c r="J36" s="81">
        <v>8372</v>
      </c>
      <c r="K36" s="81">
        <v>0</v>
      </c>
      <c r="L36" s="97">
        <v>60629</v>
      </c>
    </row>
    <row r="37" spans="2:12" ht="30" customHeight="1" x14ac:dyDescent="0.25">
      <c r="B37" s="90" t="s">
        <v>123</v>
      </c>
      <c r="C37" s="81">
        <v>5184</v>
      </c>
      <c r="D37" s="81">
        <v>0</v>
      </c>
      <c r="E37" s="81">
        <v>1030989</v>
      </c>
      <c r="F37" s="81">
        <v>0</v>
      </c>
      <c r="G37" s="81">
        <v>4756</v>
      </c>
      <c r="H37" s="81">
        <v>0</v>
      </c>
      <c r="I37" s="81">
        <v>578</v>
      </c>
      <c r="J37" s="81">
        <v>124158</v>
      </c>
      <c r="K37" s="81">
        <v>0</v>
      </c>
      <c r="L37" s="97">
        <v>10021</v>
      </c>
    </row>
    <row r="38" spans="2:12" ht="30" customHeight="1" thickBot="1" x14ac:dyDescent="0.3">
      <c r="B38" s="91" t="s">
        <v>124</v>
      </c>
      <c r="C38" s="92">
        <v>5369533</v>
      </c>
      <c r="D38" s="92">
        <v>3372924</v>
      </c>
      <c r="E38" s="92">
        <v>71705458</v>
      </c>
      <c r="F38" s="92">
        <v>845030</v>
      </c>
      <c r="G38" s="92">
        <v>11796990</v>
      </c>
      <c r="H38" s="92">
        <v>707890</v>
      </c>
      <c r="I38" s="92">
        <v>902332</v>
      </c>
      <c r="J38" s="92">
        <v>2064279</v>
      </c>
      <c r="K38" s="92">
        <v>487850</v>
      </c>
      <c r="L38" s="102">
        <v>7769583</v>
      </c>
    </row>
    <row r="39" spans="2:12" ht="15.75" thickTop="1" x14ac:dyDescent="0.25">
      <c r="B39" s="232" t="s">
        <v>50</v>
      </c>
      <c r="C39" s="232"/>
      <c r="D39" s="232"/>
      <c r="E39" s="232"/>
      <c r="F39" s="232"/>
      <c r="G39" s="232"/>
      <c r="H39" s="232"/>
      <c r="I39" s="263" t="s">
        <v>134</v>
      </c>
      <c r="J39" s="263"/>
      <c r="K39" s="263"/>
    </row>
  </sheetData>
  <sheetProtection algorithmName="SHA-512" hashValue="7wjB4+xfUXLEaHoj7g1eVbXD6uFASX+w/vpYboK3FuTwQBHyZXn75kXH5AztDPYAQStxvrXIUNNUwJjgmZNSxQ==" saltValue="eOX+yYofmgRTr6/yLPytcQ==" spinCount="100000" sheet="1" objects="1" scenarios="1"/>
  <mergeCells count="3">
    <mergeCell ref="B39:H39"/>
    <mergeCell ref="I39:K39"/>
    <mergeCell ref="B3:L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4"/>
  <sheetViews>
    <sheetView showGridLines="0" topLeftCell="B1" zoomScale="80" zoomScaleNormal="80" workbookViewId="0">
      <selection activeCell="B5" sqref="B5:C5"/>
    </sheetView>
  </sheetViews>
  <sheetFormatPr defaultColWidth="9.140625" defaultRowHeight="21.75" customHeight="1" x14ac:dyDescent="0.25"/>
  <cols>
    <col min="1" max="1" width="11.5703125" style="6" customWidth="1"/>
    <col min="2" max="2" width="38" style="6" customWidth="1"/>
    <col min="3" max="3" width="175.28515625" style="6" customWidth="1"/>
    <col min="4" max="4" width="20.140625" style="6" customWidth="1"/>
    <col min="5" max="16384" width="9.140625" style="6"/>
  </cols>
  <sheetData>
    <row r="1" spans="1:3" ht="21.75" customHeight="1" thickBot="1" x14ac:dyDescent="0.3"/>
    <row r="2" spans="1:3" ht="21.75" customHeight="1" thickTop="1" x14ac:dyDescent="0.25">
      <c r="A2" s="120"/>
      <c r="B2" s="121"/>
      <c r="C2" s="122"/>
    </row>
    <row r="3" spans="1:3" ht="21.75" customHeight="1" x14ac:dyDescent="0.25">
      <c r="A3" s="120"/>
      <c r="B3" s="209" t="s">
        <v>149</v>
      </c>
      <c r="C3" s="210"/>
    </row>
    <row r="4" spans="1:3" ht="21.75" customHeight="1" x14ac:dyDescent="0.25">
      <c r="A4" s="120"/>
      <c r="B4" s="209"/>
      <c r="C4" s="210"/>
    </row>
    <row r="5" spans="1:3" ht="26.25" customHeight="1" x14ac:dyDescent="0.25">
      <c r="A5" s="120"/>
      <c r="B5" s="211" t="s">
        <v>312</v>
      </c>
      <c r="C5" s="212"/>
    </row>
    <row r="6" spans="1:3" ht="21.75" customHeight="1" thickBot="1" x14ac:dyDescent="0.35">
      <c r="A6" s="120"/>
      <c r="B6" s="207" t="s">
        <v>146</v>
      </c>
      <c r="C6" s="208"/>
    </row>
    <row r="7" spans="1:3" s="10" customFormat="1" ht="21.75" customHeight="1" thickTop="1" thickBot="1" x14ac:dyDescent="0.3">
      <c r="A7" s="120"/>
      <c r="B7" s="45" t="s">
        <v>147</v>
      </c>
      <c r="C7" s="46" t="s">
        <v>148</v>
      </c>
    </row>
    <row r="8" spans="1:3" ht="29.25" customHeight="1" thickTop="1" x14ac:dyDescent="0.3">
      <c r="A8" s="120"/>
      <c r="B8" s="123" t="s">
        <v>167</v>
      </c>
      <c r="C8" s="113" t="s">
        <v>291</v>
      </c>
    </row>
    <row r="9" spans="1:3" ht="29.25" customHeight="1" x14ac:dyDescent="0.3">
      <c r="A9" s="120"/>
      <c r="B9" s="124" t="s">
        <v>168</v>
      </c>
      <c r="C9" s="114" t="s">
        <v>292</v>
      </c>
    </row>
    <row r="10" spans="1:3" ht="29.25" customHeight="1" x14ac:dyDescent="0.3">
      <c r="A10" s="120"/>
      <c r="B10" s="124" t="s">
        <v>169</v>
      </c>
      <c r="C10" s="114" t="s">
        <v>293</v>
      </c>
    </row>
    <row r="11" spans="1:3" ht="29.25" customHeight="1" x14ac:dyDescent="0.3">
      <c r="A11" s="120"/>
      <c r="B11" s="124" t="s">
        <v>170</v>
      </c>
      <c r="C11" s="114" t="s">
        <v>294</v>
      </c>
    </row>
    <row r="12" spans="1:3" ht="29.25" customHeight="1" x14ac:dyDescent="0.3">
      <c r="A12" s="120"/>
      <c r="B12" s="124" t="s">
        <v>171</v>
      </c>
      <c r="C12" s="114" t="s">
        <v>295</v>
      </c>
    </row>
    <row r="13" spans="1:3" ht="29.25" customHeight="1" x14ac:dyDescent="0.3">
      <c r="A13" s="120"/>
      <c r="B13" s="124" t="s">
        <v>172</v>
      </c>
      <c r="C13" s="114" t="s">
        <v>296</v>
      </c>
    </row>
    <row r="14" spans="1:3" ht="29.25" customHeight="1" x14ac:dyDescent="0.3">
      <c r="A14" s="120"/>
      <c r="B14" s="124" t="s">
        <v>173</v>
      </c>
      <c r="C14" s="114" t="s">
        <v>297</v>
      </c>
    </row>
    <row r="15" spans="1:3" ht="29.25" customHeight="1" x14ac:dyDescent="0.3">
      <c r="A15" s="120"/>
      <c r="B15" s="124" t="s">
        <v>174</v>
      </c>
      <c r="C15" s="114" t="s">
        <v>298</v>
      </c>
    </row>
    <row r="16" spans="1:3" ht="29.25" customHeight="1" x14ac:dyDescent="0.3">
      <c r="A16" s="120"/>
      <c r="B16" s="124" t="s">
        <v>175</v>
      </c>
      <c r="C16" s="114" t="s">
        <v>299</v>
      </c>
    </row>
    <row r="17" spans="1:4" ht="29.25" customHeight="1" x14ac:dyDescent="0.3">
      <c r="A17" s="120"/>
      <c r="B17" s="124" t="s">
        <v>176</v>
      </c>
      <c r="C17" s="114" t="s">
        <v>300</v>
      </c>
    </row>
    <row r="18" spans="1:4" ht="29.25" customHeight="1" x14ac:dyDescent="0.3">
      <c r="A18" s="120"/>
      <c r="B18" s="124" t="s">
        <v>177</v>
      </c>
      <c r="C18" s="114" t="s">
        <v>301</v>
      </c>
    </row>
    <row r="19" spans="1:4" ht="29.25" customHeight="1" x14ac:dyDescent="0.3">
      <c r="A19" s="120"/>
      <c r="B19" s="124" t="s">
        <v>178</v>
      </c>
      <c r="C19" s="114" t="s">
        <v>302</v>
      </c>
      <c r="D19" s="125"/>
    </row>
    <row r="20" spans="1:4" ht="29.25" customHeight="1" x14ac:dyDescent="0.3">
      <c r="A20" s="120"/>
      <c r="B20" s="124" t="s">
        <v>179</v>
      </c>
      <c r="C20" s="114" t="s">
        <v>303</v>
      </c>
    </row>
    <row r="21" spans="1:4" ht="29.25" customHeight="1" x14ac:dyDescent="0.3">
      <c r="A21" s="120"/>
      <c r="B21" s="124" t="s">
        <v>180</v>
      </c>
      <c r="C21" s="114" t="s">
        <v>304</v>
      </c>
    </row>
    <row r="22" spans="1:4" ht="29.25" customHeight="1" x14ac:dyDescent="0.3">
      <c r="A22" s="120"/>
      <c r="B22" s="124" t="s">
        <v>181</v>
      </c>
      <c r="C22" s="114" t="s">
        <v>305</v>
      </c>
    </row>
    <row r="23" spans="1:4" ht="29.25" customHeight="1" x14ac:dyDescent="0.3">
      <c r="A23" s="120"/>
      <c r="B23" s="124" t="s">
        <v>182</v>
      </c>
      <c r="C23" s="114" t="s">
        <v>306</v>
      </c>
    </row>
    <row r="24" spans="1:4" ht="29.25" customHeight="1" x14ac:dyDescent="0.3">
      <c r="A24" s="120"/>
      <c r="B24" s="124" t="s">
        <v>183</v>
      </c>
      <c r="C24" s="114" t="s">
        <v>307</v>
      </c>
    </row>
    <row r="25" spans="1:4" ht="29.25" customHeight="1" x14ac:dyDescent="0.3">
      <c r="A25" s="120"/>
      <c r="B25" s="124" t="s">
        <v>184</v>
      </c>
      <c r="C25" s="114" t="s">
        <v>308</v>
      </c>
    </row>
    <row r="26" spans="1:4" ht="29.25" customHeight="1" x14ac:dyDescent="0.3">
      <c r="A26" s="120"/>
      <c r="B26" s="124" t="s">
        <v>185</v>
      </c>
      <c r="C26" s="114" t="s">
        <v>309</v>
      </c>
    </row>
    <row r="27" spans="1:4" ht="29.25" customHeight="1" x14ac:dyDescent="0.3">
      <c r="A27" s="120"/>
      <c r="B27" s="124" t="s">
        <v>186</v>
      </c>
      <c r="C27" s="114" t="s">
        <v>310</v>
      </c>
    </row>
    <row r="28" spans="1:4" ht="29.25" customHeight="1" x14ac:dyDescent="0.3">
      <c r="A28" s="120"/>
      <c r="B28" s="124" t="s">
        <v>187</v>
      </c>
      <c r="C28" s="114" t="s">
        <v>310</v>
      </c>
    </row>
    <row r="29" spans="1:4" ht="29.25" customHeight="1" x14ac:dyDescent="0.3">
      <c r="A29" s="120"/>
      <c r="B29" s="124" t="s">
        <v>188</v>
      </c>
      <c r="C29" s="114" t="s">
        <v>310</v>
      </c>
    </row>
    <row r="30" spans="1:4" ht="29.25" customHeight="1" x14ac:dyDescent="0.3">
      <c r="B30" s="124" t="s">
        <v>189</v>
      </c>
      <c r="C30" s="114" t="s">
        <v>311</v>
      </c>
    </row>
    <row r="31" spans="1:4" ht="29.25" customHeight="1" x14ac:dyDescent="0.3">
      <c r="B31" s="124" t="s">
        <v>190</v>
      </c>
      <c r="C31" s="114" t="s">
        <v>311</v>
      </c>
    </row>
    <row r="32" spans="1:4" ht="29.25" customHeight="1" x14ac:dyDescent="0.3">
      <c r="B32" s="124" t="s">
        <v>191</v>
      </c>
      <c r="C32" s="114" t="s">
        <v>311</v>
      </c>
    </row>
    <row r="33" spans="2:3" ht="29.25" customHeight="1" thickBot="1" x14ac:dyDescent="0.35">
      <c r="B33" s="126" t="s">
        <v>192</v>
      </c>
      <c r="C33" s="115" t="s">
        <v>311</v>
      </c>
    </row>
    <row r="34" spans="2:3" ht="21.75" customHeight="1" thickTop="1" x14ac:dyDescent="0.25">
      <c r="B34" s="127"/>
    </row>
  </sheetData>
  <sheetProtection algorithmName="SHA-512" hashValue="mL/072cMgLjYVwAwqK0/o5wxBM3ogRaGG83nxZSTpvSpNQOlUX0tP4k8YXOghSaX8lK7JE+LriOJE3XoXaXU+Q==" saltValue="IwBaz9dp/WofQHwXpzQW4w==" spinCount="100000" sheet="1" objects="1" scenarios="1"/>
  <mergeCells count="3">
    <mergeCell ref="B6:C6"/>
    <mergeCell ref="B3:C4"/>
    <mergeCell ref="B5:C5"/>
  </mergeCells>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19" location="'APPENDIX 12'!A1" display="'APPENDIX 12'" xr:uid="{00000000-0004-0000-0200-00000B000000}"/>
    <hyperlink ref="B20" location="'APPENDIX 13'!A1" display="'APPENDIX 13'" xr:uid="{00000000-0004-0000-0200-00000C000000}"/>
    <hyperlink ref="B21" location="'APPENDIX 14'!A1" display="'APPENDIX 14'" xr:uid="{00000000-0004-0000-0200-00000D000000}"/>
    <hyperlink ref="B22" location="'APPENDIX 15'!A1" display="'APPENDIX 15'" xr:uid="{00000000-0004-0000-0200-00000E000000}"/>
    <hyperlink ref="B23" location="'APPENDIX 16'!A1" display="'APPENDIX 16'" xr:uid="{00000000-0004-0000-0200-00000F000000}"/>
    <hyperlink ref="B24" location="'APPENDIX 17'!A1" display="'APPENDIX 17'" xr:uid="{00000000-0004-0000-0200-000010000000}"/>
    <hyperlink ref="B25" location="'APPENDIX 18'!A1" display="'APPENDIX 18'" xr:uid="{00000000-0004-0000-0200-000011000000}"/>
    <hyperlink ref="B26" location="'APPENDIX 19'!A1" display="'APPENDIX 19'" xr:uid="{00000000-0004-0000-0200-000012000000}"/>
    <hyperlink ref="B27" location="'APPENDIX 20 i'!A1" display="'APPENDIX 20 i'" xr:uid="{00000000-0004-0000-0200-000013000000}"/>
    <hyperlink ref="B28" location="'APPENDIX 20 ii'!A1" display="'APPENDIX 20 ii'" xr:uid="{00000000-0004-0000-0200-000014000000}"/>
    <hyperlink ref="B29" location="'APPENDIX 20 iii'!A1" display="'APPENDIX 20 iii'" xr:uid="{00000000-0004-0000-0200-000015000000}"/>
    <hyperlink ref="B30" location="'APPENDIX 21 i'!A1" display="'APPENDIX 21 i'" xr:uid="{00000000-0004-0000-0200-000016000000}"/>
    <hyperlink ref="B31" location="'APPENDIX 21 ii'!A1" display="'APPENDIX 21 ii'" xr:uid="{00000000-0004-0000-0200-000017000000}"/>
    <hyperlink ref="B32" location="'APPENDIX 21 iii'!A1" display="'APPENDIX 21 iii'" xr:uid="{00000000-0004-0000-0200-000018000000}"/>
    <hyperlink ref="B33" location="'APPENDIX  21 iv'!A1" display="'APPENDIX  21 iv'" xr:uid="{00000000-0004-0000-0200-000019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2">
    <tabColor rgb="FF92D050"/>
    <pageSetUpPr fitToPage="1"/>
  </sheetPr>
  <dimension ref="A1:L40"/>
  <sheetViews>
    <sheetView showGridLines="0" zoomScale="70" zoomScaleNormal="70" workbookViewId="0">
      <selection activeCell="C5" sqref="C5:L38"/>
    </sheetView>
  </sheetViews>
  <sheetFormatPr defaultColWidth="19.42578125" defaultRowHeight="15" x14ac:dyDescent="0.25"/>
  <cols>
    <col min="1" max="1" width="14.42578125" style="20" customWidth="1"/>
    <col min="2" max="2" width="41" style="20" bestFit="1" customWidth="1"/>
    <col min="3" max="11" width="24.140625" style="20" customWidth="1"/>
    <col min="12" max="16384" width="19.42578125" style="20"/>
  </cols>
  <sheetData>
    <row r="1" spans="1:12" ht="33" customHeight="1" x14ac:dyDescent="0.25"/>
    <row r="2" spans="1:12" ht="18.75" customHeight="1" x14ac:dyDescent="0.25">
      <c r="A2" s="94"/>
      <c r="B2" s="267" t="s">
        <v>125</v>
      </c>
      <c r="C2" s="267"/>
      <c r="D2" s="267"/>
      <c r="E2" s="267"/>
      <c r="F2" s="267"/>
      <c r="G2" s="267"/>
      <c r="H2" s="267"/>
      <c r="I2" s="267"/>
      <c r="J2" s="267"/>
      <c r="K2" s="267"/>
    </row>
    <row r="3" spans="1:12" ht="26.25" customHeight="1" x14ac:dyDescent="0.25">
      <c r="B3" s="268" t="s">
        <v>278</v>
      </c>
      <c r="C3" s="269"/>
      <c r="D3" s="269"/>
      <c r="E3" s="269"/>
      <c r="F3" s="269"/>
      <c r="G3" s="269"/>
      <c r="H3" s="269"/>
      <c r="I3" s="269"/>
      <c r="J3" s="269"/>
      <c r="K3" s="269"/>
      <c r="L3" s="270"/>
    </row>
    <row r="4" spans="1:12" ht="48.75" customHeight="1" x14ac:dyDescent="0.25">
      <c r="B4" s="95" t="s">
        <v>0</v>
      </c>
      <c r="C4" s="131" t="s">
        <v>56</v>
      </c>
      <c r="D4" s="131" t="s">
        <v>127</v>
      </c>
      <c r="E4" s="131" t="s">
        <v>32</v>
      </c>
      <c r="F4" s="131" t="s">
        <v>33</v>
      </c>
      <c r="G4" s="131" t="s">
        <v>133</v>
      </c>
      <c r="H4" s="131" t="s">
        <v>48</v>
      </c>
      <c r="I4" s="131" t="s">
        <v>135</v>
      </c>
      <c r="J4" s="131" t="s">
        <v>128</v>
      </c>
      <c r="K4" s="131" t="s">
        <v>200</v>
      </c>
      <c r="L4" s="132" t="s">
        <v>129</v>
      </c>
    </row>
    <row r="5" spans="1:12" ht="28.5" customHeight="1" x14ac:dyDescent="0.25">
      <c r="B5" s="96" t="s">
        <v>91</v>
      </c>
      <c r="C5" s="97">
        <v>255000</v>
      </c>
      <c r="D5" s="97">
        <v>450000</v>
      </c>
      <c r="E5" s="97">
        <v>500000</v>
      </c>
      <c r="F5" s="97">
        <v>161388</v>
      </c>
      <c r="G5" s="97">
        <v>173000</v>
      </c>
      <c r="H5" s="97">
        <v>500000</v>
      </c>
      <c r="I5" s="97">
        <v>612340</v>
      </c>
      <c r="J5" s="97">
        <v>450000</v>
      </c>
      <c r="K5" s="97">
        <v>416726</v>
      </c>
      <c r="L5" s="97">
        <v>2174871</v>
      </c>
    </row>
    <row r="6" spans="1:12" ht="28.5" customHeight="1" x14ac:dyDescent="0.25">
      <c r="B6" s="96" t="s">
        <v>92</v>
      </c>
      <c r="C6" s="97">
        <v>0</v>
      </c>
      <c r="D6" s="97">
        <v>0</v>
      </c>
      <c r="E6" s="97">
        <v>0</v>
      </c>
      <c r="F6" s="97">
        <v>0</v>
      </c>
      <c r="G6" s="97">
        <v>0</v>
      </c>
      <c r="H6" s="97">
        <v>0</v>
      </c>
      <c r="I6" s="97">
        <v>0</v>
      </c>
      <c r="J6" s="97">
        <v>0</v>
      </c>
      <c r="K6" s="97">
        <v>491067</v>
      </c>
      <c r="L6" s="97">
        <v>1884957</v>
      </c>
    </row>
    <row r="7" spans="1:12" ht="28.5" customHeight="1" x14ac:dyDescent="0.25">
      <c r="B7" s="96" t="s">
        <v>93</v>
      </c>
      <c r="C7" s="97">
        <v>0</v>
      </c>
      <c r="D7" s="97">
        <v>0</v>
      </c>
      <c r="E7" s="97">
        <v>30241</v>
      </c>
      <c r="F7" s="97">
        <v>51009</v>
      </c>
      <c r="G7" s="97">
        <v>0</v>
      </c>
      <c r="H7" s="97">
        <v>0</v>
      </c>
      <c r="I7" s="97">
        <v>384799</v>
      </c>
      <c r="J7" s="97">
        <v>0</v>
      </c>
      <c r="K7" s="97">
        <v>0</v>
      </c>
      <c r="L7" s="97">
        <v>0</v>
      </c>
    </row>
    <row r="8" spans="1:12" ht="28.5" customHeight="1" x14ac:dyDescent="0.25">
      <c r="B8" s="96" t="s">
        <v>94</v>
      </c>
      <c r="C8" s="97">
        <v>129132</v>
      </c>
      <c r="D8" s="97">
        <v>7859518</v>
      </c>
      <c r="E8" s="97">
        <v>2039445</v>
      </c>
      <c r="F8" s="97">
        <v>318516</v>
      </c>
      <c r="G8" s="97">
        <v>41892</v>
      </c>
      <c r="H8" s="97">
        <v>4495936</v>
      </c>
      <c r="I8" s="97">
        <v>2970964</v>
      </c>
      <c r="J8" s="97">
        <v>2018206</v>
      </c>
      <c r="K8" s="97">
        <v>0</v>
      </c>
      <c r="L8" s="97">
        <v>0</v>
      </c>
    </row>
    <row r="9" spans="1:12" ht="28.5" customHeight="1" x14ac:dyDescent="0.25">
      <c r="B9" s="96" t="s">
        <v>95</v>
      </c>
      <c r="C9" s="97">
        <v>0</v>
      </c>
      <c r="D9" s="97">
        <v>2557684</v>
      </c>
      <c r="E9" s="97">
        <v>1631180</v>
      </c>
      <c r="F9" s="97">
        <v>26642</v>
      </c>
      <c r="G9" s="97">
        <v>820</v>
      </c>
      <c r="H9" s="97">
        <v>0</v>
      </c>
      <c r="I9" s="97">
        <v>-1224442</v>
      </c>
      <c r="J9" s="97">
        <v>62000</v>
      </c>
      <c r="K9" s="97">
        <v>-1239654</v>
      </c>
      <c r="L9" s="97">
        <v>-1989026</v>
      </c>
    </row>
    <row r="10" spans="1:12" ht="28.5" customHeight="1" x14ac:dyDescent="0.25">
      <c r="B10" s="96" t="s">
        <v>96</v>
      </c>
      <c r="C10" s="97">
        <v>0</v>
      </c>
      <c r="D10" s="97">
        <v>0</v>
      </c>
      <c r="E10" s="97">
        <v>0</v>
      </c>
      <c r="F10" s="97">
        <v>1988666</v>
      </c>
      <c r="G10" s="97">
        <v>0</v>
      </c>
      <c r="H10" s="97">
        <v>-41181</v>
      </c>
      <c r="I10" s="97">
        <v>0</v>
      </c>
      <c r="J10" s="97">
        <v>0</v>
      </c>
      <c r="K10" s="97">
        <v>710379</v>
      </c>
      <c r="L10" s="97">
        <v>0</v>
      </c>
    </row>
    <row r="11" spans="1:12" ht="28.5" customHeight="1" x14ac:dyDescent="0.25">
      <c r="B11" s="98" t="s">
        <v>97</v>
      </c>
      <c r="C11" s="99">
        <v>384132</v>
      </c>
      <c r="D11" s="99">
        <v>10867202</v>
      </c>
      <c r="E11" s="99">
        <v>4200866</v>
      </c>
      <c r="F11" s="99">
        <v>2546221</v>
      </c>
      <c r="G11" s="99">
        <v>215713</v>
      </c>
      <c r="H11" s="99">
        <v>4954755</v>
      </c>
      <c r="I11" s="99">
        <v>2743661</v>
      </c>
      <c r="J11" s="99">
        <v>2530206</v>
      </c>
      <c r="K11" s="99">
        <v>378518</v>
      </c>
      <c r="L11" s="99">
        <v>2070802</v>
      </c>
    </row>
    <row r="12" spans="1:12" ht="28.5" customHeight="1" x14ac:dyDescent="0.25">
      <c r="B12" s="96" t="s">
        <v>98</v>
      </c>
      <c r="C12" s="97">
        <v>98783</v>
      </c>
      <c r="D12" s="97">
        <v>120013</v>
      </c>
      <c r="E12" s="97">
        <v>824392</v>
      </c>
      <c r="F12" s="97">
        <v>138819</v>
      </c>
      <c r="G12" s="97">
        <v>0</v>
      </c>
      <c r="H12" s="97">
        <v>0</v>
      </c>
      <c r="I12" s="97">
        <v>514639</v>
      </c>
      <c r="J12" s="97">
        <v>26723</v>
      </c>
      <c r="K12" s="97">
        <v>273209</v>
      </c>
      <c r="L12" s="97">
        <v>368393</v>
      </c>
    </row>
    <row r="13" spans="1:12" ht="28.5" customHeight="1" x14ac:dyDescent="0.25">
      <c r="B13" s="100" t="s">
        <v>99</v>
      </c>
      <c r="C13" s="97">
        <v>905451</v>
      </c>
      <c r="D13" s="97">
        <v>66733267</v>
      </c>
      <c r="E13" s="97">
        <v>65431276</v>
      </c>
      <c r="F13" s="97">
        <v>31059379</v>
      </c>
      <c r="G13" s="97">
        <v>775285</v>
      </c>
      <c r="H13" s="97">
        <v>2489118</v>
      </c>
      <c r="I13" s="97">
        <v>18637290</v>
      </c>
      <c r="J13" s="97">
        <v>9121614</v>
      </c>
      <c r="K13" s="97">
        <v>1362953</v>
      </c>
      <c r="L13" s="97">
        <v>10993453</v>
      </c>
    </row>
    <row r="14" spans="1:12" ht="28.5" customHeight="1" x14ac:dyDescent="0.25">
      <c r="B14" s="100" t="s">
        <v>100</v>
      </c>
      <c r="C14" s="97">
        <v>0</v>
      </c>
      <c r="D14" s="97">
        <v>1651018</v>
      </c>
      <c r="E14" s="97">
        <v>63508</v>
      </c>
      <c r="F14" s="97">
        <v>34760</v>
      </c>
      <c r="G14" s="97">
        <v>0</v>
      </c>
      <c r="H14" s="97">
        <v>0</v>
      </c>
      <c r="I14" s="97">
        <v>1059982</v>
      </c>
      <c r="J14" s="97">
        <v>640505</v>
      </c>
      <c r="K14" s="97">
        <v>206204</v>
      </c>
      <c r="L14" s="97">
        <v>0</v>
      </c>
    </row>
    <row r="15" spans="1:12" ht="28.5" customHeight="1" x14ac:dyDescent="0.25">
      <c r="B15" s="100" t="s">
        <v>101</v>
      </c>
      <c r="C15" s="97">
        <v>316418</v>
      </c>
      <c r="D15" s="97">
        <v>503790</v>
      </c>
      <c r="E15" s="97">
        <v>645536</v>
      </c>
      <c r="F15" s="97">
        <v>184938</v>
      </c>
      <c r="G15" s="97">
        <v>9827</v>
      </c>
      <c r="H15" s="97">
        <v>2207003</v>
      </c>
      <c r="I15" s="97">
        <v>751114</v>
      </c>
      <c r="J15" s="97">
        <v>46484</v>
      </c>
      <c r="K15" s="97">
        <v>218709</v>
      </c>
      <c r="L15" s="97">
        <v>791173</v>
      </c>
    </row>
    <row r="16" spans="1:12" ht="28.5" customHeight="1" thickBot="1" x14ac:dyDescent="0.3">
      <c r="B16" s="101" t="s">
        <v>102</v>
      </c>
      <c r="C16" s="102">
        <v>1704784</v>
      </c>
      <c r="D16" s="102">
        <v>79875289</v>
      </c>
      <c r="E16" s="102">
        <v>71165578</v>
      </c>
      <c r="F16" s="102">
        <v>33964117</v>
      </c>
      <c r="G16" s="102">
        <v>1000825</v>
      </c>
      <c r="H16" s="102">
        <v>9650876</v>
      </c>
      <c r="I16" s="102">
        <v>23706686</v>
      </c>
      <c r="J16" s="102">
        <v>12365533</v>
      </c>
      <c r="K16" s="102">
        <v>2439594</v>
      </c>
      <c r="L16" s="102">
        <v>14223821</v>
      </c>
    </row>
    <row r="17" spans="2:12" ht="28.5" customHeight="1" thickTop="1" x14ac:dyDescent="0.25">
      <c r="B17" s="103" t="s">
        <v>103</v>
      </c>
      <c r="C17" s="104">
        <v>118030</v>
      </c>
      <c r="D17" s="104">
        <v>0</v>
      </c>
      <c r="E17" s="104">
        <v>0</v>
      </c>
      <c r="F17" s="104">
        <v>1083940</v>
      </c>
      <c r="G17" s="104">
        <v>0</v>
      </c>
      <c r="H17" s="104">
        <v>0</v>
      </c>
      <c r="I17" s="104">
        <v>728445</v>
      </c>
      <c r="J17" s="104">
        <v>0</v>
      </c>
      <c r="K17" s="104">
        <v>92500</v>
      </c>
      <c r="L17" s="104">
        <v>0</v>
      </c>
    </row>
    <row r="18" spans="2:12" ht="28.5" customHeight="1" x14ac:dyDescent="0.25">
      <c r="B18" s="100" t="s">
        <v>104</v>
      </c>
      <c r="C18" s="97">
        <v>0</v>
      </c>
      <c r="D18" s="104">
        <v>10534000</v>
      </c>
      <c r="E18" s="97">
        <v>4397912</v>
      </c>
      <c r="F18" s="97">
        <v>2008654</v>
      </c>
      <c r="G18" s="97">
        <v>175000</v>
      </c>
      <c r="H18" s="97">
        <v>1610414</v>
      </c>
      <c r="I18" s="97">
        <v>1206555</v>
      </c>
      <c r="J18" s="97">
        <v>5139550</v>
      </c>
      <c r="K18" s="97">
        <v>833000</v>
      </c>
      <c r="L18" s="110">
        <v>2271038</v>
      </c>
    </row>
    <row r="19" spans="2:12" ht="28.5" customHeight="1" x14ac:dyDescent="0.25">
      <c r="B19" s="100" t="s">
        <v>105</v>
      </c>
      <c r="C19" s="97">
        <v>0</v>
      </c>
      <c r="D19" s="97">
        <v>91423</v>
      </c>
      <c r="E19" s="97">
        <v>49033</v>
      </c>
      <c r="F19" s="97">
        <v>14997</v>
      </c>
      <c r="G19" s="97">
        <v>16859</v>
      </c>
      <c r="H19" s="97">
        <v>0</v>
      </c>
      <c r="I19" s="97">
        <v>79494</v>
      </c>
      <c r="J19" s="97">
        <v>56789</v>
      </c>
      <c r="K19" s="97">
        <v>12888</v>
      </c>
      <c r="L19" s="110">
        <v>116893</v>
      </c>
    </row>
    <row r="20" spans="2:12" ht="28.5" customHeight="1" x14ac:dyDescent="0.25">
      <c r="B20" s="100" t="s">
        <v>106</v>
      </c>
      <c r="C20" s="97">
        <v>635062</v>
      </c>
      <c r="D20" s="97">
        <v>54899559</v>
      </c>
      <c r="E20" s="97">
        <v>47525483</v>
      </c>
      <c r="F20" s="97">
        <v>30153710</v>
      </c>
      <c r="G20" s="97">
        <v>451206</v>
      </c>
      <c r="H20" s="97">
        <v>2309742</v>
      </c>
      <c r="I20" s="97">
        <v>12641876</v>
      </c>
      <c r="J20" s="97">
        <v>3504129</v>
      </c>
      <c r="K20" s="97">
        <v>1014478</v>
      </c>
      <c r="L20" s="97">
        <v>4342140</v>
      </c>
    </row>
    <row r="21" spans="2:12" ht="28.5" customHeight="1" x14ac:dyDescent="0.25">
      <c r="B21" s="100" t="s">
        <v>107</v>
      </c>
      <c r="C21" s="97">
        <v>0</v>
      </c>
      <c r="D21" s="97">
        <v>0</v>
      </c>
      <c r="E21" s="97">
        <v>0</v>
      </c>
      <c r="F21" s="97">
        <v>0</v>
      </c>
      <c r="G21" s="97">
        <v>0</v>
      </c>
      <c r="H21" s="97">
        <v>0</v>
      </c>
      <c r="I21" s="97">
        <v>0</v>
      </c>
      <c r="J21" s="97">
        <v>78195</v>
      </c>
      <c r="K21" s="97">
        <v>0</v>
      </c>
      <c r="L21" s="97">
        <v>21957</v>
      </c>
    </row>
    <row r="22" spans="2:12" ht="28.5" customHeight="1" x14ac:dyDescent="0.25">
      <c r="B22" s="100" t="s">
        <v>108</v>
      </c>
      <c r="C22" s="97">
        <v>0</v>
      </c>
      <c r="D22" s="97">
        <v>1246846</v>
      </c>
      <c r="E22" s="97">
        <v>1884698</v>
      </c>
      <c r="F22" s="97">
        <v>0</v>
      </c>
      <c r="G22" s="97">
        <v>0</v>
      </c>
      <c r="H22" s="97">
        <v>0</v>
      </c>
      <c r="I22" s="97">
        <v>0</v>
      </c>
      <c r="J22" s="97">
        <v>0</v>
      </c>
      <c r="K22" s="97">
        <v>0</v>
      </c>
      <c r="L22" s="97">
        <v>0</v>
      </c>
    </row>
    <row r="23" spans="2:12" ht="28.5" customHeight="1" x14ac:dyDescent="0.25">
      <c r="B23" s="100" t="s">
        <v>109</v>
      </c>
      <c r="C23" s="97">
        <v>750</v>
      </c>
      <c r="D23" s="97">
        <v>1421713</v>
      </c>
      <c r="E23" s="97">
        <v>836129</v>
      </c>
      <c r="F23" s="97">
        <v>52789</v>
      </c>
      <c r="G23" s="97">
        <v>24447</v>
      </c>
      <c r="H23" s="97">
        <v>0</v>
      </c>
      <c r="I23" s="97">
        <v>1010285</v>
      </c>
      <c r="J23" s="97">
        <v>130762</v>
      </c>
      <c r="K23" s="97">
        <v>53984</v>
      </c>
      <c r="L23" s="97">
        <v>579611</v>
      </c>
    </row>
    <row r="24" spans="2:12" ht="28.5" customHeight="1" x14ac:dyDescent="0.25">
      <c r="B24" s="100" t="s">
        <v>110</v>
      </c>
      <c r="C24" s="97">
        <v>0</v>
      </c>
      <c r="D24" s="97">
        <v>0</v>
      </c>
      <c r="E24" s="97">
        <v>0</v>
      </c>
      <c r="F24" s="97">
        <v>76889</v>
      </c>
      <c r="G24" s="97">
        <v>40488</v>
      </c>
      <c r="H24" s="97">
        <v>0</v>
      </c>
      <c r="I24" s="97">
        <v>0</v>
      </c>
      <c r="J24" s="97">
        <v>0</v>
      </c>
      <c r="K24" s="97">
        <v>0</v>
      </c>
      <c r="L24" s="97">
        <v>0</v>
      </c>
    </row>
    <row r="25" spans="2:12" ht="28.5" customHeight="1" x14ac:dyDescent="0.25">
      <c r="B25" s="100" t="s">
        <v>111</v>
      </c>
      <c r="C25" s="97">
        <v>0</v>
      </c>
      <c r="D25" s="97">
        <v>0</v>
      </c>
      <c r="E25" s="97">
        <v>0</v>
      </c>
      <c r="F25" s="97">
        <v>0</v>
      </c>
      <c r="G25" s="97">
        <v>0</v>
      </c>
      <c r="H25" s="97">
        <v>0</v>
      </c>
      <c r="I25" s="97">
        <v>0</v>
      </c>
      <c r="J25" s="97">
        <v>0</v>
      </c>
      <c r="K25" s="97">
        <v>0</v>
      </c>
      <c r="L25" s="97">
        <v>0</v>
      </c>
    </row>
    <row r="26" spans="2:12" ht="28.5" customHeight="1" x14ac:dyDescent="0.25">
      <c r="B26" s="100" t="s">
        <v>112</v>
      </c>
      <c r="C26" s="97">
        <v>0</v>
      </c>
      <c r="D26" s="97">
        <v>6727309</v>
      </c>
      <c r="E26" s="97">
        <v>4945582</v>
      </c>
      <c r="F26" s="97">
        <v>134204</v>
      </c>
      <c r="G26" s="97">
        <v>0</v>
      </c>
      <c r="H26" s="97">
        <v>287773</v>
      </c>
      <c r="I26" s="97">
        <v>3046140</v>
      </c>
      <c r="J26" s="97">
        <v>6399</v>
      </c>
      <c r="K26" s="97">
        <v>63161</v>
      </c>
      <c r="L26" s="97">
        <v>3303451</v>
      </c>
    </row>
    <row r="27" spans="2:12" ht="28.5" customHeight="1" x14ac:dyDescent="0.25">
      <c r="B27" s="100" t="s">
        <v>113</v>
      </c>
      <c r="C27" s="97">
        <v>0</v>
      </c>
      <c r="D27" s="97">
        <v>9763</v>
      </c>
      <c r="E27" s="97">
        <v>2560392</v>
      </c>
      <c r="F27" s="97">
        <v>153</v>
      </c>
      <c r="G27" s="97">
        <v>57929</v>
      </c>
      <c r="H27" s="97">
        <v>0</v>
      </c>
      <c r="I27" s="97">
        <v>194599</v>
      </c>
      <c r="J27" s="97">
        <v>2341503</v>
      </c>
      <c r="K27" s="97">
        <v>2963</v>
      </c>
      <c r="L27" s="97">
        <v>407159</v>
      </c>
    </row>
    <row r="28" spans="2:12" ht="28.5" customHeight="1" x14ac:dyDescent="0.25">
      <c r="B28" s="100" t="s">
        <v>114</v>
      </c>
      <c r="C28" s="97">
        <v>0</v>
      </c>
      <c r="D28" s="97">
        <v>1223</v>
      </c>
      <c r="E28" s="97">
        <v>0</v>
      </c>
      <c r="F28" s="97">
        <v>0</v>
      </c>
      <c r="G28" s="97">
        <v>0</v>
      </c>
      <c r="H28" s="97">
        <v>0</v>
      </c>
      <c r="I28" s="97">
        <v>0</v>
      </c>
      <c r="J28" s="97">
        <v>0</v>
      </c>
      <c r="K28" s="97">
        <v>0</v>
      </c>
      <c r="L28" s="97">
        <v>0</v>
      </c>
    </row>
    <row r="29" spans="2:12" ht="28.5" customHeight="1" x14ac:dyDescent="0.25">
      <c r="B29" s="100" t="s">
        <v>115</v>
      </c>
      <c r="C29" s="97">
        <v>0</v>
      </c>
      <c r="D29" s="97">
        <v>0</v>
      </c>
      <c r="E29" s="97">
        <v>0</v>
      </c>
      <c r="F29" s="97">
        <v>0</v>
      </c>
      <c r="G29" s="97">
        <v>0</v>
      </c>
      <c r="H29" s="97">
        <v>0</v>
      </c>
      <c r="I29" s="97">
        <v>0</v>
      </c>
      <c r="J29" s="97">
        <v>0</v>
      </c>
      <c r="K29" s="97">
        <v>0</v>
      </c>
      <c r="L29" s="97">
        <v>0</v>
      </c>
    </row>
    <row r="30" spans="2:12" ht="28.5" customHeight="1" x14ac:dyDescent="0.25">
      <c r="B30" s="100" t="s">
        <v>116</v>
      </c>
      <c r="C30" s="97">
        <v>2777</v>
      </c>
      <c r="D30" s="97">
        <v>557003</v>
      </c>
      <c r="E30" s="97">
        <v>856556</v>
      </c>
      <c r="F30" s="97">
        <v>97117</v>
      </c>
      <c r="G30" s="97">
        <v>8928</v>
      </c>
      <c r="H30" s="97">
        <v>0</v>
      </c>
      <c r="I30" s="97">
        <v>1173627</v>
      </c>
      <c r="J30" s="97">
        <v>91905</v>
      </c>
      <c r="K30" s="97">
        <v>16656</v>
      </c>
      <c r="L30" s="97">
        <v>173054</v>
      </c>
    </row>
    <row r="31" spans="2:12" ht="28.5" customHeight="1" x14ac:dyDescent="0.25">
      <c r="B31" s="100" t="s">
        <v>117</v>
      </c>
      <c r="C31" s="97">
        <v>0</v>
      </c>
      <c r="D31" s="97">
        <v>537998</v>
      </c>
      <c r="E31" s="97">
        <v>0</v>
      </c>
      <c r="F31" s="97">
        <v>4813</v>
      </c>
      <c r="G31" s="97">
        <v>0</v>
      </c>
      <c r="H31" s="97">
        <v>0</v>
      </c>
      <c r="I31" s="97">
        <v>380424</v>
      </c>
      <c r="J31" s="97">
        <v>100513</v>
      </c>
      <c r="K31" s="97">
        <v>29641</v>
      </c>
      <c r="L31" s="97">
        <v>24324</v>
      </c>
    </row>
    <row r="32" spans="2:12" ht="28.5" customHeight="1" x14ac:dyDescent="0.25">
      <c r="B32" s="100" t="s">
        <v>118</v>
      </c>
      <c r="C32" s="97">
        <v>544676</v>
      </c>
      <c r="D32" s="97">
        <v>3661996</v>
      </c>
      <c r="E32" s="97">
        <v>4826849</v>
      </c>
      <c r="F32" s="97">
        <v>119291</v>
      </c>
      <c r="G32" s="97">
        <v>53024</v>
      </c>
      <c r="H32" s="97">
        <v>4669090</v>
      </c>
      <c r="I32" s="97">
        <v>2454944</v>
      </c>
      <c r="J32" s="97">
        <v>241051</v>
      </c>
      <c r="K32" s="97">
        <v>168431</v>
      </c>
      <c r="L32" s="97">
        <v>2174133</v>
      </c>
    </row>
    <row r="33" spans="2:12" ht="28.5" customHeight="1" x14ac:dyDescent="0.25">
      <c r="B33" s="100" t="s">
        <v>119</v>
      </c>
      <c r="C33" s="97">
        <v>375866</v>
      </c>
      <c r="D33" s="97">
        <v>17536</v>
      </c>
      <c r="E33" s="97">
        <v>1940349</v>
      </c>
      <c r="F33" s="97">
        <v>84351</v>
      </c>
      <c r="G33" s="97">
        <v>50948</v>
      </c>
      <c r="H33" s="97">
        <v>1789</v>
      </c>
      <c r="I33" s="97">
        <v>233293</v>
      </c>
      <c r="J33" s="97">
        <v>133112</v>
      </c>
      <c r="K33" s="97">
        <v>13275</v>
      </c>
      <c r="L33" s="97">
        <v>225347</v>
      </c>
    </row>
    <row r="34" spans="2:12" ht="28.5" customHeight="1" x14ac:dyDescent="0.25">
      <c r="B34" s="100" t="s">
        <v>120</v>
      </c>
      <c r="C34" s="97">
        <v>225</v>
      </c>
      <c r="D34" s="97">
        <v>14415</v>
      </c>
      <c r="E34" s="97">
        <v>393091</v>
      </c>
      <c r="F34" s="97">
        <v>0</v>
      </c>
      <c r="G34" s="97">
        <v>66935</v>
      </c>
      <c r="H34" s="97">
        <v>286499</v>
      </c>
      <c r="I34" s="97">
        <v>218418</v>
      </c>
      <c r="J34" s="97">
        <v>132346</v>
      </c>
      <c r="K34" s="97">
        <v>76073</v>
      </c>
      <c r="L34" s="97">
        <v>56928</v>
      </c>
    </row>
    <row r="35" spans="2:12" ht="28.5" customHeight="1" x14ac:dyDescent="0.25">
      <c r="B35" s="100" t="s">
        <v>121</v>
      </c>
      <c r="C35" s="97">
        <v>0</v>
      </c>
      <c r="D35" s="97">
        <v>58363</v>
      </c>
      <c r="E35" s="97">
        <v>212825</v>
      </c>
      <c r="F35" s="97">
        <v>121291</v>
      </c>
      <c r="G35" s="97">
        <v>26578</v>
      </c>
      <c r="H35" s="97">
        <v>0</v>
      </c>
      <c r="I35" s="97">
        <v>5845</v>
      </c>
      <c r="J35" s="97">
        <v>396935</v>
      </c>
      <c r="K35" s="97">
        <v>0</v>
      </c>
      <c r="L35" s="97">
        <v>419346</v>
      </c>
    </row>
    <row r="36" spans="2:12" ht="28.5" customHeight="1" x14ac:dyDescent="0.25">
      <c r="B36" s="100" t="s">
        <v>122</v>
      </c>
      <c r="C36" s="97">
        <v>27396</v>
      </c>
      <c r="D36" s="97">
        <v>86669</v>
      </c>
      <c r="E36" s="97">
        <v>680962</v>
      </c>
      <c r="F36" s="97">
        <v>0</v>
      </c>
      <c r="G36" s="97">
        <v>15837</v>
      </c>
      <c r="H36" s="97">
        <v>141115</v>
      </c>
      <c r="I36" s="97">
        <v>180099</v>
      </c>
      <c r="J36" s="97">
        <v>0</v>
      </c>
      <c r="K36" s="97">
        <v>58923</v>
      </c>
      <c r="L36" s="97">
        <v>92255</v>
      </c>
    </row>
    <row r="37" spans="2:12" ht="28.5" customHeight="1" x14ac:dyDescent="0.25">
      <c r="B37" s="100" t="s">
        <v>123</v>
      </c>
      <c r="C37" s="97">
        <v>0</v>
      </c>
      <c r="D37" s="97">
        <v>9473</v>
      </c>
      <c r="E37" s="97">
        <v>55716</v>
      </c>
      <c r="F37" s="97">
        <v>11918</v>
      </c>
      <c r="G37" s="97">
        <v>12646</v>
      </c>
      <c r="H37" s="97">
        <v>344453</v>
      </c>
      <c r="I37" s="97">
        <v>152642</v>
      </c>
      <c r="J37" s="97">
        <v>12345</v>
      </c>
      <c r="K37" s="97">
        <v>3620</v>
      </c>
      <c r="L37" s="97">
        <v>16186</v>
      </c>
    </row>
    <row r="38" spans="2:12" ht="28.5" customHeight="1" thickBot="1" x14ac:dyDescent="0.3">
      <c r="B38" s="101" t="s">
        <v>124</v>
      </c>
      <c r="C38" s="102">
        <v>1704784</v>
      </c>
      <c r="D38" s="102">
        <v>79875289</v>
      </c>
      <c r="E38" s="102">
        <v>71165578</v>
      </c>
      <c r="F38" s="102">
        <v>33964117</v>
      </c>
      <c r="G38" s="102">
        <v>1000825</v>
      </c>
      <c r="H38" s="102">
        <v>9650876</v>
      </c>
      <c r="I38" s="102">
        <v>23706686</v>
      </c>
      <c r="J38" s="102">
        <v>12365533</v>
      </c>
      <c r="K38" s="102">
        <v>2439594</v>
      </c>
      <c r="L38" s="102">
        <v>14223821</v>
      </c>
    </row>
    <row r="39" spans="2:12" ht="18.75" customHeight="1" thickTop="1" x14ac:dyDescent="0.25">
      <c r="B39" s="267" t="s">
        <v>50</v>
      </c>
      <c r="C39" s="267"/>
      <c r="D39" s="267"/>
      <c r="E39" s="267"/>
      <c r="F39" s="267"/>
      <c r="G39" s="267"/>
      <c r="H39" s="267"/>
      <c r="I39" s="267"/>
      <c r="J39" s="271" t="s">
        <v>134</v>
      </c>
      <c r="K39" s="271"/>
      <c r="L39" s="271"/>
    </row>
    <row r="40" spans="2:12" ht="18.75" customHeight="1" x14ac:dyDescent="0.25"/>
  </sheetData>
  <sheetProtection algorithmName="SHA-512" hashValue="5H6365mMNhV0CUIZ+tbleR3SHQcTR0BDL2ocMa+Az21h08cDiP/1SPnap8dCbwkDvBUWRLfubEaTcx9GAdni1Q==" saltValue="ov57vu2gnDRJaQuIk0Hwfw==" spinCount="100000"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3">
    <tabColor rgb="FF92D050"/>
    <pageSetUpPr fitToPage="1"/>
  </sheetPr>
  <dimension ref="A1:AK47"/>
  <sheetViews>
    <sheetView showGridLines="0" topLeftCell="A22" zoomScale="86" zoomScaleNormal="86" zoomScaleSheetLayoutView="55" workbookViewId="0">
      <selection activeCell="AM26" sqref="AM26"/>
    </sheetView>
  </sheetViews>
  <sheetFormatPr defaultColWidth="9.140625" defaultRowHeight="19.5" customHeight="1" x14ac:dyDescent="0.25"/>
  <cols>
    <col min="1" max="1" width="12.42578125" style="6" customWidth="1"/>
    <col min="2" max="2" width="45.85546875" style="6" customWidth="1"/>
    <col min="3" max="7" width="22.85546875" style="6" customWidth="1"/>
    <col min="8" max="8" width="21.42578125" style="6" customWidth="1"/>
    <col min="9" max="10" width="22.85546875" style="6" customWidth="1"/>
    <col min="11" max="11" width="17.7109375" style="6" bestFit="1" customWidth="1"/>
    <col min="12" max="12" width="14.5703125" customWidth="1"/>
    <col min="13" max="13" width="19.140625" style="117" hidden="1" customWidth="1"/>
    <col min="14" max="14" width="15.7109375" style="117" hidden="1" customWidth="1"/>
    <col min="15" max="15" width="17.140625" style="117" hidden="1" customWidth="1"/>
    <col min="16" max="16" width="15.7109375" style="117" hidden="1" customWidth="1"/>
    <col min="17" max="17" width="17.140625" style="117" hidden="1" customWidth="1"/>
    <col min="18" max="18" width="15.7109375" style="117" hidden="1" customWidth="1"/>
    <col min="19" max="19" width="17.140625" style="117" hidden="1" customWidth="1"/>
    <col min="20" max="20" width="25.140625" style="10" hidden="1" customWidth="1"/>
    <col min="21" max="21" width="12.140625" style="6" hidden="1" customWidth="1"/>
    <col min="22" max="22" width="7.5703125" style="6" hidden="1" customWidth="1"/>
    <col min="23" max="23" width="28.7109375" style="6" hidden="1" customWidth="1"/>
    <col min="24" max="24" width="17" style="6" hidden="1" customWidth="1"/>
    <col min="25" max="25" width="23.85546875" style="6" hidden="1" customWidth="1"/>
    <col min="26" max="35" width="9.140625" style="6" hidden="1" customWidth="1"/>
    <col min="36" max="36" width="9" style="6" hidden="1" customWidth="1"/>
    <col min="37" max="37" width="6.140625" style="6" hidden="1" customWidth="1"/>
    <col min="38" max="38" width="4.140625" style="6" customWidth="1"/>
    <col min="39" max="39" width="7" style="6" customWidth="1"/>
    <col min="40" max="40" width="5" style="6" customWidth="1"/>
    <col min="41" max="41" width="6.140625" style="6" customWidth="1"/>
    <col min="42" max="42" width="3.42578125" style="6" customWidth="1"/>
    <col min="43" max="43" width="12.85546875" style="6" customWidth="1"/>
    <col min="44" max="44" width="8" style="6" customWidth="1"/>
    <col min="45" max="45" width="8.5703125" style="6" customWidth="1"/>
    <col min="46" max="46" width="8.85546875" style="6" customWidth="1"/>
    <col min="47" max="47" width="10.7109375" style="6" customWidth="1"/>
    <col min="48" max="48" width="15.140625" style="6" customWidth="1"/>
    <col min="49" max="49" width="12" style="6" customWidth="1"/>
    <col min="50" max="50" width="13.85546875" style="6" customWidth="1"/>
    <col min="51" max="51" width="11.140625" style="6" customWidth="1"/>
    <col min="52" max="16384" width="9.140625" style="6"/>
  </cols>
  <sheetData>
    <row r="1" spans="1:25" ht="31.5" customHeight="1" x14ac:dyDescent="0.25"/>
    <row r="2" spans="1:25" ht="23.25" customHeight="1" x14ac:dyDescent="0.25">
      <c r="A2" s="83"/>
      <c r="B2" s="112" t="s">
        <v>125</v>
      </c>
      <c r="C2" s="112"/>
      <c r="D2" s="112"/>
      <c r="E2" s="112"/>
      <c r="F2" s="112"/>
      <c r="G2" s="112"/>
      <c r="H2" s="112"/>
      <c r="I2" s="112"/>
      <c r="J2" s="112"/>
      <c r="K2" s="112"/>
    </row>
    <row r="3" spans="1:25" ht="29.25" customHeight="1" x14ac:dyDescent="0.25">
      <c r="B3" s="264" t="s">
        <v>279</v>
      </c>
      <c r="C3" s="265"/>
      <c r="D3" s="265"/>
      <c r="E3" s="265"/>
      <c r="F3" s="265"/>
      <c r="G3" s="265"/>
      <c r="H3" s="265"/>
      <c r="I3" s="265"/>
      <c r="J3" s="265"/>
      <c r="K3" s="266"/>
      <c r="M3" s="117" t="s">
        <v>162</v>
      </c>
      <c r="O3" s="117" t="s">
        <v>163</v>
      </c>
      <c r="Q3" s="117" t="s">
        <v>164</v>
      </c>
    </row>
    <row r="4" spans="1:25" s="82" customFormat="1" ht="42.75" customHeight="1" x14ac:dyDescent="0.3">
      <c r="B4" s="105" t="s">
        <v>0</v>
      </c>
      <c r="C4" s="132" t="s">
        <v>130</v>
      </c>
      <c r="D4" s="132" t="s">
        <v>136</v>
      </c>
      <c r="E4" s="132" t="s">
        <v>86</v>
      </c>
      <c r="F4" s="132" t="s">
        <v>155</v>
      </c>
      <c r="G4" s="132" t="s">
        <v>38</v>
      </c>
      <c r="H4" s="132" t="s">
        <v>40</v>
      </c>
      <c r="I4" s="132" t="s">
        <v>131</v>
      </c>
      <c r="J4" s="132" t="s">
        <v>64</v>
      </c>
      <c r="K4" s="71" t="s">
        <v>132</v>
      </c>
      <c r="L4"/>
      <c r="M4" s="118" t="s">
        <v>165</v>
      </c>
      <c r="N4" s="118" t="s">
        <v>166</v>
      </c>
      <c r="O4" s="118" t="s">
        <v>165</v>
      </c>
      <c r="P4" s="118" t="s">
        <v>166</v>
      </c>
      <c r="Q4" s="118" t="s">
        <v>165</v>
      </c>
      <c r="R4" s="118" t="s">
        <v>166</v>
      </c>
      <c r="S4" s="118" t="s">
        <v>84</v>
      </c>
      <c r="T4" s="119"/>
      <c r="W4" s="119" t="s">
        <v>193</v>
      </c>
      <c r="X4" s="82" t="s">
        <v>165</v>
      </c>
    </row>
    <row r="5" spans="1:25" ht="30.75" customHeight="1" x14ac:dyDescent="0.3">
      <c r="B5" s="87" t="s">
        <v>91</v>
      </c>
      <c r="C5" s="137">
        <v>150000</v>
      </c>
      <c r="D5" s="137">
        <v>409185</v>
      </c>
      <c r="E5" s="137">
        <v>150000</v>
      </c>
      <c r="F5" s="137">
        <v>843138</v>
      </c>
      <c r="G5" s="137">
        <v>150000</v>
      </c>
      <c r="H5" s="137">
        <v>400000</v>
      </c>
      <c r="I5" s="137">
        <v>154976</v>
      </c>
      <c r="J5" s="137">
        <v>1585456</v>
      </c>
      <c r="K5" s="106">
        <f>SUM('APPENDIX 20 i'!C5:L5,'APPENDIX 20 ii'!C5:L5,'APPENDIX 20 iii'!C5:J5)</f>
        <v>13365080</v>
      </c>
      <c r="M5" s="117">
        <f>K5-N5</f>
        <v>12065080</v>
      </c>
      <c r="N5" s="117">
        <f>SUM('APPENDIX 20 ii'!H5,'APPENDIX 20 i'!H5,'APPENDIX 20 i'!J5)</f>
        <v>1300000</v>
      </c>
      <c r="O5" s="117">
        <f>'APPENDIX  21 iv'!O6</f>
        <v>30043406</v>
      </c>
      <c r="P5" s="117">
        <f>'APPENDIX  21 iv'!N6</f>
        <v>3049873</v>
      </c>
      <c r="Q5" s="117">
        <f>M5+O5</f>
        <v>42108486</v>
      </c>
      <c r="R5" s="117">
        <f>N5+P5</f>
        <v>4349873</v>
      </c>
      <c r="S5" s="117">
        <f>Q5+R5</f>
        <v>46458359</v>
      </c>
      <c r="W5" s="117">
        <f>'APPENDIX 20 ii'!H5+'APPENDIX 20 i'!H5+'APPENDIX 20 i'!J5</f>
        <v>1300000</v>
      </c>
      <c r="X5" s="117">
        <f>K5-W5</f>
        <v>12065080</v>
      </c>
      <c r="Y5" s="82"/>
    </row>
    <row r="6" spans="1:25" ht="30.75" customHeight="1" x14ac:dyDescent="0.3">
      <c r="B6" s="87" t="s">
        <v>92</v>
      </c>
      <c r="C6" s="137">
        <v>0</v>
      </c>
      <c r="D6" s="137">
        <v>2124525</v>
      </c>
      <c r="E6" s="137">
        <v>0</v>
      </c>
      <c r="F6" s="137">
        <v>30260</v>
      </c>
      <c r="G6" s="137">
        <v>0</v>
      </c>
      <c r="H6" s="137">
        <v>0</v>
      </c>
      <c r="I6" s="137">
        <v>0</v>
      </c>
      <c r="J6" s="137">
        <v>0</v>
      </c>
      <c r="K6" s="106">
        <f>SUM('APPENDIX 20 i'!C6:L6,'APPENDIX 20 ii'!C6:L6,'APPENDIX 20 iii'!C6:J6)</f>
        <v>4530809</v>
      </c>
      <c r="M6" s="117">
        <f t="shared" ref="M6:M38" si="0">K6-N6</f>
        <v>4530809</v>
      </c>
      <c r="N6" s="117">
        <f>SUM('APPENDIX 20 ii'!H6,'APPENDIX 20 i'!H6,'APPENDIX 20 i'!J6)</f>
        <v>0</v>
      </c>
      <c r="O6" s="117">
        <f>'APPENDIX  21 iv'!O7</f>
        <v>3416243</v>
      </c>
      <c r="P6" s="117">
        <f>'APPENDIX  21 iv'!N7</f>
        <v>0</v>
      </c>
      <c r="Q6" s="117">
        <f t="shared" ref="Q6:Q38" si="1">M6+O6</f>
        <v>7947052</v>
      </c>
      <c r="R6" s="117">
        <f t="shared" ref="R6:R38" si="2">N6+P6</f>
        <v>0</v>
      </c>
      <c r="S6" s="117">
        <f t="shared" ref="S6:S38" si="3">Q6+R6</f>
        <v>7947052</v>
      </c>
      <c r="W6" s="117">
        <f>'APPENDIX 20 ii'!H6+'APPENDIX 20 i'!H6+'APPENDIX 20 i'!J6</f>
        <v>0</v>
      </c>
      <c r="X6" s="117">
        <f t="shared" ref="X6:X38" si="4">K6-W6</f>
        <v>4530809</v>
      </c>
      <c r="Y6" s="82"/>
    </row>
    <row r="7" spans="1:25" ht="30.75" customHeight="1" x14ac:dyDescent="0.3">
      <c r="B7" s="87" t="s">
        <v>93</v>
      </c>
      <c r="C7" s="137">
        <v>0</v>
      </c>
      <c r="D7" s="137">
        <v>0</v>
      </c>
      <c r="E7" s="137">
        <v>3906</v>
      </c>
      <c r="F7" s="137">
        <v>0</v>
      </c>
      <c r="G7" s="137">
        <v>0</v>
      </c>
      <c r="H7" s="137">
        <v>107075</v>
      </c>
      <c r="I7" s="137">
        <v>0</v>
      </c>
      <c r="J7" s="137">
        <v>27534</v>
      </c>
      <c r="K7" s="106">
        <f>SUM('APPENDIX 20 i'!C7:L7,'APPENDIX 20 ii'!C7:L7,'APPENDIX 20 iii'!C7:J7)</f>
        <v>1241731</v>
      </c>
      <c r="M7" s="117">
        <f t="shared" si="0"/>
        <v>613561</v>
      </c>
      <c r="N7" s="117">
        <f>SUM('APPENDIX 20 ii'!H7,'APPENDIX 20 i'!H7,'APPENDIX 20 i'!J7)</f>
        <v>628170</v>
      </c>
      <c r="O7" s="117">
        <f>'APPENDIX  21 iv'!O8</f>
        <v>3871180</v>
      </c>
      <c r="P7" s="117">
        <f>'APPENDIX  21 iv'!N8</f>
        <v>328652</v>
      </c>
      <c r="Q7" s="117">
        <f t="shared" si="1"/>
        <v>4484741</v>
      </c>
      <c r="R7" s="117">
        <f t="shared" si="2"/>
        <v>956822</v>
      </c>
      <c r="S7" s="117">
        <f t="shared" si="3"/>
        <v>5441563</v>
      </c>
      <c r="W7" s="117">
        <f>'APPENDIX 20 ii'!H7+'APPENDIX 20 i'!H7+'APPENDIX 20 i'!J7</f>
        <v>628170</v>
      </c>
      <c r="X7" s="117">
        <f t="shared" si="4"/>
        <v>613561</v>
      </c>
      <c r="Y7" s="82"/>
    </row>
    <row r="8" spans="1:25" ht="30.75" customHeight="1" x14ac:dyDescent="0.3">
      <c r="B8" s="87" t="s">
        <v>94</v>
      </c>
      <c r="C8" s="137">
        <v>564755</v>
      </c>
      <c r="D8" s="137">
        <v>0</v>
      </c>
      <c r="E8" s="137">
        <v>0</v>
      </c>
      <c r="F8" s="137">
        <v>676856</v>
      </c>
      <c r="G8" s="137">
        <v>78915</v>
      </c>
      <c r="H8" s="137">
        <v>6000</v>
      </c>
      <c r="I8" s="137">
        <v>10269</v>
      </c>
      <c r="J8" s="137">
        <v>0</v>
      </c>
      <c r="K8" s="106">
        <f>SUM('APPENDIX 20 i'!C8:L8,'APPENDIX 20 ii'!C8:L8,'APPENDIX 20 iii'!C8:J8)</f>
        <v>23094422</v>
      </c>
      <c r="M8" s="117">
        <f t="shared" si="0"/>
        <v>18577429</v>
      </c>
      <c r="N8" s="117">
        <f>SUM('APPENDIX 20 ii'!H8,'APPENDIX 20 i'!H8,'APPENDIX 20 i'!J8)</f>
        <v>4516993</v>
      </c>
      <c r="O8" s="117">
        <f>'APPENDIX  21 iv'!O9</f>
        <v>0</v>
      </c>
      <c r="P8" s="117">
        <f>'APPENDIX  21 iv'!N9</f>
        <v>0</v>
      </c>
      <c r="Q8" s="117">
        <f t="shared" si="1"/>
        <v>18577429</v>
      </c>
      <c r="R8" s="117">
        <f t="shared" si="2"/>
        <v>4516993</v>
      </c>
      <c r="S8" s="117">
        <f t="shared" si="3"/>
        <v>23094422</v>
      </c>
      <c r="W8" s="117">
        <f>'APPENDIX 20 ii'!H8+'APPENDIX 20 i'!H8+'APPENDIX 20 i'!J8</f>
        <v>4516993</v>
      </c>
      <c r="X8" s="117">
        <f t="shared" si="4"/>
        <v>18577429</v>
      </c>
      <c r="Y8" s="82"/>
    </row>
    <row r="9" spans="1:25" ht="30.75" customHeight="1" x14ac:dyDescent="0.3">
      <c r="B9" s="87" t="s">
        <v>95</v>
      </c>
      <c r="C9" s="137">
        <v>265479</v>
      </c>
      <c r="D9" s="137">
        <v>-1825576</v>
      </c>
      <c r="E9" s="137">
        <v>0</v>
      </c>
      <c r="F9" s="137">
        <v>560253</v>
      </c>
      <c r="G9" s="137">
        <v>0</v>
      </c>
      <c r="H9" s="137">
        <v>40029</v>
      </c>
      <c r="I9" s="137">
        <v>0</v>
      </c>
      <c r="J9" s="137">
        <v>347778</v>
      </c>
      <c r="K9" s="106">
        <f>SUM('APPENDIX 20 i'!C9:L9,'APPENDIX 20 ii'!C9:L9,'APPENDIX 20 iii'!C9:J9)</f>
        <v>-469889</v>
      </c>
      <c r="M9" s="117">
        <f t="shared" si="0"/>
        <v>-469889</v>
      </c>
      <c r="N9" s="117">
        <f>SUM('APPENDIX 20 ii'!H9,'APPENDIX 20 i'!H9,'APPENDIX 20 i'!J9)</f>
        <v>0</v>
      </c>
      <c r="O9" s="117">
        <f>'APPENDIX  21 iv'!O10</f>
        <v>34996660</v>
      </c>
      <c r="P9" s="117">
        <f>'APPENDIX  21 iv'!N10</f>
        <v>24713563</v>
      </c>
      <c r="Q9" s="117">
        <f t="shared" si="1"/>
        <v>34526771</v>
      </c>
      <c r="R9" s="117">
        <f t="shared" si="2"/>
        <v>24713563</v>
      </c>
      <c r="S9" s="117">
        <f t="shared" si="3"/>
        <v>59240334</v>
      </c>
      <c r="W9" s="117">
        <f>'APPENDIX 20 ii'!H9+'APPENDIX 20 i'!H9+'APPENDIX 20 i'!J9</f>
        <v>0</v>
      </c>
      <c r="X9" s="117">
        <f t="shared" si="4"/>
        <v>-469889</v>
      </c>
      <c r="Y9" s="82"/>
    </row>
    <row r="10" spans="1:25" ht="30.75" customHeight="1" x14ac:dyDescent="0.3">
      <c r="B10" s="87" t="s">
        <v>96</v>
      </c>
      <c r="C10" s="137">
        <v>0</v>
      </c>
      <c r="D10" s="137">
        <v>0</v>
      </c>
      <c r="E10" s="137">
        <v>-14360</v>
      </c>
      <c r="F10" s="137">
        <v>0</v>
      </c>
      <c r="G10" s="137">
        <v>9000</v>
      </c>
      <c r="H10" s="137">
        <v>0</v>
      </c>
      <c r="I10" s="137">
        <v>151510</v>
      </c>
      <c r="J10" s="137">
        <v>0</v>
      </c>
      <c r="K10" s="106">
        <f>SUM('APPENDIX 20 i'!C10:L10,'APPENDIX 20 ii'!C10:L10,'APPENDIX 20 iii'!C10:J10)</f>
        <v>11051740</v>
      </c>
      <c r="M10" s="117">
        <f t="shared" si="0"/>
        <v>10934960</v>
      </c>
      <c r="N10" s="117">
        <f>SUM('APPENDIX 20 ii'!H10,'APPENDIX 20 i'!H10,'APPENDIX 20 i'!J10)</f>
        <v>116780</v>
      </c>
      <c r="O10" s="117">
        <f>'APPENDIX  21 iv'!O11</f>
        <v>1163064</v>
      </c>
      <c r="P10" s="117">
        <f>'APPENDIX  21 iv'!N11</f>
        <v>258407</v>
      </c>
      <c r="Q10" s="117">
        <f t="shared" si="1"/>
        <v>12098024</v>
      </c>
      <c r="R10" s="117">
        <f t="shared" si="2"/>
        <v>375187</v>
      </c>
      <c r="S10" s="117">
        <f t="shared" si="3"/>
        <v>12473211</v>
      </c>
      <c r="W10" s="117">
        <f>'APPENDIX 20 ii'!H10+'APPENDIX 20 i'!H10+'APPENDIX 20 i'!J10</f>
        <v>116780</v>
      </c>
      <c r="X10" s="117">
        <f t="shared" si="4"/>
        <v>10934960</v>
      </c>
      <c r="Y10" s="82"/>
    </row>
    <row r="11" spans="1:25" ht="30.75" customHeight="1" x14ac:dyDescent="0.3">
      <c r="B11" s="88" t="s">
        <v>97</v>
      </c>
      <c r="C11" s="138">
        <v>980234</v>
      </c>
      <c r="D11" s="138">
        <v>708135</v>
      </c>
      <c r="E11" s="138">
        <v>139546</v>
      </c>
      <c r="F11" s="138">
        <v>2110508</v>
      </c>
      <c r="G11" s="138">
        <v>237915</v>
      </c>
      <c r="H11" s="138">
        <v>553104</v>
      </c>
      <c r="I11" s="138">
        <v>316755</v>
      </c>
      <c r="J11" s="138">
        <v>1960768</v>
      </c>
      <c r="K11" s="107">
        <f>SUM('APPENDIX 20 i'!C11:L11,'APPENDIX 20 ii'!C11:L11,'APPENDIX 20 iii'!C11:J11)</f>
        <v>52813896</v>
      </c>
      <c r="M11" s="117">
        <f t="shared" si="0"/>
        <v>46251954</v>
      </c>
      <c r="N11" s="117">
        <f>SUM('APPENDIX 20 ii'!H11,'APPENDIX 20 i'!H11,'APPENDIX 20 i'!J11)</f>
        <v>6561942</v>
      </c>
      <c r="O11" s="117">
        <f>'APPENDIX  21 iv'!O12</f>
        <v>73490551</v>
      </c>
      <c r="P11" s="117">
        <f>'APPENDIX  21 iv'!N12</f>
        <v>28350497</v>
      </c>
      <c r="Q11" s="117">
        <f t="shared" si="1"/>
        <v>119742505</v>
      </c>
      <c r="R11" s="117">
        <f t="shared" si="2"/>
        <v>34912439</v>
      </c>
      <c r="S11" s="117">
        <f t="shared" si="3"/>
        <v>154654944</v>
      </c>
      <c r="W11" s="117">
        <f>'APPENDIX 20 ii'!H11+'APPENDIX 20 i'!H11+'APPENDIX 20 i'!J11</f>
        <v>6561942</v>
      </c>
      <c r="X11" s="117">
        <f t="shared" si="4"/>
        <v>46251954</v>
      </c>
      <c r="Y11" s="82"/>
    </row>
    <row r="12" spans="1:25" ht="30.75" customHeight="1" x14ac:dyDescent="0.3">
      <c r="B12" s="87" t="s">
        <v>98</v>
      </c>
      <c r="C12" s="137">
        <v>1066083</v>
      </c>
      <c r="D12" s="137">
        <v>42029</v>
      </c>
      <c r="E12" s="137">
        <v>0</v>
      </c>
      <c r="F12" s="137">
        <v>0</v>
      </c>
      <c r="G12" s="137">
        <v>7897</v>
      </c>
      <c r="H12" s="137">
        <v>68163</v>
      </c>
      <c r="I12" s="137">
        <v>77487</v>
      </c>
      <c r="J12" s="137">
        <v>569883</v>
      </c>
      <c r="K12" s="106">
        <f>SUM('APPENDIX 20 i'!C12:L12,'APPENDIX 20 ii'!C12:L12,'APPENDIX 20 iii'!C12:J12)</f>
        <v>6234453</v>
      </c>
      <c r="M12" s="117">
        <f t="shared" si="0"/>
        <v>5633009</v>
      </c>
      <c r="N12" s="117">
        <f>SUM('APPENDIX 20 ii'!H12,'APPENDIX 20 i'!H12,'APPENDIX 20 i'!J12)</f>
        <v>601444</v>
      </c>
      <c r="O12" s="117">
        <f>'APPENDIX  21 iv'!O13</f>
        <v>89628063</v>
      </c>
      <c r="P12" s="117">
        <f>'APPENDIX  21 iv'!N13</f>
        <v>13837760</v>
      </c>
      <c r="Q12" s="117">
        <f t="shared" si="1"/>
        <v>95261072</v>
      </c>
      <c r="R12" s="117">
        <f t="shared" si="2"/>
        <v>14439204</v>
      </c>
      <c r="S12" s="117">
        <f t="shared" si="3"/>
        <v>109700276</v>
      </c>
      <c r="W12" s="117">
        <f>'APPENDIX 20 ii'!H12+'APPENDIX 20 i'!H12+'APPENDIX 20 i'!J12</f>
        <v>601444</v>
      </c>
      <c r="X12" s="117">
        <f t="shared" si="4"/>
        <v>5633009</v>
      </c>
      <c r="Y12" s="82"/>
    </row>
    <row r="13" spans="1:25" ht="30.75" customHeight="1" x14ac:dyDescent="0.3">
      <c r="B13" s="90" t="s">
        <v>99</v>
      </c>
      <c r="C13" s="137">
        <v>3528019</v>
      </c>
      <c r="D13" s="137">
        <v>563439</v>
      </c>
      <c r="E13" s="137">
        <v>881570</v>
      </c>
      <c r="F13" s="137">
        <v>19884722</v>
      </c>
      <c r="G13" s="137">
        <v>58364</v>
      </c>
      <c r="H13" s="137">
        <v>2366710</v>
      </c>
      <c r="I13" s="137">
        <v>160579</v>
      </c>
      <c r="J13" s="137">
        <v>8331627</v>
      </c>
      <c r="K13" s="106">
        <f>SUM('APPENDIX 20 i'!C13:L13,'APPENDIX 20 ii'!C13:L13,'APPENDIX 20 iii'!C13:J13)</f>
        <v>323835182</v>
      </c>
      <c r="M13" s="117">
        <f t="shared" si="0"/>
        <v>321264491</v>
      </c>
      <c r="N13" s="117">
        <f>SUM('APPENDIX 20 ii'!H13,'APPENDIX 20 i'!H13,'APPENDIX 20 i'!J13)</f>
        <v>2570691</v>
      </c>
      <c r="O13" s="117">
        <f>'APPENDIX  21 iv'!O14</f>
        <v>0</v>
      </c>
      <c r="P13" s="117">
        <f>'APPENDIX  21 iv'!N14</f>
        <v>0</v>
      </c>
      <c r="Q13" s="117">
        <f t="shared" si="1"/>
        <v>321264491</v>
      </c>
      <c r="R13" s="117">
        <f t="shared" si="2"/>
        <v>2570691</v>
      </c>
      <c r="S13" s="117">
        <f t="shared" si="3"/>
        <v>323835182</v>
      </c>
      <c r="W13" s="117">
        <f>'APPENDIX 20 ii'!H13+'APPENDIX 20 i'!H13+'APPENDIX 20 i'!J13</f>
        <v>2570691</v>
      </c>
      <c r="X13" s="117">
        <f t="shared" si="4"/>
        <v>321264491</v>
      </c>
      <c r="Y13" s="82"/>
    </row>
    <row r="14" spans="1:25" ht="30.75" customHeight="1" x14ac:dyDescent="0.3">
      <c r="B14" s="90" t="s">
        <v>100</v>
      </c>
      <c r="C14" s="137">
        <v>263031</v>
      </c>
      <c r="D14" s="137">
        <v>0</v>
      </c>
      <c r="E14" s="137">
        <v>0</v>
      </c>
      <c r="F14" s="137">
        <v>359148</v>
      </c>
      <c r="G14" s="137">
        <v>0</v>
      </c>
      <c r="H14" s="137">
        <v>18049</v>
      </c>
      <c r="I14" s="137">
        <v>0</v>
      </c>
      <c r="J14" s="137">
        <v>136054</v>
      </c>
      <c r="K14" s="106">
        <f>SUM('APPENDIX 20 i'!C14:L14,'APPENDIX 20 ii'!C14:L14,'APPENDIX 20 iii'!C14:J14)</f>
        <v>9133939</v>
      </c>
      <c r="M14" s="117">
        <f t="shared" si="0"/>
        <v>8826564</v>
      </c>
      <c r="N14" s="117">
        <f>SUM('APPENDIX 20 ii'!H14,'APPENDIX 20 i'!H14,'APPENDIX 20 i'!J14)</f>
        <v>307375</v>
      </c>
      <c r="O14" s="117">
        <f>'APPENDIX  21 iv'!O15</f>
        <v>1109033</v>
      </c>
      <c r="P14" s="117">
        <f>'APPENDIX  21 iv'!N15</f>
        <v>119483</v>
      </c>
      <c r="Q14" s="117">
        <f t="shared" si="1"/>
        <v>9935597</v>
      </c>
      <c r="R14" s="117">
        <f t="shared" si="2"/>
        <v>426858</v>
      </c>
      <c r="S14" s="117">
        <f t="shared" si="3"/>
        <v>10362455</v>
      </c>
      <c r="W14" s="117">
        <f>'APPENDIX 20 ii'!H14+'APPENDIX 20 i'!H14+'APPENDIX 20 i'!J14</f>
        <v>307375</v>
      </c>
      <c r="X14" s="117">
        <f t="shared" si="4"/>
        <v>8826564</v>
      </c>
      <c r="Y14" s="82"/>
    </row>
    <row r="15" spans="1:25" ht="30.75" customHeight="1" x14ac:dyDescent="0.3">
      <c r="B15" s="90" t="s">
        <v>101</v>
      </c>
      <c r="C15" s="137">
        <v>1627693</v>
      </c>
      <c r="D15" s="137">
        <v>127129</v>
      </c>
      <c r="E15" s="137">
        <v>49755</v>
      </c>
      <c r="F15" s="137">
        <v>1812456</v>
      </c>
      <c r="G15" s="137">
        <v>22627</v>
      </c>
      <c r="H15" s="137">
        <v>37732</v>
      </c>
      <c r="I15" s="137">
        <v>177587</v>
      </c>
      <c r="J15" s="137">
        <v>375620</v>
      </c>
      <c r="K15" s="106">
        <f>SUM('APPENDIX 20 i'!C15:L15,'APPENDIX 20 ii'!C15:L15,'APPENDIX 20 iii'!C15:J15)</f>
        <v>12721915</v>
      </c>
      <c r="M15" s="117">
        <f t="shared" si="0"/>
        <v>10340323</v>
      </c>
      <c r="N15" s="117">
        <f>SUM('APPENDIX 20 ii'!H15,'APPENDIX 20 i'!H15,'APPENDIX 20 i'!J15)</f>
        <v>2381592</v>
      </c>
      <c r="O15" s="117">
        <f>'APPENDIX  21 iv'!O16</f>
        <v>21448322</v>
      </c>
      <c r="P15" s="117">
        <f>'APPENDIX  21 iv'!N16</f>
        <v>4686560</v>
      </c>
      <c r="Q15" s="117">
        <f t="shared" si="1"/>
        <v>31788645</v>
      </c>
      <c r="R15" s="117">
        <f t="shared" si="2"/>
        <v>7068152</v>
      </c>
      <c r="S15" s="117">
        <f t="shared" si="3"/>
        <v>38856797</v>
      </c>
      <c r="W15" s="117">
        <f>'APPENDIX 20 ii'!H15+'APPENDIX 20 i'!H15+'APPENDIX 20 i'!J15</f>
        <v>2381592</v>
      </c>
      <c r="X15" s="117">
        <f t="shared" si="4"/>
        <v>10340323</v>
      </c>
      <c r="Y15" s="82"/>
    </row>
    <row r="16" spans="1:25" ht="30.75" customHeight="1" thickBot="1" x14ac:dyDescent="0.35">
      <c r="B16" s="91" t="s">
        <v>102</v>
      </c>
      <c r="C16" s="139">
        <v>7465059</v>
      </c>
      <c r="D16" s="139">
        <v>1440733</v>
      </c>
      <c r="E16" s="139">
        <v>1070871</v>
      </c>
      <c r="F16" s="139">
        <v>24166834</v>
      </c>
      <c r="G16" s="139">
        <v>326802</v>
      </c>
      <c r="H16" s="139">
        <v>3043758</v>
      </c>
      <c r="I16" s="139">
        <v>732408</v>
      </c>
      <c r="J16" s="139">
        <v>11373951</v>
      </c>
      <c r="K16" s="108">
        <f>SUM('APPENDIX 20 i'!C16:L16,'APPENDIX 20 ii'!C16:L16,'APPENDIX 20 iii'!C16:J16)</f>
        <v>404739388</v>
      </c>
      <c r="M16" s="117">
        <f t="shared" si="0"/>
        <v>392316343</v>
      </c>
      <c r="N16" s="117">
        <f>SUM('APPENDIX 20 ii'!H16,'APPENDIX 20 i'!H16,'APPENDIX 20 i'!J16)</f>
        <v>12423045</v>
      </c>
      <c r="O16" s="117">
        <f>'APPENDIX  21 iv'!O17</f>
        <v>185675964</v>
      </c>
      <c r="P16" s="117">
        <f>'APPENDIX  21 iv'!N17</f>
        <v>46994299</v>
      </c>
      <c r="Q16" s="117">
        <f t="shared" si="1"/>
        <v>577992307</v>
      </c>
      <c r="R16" s="117">
        <f t="shared" si="2"/>
        <v>59417344</v>
      </c>
      <c r="S16" s="117">
        <f t="shared" si="3"/>
        <v>637409651</v>
      </c>
      <c r="W16" s="117">
        <f>'APPENDIX 20 ii'!H16+'APPENDIX 20 i'!H16+'APPENDIX 20 i'!J16</f>
        <v>12423045</v>
      </c>
      <c r="X16" s="117">
        <f t="shared" si="4"/>
        <v>392316343</v>
      </c>
      <c r="Y16" s="82"/>
    </row>
    <row r="17" spans="2:25" ht="30.75" customHeight="1" thickTop="1" x14ac:dyDescent="0.3">
      <c r="B17" s="93" t="s">
        <v>103</v>
      </c>
      <c r="C17" s="140">
        <v>0</v>
      </c>
      <c r="D17" s="140">
        <v>0</v>
      </c>
      <c r="E17" s="140">
        <v>0</v>
      </c>
      <c r="F17" s="140">
        <v>410000</v>
      </c>
      <c r="G17" s="137">
        <v>0</v>
      </c>
      <c r="H17" s="140">
        <v>125000</v>
      </c>
      <c r="I17" s="140">
        <v>0</v>
      </c>
      <c r="J17" s="140">
        <v>0</v>
      </c>
      <c r="K17" s="109">
        <f>SUM('APPENDIX 20 i'!C17:L17,'APPENDIX 20 ii'!C17:L17,'APPENDIX 20 iii'!C17:J17)</f>
        <v>2678378</v>
      </c>
      <c r="L17" s="10"/>
      <c r="M17" s="117">
        <f t="shared" si="0"/>
        <v>2678378</v>
      </c>
      <c r="N17" s="117">
        <f>SUM('APPENDIX 20 ii'!H17,'APPENDIX 20 i'!H17,'APPENDIX 20 i'!J17)</f>
        <v>0</v>
      </c>
      <c r="O17" s="117">
        <f>'APPENDIX  21 iv'!O18</f>
        <v>5699988</v>
      </c>
      <c r="P17" s="117">
        <f>'APPENDIX  21 iv'!N18</f>
        <v>533890</v>
      </c>
      <c r="Q17" s="117">
        <f t="shared" si="1"/>
        <v>8378366</v>
      </c>
      <c r="R17" s="117">
        <f t="shared" si="2"/>
        <v>533890</v>
      </c>
      <c r="S17" s="117">
        <f t="shared" si="3"/>
        <v>8912256</v>
      </c>
      <c r="T17" s="10" t="s">
        <v>103</v>
      </c>
      <c r="W17" s="117">
        <f>'APPENDIX 20 ii'!H17+'APPENDIX 20 i'!H17+'APPENDIX 20 i'!J17</f>
        <v>0</v>
      </c>
      <c r="X17" s="117">
        <f t="shared" si="4"/>
        <v>2678378</v>
      </c>
      <c r="Y17" s="82"/>
    </row>
    <row r="18" spans="2:25" ht="30.75" customHeight="1" x14ac:dyDescent="0.3">
      <c r="B18" s="90" t="s">
        <v>104</v>
      </c>
      <c r="C18" s="137">
        <v>1400347</v>
      </c>
      <c r="D18" s="137">
        <v>0</v>
      </c>
      <c r="E18" s="137">
        <v>75000</v>
      </c>
      <c r="F18" s="137">
        <v>2964000</v>
      </c>
      <c r="G18" s="137">
        <v>0</v>
      </c>
      <c r="H18" s="137">
        <v>1097376</v>
      </c>
      <c r="I18" s="137">
        <v>368177</v>
      </c>
      <c r="J18" s="137">
        <v>930000</v>
      </c>
      <c r="K18" s="106">
        <f>SUM('APPENDIX 20 i'!C18:L18,'APPENDIX 20 ii'!C18:L18,'APPENDIX 20 iii'!C18:J18)</f>
        <v>46014570</v>
      </c>
      <c r="L18" s="10"/>
      <c r="M18" s="117">
        <f t="shared" si="0"/>
        <v>44404156</v>
      </c>
      <c r="N18" s="117">
        <f>SUM('APPENDIX 20 ii'!H18,'APPENDIX 20 i'!H18,'APPENDIX 20 i'!J18)</f>
        <v>1610414</v>
      </c>
      <c r="O18" s="117">
        <f>'APPENDIX  21 iv'!O19</f>
        <v>27664443</v>
      </c>
      <c r="P18" s="117">
        <f>'APPENDIX  21 iv'!N19</f>
        <v>8911362</v>
      </c>
      <c r="Q18" s="117">
        <f t="shared" si="1"/>
        <v>72068599</v>
      </c>
      <c r="R18" s="117">
        <f t="shared" si="2"/>
        <v>10521776</v>
      </c>
      <c r="S18" s="117">
        <f t="shared" si="3"/>
        <v>82590375</v>
      </c>
      <c r="T18" s="10" t="s">
        <v>104</v>
      </c>
      <c r="W18" s="117">
        <f>'APPENDIX 20 ii'!H18+'APPENDIX 20 i'!H18+'APPENDIX 20 i'!J18</f>
        <v>1610414</v>
      </c>
      <c r="X18" s="117">
        <f t="shared" si="4"/>
        <v>44404156</v>
      </c>
      <c r="Y18" s="82"/>
    </row>
    <row r="19" spans="2:25" ht="30.75" customHeight="1" x14ac:dyDescent="0.3">
      <c r="B19" s="90" t="s">
        <v>105</v>
      </c>
      <c r="C19" s="137">
        <v>44704</v>
      </c>
      <c r="D19" s="137">
        <v>59278</v>
      </c>
      <c r="E19" s="137">
        <v>2061</v>
      </c>
      <c r="F19" s="137">
        <v>151602</v>
      </c>
      <c r="G19" s="137">
        <v>0</v>
      </c>
      <c r="H19" s="137">
        <v>1194</v>
      </c>
      <c r="I19" s="137">
        <v>21217</v>
      </c>
      <c r="J19" s="137">
        <v>33476</v>
      </c>
      <c r="K19" s="106">
        <f>SUM('APPENDIX 20 i'!C19:L19,'APPENDIX 20 ii'!C19:L19,'APPENDIX 20 iii'!C19:J19)</f>
        <v>1164210</v>
      </c>
      <c r="L19" s="10"/>
      <c r="M19" s="117">
        <f t="shared" si="0"/>
        <v>1164210</v>
      </c>
      <c r="N19" s="117">
        <f>SUM('APPENDIX 20 ii'!H19,'APPENDIX 20 i'!H19,'APPENDIX 20 i'!J19)</f>
        <v>0</v>
      </c>
      <c r="O19" s="117">
        <f>'APPENDIX  21 iv'!O20</f>
        <v>2326970</v>
      </c>
      <c r="P19" s="117">
        <f>'APPENDIX  21 iv'!N20</f>
        <v>91289</v>
      </c>
      <c r="Q19" s="117">
        <f t="shared" si="1"/>
        <v>3491180</v>
      </c>
      <c r="R19" s="117">
        <f t="shared" si="2"/>
        <v>91289</v>
      </c>
      <c r="S19" s="117">
        <f t="shared" si="3"/>
        <v>3582469</v>
      </c>
      <c r="T19" s="10" t="s">
        <v>105</v>
      </c>
      <c r="W19" s="117">
        <f>'APPENDIX 20 ii'!H19+'APPENDIX 20 i'!H19+'APPENDIX 20 i'!J19</f>
        <v>0</v>
      </c>
      <c r="X19" s="117">
        <f t="shared" si="4"/>
        <v>1164210</v>
      </c>
      <c r="Y19" s="82"/>
    </row>
    <row r="20" spans="2:25" ht="30.75" customHeight="1" x14ac:dyDescent="0.3">
      <c r="B20" s="90" t="s">
        <v>106</v>
      </c>
      <c r="C20" s="137">
        <v>449448</v>
      </c>
      <c r="D20" s="137">
        <v>1156659</v>
      </c>
      <c r="E20" s="137">
        <v>543968</v>
      </c>
      <c r="F20" s="137">
        <v>14322898</v>
      </c>
      <c r="G20" s="137">
        <v>52532</v>
      </c>
      <c r="H20" s="137">
        <v>280683</v>
      </c>
      <c r="I20" s="137">
        <v>69201</v>
      </c>
      <c r="J20" s="137">
        <v>6466578</v>
      </c>
      <c r="K20" s="106">
        <f>SUM('APPENDIX 20 i'!C20:L20,'APPENDIX 20 ii'!C20:L20,'APPENDIX 20 iii'!C20:J20)</f>
        <v>233132426</v>
      </c>
      <c r="L20" s="10"/>
      <c r="M20" s="117">
        <f t="shared" si="0"/>
        <v>229196417</v>
      </c>
      <c r="N20" s="117">
        <f>SUM('APPENDIX 20 ii'!H20,'APPENDIX 20 i'!H20,'APPENDIX 20 i'!J20)</f>
        <v>3936009</v>
      </c>
      <c r="O20" s="117">
        <f>'APPENDIX  21 iv'!O21</f>
        <v>52466030</v>
      </c>
      <c r="P20" s="117">
        <f>'APPENDIX  21 iv'!N21</f>
        <v>15224439</v>
      </c>
      <c r="Q20" s="117">
        <f t="shared" si="1"/>
        <v>281662447</v>
      </c>
      <c r="R20" s="117">
        <f t="shared" si="2"/>
        <v>19160448</v>
      </c>
      <c r="S20" s="117">
        <f t="shared" si="3"/>
        <v>300822895</v>
      </c>
      <c r="T20" s="10" t="s">
        <v>106</v>
      </c>
      <c r="W20" s="117">
        <f>'APPENDIX 20 ii'!H20+'APPENDIX 20 i'!H20+'APPENDIX 20 i'!J20</f>
        <v>3936009</v>
      </c>
      <c r="X20" s="117">
        <f t="shared" si="4"/>
        <v>229196417</v>
      </c>
      <c r="Y20" s="82"/>
    </row>
    <row r="21" spans="2:25" ht="30.75" customHeight="1" x14ac:dyDescent="0.3">
      <c r="B21" s="90" t="s">
        <v>107</v>
      </c>
      <c r="C21" s="137">
        <v>0</v>
      </c>
      <c r="D21" s="137">
        <v>0</v>
      </c>
      <c r="E21" s="137">
        <v>0</v>
      </c>
      <c r="F21" s="137">
        <v>1280221</v>
      </c>
      <c r="G21" s="137">
        <v>0</v>
      </c>
      <c r="H21" s="137">
        <v>0</v>
      </c>
      <c r="I21" s="137">
        <v>0</v>
      </c>
      <c r="J21" s="137">
        <v>0</v>
      </c>
      <c r="K21" s="106">
        <f>SUM('APPENDIX 20 i'!C21:L21,'APPENDIX 20 ii'!C21:L21,'APPENDIX 20 iii'!C21:J21)</f>
        <v>1941372</v>
      </c>
      <c r="L21" s="10"/>
      <c r="M21" s="117">
        <f t="shared" si="0"/>
        <v>1941372</v>
      </c>
      <c r="N21" s="117">
        <f>SUM('APPENDIX 20 ii'!H21,'APPENDIX 20 i'!H21,'APPENDIX 20 i'!J21)</f>
        <v>0</v>
      </c>
      <c r="O21" s="117">
        <f>'APPENDIX  21 iv'!O22</f>
        <v>394645</v>
      </c>
      <c r="P21" s="117">
        <f>'APPENDIX  21 iv'!N22</f>
        <v>0</v>
      </c>
      <c r="Q21" s="117">
        <f t="shared" si="1"/>
        <v>2336017</v>
      </c>
      <c r="R21" s="117">
        <f t="shared" si="2"/>
        <v>0</v>
      </c>
      <c r="S21" s="117">
        <f t="shared" si="3"/>
        <v>2336017</v>
      </c>
      <c r="T21" s="10" t="s">
        <v>107</v>
      </c>
      <c r="W21" s="117">
        <f>'APPENDIX 20 ii'!H21+'APPENDIX 20 i'!H21+'APPENDIX 20 i'!J21</f>
        <v>0</v>
      </c>
      <c r="X21" s="117">
        <f t="shared" si="4"/>
        <v>1941372</v>
      </c>
      <c r="Y21" s="82"/>
    </row>
    <row r="22" spans="2:25" ht="30.75" customHeight="1" x14ac:dyDescent="0.3">
      <c r="B22" s="90" t="s">
        <v>108</v>
      </c>
      <c r="C22" s="137">
        <v>0</v>
      </c>
      <c r="D22" s="137">
        <v>0</v>
      </c>
      <c r="E22" s="137">
        <v>0</v>
      </c>
      <c r="F22" s="137">
        <v>0</v>
      </c>
      <c r="G22" s="137">
        <v>0</v>
      </c>
      <c r="H22" s="137">
        <v>0</v>
      </c>
      <c r="I22" s="137">
        <v>45365</v>
      </c>
      <c r="J22" s="137">
        <v>0</v>
      </c>
      <c r="K22" s="106">
        <f>SUM('APPENDIX 20 i'!C22:L22,'APPENDIX 20 ii'!C22:L22,'APPENDIX 20 iii'!C22:J22)</f>
        <v>5955481</v>
      </c>
      <c r="L22" s="10"/>
      <c r="M22" s="117">
        <f t="shared" si="0"/>
        <v>5955481</v>
      </c>
      <c r="N22" s="117">
        <f>SUM('APPENDIX 20 ii'!H22,'APPENDIX 20 i'!H22,'APPENDIX 20 i'!J22)</f>
        <v>0</v>
      </c>
      <c r="O22" s="117">
        <f>'APPENDIX  21 iv'!O23</f>
        <v>5630632</v>
      </c>
      <c r="P22" s="117">
        <f>'APPENDIX  21 iv'!N23</f>
        <v>4660816</v>
      </c>
      <c r="Q22" s="117">
        <f t="shared" si="1"/>
        <v>11586113</v>
      </c>
      <c r="R22" s="117">
        <f t="shared" si="2"/>
        <v>4660816</v>
      </c>
      <c r="S22" s="117">
        <f t="shared" si="3"/>
        <v>16246929</v>
      </c>
      <c r="T22" s="10" t="s">
        <v>108</v>
      </c>
      <c r="W22" s="117">
        <f>'APPENDIX 20 ii'!H22+'APPENDIX 20 i'!H22+'APPENDIX 20 i'!J22</f>
        <v>0</v>
      </c>
      <c r="X22" s="117">
        <f t="shared" si="4"/>
        <v>5955481</v>
      </c>
      <c r="Y22" s="82"/>
    </row>
    <row r="23" spans="2:25" ht="30.75" customHeight="1" x14ac:dyDescent="0.3">
      <c r="B23" s="90" t="s">
        <v>109</v>
      </c>
      <c r="C23" s="137">
        <v>1000</v>
      </c>
      <c r="D23" s="137">
        <v>0</v>
      </c>
      <c r="E23" s="137">
        <v>59269</v>
      </c>
      <c r="F23" s="137">
        <v>1254774</v>
      </c>
      <c r="G23" s="137">
        <v>28375</v>
      </c>
      <c r="H23" s="137">
        <v>0</v>
      </c>
      <c r="I23" s="137">
        <v>0</v>
      </c>
      <c r="J23" s="137">
        <v>810414</v>
      </c>
      <c r="K23" s="106">
        <f>SUM('APPENDIX 20 i'!C23:L23,'APPENDIX 20 ii'!C23:L23,'APPENDIX 20 iii'!C23:J23)</f>
        <v>7427714</v>
      </c>
      <c r="L23" s="10"/>
      <c r="M23" s="117">
        <f t="shared" si="0"/>
        <v>7335469</v>
      </c>
      <c r="N23" s="117">
        <f>SUM('APPENDIX 20 ii'!H23,'APPENDIX 20 i'!H23,'APPENDIX 20 i'!J23)</f>
        <v>92245</v>
      </c>
      <c r="O23" s="117">
        <f>'APPENDIX  21 iv'!O24</f>
        <v>2655522</v>
      </c>
      <c r="P23" s="117">
        <f>'APPENDIX  21 iv'!N24</f>
        <v>1009471</v>
      </c>
      <c r="Q23" s="117">
        <f t="shared" si="1"/>
        <v>9990991</v>
      </c>
      <c r="R23" s="117">
        <f t="shared" si="2"/>
        <v>1101716</v>
      </c>
      <c r="S23" s="117">
        <f t="shared" si="3"/>
        <v>11092707</v>
      </c>
      <c r="T23" s="10" t="s">
        <v>109</v>
      </c>
      <c r="W23" s="117">
        <f>'APPENDIX 20 ii'!H23+'APPENDIX 20 i'!H23+'APPENDIX 20 i'!J23</f>
        <v>92245</v>
      </c>
      <c r="X23" s="117">
        <f t="shared" si="4"/>
        <v>7335469</v>
      </c>
      <c r="Y23" s="82"/>
    </row>
    <row r="24" spans="2:25" ht="30.75" customHeight="1" x14ac:dyDescent="0.3">
      <c r="B24" s="90" t="s">
        <v>110</v>
      </c>
      <c r="C24" s="137">
        <v>0</v>
      </c>
      <c r="D24" s="137">
        <v>0</v>
      </c>
      <c r="E24" s="137">
        <v>0</v>
      </c>
      <c r="F24" s="137">
        <v>0</v>
      </c>
      <c r="G24" s="137">
        <v>0</v>
      </c>
      <c r="H24" s="137">
        <v>0</v>
      </c>
      <c r="I24" s="137">
        <v>0</v>
      </c>
      <c r="J24" s="137">
        <v>0</v>
      </c>
      <c r="K24" s="106">
        <f>SUM('APPENDIX 20 i'!C24:L24,'APPENDIX 20 ii'!C24:L24,'APPENDIX 20 iii'!C24:J24)</f>
        <v>244348</v>
      </c>
      <c r="L24" s="10"/>
      <c r="M24" s="117">
        <f t="shared" si="0"/>
        <v>244348</v>
      </c>
      <c r="N24" s="117">
        <f>SUM('APPENDIX 20 ii'!H24,'APPENDIX 20 i'!H24,'APPENDIX 20 i'!J24)</f>
        <v>0</v>
      </c>
      <c r="O24" s="117">
        <f>'APPENDIX  21 iv'!O25</f>
        <v>93797</v>
      </c>
      <c r="P24" s="117">
        <f>'APPENDIX  21 iv'!N25</f>
        <v>0</v>
      </c>
      <c r="Q24" s="117">
        <f t="shared" si="1"/>
        <v>338145</v>
      </c>
      <c r="R24" s="117">
        <f t="shared" si="2"/>
        <v>0</v>
      </c>
      <c r="S24" s="117">
        <f t="shared" si="3"/>
        <v>338145</v>
      </c>
      <c r="T24" s="10" t="s">
        <v>110</v>
      </c>
      <c r="W24" s="117">
        <f>'APPENDIX 20 ii'!H24+'APPENDIX 20 i'!H24+'APPENDIX 20 i'!J24</f>
        <v>0</v>
      </c>
      <c r="X24" s="117">
        <f t="shared" si="4"/>
        <v>244348</v>
      </c>
      <c r="Y24" s="82"/>
    </row>
    <row r="25" spans="2:25" ht="30.75" customHeight="1" x14ac:dyDescent="0.3">
      <c r="B25" s="90" t="s">
        <v>111</v>
      </c>
      <c r="C25" s="137">
        <v>0</v>
      </c>
      <c r="D25" s="137">
        <v>0</v>
      </c>
      <c r="E25" s="137">
        <v>0</v>
      </c>
      <c r="F25" s="137">
        <v>0</v>
      </c>
      <c r="G25" s="137">
        <v>0</v>
      </c>
      <c r="H25" s="137">
        <v>0</v>
      </c>
      <c r="I25" s="137">
        <v>0</v>
      </c>
      <c r="J25" s="137">
        <v>0</v>
      </c>
      <c r="K25" s="106">
        <f>SUM('APPENDIX 20 i'!C25:L25,'APPENDIX 20 ii'!C25:L25,'APPENDIX 20 iii'!C25:J25)</f>
        <v>0</v>
      </c>
      <c r="L25" s="10"/>
      <c r="M25" s="117">
        <f t="shared" si="0"/>
        <v>0</v>
      </c>
      <c r="N25" s="117">
        <f>SUM('APPENDIX 20 ii'!H25,'APPENDIX 20 i'!H25,'APPENDIX 20 i'!J25)</f>
        <v>0</v>
      </c>
      <c r="O25" s="117">
        <f>'APPENDIX  21 iv'!O26</f>
        <v>0</v>
      </c>
      <c r="P25" s="117">
        <f>'APPENDIX  21 iv'!N26</f>
        <v>0</v>
      </c>
      <c r="Q25" s="117">
        <f t="shared" si="1"/>
        <v>0</v>
      </c>
      <c r="R25" s="117">
        <f t="shared" si="2"/>
        <v>0</v>
      </c>
      <c r="S25" s="117">
        <f t="shared" si="3"/>
        <v>0</v>
      </c>
      <c r="T25" s="10" t="s">
        <v>111</v>
      </c>
      <c r="W25" s="117">
        <f>'APPENDIX 20 ii'!H25+'APPENDIX 20 i'!H25+'APPENDIX 20 i'!J25</f>
        <v>0</v>
      </c>
      <c r="X25" s="117">
        <f t="shared" si="4"/>
        <v>0</v>
      </c>
      <c r="Y25" s="82"/>
    </row>
    <row r="26" spans="2:25" ht="30.75" customHeight="1" x14ac:dyDescent="0.3">
      <c r="B26" s="90" t="s">
        <v>112</v>
      </c>
      <c r="C26" s="137">
        <v>21343</v>
      </c>
      <c r="D26" s="137">
        <v>0</v>
      </c>
      <c r="E26" s="137">
        <v>0</v>
      </c>
      <c r="F26" s="137">
        <v>2157370</v>
      </c>
      <c r="G26" s="137">
        <v>0</v>
      </c>
      <c r="H26" s="137">
        <v>0</v>
      </c>
      <c r="I26" s="137">
        <v>0</v>
      </c>
      <c r="J26" s="137">
        <v>1568778</v>
      </c>
      <c r="K26" s="106">
        <f>SUM('APPENDIX 20 i'!C26:L26,'APPENDIX 20 ii'!C26:L26,'APPENDIX 20 iii'!C26:J26)</f>
        <v>31155222</v>
      </c>
      <c r="L26" s="10"/>
      <c r="M26" s="117">
        <f t="shared" si="0"/>
        <v>30853400</v>
      </c>
      <c r="N26" s="117">
        <f>SUM('APPENDIX 20 ii'!H26,'APPENDIX 20 i'!H26,'APPENDIX 20 i'!J26)</f>
        <v>301822</v>
      </c>
      <c r="O26" s="117">
        <f>'APPENDIX  21 iv'!O27</f>
        <v>7434046</v>
      </c>
      <c r="P26" s="117">
        <f>'APPENDIX  21 iv'!N27</f>
        <v>1341437</v>
      </c>
      <c r="Q26" s="117">
        <f t="shared" si="1"/>
        <v>38287446</v>
      </c>
      <c r="R26" s="117">
        <f t="shared" si="2"/>
        <v>1643259</v>
      </c>
      <c r="S26" s="117">
        <f t="shared" si="3"/>
        <v>39930705</v>
      </c>
      <c r="T26" s="10" t="s">
        <v>112</v>
      </c>
      <c r="W26" s="117">
        <f>'APPENDIX 20 ii'!H26+'APPENDIX 20 i'!H26+'APPENDIX 20 i'!J26</f>
        <v>301822</v>
      </c>
      <c r="X26" s="117">
        <f t="shared" si="4"/>
        <v>30853400</v>
      </c>
      <c r="Y26" s="82"/>
    </row>
    <row r="27" spans="2:25" ht="30.75" customHeight="1" x14ac:dyDescent="0.3">
      <c r="B27" s="90" t="s">
        <v>113</v>
      </c>
      <c r="C27" s="137">
        <v>0</v>
      </c>
      <c r="D27" s="137">
        <v>0</v>
      </c>
      <c r="E27" s="137">
        <v>0</v>
      </c>
      <c r="F27" s="137">
        <v>0</v>
      </c>
      <c r="G27" s="137">
        <v>0</v>
      </c>
      <c r="H27" s="137">
        <v>0</v>
      </c>
      <c r="I27" s="137">
        <v>0</v>
      </c>
      <c r="J27" s="137">
        <v>15701</v>
      </c>
      <c r="K27" s="106">
        <f>SUM('APPENDIX 20 i'!C27:L27,'APPENDIX 20 ii'!C27:L27,'APPENDIX 20 iii'!C27:J27)</f>
        <v>5722069</v>
      </c>
      <c r="L27" s="10"/>
      <c r="M27" s="117">
        <f t="shared" si="0"/>
        <v>5722069</v>
      </c>
      <c r="N27" s="117">
        <f>SUM('APPENDIX 20 ii'!H27,'APPENDIX 20 i'!H27,'APPENDIX 20 i'!J27)</f>
        <v>0</v>
      </c>
      <c r="O27" s="117">
        <f>'APPENDIX  21 iv'!O28</f>
        <v>2930360</v>
      </c>
      <c r="P27" s="117">
        <f>'APPENDIX  21 iv'!N28</f>
        <v>202231</v>
      </c>
      <c r="Q27" s="117">
        <f t="shared" si="1"/>
        <v>8652429</v>
      </c>
      <c r="R27" s="117">
        <f t="shared" si="2"/>
        <v>202231</v>
      </c>
      <c r="S27" s="117">
        <f t="shared" si="3"/>
        <v>8854660</v>
      </c>
      <c r="T27" s="10" t="s">
        <v>113</v>
      </c>
      <c r="W27" s="117">
        <f>'APPENDIX 20 ii'!H27+'APPENDIX 20 i'!H27+'APPENDIX 20 i'!J27</f>
        <v>0</v>
      </c>
      <c r="X27" s="117">
        <f t="shared" si="4"/>
        <v>5722069</v>
      </c>
      <c r="Y27" s="82"/>
    </row>
    <row r="28" spans="2:25" ht="30.75" customHeight="1" x14ac:dyDescent="0.3">
      <c r="B28" s="90" t="s">
        <v>114</v>
      </c>
      <c r="C28" s="137">
        <v>0</v>
      </c>
      <c r="D28" s="137">
        <v>0</v>
      </c>
      <c r="E28" s="137">
        <v>0</v>
      </c>
      <c r="F28" s="137">
        <v>0</v>
      </c>
      <c r="G28" s="137">
        <v>0</v>
      </c>
      <c r="H28" s="137">
        <v>0</v>
      </c>
      <c r="I28" s="137">
        <v>0</v>
      </c>
      <c r="J28" s="137">
        <v>0</v>
      </c>
      <c r="K28" s="106">
        <f>SUM('APPENDIX 20 i'!C28:L28,'APPENDIX 20 ii'!C28:L28,'APPENDIX 20 iii'!C28:J28)</f>
        <v>1223</v>
      </c>
      <c r="L28" s="10"/>
      <c r="M28" s="117">
        <f t="shared" si="0"/>
        <v>1223</v>
      </c>
      <c r="N28" s="117">
        <f>SUM('APPENDIX 20 ii'!H28,'APPENDIX 20 i'!H28,'APPENDIX 20 i'!J28)</f>
        <v>0</v>
      </c>
      <c r="O28" s="117">
        <f>'APPENDIX  21 iv'!O29</f>
        <v>402</v>
      </c>
      <c r="P28" s="117">
        <f>'APPENDIX  21 iv'!N29</f>
        <v>81</v>
      </c>
      <c r="Q28" s="117">
        <f t="shared" si="1"/>
        <v>1625</v>
      </c>
      <c r="R28" s="117">
        <f t="shared" si="2"/>
        <v>81</v>
      </c>
      <c r="S28" s="117">
        <f t="shared" si="3"/>
        <v>1706</v>
      </c>
      <c r="T28" s="10" t="s">
        <v>114</v>
      </c>
      <c r="W28" s="117">
        <f>'APPENDIX 20 ii'!H28+'APPENDIX 20 i'!H28+'APPENDIX 20 i'!J28</f>
        <v>0</v>
      </c>
      <c r="X28" s="117">
        <f t="shared" si="4"/>
        <v>1223</v>
      </c>
      <c r="Y28" s="82"/>
    </row>
    <row r="29" spans="2:25" ht="30.75" customHeight="1" x14ac:dyDescent="0.3">
      <c r="B29" s="90" t="s">
        <v>115</v>
      </c>
      <c r="C29" s="137">
        <v>0</v>
      </c>
      <c r="D29" s="137">
        <v>0</v>
      </c>
      <c r="E29" s="137">
        <v>0</v>
      </c>
      <c r="F29" s="137">
        <v>0</v>
      </c>
      <c r="G29" s="137">
        <v>0</v>
      </c>
      <c r="H29" s="137">
        <v>0</v>
      </c>
      <c r="I29" s="137">
        <v>0</v>
      </c>
      <c r="J29" s="137">
        <v>0</v>
      </c>
      <c r="K29" s="106">
        <f>SUM('APPENDIX 20 i'!C29:L29,'APPENDIX 20 ii'!C29:L29,'APPENDIX 20 iii'!C29:J29)</f>
        <v>0</v>
      </c>
      <c r="L29" s="10"/>
      <c r="M29" s="117">
        <f t="shared" si="0"/>
        <v>0</v>
      </c>
      <c r="N29" s="117">
        <f>SUM('APPENDIX 20 ii'!H29,'APPENDIX 20 i'!H29,'APPENDIX 20 i'!J29)</f>
        <v>0</v>
      </c>
      <c r="O29" s="117">
        <f>'APPENDIX  21 iv'!O30</f>
        <v>0</v>
      </c>
      <c r="P29" s="117">
        <f>'APPENDIX  21 iv'!N30</f>
        <v>0</v>
      </c>
      <c r="Q29" s="117">
        <f t="shared" si="1"/>
        <v>0</v>
      </c>
      <c r="R29" s="117">
        <f t="shared" si="2"/>
        <v>0</v>
      </c>
      <c r="S29" s="117">
        <f t="shared" si="3"/>
        <v>0</v>
      </c>
      <c r="T29" s="10" t="s">
        <v>115</v>
      </c>
      <c r="W29" s="117">
        <f>'APPENDIX 20 ii'!H29+'APPENDIX 20 i'!H29+'APPENDIX 20 i'!J29</f>
        <v>0</v>
      </c>
      <c r="X29" s="117">
        <f t="shared" si="4"/>
        <v>0</v>
      </c>
      <c r="Y29" s="82"/>
    </row>
    <row r="30" spans="2:25" ht="30.75" customHeight="1" x14ac:dyDescent="0.3">
      <c r="B30" s="90" t="s">
        <v>116</v>
      </c>
      <c r="C30" s="137">
        <v>144008</v>
      </c>
      <c r="D30" s="137">
        <v>20633</v>
      </c>
      <c r="E30" s="137">
        <v>8093</v>
      </c>
      <c r="F30" s="137">
        <v>309745</v>
      </c>
      <c r="G30" s="137">
        <v>0</v>
      </c>
      <c r="H30" s="137">
        <v>1398</v>
      </c>
      <c r="I30" s="137">
        <v>0</v>
      </c>
      <c r="J30" s="137">
        <v>16883</v>
      </c>
      <c r="K30" s="106">
        <f>SUM('APPENDIX 20 i'!C30:L30,'APPENDIX 20 ii'!C30:L30,'APPENDIX 20 iii'!C30:J30)</f>
        <v>5591857</v>
      </c>
      <c r="L30" s="10"/>
      <c r="M30" s="117">
        <f t="shared" si="0"/>
        <v>5590850</v>
      </c>
      <c r="N30" s="117">
        <f>SUM('APPENDIX 20 ii'!H30,'APPENDIX 20 i'!H30,'APPENDIX 20 i'!J30)</f>
        <v>1007</v>
      </c>
      <c r="O30" s="117">
        <f>'APPENDIX  21 iv'!O31</f>
        <v>2928834</v>
      </c>
      <c r="P30" s="117">
        <f>'APPENDIX  21 iv'!N31</f>
        <v>21507</v>
      </c>
      <c r="Q30" s="117">
        <f t="shared" si="1"/>
        <v>8519684</v>
      </c>
      <c r="R30" s="117">
        <f t="shared" si="2"/>
        <v>22514</v>
      </c>
      <c r="S30" s="117">
        <f t="shared" si="3"/>
        <v>8542198</v>
      </c>
      <c r="T30" s="10" t="s">
        <v>116</v>
      </c>
      <c r="W30" s="117">
        <f>'APPENDIX 20 ii'!H30+'APPENDIX 20 i'!H30+'APPENDIX 20 i'!J30</f>
        <v>1007</v>
      </c>
      <c r="X30" s="117">
        <f t="shared" si="4"/>
        <v>5590850</v>
      </c>
      <c r="Y30" s="82"/>
    </row>
    <row r="31" spans="2:25" ht="30.75" customHeight="1" x14ac:dyDescent="0.3">
      <c r="B31" s="90" t="s">
        <v>117</v>
      </c>
      <c r="C31" s="137">
        <v>0</v>
      </c>
      <c r="D31" s="137">
        <v>0</v>
      </c>
      <c r="E31" s="137">
        <v>0</v>
      </c>
      <c r="F31" s="137">
        <v>99780</v>
      </c>
      <c r="G31" s="137">
        <v>0</v>
      </c>
      <c r="H31" s="137">
        <v>0</v>
      </c>
      <c r="I31" s="137">
        <v>0</v>
      </c>
      <c r="J31" s="137">
        <v>59790</v>
      </c>
      <c r="K31" s="106">
        <f>SUM('APPENDIX 20 i'!C31:L31,'APPENDIX 20 ii'!C31:L31,'APPENDIX 20 iii'!C31:J31)</f>
        <v>2537176</v>
      </c>
      <c r="L31" s="10"/>
      <c r="M31" s="117">
        <f t="shared" si="0"/>
        <v>2537176</v>
      </c>
      <c r="N31" s="117">
        <f>SUM('APPENDIX 20 ii'!H31,'APPENDIX 20 i'!H31,'APPENDIX 20 i'!J31)</f>
        <v>0</v>
      </c>
      <c r="O31" s="117">
        <f>'APPENDIX  21 iv'!O32</f>
        <v>931022</v>
      </c>
      <c r="P31" s="117">
        <f>'APPENDIX  21 iv'!N32</f>
        <v>771198</v>
      </c>
      <c r="Q31" s="117">
        <f t="shared" si="1"/>
        <v>3468198</v>
      </c>
      <c r="R31" s="117">
        <f t="shared" si="2"/>
        <v>771198</v>
      </c>
      <c r="S31" s="117">
        <f t="shared" si="3"/>
        <v>4239396</v>
      </c>
      <c r="T31" s="10" t="s">
        <v>117</v>
      </c>
      <c r="W31" s="117">
        <f>'APPENDIX 20 ii'!H31+'APPENDIX 20 i'!H31+'APPENDIX 20 i'!J31</f>
        <v>0</v>
      </c>
      <c r="X31" s="117">
        <f t="shared" si="4"/>
        <v>2537176</v>
      </c>
      <c r="Y31" s="82"/>
    </row>
    <row r="32" spans="2:25" ht="30.75" customHeight="1" x14ac:dyDescent="0.3">
      <c r="B32" s="90" t="s">
        <v>118</v>
      </c>
      <c r="C32" s="137">
        <v>602461</v>
      </c>
      <c r="D32" s="137">
        <v>105052</v>
      </c>
      <c r="E32" s="137">
        <v>268197</v>
      </c>
      <c r="F32" s="137">
        <v>364404</v>
      </c>
      <c r="G32" s="137">
        <v>114679</v>
      </c>
      <c r="H32" s="137">
        <v>1272116</v>
      </c>
      <c r="I32" s="137">
        <v>30585</v>
      </c>
      <c r="J32" s="137">
        <v>862680</v>
      </c>
      <c r="K32" s="106">
        <f>SUM('APPENDIX 20 i'!C32:L32,'APPENDIX 20 ii'!C32:L32,'APPENDIX 20 iii'!C32:J32)</f>
        <v>26458925</v>
      </c>
      <c r="L32" s="10"/>
      <c r="M32" s="117">
        <f t="shared" si="0"/>
        <v>21475966</v>
      </c>
      <c r="N32" s="117">
        <f>SUM('APPENDIX 20 ii'!H32,'APPENDIX 20 i'!H32,'APPENDIX 20 i'!J32)</f>
        <v>4982959</v>
      </c>
      <c r="O32" s="117">
        <f>'APPENDIX  21 iv'!O33</f>
        <v>20855227</v>
      </c>
      <c r="P32" s="117">
        <f>'APPENDIX  21 iv'!N33</f>
        <v>1901342</v>
      </c>
      <c r="Q32" s="117">
        <f t="shared" si="1"/>
        <v>42331193</v>
      </c>
      <c r="R32" s="117">
        <f t="shared" si="2"/>
        <v>6884301</v>
      </c>
      <c r="S32" s="117">
        <f t="shared" si="3"/>
        <v>49215494</v>
      </c>
      <c r="T32" s="10" t="s">
        <v>118</v>
      </c>
      <c r="W32" s="117">
        <f>'APPENDIX 20 ii'!H32+'APPENDIX 20 i'!H32+'APPENDIX 20 i'!J32</f>
        <v>4982959</v>
      </c>
      <c r="X32" s="117">
        <f t="shared" si="4"/>
        <v>21475966</v>
      </c>
      <c r="Y32" s="82"/>
    </row>
    <row r="33" spans="2:25" ht="30.75" customHeight="1" x14ac:dyDescent="0.3">
      <c r="B33" s="90" t="s">
        <v>119</v>
      </c>
      <c r="C33" s="137">
        <v>824925</v>
      </c>
      <c r="D33" s="137">
        <v>26403</v>
      </c>
      <c r="E33" s="137">
        <v>76352</v>
      </c>
      <c r="F33" s="137">
        <v>248900</v>
      </c>
      <c r="G33" s="137">
        <v>18125</v>
      </c>
      <c r="H33" s="137">
        <v>202</v>
      </c>
      <c r="I33" s="137">
        <v>1414</v>
      </c>
      <c r="J33" s="137">
        <v>241897</v>
      </c>
      <c r="K33" s="106">
        <f>SUM('APPENDIX 20 i'!C33:L33,'APPENDIX 20 ii'!C33:L33,'APPENDIX 20 iii'!C33:J33)</f>
        <v>5593696</v>
      </c>
      <c r="L33" s="10"/>
      <c r="M33" s="117">
        <f t="shared" si="0"/>
        <v>5553312</v>
      </c>
      <c r="N33" s="117">
        <f>SUM('APPENDIX 20 ii'!H33,'APPENDIX 20 i'!H33,'APPENDIX 20 i'!J33)</f>
        <v>40384</v>
      </c>
      <c r="O33" s="117">
        <f>'APPENDIX  21 iv'!O34</f>
        <v>6382541</v>
      </c>
      <c r="P33" s="117">
        <f>'APPENDIX  21 iv'!N34</f>
        <v>247292</v>
      </c>
      <c r="Q33" s="117">
        <f t="shared" si="1"/>
        <v>11935853</v>
      </c>
      <c r="R33" s="117">
        <f t="shared" si="2"/>
        <v>287676</v>
      </c>
      <c r="S33" s="117">
        <f t="shared" si="3"/>
        <v>12223529</v>
      </c>
      <c r="T33" s="10" t="s">
        <v>119</v>
      </c>
      <c r="W33" s="117">
        <f>'APPENDIX 20 ii'!H33+'APPENDIX 20 i'!H33+'APPENDIX 20 i'!J33</f>
        <v>40384</v>
      </c>
      <c r="X33" s="117">
        <f t="shared" si="4"/>
        <v>5553312</v>
      </c>
      <c r="Y33" s="82"/>
    </row>
    <row r="34" spans="2:25" ht="30.75" customHeight="1" x14ac:dyDescent="0.3">
      <c r="B34" s="90" t="s">
        <v>120</v>
      </c>
      <c r="C34" s="137">
        <v>3553671</v>
      </c>
      <c r="D34" s="137">
        <v>10588</v>
      </c>
      <c r="E34" s="137">
        <v>9783</v>
      </c>
      <c r="F34" s="137">
        <v>174548</v>
      </c>
      <c r="G34" s="137">
        <v>62426</v>
      </c>
      <c r="H34" s="137">
        <v>36133</v>
      </c>
      <c r="I34" s="137">
        <v>122984</v>
      </c>
      <c r="J34" s="137">
        <v>233687</v>
      </c>
      <c r="K34" s="106">
        <f>SUM('APPENDIX 20 i'!C34:L34,'APPENDIX 20 ii'!C34:L34,'APPENDIX 20 iii'!C34:J34)</f>
        <v>7885238</v>
      </c>
      <c r="L34" s="10"/>
      <c r="M34" s="117">
        <f t="shared" si="0"/>
        <v>7119937</v>
      </c>
      <c r="N34" s="117">
        <f>SUM('APPENDIX 20 ii'!H34,'APPENDIX 20 i'!H34,'APPENDIX 20 i'!J34)</f>
        <v>765301</v>
      </c>
      <c r="O34" s="117">
        <f>'APPENDIX  21 iv'!O35</f>
        <v>28669209</v>
      </c>
      <c r="P34" s="117">
        <f>'APPENDIX  21 iv'!N35</f>
        <v>7803638</v>
      </c>
      <c r="Q34" s="117">
        <f t="shared" si="1"/>
        <v>35789146</v>
      </c>
      <c r="R34" s="117">
        <f t="shared" si="2"/>
        <v>8568939</v>
      </c>
      <c r="S34" s="117">
        <f t="shared" si="3"/>
        <v>44358085</v>
      </c>
      <c r="T34" s="10" t="s">
        <v>120</v>
      </c>
      <c r="W34" s="117">
        <f>'APPENDIX 20 ii'!H34+'APPENDIX 20 i'!H34+'APPENDIX 20 i'!J34</f>
        <v>765301</v>
      </c>
      <c r="X34" s="117">
        <f t="shared" si="4"/>
        <v>7119937</v>
      </c>
      <c r="Y34" s="82"/>
    </row>
    <row r="35" spans="2:25" ht="30.75" customHeight="1" x14ac:dyDescent="0.3">
      <c r="B35" s="90" t="s">
        <v>121</v>
      </c>
      <c r="C35" s="137">
        <v>275276</v>
      </c>
      <c r="D35" s="137">
        <v>2901</v>
      </c>
      <c r="E35" s="137">
        <v>0</v>
      </c>
      <c r="F35" s="137">
        <v>0</v>
      </c>
      <c r="G35" s="137">
        <v>37825</v>
      </c>
      <c r="H35" s="137">
        <v>0</v>
      </c>
      <c r="I35" s="137">
        <v>0</v>
      </c>
      <c r="J35" s="137">
        <v>120816</v>
      </c>
      <c r="K35" s="106">
        <f>SUM('APPENDIX 20 i'!C35:L35,'APPENDIX 20 ii'!C35:L35,'APPENDIX 20 iii'!C35:J35)</f>
        <v>2955039</v>
      </c>
      <c r="L35" s="10"/>
      <c r="M35" s="117">
        <f t="shared" si="0"/>
        <v>2935553</v>
      </c>
      <c r="N35" s="117">
        <f>SUM('APPENDIX 20 ii'!H35,'APPENDIX 20 i'!H35,'APPENDIX 20 i'!J35)</f>
        <v>19486</v>
      </c>
      <c r="O35" s="117">
        <f>'APPENDIX  21 iv'!O36</f>
        <v>4663691</v>
      </c>
      <c r="P35" s="117">
        <f>'APPENDIX  21 iv'!N36</f>
        <v>378822</v>
      </c>
      <c r="Q35" s="117">
        <f t="shared" si="1"/>
        <v>7599244</v>
      </c>
      <c r="R35" s="117">
        <f t="shared" si="2"/>
        <v>398308</v>
      </c>
      <c r="S35" s="117">
        <f t="shared" si="3"/>
        <v>7997552</v>
      </c>
      <c r="T35" s="10" t="s">
        <v>121</v>
      </c>
      <c r="W35" s="117">
        <f>'APPENDIX 20 ii'!H35+'APPENDIX 20 i'!H35+'APPENDIX 20 i'!J35</f>
        <v>19486</v>
      </c>
      <c r="X35" s="117">
        <f t="shared" si="4"/>
        <v>2935553</v>
      </c>
      <c r="Y35" s="82"/>
    </row>
    <row r="36" spans="2:25" ht="30.75" customHeight="1" x14ac:dyDescent="0.3">
      <c r="B36" s="90" t="s">
        <v>122</v>
      </c>
      <c r="C36" s="137">
        <v>141552</v>
      </c>
      <c r="D36" s="137">
        <v>26527</v>
      </c>
      <c r="E36" s="137">
        <v>28149</v>
      </c>
      <c r="F36" s="137">
        <v>270163</v>
      </c>
      <c r="G36" s="137">
        <v>12840</v>
      </c>
      <c r="H36" s="137">
        <v>229655</v>
      </c>
      <c r="I36" s="137">
        <v>71412</v>
      </c>
      <c r="J36" s="137">
        <v>13250</v>
      </c>
      <c r="K36" s="106">
        <f>SUM('APPENDIX 20 i'!C36:L36,'APPENDIX 20 ii'!C36:L36,'APPENDIX 20 iii'!C36:J36)</f>
        <v>16286254</v>
      </c>
      <c r="L36" s="10"/>
      <c r="M36" s="117">
        <f t="shared" si="0"/>
        <v>16081450</v>
      </c>
      <c r="N36" s="117">
        <f>SUM('APPENDIX 20 ii'!H36,'APPENDIX 20 i'!H36,'APPENDIX 20 i'!J36)</f>
        <v>204804</v>
      </c>
      <c r="O36" s="117">
        <f>'APPENDIX  21 iv'!O37</f>
        <v>8496004</v>
      </c>
      <c r="P36" s="117">
        <f>'APPENDIX  21 iv'!N37</f>
        <v>1265171</v>
      </c>
      <c r="Q36" s="117">
        <f t="shared" si="1"/>
        <v>24577454</v>
      </c>
      <c r="R36" s="117">
        <f t="shared" si="2"/>
        <v>1469975</v>
      </c>
      <c r="S36" s="117">
        <f t="shared" si="3"/>
        <v>26047429</v>
      </c>
      <c r="T36" s="10" t="s">
        <v>122</v>
      </c>
      <c r="W36" s="117">
        <f>'APPENDIX 20 ii'!H36+'APPENDIX 20 i'!H36+'APPENDIX 20 i'!J36</f>
        <v>204804</v>
      </c>
      <c r="X36" s="117">
        <f t="shared" si="4"/>
        <v>16081450</v>
      </c>
      <c r="Y36" s="82"/>
    </row>
    <row r="37" spans="2:25" ht="30.75" customHeight="1" x14ac:dyDescent="0.3">
      <c r="B37" s="90" t="s">
        <v>123</v>
      </c>
      <c r="C37" s="137">
        <v>6325</v>
      </c>
      <c r="D37" s="137">
        <v>32692</v>
      </c>
      <c r="E37" s="137">
        <v>0</v>
      </c>
      <c r="F37" s="137">
        <v>158429</v>
      </c>
      <c r="G37" s="137">
        <v>0</v>
      </c>
      <c r="H37" s="137">
        <v>0</v>
      </c>
      <c r="I37" s="137">
        <v>2053</v>
      </c>
      <c r="J37" s="137">
        <v>0</v>
      </c>
      <c r="K37" s="106">
        <f>SUM('APPENDIX 20 i'!C37:L37,'APPENDIX 20 ii'!C37:L37,'APPENDIX 20 iii'!C37:J37)</f>
        <v>1994184</v>
      </c>
      <c r="L37" s="10"/>
      <c r="M37" s="117">
        <f t="shared" si="0"/>
        <v>1525573</v>
      </c>
      <c r="N37" s="117">
        <f>SUM('APPENDIX 20 ii'!H37,'APPENDIX 20 i'!H37,'APPENDIX 20 i'!J37)</f>
        <v>468611</v>
      </c>
      <c r="O37" s="117">
        <f>'APPENDIX  21 iv'!O38</f>
        <v>5452601</v>
      </c>
      <c r="P37" s="117">
        <f>'APPENDIX  21 iv'!N38</f>
        <v>2630312</v>
      </c>
      <c r="Q37" s="117">
        <f t="shared" si="1"/>
        <v>6978174</v>
      </c>
      <c r="R37" s="117">
        <f t="shared" si="2"/>
        <v>3098923</v>
      </c>
      <c r="S37" s="117">
        <f t="shared" si="3"/>
        <v>10077097</v>
      </c>
      <c r="T37" s="10" t="s">
        <v>123</v>
      </c>
      <c r="W37" s="117">
        <f>'APPENDIX 20 ii'!H37+'APPENDIX 20 i'!H37+'APPENDIX 20 i'!J37</f>
        <v>468611</v>
      </c>
      <c r="X37" s="117">
        <f t="shared" si="4"/>
        <v>1525573</v>
      </c>
      <c r="Y37" s="82"/>
    </row>
    <row r="38" spans="2:25" ht="30.75" customHeight="1" thickBot="1" x14ac:dyDescent="0.35">
      <c r="B38" s="91" t="s">
        <v>124</v>
      </c>
      <c r="C38" s="139">
        <v>7465059</v>
      </c>
      <c r="D38" s="139">
        <v>1440733</v>
      </c>
      <c r="E38" s="139">
        <v>1070871</v>
      </c>
      <c r="F38" s="139">
        <v>24166834</v>
      </c>
      <c r="G38" s="139">
        <v>326802</v>
      </c>
      <c r="H38" s="139">
        <v>3043758</v>
      </c>
      <c r="I38" s="139">
        <v>732408</v>
      </c>
      <c r="J38" s="139">
        <v>11373951</v>
      </c>
      <c r="K38" s="108">
        <f>SUM('APPENDIX 20 i'!C38:L38,'APPENDIX 20 ii'!C38:L38,'APPENDIX 20 iii'!C38:J38)</f>
        <v>404739388</v>
      </c>
      <c r="M38" s="117">
        <f t="shared" si="0"/>
        <v>392316343</v>
      </c>
      <c r="N38" s="117">
        <f>SUM('APPENDIX 20 ii'!H38,'APPENDIX 20 i'!H38,'APPENDIX 20 i'!J38)</f>
        <v>12423045</v>
      </c>
      <c r="O38" s="117">
        <f>'APPENDIX  21 iv'!O39</f>
        <v>185675964</v>
      </c>
      <c r="P38" s="117">
        <f>'APPENDIX  21 iv'!N39</f>
        <v>46994299</v>
      </c>
      <c r="Q38" s="117">
        <f t="shared" si="1"/>
        <v>577992307</v>
      </c>
      <c r="R38" s="117">
        <f t="shared" si="2"/>
        <v>59417344</v>
      </c>
      <c r="S38" s="117">
        <f t="shared" si="3"/>
        <v>637409651</v>
      </c>
      <c r="W38" s="117">
        <f>'APPENDIX 20 ii'!H38+'APPENDIX 20 i'!H38+'APPENDIX 20 i'!J38</f>
        <v>12423045</v>
      </c>
      <c r="X38" s="117">
        <f t="shared" si="4"/>
        <v>392316343</v>
      </c>
      <c r="Y38" s="82"/>
    </row>
    <row r="39" spans="2:25" ht="19.5" customHeight="1" thickTop="1" x14ac:dyDescent="0.3">
      <c r="B39" s="111" t="s">
        <v>50</v>
      </c>
      <c r="C39" s="111"/>
      <c r="D39" s="111"/>
      <c r="E39" s="111"/>
      <c r="F39" s="111"/>
      <c r="G39" s="111"/>
      <c r="H39" s="111"/>
      <c r="I39" s="111"/>
      <c r="J39" s="111"/>
      <c r="K39" s="111"/>
      <c r="Y39" s="82"/>
    </row>
    <row r="47" spans="2:25" ht="19.5" customHeight="1" x14ac:dyDescent="0.25">
      <c r="L47" s="136"/>
    </row>
  </sheetData>
  <sheetProtection algorithmName="SHA-512" hashValue="yJlUURMKbBtZxXPtJXtW/zOCmnnzw4hRnsIGlZGdtMIRpQiuEgZOyC9ZygtB/qT8xNv3VxuzG3+onzj2lOOkJQ==" saltValue="BBJjKO1sfDXUyPv9XrZI1A==" spinCount="100000" sheet="1" objects="1" scenarios="1"/>
  <mergeCells count="1">
    <mergeCell ref="B3:K3"/>
  </mergeCells>
  <pageMargins left="0.7" right="0.7" top="0.75" bottom="0.75" header="0.3" footer="0.3"/>
  <pageSetup paperSize="9" scale="42" orientation="landscape" r:id="rId1"/>
  <colBreaks count="1" manualBreakCount="1">
    <brk id="1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B2:L45"/>
  <sheetViews>
    <sheetView showGridLines="0" zoomScale="87" zoomScaleNormal="87" workbookViewId="0">
      <selection activeCell="C6" sqref="C6:M39"/>
    </sheetView>
  </sheetViews>
  <sheetFormatPr defaultColWidth="9.140625" defaultRowHeight="15" x14ac:dyDescent="0.25"/>
  <cols>
    <col min="1" max="1" width="12.42578125" style="6" customWidth="1"/>
    <col min="2" max="2" width="36.7109375" style="6" customWidth="1"/>
    <col min="3" max="12" width="23.5703125" style="6" customWidth="1"/>
    <col min="13" max="13" width="2.28515625" style="6" customWidth="1"/>
    <col min="14" max="16384" width="9.140625" style="6"/>
  </cols>
  <sheetData>
    <row r="2" spans="2:12" ht="21" customHeight="1" x14ac:dyDescent="0.25"/>
    <row r="3" spans="2:12" ht="4.5" customHeight="1" x14ac:dyDescent="0.25"/>
    <row r="4" spans="2:12" ht="24" customHeight="1" x14ac:dyDescent="0.25">
      <c r="B4" s="264" t="s">
        <v>280</v>
      </c>
      <c r="C4" s="265"/>
      <c r="D4" s="265"/>
      <c r="E4" s="265"/>
      <c r="F4" s="265"/>
      <c r="G4" s="265"/>
      <c r="H4" s="265"/>
      <c r="I4" s="265"/>
      <c r="J4" s="265"/>
      <c r="K4" s="265"/>
      <c r="L4" s="266"/>
    </row>
    <row r="5" spans="2:12" ht="57.75" customHeight="1" x14ac:dyDescent="0.25">
      <c r="B5" s="173" t="s">
        <v>0</v>
      </c>
      <c r="C5" s="174" t="s">
        <v>233</v>
      </c>
      <c r="D5" s="174" t="s">
        <v>18</v>
      </c>
      <c r="E5" s="174" t="s">
        <v>234</v>
      </c>
      <c r="F5" s="174" t="s">
        <v>145</v>
      </c>
      <c r="G5" s="174" t="s">
        <v>235</v>
      </c>
      <c r="H5" s="174" t="s">
        <v>236</v>
      </c>
      <c r="I5" s="174" t="s">
        <v>21</v>
      </c>
      <c r="J5" s="174" t="s">
        <v>237</v>
      </c>
      <c r="K5" s="174" t="s">
        <v>90</v>
      </c>
      <c r="L5" s="174" t="s">
        <v>23</v>
      </c>
    </row>
    <row r="6" spans="2:12" ht="27" customHeight="1" x14ac:dyDescent="0.3">
      <c r="B6" s="175" t="s">
        <v>91</v>
      </c>
      <c r="C6" s="12">
        <v>500000</v>
      </c>
      <c r="D6" s="12">
        <v>987386</v>
      </c>
      <c r="E6" s="12">
        <v>450000</v>
      </c>
      <c r="F6" s="12">
        <v>1000000</v>
      </c>
      <c r="G6" s="12">
        <v>1250000</v>
      </c>
      <c r="H6" s="12">
        <v>2668000</v>
      </c>
      <c r="I6" s="12">
        <v>1700000</v>
      </c>
      <c r="J6" s="12">
        <v>800000</v>
      </c>
      <c r="K6" s="12">
        <v>400000</v>
      </c>
      <c r="L6" s="12">
        <v>300000</v>
      </c>
    </row>
    <row r="7" spans="2:12" ht="27" customHeight="1" x14ac:dyDescent="0.3">
      <c r="B7" s="175" t="s">
        <v>92</v>
      </c>
      <c r="C7" s="12">
        <v>660523</v>
      </c>
      <c r="D7" s="12">
        <v>0</v>
      </c>
      <c r="E7" s="12">
        <v>0</v>
      </c>
      <c r="F7" s="12">
        <v>0</v>
      </c>
      <c r="G7" s="12">
        <v>0</v>
      </c>
      <c r="H7" s="12">
        <v>0</v>
      </c>
      <c r="I7" s="12">
        <v>0</v>
      </c>
      <c r="J7" s="12">
        <v>0</v>
      </c>
      <c r="K7" s="12">
        <v>0</v>
      </c>
      <c r="L7" s="12">
        <v>0</v>
      </c>
    </row>
    <row r="8" spans="2:12" ht="27" customHeight="1" x14ac:dyDescent="0.3">
      <c r="B8" s="175" t="s">
        <v>93</v>
      </c>
      <c r="C8" s="12">
        <v>0</v>
      </c>
      <c r="D8" s="12">
        <v>0</v>
      </c>
      <c r="E8" s="12">
        <v>23818</v>
      </c>
      <c r="F8" s="12">
        <v>0</v>
      </c>
      <c r="G8" s="12">
        <v>465595</v>
      </c>
      <c r="H8" s="12">
        <v>0</v>
      </c>
      <c r="I8" s="12">
        <v>0</v>
      </c>
      <c r="J8" s="12">
        <v>556</v>
      </c>
      <c r="K8" s="12">
        <v>0</v>
      </c>
      <c r="L8" s="12">
        <v>-107878</v>
      </c>
    </row>
    <row r="9" spans="2:12" ht="27" customHeight="1" x14ac:dyDescent="0.3">
      <c r="B9" s="175" t="s">
        <v>94</v>
      </c>
      <c r="C9" s="12">
        <v>0</v>
      </c>
      <c r="D9" s="12">
        <v>0</v>
      </c>
      <c r="E9" s="12">
        <v>0</v>
      </c>
      <c r="F9" s="12">
        <v>0</v>
      </c>
      <c r="G9" s="12">
        <v>0</v>
      </c>
      <c r="H9" s="12">
        <v>0</v>
      </c>
      <c r="I9" s="12">
        <v>0</v>
      </c>
      <c r="J9" s="12">
        <v>0</v>
      </c>
      <c r="K9" s="12">
        <v>0</v>
      </c>
      <c r="L9" s="12">
        <v>0</v>
      </c>
    </row>
    <row r="10" spans="2:12" ht="27" customHeight="1" x14ac:dyDescent="0.3">
      <c r="B10" s="175" t="s">
        <v>95</v>
      </c>
      <c r="C10" s="12">
        <v>-680880</v>
      </c>
      <c r="D10" s="12">
        <v>581849</v>
      </c>
      <c r="E10" s="12">
        <v>1728794</v>
      </c>
      <c r="F10" s="12">
        <v>-289138</v>
      </c>
      <c r="G10" s="12">
        <v>3188498</v>
      </c>
      <c r="H10" s="12">
        <v>14915</v>
      </c>
      <c r="I10" s="12">
        <v>2455694</v>
      </c>
      <c r="J10" s="12">
        <v>346008</v>
      </c>
      <c r="K10" s="12">
        <v>527956</v>
      </c>
      <c r="L10" s="12">
        <v>772103</v>
      </c>
    </row>
    <row r="11" spans="2:12" ht="27" customHeight="1" x14ac:dyDescent="0.3">
      <c r="B11" s="176" t="s">
        <v>96</v>
      </c>
      <c r="C11" s="12">
        <v>0</v>
      </c>
      <c r="D11" s="12">
        <v>20852</v>
      </c>
      <c r="E11" s="177">
        <v>0</v>
      </c>
      <c r="F11" s="177">
        <v>0</v>
      </c>
      <c r="G11" s="177">
        <v>0</v>
      </c>
      <c r="H11" s="177">
        <v>0</v>
      </c>
      <c r="I11" s="177">
        <v>-104506</v>
      </c>
      <c r="J11" s="177">
        <v>0</v>
      </c>
      <c r="K11" s="177">
        <v>1092</v>
      </c>
      <c r="L11" s="177">
        <v>0</v>
      </c>
    </row>
    <row r="12" spans="2:12" ht="27" customHeight="1" x14ac:dyDescent="0.25">
      <c r="B12" s="178" t="s">
        <v>97</v>
      </c>
      <c r="C12" s="179">
        <v>479642</v>
      </c>
      <c r="D12" s="179">
        <v>1590087</v>
      </c>
      <c r="E12" s="179">
        <v>2202612</v>
      </c>
      <c r="F12" s="179">
        <v>710862</v>
      </c>
      <c r="G12" s="179">
        <v>4904093</v>
      </c>
      <c r="H12" s="179">
        <v>2682915</v>
      </c>
      <c r="I12" s="179">
        <v>4051187</v>
      </c>
      <c r="J12" s="179">
        <v>1146564</v>
      </c>
      <c r="K12" s="179">
        <v>929048</v>
      </c>
      <c r="L12" s="179">
        <v>964226</v>
      </c>
    </row>
    <row r="13" spans="2:12" ht="27" customHeight="1" x14ac:dyDescent="0.3">
      <c r="B13" s="180" t="s">
        <v>98</v>
      </c>
      <c r="C13" s="181">
        <v>2715606</v>
      </c>
      <c r="D13" s="181">
        <v>1575747</v>
      </c>
      <c r="E13" s="181">
        <v>973931</v>
      </c>
      <c r="F13" s="181">
        <v>196392</v>
      </c>
      <c r="G13" s="181">
        <v>7858191</v>
      </c>
      <c r="H13" s="181">
        <v>5740073</v>
      </c>
      <c r="I13" s="181">
        <v>6825646</v>
      </c>
      <c r="J13" s="181">
        <v>1066391</v>
      </c>
      <c r="K13" s="181">
        <v>307896</v>
      </c>
      <c r="L13" s="181">
        <v>4352153</v>
      </c>
    </row>
    <row r="14" spans="2:12" ht="27" customHeight="1" x14ac:dyDescent="0.3">
      <c r="B14" s="175" t="s">
        <v>99</v>
      </c>
      <c r="C14" s="181">
        <v>0</v>
      </c>
      <c r="D14" s="181">
        <v>0</v>
      </c>
      <c r="E14" s="12">
        <v>0</v>
      </c>
      <c r="F14" s="12">
        <v>0</v>
      </c>
      <c r="G14" s="12">
        <v>0</v>
      </c>
      <c r="H14" s="12">
        <v>0</v>
      </c>
      <c r="I14" s="12">
        <v>0</v>
      </c>
      <c r="J14" s="12">
        <v>0</v>
      </c>
      <c r="K14" s="12">
        <v>0</v>
      </c>
      <c r="L14" s="12">
        <v>0</v>
      </c>
    </row>
    <row r="15" spans="2:12" ht="27" customHeight="1" x14ac:dyDescent="0.3">
      <c r="B15" s="176" t="s">
        <v>100</v>
      </c>
      <c r="C15" s="181">
        <v>0</v>
      </c>
      <c r="D15" s="181">
        <v>0</v>
      </c>
      <c r="E15" s="177">
        <v>0</v>
      </c>
      <c r="F15" s="177">
        <v>0</v>
      </c>
      <c r="G15" s="177">
        <v>0</v>
      </c>
      <c r="H15" s="177">
        <v>0</v>
      </c>
      <c r="I15" s="177">
        <v>0</v>
      </c>
      <c r="J15" s="177">
        <v>0</v>
      </c>
      <c r="K15" s="177">
        <v>0</v>
      </c>
      <c r="L15" s="177">
        <v>0</v>
      </c>
    </row>
    <row r="16" spans="2:12" ht="27" customHeight="1" x14ac:dyDescent="0.3">
      <c r="B16" s="175" t="s">
        <v>101</v>
      </c>
      <c r="C16" s="181">
        <v>390831</v>
      </c>
      <c r="D16" s="181">
        <v>226264</v>
      </c>
      <c r="E16" s="12">
        <v>1927779</v>
      </c>
      <c r="F16" s="12">
        <v>398433</v>
      </c>
      <c r="G16" s="12">
        <v>462494</v>
      </c>
      <c r="H16" s="12">
        <v>2573238</v>
      </c>
      <c r="I16" s="12">
        <v>320374</v>
      </c>
      <c r="J16" s="12">
        <v>152534</v>
      </c>
      <c r="K16" s="12">
        <v>123195</v>
      </c>
      <c r="L16" s="12">
        <v>192319</v>
      </c>
    </row>
    <row r="17" spans="2:12" ht="27" customHeight="1" thickBot="1" x14ac:dyDescent="0.3">
      <c r="B17" s="182" t="s">
        <v>102</v>
      </c>
      <c r="C17" s="183">
        <v>3586079</v>
      </c>
      <c r="D17" s="183">
        <v>3392098</v>
      </c>
      <c r="E17" s="183">
        <v>5104322</v>
      </c>
      <c r="F17" s="183">
        <v>1305687</v>
      </c>
      <c r="G17" s="183">
        <v>13224778</v>
      </c>
      <c r="H17" s="183">
        <v>10996226</v>
      </c>
      <c r="I17" s="183">
        <v>11197208</v>
      </c>
      <c r="J17" s="183">
        <v>2365489</v>
      </c>
      <c r="K17" s="183">
        <v>1360139</v>
      </c>
      <c r="L17" s="183">
        <v>5508697</v>
      </c>
    </row>
    <row r="18" spans="2:12" ht="27" customHeight="1" thickTop="1" x14ac:dyDescent="0.3">
      <c r="B18" s="180" t="s">
        <v>103</v>
      </c>
      <c r="C18" s="184">
        <v>0</v>
      </c>
      <c r="D18" s="184">
        <v>726610</v>
      </c>
      <c r="E18" s="184">
        <v>0</v>
      </c>
      <c r="F18" s="184">
        <v>0</v>
      </c>
      <c r="G18" s="184">
        <v>0</v>
      </c>
      <c r="H18" s="184">
        <v>41395</v>
      </c>
      <c r="I18" s="184">
        <v>232787</v>
      </c>
      <c r="J18" s="184">
        <v>0</v>
      </c>
      <c r="K18" s="184">
        <v>0</v>
      </c>
      <c r="L18" s="184">
        <v>397000</v>
      </c>
    </row>
    <row r="19" spans="2:12" ht="27" customHeight="1" x14ac:dyDescent="0.3">
      <c r="B19" s="175" t="s">
        <v>104</v>
      </c>
      <c r="C19" s="184">
        <v>0</v>
      </c>
      <c r="D19" s="184">
        <v>530000</v>
      </c>
      <c r="E19" s="185">
        <v>0</v>
      </c>
      <c r="F19" s="185">
        <v>0</v>
      </c>
      <c r="G19" s="185">
        <v>1000000</v>
      </c>
      <c r="H19" s="185">
        <v>0</v>
      </c>
      <c r="I19" s="185">
        <v>1602000</v>
      </c>
      <c r="J19" s="185">
        <v>0</v>
      </c>
      <c r="K19" s="185">
        <v>813500</v>
      </c>
      <c r="L19" s="185">
        <v>1692606</v>
      </c>
    </row>
    <row r="20" spans="2:12" ht="27" customHeight="1" x14ac:dyDescent="0.3">
      <c r="B20" s="175" t="s">
        <v>105</v>
      </c>
      <c r="C20" s="184">
        <v>92413</v>
      </c>
      <c r="D20" s="184">
        <v>124760</v>
      </c>
      <c r="E20" s="185">
        <v>137764</v>
      </c>
      <c r="F20" s="185">
        <v>55105</v>
      </c>
      <c r="G20" s="185">
        <v>82953</v>
      </c>
      <c r="H20" s="185">
        <v>83033</v>
      </c>
      <c r="I20" s="185">
        <v>175795</v>
      </c>
      <c r="J20" s="185">
        <v>12915</v>
      </c>
      <c r="K20" s="185">
        <v>5146</v>
      </c>
      <c r="L20" s="185">
        <v>26013</v>
      </c>
    </row>
    <row r="21" spans="2:12" ht="27" customHeight="1" x14ac:dyDescent="0.3">
      <c r="B21" s="175" t="s">
        <v>106</v>
      </c>
      <c r="C21" s="184">
        <v>1366924</v>
      </c>
      <c r="D21" s="184">
        <v>524308</v>
      </c>
      <c r="E21" s="185">
        <v>3319791</v>
      </c>
      <c r="F21" s="185">
        <v>55834</v>
      </c>
      <c r="G21" s="185">
        <v>5640855</v>
      </c>
      <c r="H21" s="185">
        <v>4385937</v>
      </c>
      <c r="I21" s="185">
        <v>2214684</v>
      </c>
      <c r="J21" s="185">
        <v>950072</v>
      </c>
      <c r="K21" s="185">
        <v>112561</v>
      </c>
      <c r="L21" s="185">
        <v>830371</v>
      </c>
    </row>
    <row r="22" spans="2:12" ht="27" customHeight="1" x14ac:dyDescent="0.3">
      <c r="B22" s="175" t="s">
        <v>107</v>
      </c>
      <c r="C22" s="184">
        <v>0</v>
      </c>
      <c r="D22" s="184">
        <v>0</v>
      </c>
      <c r="E22" s="185">
        <v>0</v>
      </c>
      <c r="F22" s="185">
        <v>0</v>
      </c>
      <c r="G22" s="185">
        <v>27644</v>
      </c>
      <c r="H22" s="185">
        <v>0</v>
      </c>
      <c r="I22" s="185">
        <v>184959</v>
      </c>
      <c r="J22" s="185">
        <v>0</v>
      </c>
      <c r="K22" s="185">
        <v>0</v>
      </c>
      <c r="L22" s="185">
        <v>0</v>
      </c>
    </row>
    <row r="23" spans="2:12" ht="27" customHeight="1" x14ac:dyDescent="0.3">
      <c r="B23" s="175" t="s">
        <v>108</v>
      </c>
      <c r="C23" s="184">
        <v>0</v>
      </c>
      <c r="D23" s="184">
        <v>0</v>
      </c>
      <c r="E23" s="185">
        <v>0</v>
      </c>
      <c r="F23" s="185">
        <v>0</v>
      </c>
      <c r="G23" s="185">
        <v>618675</v>
      </c>
      <c r="H23" s="185">
        <v>0</v>
      </c>
      <c r="I23" s="185">
        <v>0</v>
      </c>
      <c r="J23" s="185">
        <v>0</v>
      </c>
      <c r="K23" s="185">
        <v>0</v>
      </c>
      <c r="L23" s="185">
        <v>536006</v>
      </c>
    </row>
    <row r="24" spans="2:12" ht="27" customHeight="1" x14ac:dyDescent="0.3">
      <c r="B24" s="175" t="s">
        <v>109</v>
      </c>
      <c r="C24" s="184">
        <v>108981</v>
      </c>
      <c r="D24" s="184">
        <v>5662</v>
      </c>
      <c r="E24" s="185">
        <v>0</v>
      </c>
      <c r="F24" s="185">
        <v>0</v>
      </c>
      <c r="G24" s="185">
        <v>329742</v>
      </c>
      <c r="H24" s="185">
        <v>365540</v>
      </c>
      <c r="I24" s="185">
        <v>161008</v>
      </c>
      <c r="J24" s="185">
        <v>8727</v>
      </c>
      <c r="K24" s="185">
        <v>0</v>
      </c>
      <c r="L24" s="185">
        <v>0</v>
      </c>
    </row>
    <row r="25" spans="2:12" ht="27" customHeight="1" x14ac:dyDescent="0.3">
      <c r="B25" s="175" t="s">
        <v>110</v>
      </c>
      <c r="C25" s="184">
        <v>0</v>
      </c>
      <c r="D25" s="184">
        <v>0</v>
      </c>
      <c r="E25" s="185">
        <v>0</v>
      </c>
      <c r="F25" s="185">
        <v>0</v>
      </c>
      <c r="G25" s="185">
        <v>0</v>
      </c>
      <c r="H25" s="185">
        <v>0</v>
      </c>
      <c r="I25" s="185">
        <v>63041</v>
      </c>
      <c r="J25" s="185">
        <v>0</v>
      </c>
      <c r="K25" s="185">
        <v>0</v>
      </c>
      <c r="L25" s="185">
        <v>0</v>
      </c>
    </row>
    <row r="26" spans="2:12" ht="27" customHeight="1" x14ac:dyDescent="0.3">
      <c r="B26" s="175" t="s">
        <v>111</v>
      </c>
      <c r="C26" s="184">
        <v>0</v>
      </c>
      <c r="D26" s="184">
        <v>0</v>
      </c>
      <c r="E26" s="185">
        <v>0</v>
      </c>
      <c r="F26" s="185">
        <v>0</v>
      </c>
      <c r="G26" s="185">
        <v>0</v>
      </c>
      <c r="H26" s="185">
        <v>0</v>
      </c>
      <c r="I26" s="185">
        <v>0</v>
      </c>
      <c r="J26" s="185">
        <v>0</v>
      </c>
      <c r="K26" s="185">
        <v>0</v>
      </c>
      <c r="L26" s="185">
        <v>0</v>
      </c>
    </row>
    <row r="27" spans="2:12" ht="27" customHeight="1" x14ac:dyDescent="0.3">
      <c r="B27" s="175" t="s">
        <v>112</v>
      </c>
      <c r="C27" s="184">
        <v>0</v>
      </c>
      <c r="D27" s="184">
        <v>26065</v>
      </c>
      <c r="E27" s="185">
        <v>0</v>
      </c>
      <c r="F27" s="185">
        <v>0</v>
      </c>
      <c r="G27" s="185">
        <v>1076106</v>
      </c>
      <c r="H27" s="185">
        <v>623975</v>
      </c>
      <c r="I27" s="185">
        <v>509755</v>
      </c>
      <c r="J27" s="185">
        <v>0</v>
      </c>
      <c r="K27" s="185">
        <v>0</v>
      </c>
      <c r="L27" s="185">
        <v>108357</v>
      </c>
    </row>
    <row r="28" spans="2:12" ht="27" customHeight="1" x14ac:dyDescent="0.3">
      <c r="B28" s="175" t="s">
        <v>113</v>
      </c>
      <c r="C28" s="184">
        <v>0</v>
      </c>
      <c r="D28" s="184">
        <v>0</v>
      </c>
      <c r="E28" s="185">
        <v>0</v>
      </c>
      <c r="F28" s="185">
        <v>0</v>
      </c>
      <c r="G28" s="185">
        <v>5515</v>
      </c>
      <c r="H28" s="185">
        <v>13042</v>
      </c>
      <c r="I28" s="185">
        <v>20950</v>
      </c>
      <c r="J28" s="185">
        <v>0</v>
      </c>
      <c r="K28" s="185">
        <v>933</v>
      </c>
      <c r="L28" s="185">
        <v>0</v>
      </c>
    </row>
    <row r="29" spans="2:12" ht="27" customHeight="1" x14ac:dyDescent="0.3">
      <c r="B29" s="175" t="s">
        <v>114</v>
      </c>
      <c r="C29" s="184">
        <v>0</v>
      </c>
      <c r="D29" s="184">
        <v>0</v>
      </c>
      <c r="E29" s="185">
        <v>0</v>
      </c>
      <c r="F29" s="185">
        <v>0</v>
      </c>
      <c r="G29" s="185">
        <v>0</v>
      </c>
      <c r="H29" s="185">
        <v>0</v>
      </c>
      <c r="I29" s="185">
        <v>0</v>
      </c>
      <c r="J29" s="185">
        <v>0</v>
      </c>
      <c r="K29" s="185">
        <v>0</v>
      </c>
      <c r="L29" s="185">
        <v>0</v>
      </c>
    </row>
    <row r="30" spans="2:12" ht="27" customHeight="1" x14ac:dyDescent="0.3">
      <c r="B30" s="175" t="s">
        <v>115</v>
      </c>
      <c r="C30" s="184">
        <v>0</v>
      </c>
      <c r="D30" s="184">
        <v>0</v>
      </c>
      <c r="E30" s="185">
        <v>0</v>
      </c>
      <c r="F30" s="185">
        <v>0</v>
      </c>
      <c r="G30" s="185">
        <v>0</v>
      </c>
      <c r="H30" s="185">
        <v>0</v>
      </c>
      <c r="I30" s="185">
        <v>0</v>
      </c>
      <c r="J30" s="185">
        <v>0</v>
      </c>
      <c r="K30" s="185">
        <v>0</v>
      </c>
      <c r="L30" s="185">
        <v>0</v>
      </c>
    </row>
    <row r="31" spans="2:12" ht="27" customHeight="1" x14ac:dyDescent="0.3">
      <c r="B31" s="175" t="s">
        <v>116</v>
      </c>
      <c r="C31" s="184">
        <v>0</v>
      </c>
      <c r="D31" s="184">
        <v>7959</v>
      </c>
      <c r="E31" s="185">
        <v>15196</v>
      </c>
      <c r="F31" s="185">
        <v>0</v>
      </c>
      <c r="G31" s="185">
        <v>36090</v>
      </c>
      <c r="H31" s="185">
        <v>0</v>
      </c>
      <c r="I31" s="185">
        <v>0</v>
      </c>
      <c r="J31" s="185">
        <v>9724</v>
      </c>
      <c r="K31" s="185">
        <v>0</v>
      </c>
      <c r="L31" s="185">
        <v>16599</v>
      </c>
    </row>
    <row r="32" spans="2:12" ht="27" customHeight="1" x14ac:dyDescent="0.3">
      <c r="B32" s="175" t="s">
        <v>117</v>
      </c>
      <c r="C32" s="184">
        <v>0</v>
      </c>
      <c r="D32" s="184">
        <v>0</v>
      </c>
      <c r="E32" s="185">
        <v>0</v>
      </c>
      <c r="F32" s="185">
        <v>0</v>
      </c>
      <c r="G32" s="185">
        <v>77392</v>
      </c>
      <c r="H32" s="185">
        <v>0</v>
      </c>
      <c r="I32" s="185">
        <v>95276</v>
      </c>
      <c r="J32" s="185">
        <v>4447</v>
      </c>
      <c r="K32" s="185">
        <v>0</v>
      </c>
      <c r="L32" s="185">
        <v>0</v>
      </c>
    </row>
    <row r="33" spans="2:12" ht="27" customHeight="1" x14ac:dyDescent="0.3">
      <c r="B33" s="175" t="s">
        <v>118</v>
      </c>
      <c r="C33" s="184">
        <v>601257</v>
      </c>
      <c r="D33" s="184">
        <v>370932</v>
      </c>
      <c r="E33" s="185">
        <v>398252</v>
      </c>
      <c r="F33" s="185">
        <v>200211</v>
      </c>
      <c r="G33" s="185">
        <v>2029199</v>
      </c>
      <c r="H33" s="185">
        <v>299961</v>
      </c>
      <c r="I33" s="185">
        <v>2379787</v>
      </c>
      <c r="J33" s="185">
        <v>129908</v>
      </c>
      <c r="K33" s="185">
        <v>10027</v>
      </c>
      <c r="L33" s="185">
        <v>1059780</v>
      </c>
    </row>
    <row r="34" spans="2:12" ht="27" customHeight="1" x14ac:dyDescent="0.3">
      <c r="B34" s="175" t="s">
        <v>119</v>
      </c>
      <c r="C34" s="184">
        <v>201347</v>
      </c>
      <c r="D34" s="184">
        <v>82452</v>
      </c>
      <c r="E34" s="185">
        <v>73768</v>
      </c>
      <c r="F34" s="185">
        <v>527153</v>
      </c>
      <c r="G34" s="185">
        <v>134989</v>
      </c>
      <c r="H34" s="185">
        <v>1351985</v>
      </c>
      <c r="I34" s="185">
        <v>203906</v>
      </c>
      <c r="J34" s="185">
        <v>6417</v>
      </c>
      <c r="K34" s="185">
        <v>3197</v>
      </c>
      <c r="L34" s="185">
        <v>400866</v>
      </c>
    </row>
    <row r="35" spans="2:12" ht="27" customHeight="1" x14ac:dyDescent="0.3">
      <c r="B35" s="175" t="s">
        <v>120</v>
      </c>
      <c r="C35" s="184">
        <v>431046</v>
      </c>
      <c r="D35" s="184">
        <v>742577</v>
      </c>
      <c r="E35" s="185">
        <v>730610</v>
      </c>
      <c r="F35" s="185">
        <v>147825</v>
      </c>
      <c r="G35" s="185">
        <v>1397304</v>
      </c>
      <c r="H35" s="185">
        <v>1898047</v>
      </c>
      <c r="I35" s="185">
        <v>1965063</v>
      </c>
      <c r="J35" s="185">
        <v>743742</v>
      </c>
      <c r="K35" s="185">
        <v>304845</v>
      </c>
      <c r="L35" s="185">
        <v>137256</v>
      </c>
    </row>
    <row r="36" spans="2:12" ht="27" customHeight="1" x14ac:dyDescent="0.3">
      <c r="B36" s="175" t="s">
        <v>121</v>
      </c>
      <c r="C36" s="184">
        <v>324460</v>
      </c>
      <c r="D36" s="184">
        <v>28995</v>
      </c>
      <c r="E36" s="185">
        <v>70322</v>
      </c>
      <c r="F36" s="185">
        <v>0</v>
      </c>
      <c r="G36" s="185">
        <v>118299</v>
      </c>
      <c r="H36" s="185">
        <v>0</v>
      </c>
      <c r="I36" s="185">
        <v>421955</v>
      </c>
      <c r="J36" s="185">
        <v>0</v>
      </c>
      <c r="K36" s="185">
        <v>13322</v>
      </c>
      <c r="L36" s="185">
        <v>0</v>
      </c>
    </row>
    <row r="37" spans="2:12" ht="27" customHeight="1" x14ac:dyDescent="0.3">
      <c r="B37" s="176" t="s">
        <v>122</v>
      </c>
      <c r="C37" s="184">
        <v>247345</v>
      </c>
      <c r="D37" s="184">
        <v>180007</v>
      </c>
      <c r="E37" s="186">
        <v>346319</v>
      </c>
      <c r="F37" s="186">
        <v>11954</v>
      </c>
      <c r="G37" s="186">
        <v>302013</v>
      </c>
      <c r="H37" s="186">
        <v>1086396</v>
      </c>
      <c r="I37" s="186">
        <v>858452</v>
      </c>
      <c r="J37" s="186">
        <v>274352</v>
      </c>
      <c r="K37" s="186">
        <v>83931</v>
      </c>
      <c r="L37" s="186">
        <v>244677</v>
      </c>
    </row>
    <row r="38" spans="2:12" ht="27" customHeight="1" x14ac:dyDescent="0.3">
      <c r="B38" s="175" t="s">
        <v>123</v>
      </c>
      <c r="C38" s="184">
        <v>212306</v>
      </c>
      <c r="D38" s="184">
        <v>41771</v>
      </c>
      <c r="E38" s="185">
        <v>12300</v>
      </c>
      <c r="F38" s="185">
        <v>307604</v>
      </c>
      <c r="G38" s="185">
        <v>348004</v>
      </c>
      <c r="H38" s="185">
        <v>846916</v>
      </c>
      <c r="I38" s="185">
        <v>107789</v>
      </c>
      <c r="J38" s="185">
        <v>225184</v>
      </c>
      <c r="K38" s="185">
        <v>12676</v>
      </c>
      <c r="L38" s="185">
        <v>59165</v>
      </c>
    </row>
    <row r="39" spans="2:12" ht="27" customHeight="1" thickBot="1" x14ac:dyDescent="0.3">
      <c r="B39" s="182" t="s">
        <v>124</v>
      </c>
      <c r="C39" s="183">
        <v>3586079</v>
      </c>
      <c r="D39" s="183">
        <v>3392098</v>
      </c>
      <c r="E39" s="183">
        <v>5104322</v>
      </c>
      <c r="F39" s="183">
        <v>1305687</v>
      </c>
      <c r="G39" s="183">
        <v>13224778</v>
      </c>
      <c r="H39" s="183">
        <v>10996226</v>
      </c>
      <c r="I39" s="183">
        <v>11197208</v>
      </c>
      <c r="J39" s="183">
        <v>2365489</v>
      </c>
      <c r="K39" s="183">
        <v>1360139</v>
      </c>
      <c r="L39" s="183">
        <v>5508697</v>
      </c>
    </row>
    <row r="40" spans="2:12" ht="15.75" thickTop="1" x14ac:dyDescent="0.25">
      <c r="B40" s="232" t="s">
        <v>238</v>
      </c>
      <c r="C40" s="232"/>
      <c r="D40" s="232"/>
      <c r="E40" s="232"/>
      <c r="F40" s="232"/>
      <c r="G40" s="232"/>
      <c r="H40" s="232"/>
      <c r="I40" s="232"/>
      <c r="J40" s="232"/>
      <c r="K40" s="263" t="s">
        <v>134</v>
      </c>
      <c r="L40" s="263"/>
    </row>
    <row r="41" spans="2:12" x14ac:dyDescent="0.25">
      <c r="C41" s="20"/>
      <c r="D41" s="20"/>
      <c r="E41" s="20"/>
      <c r="F41" s="20"/>
      <c r="G41" s="20"/>
      <c r="H41" s="20"/>
      <c r="I41" s="20"/>
      <c r="J41" s="20"/>
      <c r="K41" s="20"/>
      <c r="L41" s="20"/>
    </row>
    <row r="42" spans="2:12" x14ac:dyDescent="0.25">
      <c r="C42" s="20"/>
      <c r="D42" s="20"/>
      <c r="E42" s="20"/>
      <c r="F42" s="20"/>
      <c r="G42" s="20"/>
      <c r="H42" s="20"/>
      <c r="I42" s="20"/>
      <c r="J42" s="20"/>
      <c r="K42" s="20"/>
      <c r="L42" s="20"/>
    </row>
    <row r="43" spans="2:12" x14ac:dyDescent="0.25">
      <c r="C43" s="20"/>
      <c r="D43" s="20"/>
      <c r="E43" s="20"/>
      <c r="F43" s="20"/>
      <c r="G43" s="20"/>
      <c r="H43" s="20"/>
      <c r="I43" s="20"/>
      <c r="J43" s="20"/>
      <c r="K43" s="20"/>
      <c r="L43" s="20"/>
    </row>
    <row r="45" spans="2:12" x14ac:dyDescent="0.25">
      <c r="C45" s="19"/>
    </row>
  </sheetData>
  <sheetProtection algorithmName="SHA-512" hashValue="HrXd1HFycb9K6nXuirq+0vHJW+0Pogx4mwzDLMeryIVFW9oTl1H2119RVFDKrPzlL/H5C2poXKu3LhXQLAFHXA==" saltValue="9xh1nmDNhvyJDdW17HoKtQ==" spinCount="100000"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pageSetUpPr fitToPage="1"/>
  </sheetPr>
  <dimension ref="B3:M44"/>
  <sheetViews>
    <sheetView showGridLines="0" zoomScale="90" zoomScaleNormal="90" workbookViewId="0">
      <selection activeCell="C6" sqref="C6:M39"/>
    </sheetView>
  </sheetViews>
  <sheetFormatPr defaultColWidth="9.140625" defaultRowHeight="15" x14ac:dyDescent="0.25"/>
  <cols>
    <col min="1" max="1" width="12.5703125" style="6" customWidth="1"/>
    <col min="2" max="2" width="34" style="6" customWidth="1"/>
    <col min="3" max="13" width="21.7109375" style="6" customWidth="1"/>
    <col min="14" max="14" width="1.85546875" style="6" customWidth="1"/>
    <col min="15" max="16384" width="9.140625" style="6"/>
  </cols>
  <sheetData>
    <row r="3" spans="2:13" x14ac:dyDescent="0.25">
      <c r="B3" s="272" t="s">
        <v>125</v>
      </c>
      <c r="C3" s="272"/>
      <c r="D3" s="272"/>
      <c r="E3" s="272"/>
      <c r="F3" s="272"/>
      <c r="G3" s="272"/>
      <c r="H3" s="272"/>
      <c r="I3" s="272"/>
      <c r="J3" s="272"/>
      <c r="K3" s="272"/>
      <c r="L3" s="272"/>
      <c r="M3" s="272"/>
    </row>
    <row r="4" spans="2:13" ht="25.5" customHeight="1" x14ac:dyDescent="0.25">
      <c r="B4" s="264" t="s">
        <v>281</v>
      </c>
      <c r="C4" s="265"/>
      <c r="D4" s="265"/>
      <c r="E4" s="265"/>
      <c r="F4" s="265"/>
      <c r="G4" s="265"/>
      <c r="H4" s="265"/>
      <c r="I4" s="265"/>
      <c r="J4" s="265"/>
      <c r="K4" s="265"/>
      <c r="L4" s="265"/>
      <c r="M4" s="266"/>
    </row>
    <row r="5" spans="2:13" ht="57" customHeight="1" x14ac:dyDescent="0.25">
      <c r="B5" s="173" t="s">
        <v>0</v>
      </c>
      <c r="C5" s="174" t="s">
        <v>239</v>
      </c>
      <c r="D5" s="174" t="s">
        <v>240</v>
      </c>
      <c r="E5" s="174" t="s">
        <v>54</v>
      </c>
      <c r="F5" s="174" t="s">
        <v>241</v>
      </c>
      <c r="G5" s="174" t="s">
        <v>242</v>
      </c>
      <c r="H5" s="174" t="s">
        <v>313</v>
      </c>
      <c r="I5" s="174" t="s">
        <v>243</v>
      </c>
      <c r="J5" s="174" t="s">
        <v>244</v>
      </c>
      <c r="K5" s="174" t="s">
        <v>245</v>
      </c>
      <c r="L5" s="174" t="s">
        <v>31</v>
      </c>
      <c r="M5" s="174" t="s">
        <v>32</v>
      </c>
    </row>
    <row r="6" spans="2:13" ht="30" customHeight="1" x14ac:dyDescent="0.3">
      <c r="B6" s="176" t="s">
        <v>91</v>
      </c>
      <c r="C6" s="177">
        <v>1000000</v>
      </c>
      <c r="D6" s="177">
        <v>600000</v>
      </c>
      <c r="E6" s="177">
        <v>660000</v>
      </c>
      <c r="F6" s="177">
        <v>700000</v>
      </c>
      <c r="G6" s="177">
        <v>550000</v>
      </c>
      <c r="H6" s="177">
        <v>1000000</v>
      </c>
      <c r="I6" s="177">
        <v>500000</v>
      </c>
      <c r="J6" s="177">
        <v>1000000</v>
      </c>
      <c r="K6" s="177">
        <v>500000</v>
      </c>
      <c r="L6" s="177">
        <v>1925000</v>
      </c>
      <c r="M6" s="177">
        <v>2000000</v>
      </c>
    </row>
    <row r="7" spans="2:13" ht="30" customHeight="1" x14ac:dyDescent="0.3">
      <c r="B7" s="175" t="s">
        <v>92</v>
      </c>
      <c r="C7" s="12">
        <v>0</v>
      </c>
      <c r="D7" s="12">
        <v>0</v>
      </c>
      <c r="E7" s="12">
        <v>512139</v>
      </c>
      <c r="F7" s="12">
        <v>0</v>
      </c>
      <c r="G7" s="12">
        <v>0</v>
      </c>
      <c r="H7" s="12">
        <v>10871</v>
      </c>
      <c r="I7" s="12">
        <v>0</v>
      </c>
      <c r="J7" s="12">
        <v>0</v>
      </c>
      <c r="K7" s="12">
        <v>0</v>
      </c>
      <c r="L7" s="12">
        <v>0</v>
      </c>
      <c r="M7" s="12">
        <v>0</v>
      </c>
    </row>
    <row r="8" spans="2:13" ht="30" customHeight="1" x14ac:dyDescent="0.3">
      <c r="B8" s="175" t="s">
        <v>93</v>
      </c>
      <c r="C8" s="12">
        <v>312773</v>
      </c>
      <c r="D8" s="12">
        <v>106980</v>
      </c>
      <c r="E8" s="12">
        <v>249165</v>
      </c>
      <c r="F8" s="12">
        <v>829766</v>
      </c>
      <c r="G8" s="12">
        <v>617992</v>
      </c>
      <c r="H8" s="12">
        <v>0</v>
      </c>
      <c r="I8" s="12">
        <v>0</v>
      </c>
      <c r="J8" s="12">
        <v>373841</v>
      </c>
      <c r="K8" s="12">
        <v>348572</v>
      </c>
      <c r="L8" s="12">
        <v>-129</v>
      </c>
      <c r="M8" s="12">
        <v>-193085</v>
      </c>
    </row>
    <row r="9" spans="2:13" ht="30" customHeight="1" x14ac:dyDescent="0.3">
      <c r="B9" s="175" t="s">
        <v>94</v>
      </c>
      <c r="C9" s="12">
        <v>0</v>
      </c>
      <c r="D9" s="12">
        <v>0</v>
      </c>
      <c r="E9" s="12">
        <v>0</v>
      </c>
      <c r="F9" s="12">
        <v>0</v>
      </c>
      <c r="G9" s="12">
        <v>0</v>
      </c>
      <c r="H9" s="12">
        <v>0</v>
      </c>
      <c r="I9" s="12">
        <v>0</v>
      </c>
      <c r="J9" s="12">
        <v>0</v>
      </c>
      <c r="K9" s="12">
        <v>0</v>
      </c>
      <c r="L9" s="12">
        <v>0</v>
      </c>
      <c r="M9" s="12">
        <v>0</v>
      </c>
    </row>
    <row r="10" spans="2:13" ht="30" customHeight="1" x14ac:dyDescent="0.3">
      <c r="B10" s="175" t="s">
        <v>95</v>
      </c>
      <c r="C10" s="12">
        <v>2131750</v>
      </c>
      <c r="D10" s="12">
        <v>548987</v>
      </c>
      <c r="E10" s="12">
        <v>249386</v>
      </c>
      <c r="F10" s="12">
        <v>2111189</v>
      </c>
      <c r="G10" s="12">
        <v>893759</v>
      </c>
      <c r="H10" s="12">
        <v>138083</v>
      </c>
      <c r="I10" s="12">
        <v>2558981</v>
      </c>
      <c r="J10" s="12">
        <v>3246849</v>
      </c>
      <c r="K10" s="12">
        <v>53957</v>
      </c>
      <c r="L10" s="12">
        <v>-1620718</v>
      </c>
      <c r="M10" s="12">
        <v>5272683</v>
      </c>
    </row>
    <row r="11" spans="2:13" ht="30" customHeight="1" x14ac:dyDescent="0.3">
      <c r="B11" s="175" t="s">
        <v>96</v>
      </c>
      <c r="C11" s="12">
        <v>5011</v>
      </c>
      <c r="D11" s="12">
        <v>0</v>
      </c>
      <c r="E11" s="12">
        <v>0</v>
      </c>
      <c r="F11" s="12">
        <v>289005</v>
      </c>
      <c r="G11" s="12">
        <v>66608</v>
      </c>
      <c r="H11" s="12">
        <v>0</v>
      </c>
      <c r="I11" s="12">
        <v>0</v>
      </c>
      <c r="J11" s="12">
        <v>0</v>
      </c>
      <c r="K11" s="12">
        <v>10000</v>
      </c>
      <c r="L11" s="12">
        <v>0</v>
      </c>
      <c r="M11" s="12">
        <v>0</v>
      </c>
    </row>
    <row r="12" spans="2:13" ht="30" customHeight="1" x14ac:dyDescent="0.25">
      <c r="B12" s="178" t="s">
        <v>97</v>
      </c>
      <c r="C12" s="179">
        <v>3449535</v>
      </c>
      <c r="D12" s="179">
        <v>1255967</v>
      </c>
      <c r="E12" s="179">
        <v>1670689</v>
      </c>
      <c r="F12" s="179">
        <v>3929960</v>
      </c>
      <c r="G12" s="179">
        <v>2128359</v>
      </c>
      <c r="H12" s="179">
        <v>1148954</v>
      </c>
      <c r="I12" s="179">
        <v>3058981</v>
      </c>
      <c r="J12" s="179">
        <v>4620690</v>
      </c>
      <c r="K12" s="179">
        <v>912529</v>
      </c>
      <c r="L12" s="179">
        <v>304153</v>
      </c>
      <c r="M12" s="179">
        <v>7079598</v>
      </c>
    </row>
    <row r="13" spans="2:13" ht="30" customHeight="1" x14ac:dyDescent="0.3">
      <c r="B13" s="175" t="s">
        <v>98</v>
      </c>
      <c r="C13" s="12">
        <v>2462057</v>
      </c>
      <c r="D13" s="12">
        <v>1707272</v>
      </c>
      <c r="E13" s="12">
        <v>2054042</v>
      </c>
      <c r="F13" s="12">
        <v>4755928</v>
      </c>
      <c r="G13" s="12">
        <v>3320469</v>
      </c>
      <c r="H13" s="12">
        <v>124377</v>
      </c>
      <c r="I13" s="12">
        <v>3263758</v>
      </c>
      <c r="J13" s="12">
        <v>4118857</v>
      </c>
      <c r="K13" s="12">
        <v>928887</v>
      </c>
      <c r="L13" s="12">
        <v>2731986</v>
      </c>
      <c r="M13" s="12">
        <v>4999272</v>
      </c>
    </row>
    <row r="14" spans="2:13" ht="30" customHeight="1" x14ac:dyDescent="0.3">
      <c r="B14" s="175" t="s">
        <v>99</v>
      </c>
      <c r="C14" s="12">
        <v>0</v>
      </c>
      <c r="D14" s="12">
        <v>0</v>
      </c>
      <c r="E14" s="12">
        <v>0</v>
      </c>
      <c r="F14" s="12">
        <v>0</v>
      </c>
      <c r="G14" s="12">
        <v>0</v>
      </c>
      <c r="H14" s="12">
        <v>0</v>
      </c>
      <c r="I14" s="12">
        <v>0</v>
      </c>
      <c r="J14" s="12">
        <v>0</v>
      </c>
      <c r="K14" s="12">
        <v>0</v>
      </c>
      <c r="L14" s="12">
        <v>0</v>
      </c>
      <c r="M14" s="12">
        <v>0</v>
      </c>
    </row>
    <row r="15" spans="2:13" ht="30" customHeight="1" x14ac:dyDescent="0.3">
      <c r="B15" s="175" t="s">
        <v>100</v>
      </c>
      <c r="C15" s="12">
        <v>119483</v>
      </c>
      <c r="D15" s="12">
        <v>0</v>
      </c>
      <c r="E15" s="12">
        <v>0</v>
      </c>
      <c r="F15" s="12">
        <v>2134</v>
      </c>
      <c r="G15" s="12">
        <v>1904</v>
      </c>
      <c r="H15" s="12">
        <v>0</v>
      </c>
      <c r="I15" s="12">
        <v>0</v>
      </c>
      <c r="J15" s="12">
        <v>484447</v>
      </c>
      <c r="K15" s="12">
        <v>47961</v>
      </c>
      <c r="L15" s="12">
        <v>0</v>
      </c>
      <c r="M15" s="12">
        <v>0</v>
      </c>
    </row>
    <row r="16" spans="2:13" ht="30" customHeight="1" x14ac:dyDescent="0.3">
      <c r="B16" s="175" t="s">
        <v>101</v>
      </c>
      <c r="C16" s="12">
        <v>998995</v>
      </c>
      <c r="D16" s="12">
        <v>40042</v>
      </c>
      <c r="E16" s="12">
        <v>1041888</v>
      </c>
      <c r="F16" s="12">
        <v>1526479</v>
      </c>
      <c r="G16" s="12">
        <v>226767</v>
      </c>
      <c r="H16" s="12">
        <v>27744</v>
      </c>
      <c r="I16" s="12">
        <v>1104595</v>
      </c>
      <c r="J16" s="12">
        <v>754971</v>
      </c>
      <c r="K16" s="12">
        <v>56226</v>
      </c>
      <c r="L16" s="12">
        <v>231071</v>
      </c>
      <c r="M16" s="12">
        <v>1037950</v>
      </c>
    </row>
    <row r="17" spans="2:13" ht="30" customHeight="1" thickBot="1" x14ac:dyDescent="0.3">
      <c r="B17" s="182" t="s">
        <v>102</v>
      </c>
      <c r="C17" s="187">
        <v>7030069</v>
      </c>
      <c r="D17" s="187">
        <v>3003281</v>
      </c>
      <c r="E17" s="187">
        <v>4766618</v>
      </c>
      <c r="F17" s="187">
        <v>10214501</v>
      </c>
      <c r="G17" s="187">
        <v>5677498</v>
      </c>
      <c r="H17" s="187">
        <v>1301076</v>
      </c>
      <c r="I17" s="187">
        <v>7427335</v>
      </c>
      <c r="J17" s="187">
        <v>9978964</v>
      </c>
      <c r="K17" s="187">
        <v>1945603</v>
      </c>
      <c r="L17" s="187">
        <v>3267210</v>
      </c>
      <c r="M17" s="187">
        <v>13116820</v>
      </c>
    </row>
    <row r="18" spans="2:13" ht="30" customHeight="1" thickTop="1" x14ac:dyDescent="0.3">
      <c r="B18" s="180" t="s">
        <v>103</v>
      </c>
      <c r="C18" s="181">
        <v>510890</v>
      </c>
      <c r="D18" s="181">
        <v>272117</v>
      </c>
      <c r="E18" s="181">
        <v>355000</v>
      </c>
      <c r="F18" s="181">
        <v>1134000</v>
      </c>
      <c r="G18" s="181">
        <v>455078</v>
      </c>
      <c r="H18" s="181">
        <v>31171</v>
      </c>
      <c r="I18" s="181">
        <v>0</v>
      </c>
      <c r="J18" s="181">
        <v>0</v>
      </c>
      <c r="K18" s="181">
        <v>134070</v>
      </c>
      <c r="L18" s="181">
        <v>70711</v>
      </c>
      <c r="M18" s="181">
        <v>0</v>
      </c>
    </row>
    <row r="19" spans="2:13" ht="30" customHeight="1" x14ac:dyDescent="0.3">
      <c r="B19" s="175" t="s">
        <v>104</v>
      </c>
      <c r="C19" s="12">
        <v>825000</v>
      </c>
      <c r="D19" s="12">
        <v>1015883</v>
      </c>
      <c r="E19" s="12">
        <v>1450000</v>
      </c>
      <c r="F19" s="12">
        <v>1390757</v>
      </c>
      <c r="G19" s="12">
        <v>1012000</v>
      </c>
      <c r="H19" s="12">
        <v>0</v>
      </c>
      <c r="I19" s="12">
        <v>0</v>
      </c>
      <c r="J19" s="12">
        <v>2750000</v>
      </c>
      <c r="K19" s="12">
        <v>313430</v>
      </c>
      <c r="L19" s="12">
        <v>1423480</v>
      </c>
      <c r="M19" s="12">
        <v>0</v>
      </c>
    </row>
    <row r="20" spans="2:13" ht="30" customHeight="1" x14ac:dyDescent="0.3">
      <c r="B20" s="175" t="s">
        <v>105</v>
      </c>
      <c r="C20" s="12">
        <v>9833</v>
      </c>
      <c r="D20" s="12">
        <v>13599</v>
      </c>
      <c r="E20" s="12">
        <v>38845</v>
      </c>
      <c r="F20" s="12">
        <v>40474</v>
      </c>
      <c r="G20" s="12">
        <v>210708</v>
      </c>
      <c r="H20" s="12">
        <v>8229</v>
      </c>
      <c r="I20" s="12">
        <v>69858</v>
      </c>
      <c r="J20" s="12">
        <v>88660</v>
      </c>
      <c r="K20" s="12">
        <v>23057</v>
      </c>
      <c r="L20" s="12">
        <v>34871</v>
      </c>
      <c r="M20" s="12">
        <v>62983</v>
      </c>
    </row>
    <row r="21" spans="2:13" ht="30" customHeight="1" x14ac:dyDescent="0.3">
      <c r="B21" s="175" t="s">
        <v>106</v>
      </c>
      <c r="C21" s="12">
        <v>2259563</v>
      </c>
      <c r="D21" s="12">
        <v>588525</v>
      </c>
      <c r="E21" s="12">
        <v>1258911</v>
      </c>
      <c r="F21" s="12">
        <v>3055485</v>
      </c>
      <c r="G21" s="12">
        <v>1092645</v>
      </c>
      <c r="H21" s="12">
        <v>930198</v>
      </c>
      <c r="I21" s="12">
        <v>3133240</v>
      </c>
      <c r="J21" s="12">
        <v>4432327</v>
      </c>
      <c r="K21" s="12">
        <v>229233</v>
      </c>
      <c r="L21" s="12">
        <v>174000</v>
      </c>
      <c r="M21" s="12">
        <v>3825263</v>
      </c>
    </row>
    <row r="22" spans="2:13" ht="30" customHeight="1" x14ac:dyDescent="0.3">
      <c r="B22" s="175" t="s">
        <v>107</v>
      </c>
      <c r="C22" s="12">
        <v>0</v>
      </c>
      <c r="D22" s="12">
        <v>0</v>
      </c>
      <c r="E22" s="12">
        <v>0</v>
      </c>
      <c r="F22" s="12">
        <v>0</v>
      </c>
      <c r="G22" s="12">
        <v>0</v>
      </c>
      <c r="H22" s="12">
        <v>0</v>
      </c>
      <c r="I22" s="12">
        <v>0</v>
      </c>
      <c r="J22" s="12">
        <v>47126</v>
      </c>
      <c r="K22" s="12">
        <v>0</v>
      </c>
      <c r="L22" s="12">
        <v>0</v>
      </c>
      <c r="M22" s="12">
        <v>0</v>
      </c>
    </row>
    <row r="23" spans="2:13" ht="30" customHeight="1" x14ac:dyDescent="0.3">
      <c r="B23" s="175" t="s">
        <v>108</v>
      </c>
      <c r="C23" s="12">
        <v>0</v>
      </c>
      <c r="D23" s="12">
        <v>0</v>
      </c>
      <c r="E23" s="12">
        <v>0</v>
      </c>
      <c r="F23" s="12">
        <v>356109</v>
      </c>
      <c r="G23" s="12">
        <v>86571</v>
      </c>
      <c r="H23" s="12">
        <v>0</v>
      </c>
      <c r="I23" s="12">
        <v>146557</v>
      </c>
      <c r="J23" s="12">
        <v>50147</v>
      </c>
      <c r="K23" s="12">
        <v>0</v>
      </c>
      <c r="L23" s="12">
        <v>0</v>
      </c>
      <c r="M23" s="12">
        <v>1944598</v>
      </c>
    </row>
    <row r="24" spans="2:13" ht="30" customHeight="1" x14ac:dyDescent="0.3">
      <c r="B24" s="175" t="s">
        <v>109</v>
      </c>
      <c r="C24" s="12">
        <v>524832</v>
      </c>
      <c r="D24" s="12">
        <v>0</v>
      </c>
      <c r="E24" s="12">
        <v>30431</v>
      </c>
      <c r="F24" s="12">
        <v>259686</v>
      </c>
      <c r="G24" s="12">
        <v>24300</v>
      </c>
      <c r="H24" s="12">
        <v>0</v>
      </c>
      <c r="I24" s="12">
        <v>98322</v>
      </c>
      <c r="J24" s="12">
        <v>233603</v>
      </c>
      <c r="K24" s="12">
        <v>0</v>
      </c>
      <c r="L24" s="12">
        <v>0</v>
      </c>
      <c r="M24" s="12">
        <v>7166</v>
      </c>
    </row>
    <row r="25" spans="2:13" ht="30" customHeight="1" x14ac:dyDescent="0.3">
      <c r="B25" s="175" t="s">
        <v>110</v>
      </c>
      <c r="C25" s="12">
        <v>0</v>
      </c>
      <c r="D25" s="12">
        <v>0</v>
      </c>
      <c r="E25" s="12">
        <v>0</v>
      </c>
      <c r="F25" s="12">
        <v>0</v>
      </c>
      <c r="G25" s="12">
        <v>0</v>
      </c>
      <c r="H25" s="12">
        <v>0</v>
      </c>
      <c r="I25" s="12">
        <v>0</v>
      </c>
      <c r="J25" s="12">
        <v>0</v>
      </c>
      <c r="K25" s="12">
        <v>0</v>
      </c>
      <c r="L25" s="12">
        <v>0</v>
      </c>
      <c r="M25" s="12">
        <v>0</v>
      </c>
    </row>
    <row r="26" spans="2:13" ht="30" customHeight="1" x14ac:dyDescent="0.3">
      <c r="B26" s="175" t="s">
        <v>111</v>
      </c>
      <c r="C26" s="12">
        <v>0</v>
      </c>
      <c r="D26" s="12">
        <v>0</v>
      </c>
      <c r="E26" s="12">
        <v>0</v>
      </c>
      <c r="F26" s="12">
        <v>0</v>
      </c>
      <c r="G26" s="12">
        <v>0</v>
      </c>
      <c r="H26" s="12">
        <v>0</v>
      </c>
      <c r="I26" s="12">
        <v>0</v>
      </c>
      <c r="J26" s="12">
        <v>0</v>
      </c>
      <c r="K26" s="12">
        <v>0</v>
      </c>
      <c r="L26" s="12">
        <v>0</v>
      </c>
      <c r="M26" s="12">
        <v>0</v>
      </c>
    </row>
    <row r="27" spans="2:13" ht="30" customHeight="1" x14ac:dyDescent="0.3">
      <c r="B27" s="175" t="s">
        <v>112</v>
      </c>
      <c r="C27" s="12">
        <v>29860</v>
      </c>
      <c r="D27" s="12">
        <v>109950</v>
      </c>
      <c r="E27" s="12">
        <v>0</v>
      </c>
      <c r="F27" s="12">
        <v>428452</v>
      </c>
      <c r="G27" s="12">
        <v>170698</v>
      </c>
      <c r="H27" s="12">
        <v>0</v>
      </c>
      <c r="I27" s="12">
        <v>285196</v>
      </c>
      <c r="J27" s="12">
        <v>845473</v>
      </c>
      <c r="K27" s="12">
        <v>55103</v>
      </c>
      <c r="L27" s="12">
        <v>1319</v>
      </c>
      <c r="M27" s="12">
        <v>1401117</v>
      </c>
    </row>
    <row r="28" spans="2:13" ht="30" customHeight="1" x14ac:dyDescent="0.3">
      <c r="B28" s="175" t="s">
        <v>113</v>
      </c>
      <c r="C28" s="12">
        <v>0</v>
      </c>
      <c r="D28" s="12">
        <v>0</v>
      </c>
      <c r="E28" s="12">
        <v>0</v>
      </c>
      <c r="F28" s="12">
        <v>304015</v>
      </c>
      <c r="G28" s="12">
        <v>7371</v>
      </c>
      <c r="H28" s="12">
        <v>0</v>
      </c>
      <c r="I28" s="12">
        <v>0</v>
      </c>
      <c r="J28" s="12">
        <v>7403</v>
      </c>
      <c r="K28" s="12">
        <v>0</v>
      </c>
      <c r="L28" s="12">
        <v>625</v>
      </c>
      <c r="M28" s="12">
        <v>597240</v>
      </c>
    </row>
    <row r="29" spans="2:13" ht="30" customHeight="1" x14ac:dyDescent="0.3">
      <c r="B29" s="175" t="s">
        <v>114</v>
      </c>
      <c r="C29" s="12">
        <v>0</v>
      </c>
      <c r="D29" s="12">
        <v>0</v>
      </c>
      <c r="E29" s="12">
        <v>0</v>
      </c>
      <c r="F29" s="12">
        <v>0</v>
      </c>
      <c r="G29" s="12">
        <v>0</v>
      </c>
      <c r="H29" s="12">
        <v>0</v>
      </c>
      <c r="I29" s="12">
        <v>0</v>
      </c>
      <c r="J29" s="12">
        <v>0</v>
      </c>
      <c r="K29" s="12">
        <v>0</v>
      </c>
      <c r="L29" s="12">
        <v>0</v>
      </c>
      <c r="M29" s="12">
        <v>402</v>
      </c>
    </row>
    <row r="30" spans="2:13" ht="30" customHeight="1" x14ac:dyDescent="0.3">
      <c r="B30" s="175" t="s">
        <v>115</v>
      </c>
      <c r="C30" s="12">
        <v>0</v>
      </c>
      <c r="D30" s="12">
        <v>0</v>
      </c>
      <c r="E30" s="12">
        <v>0</v>
      </c>
      <c r="F30" s="12">
        <v>0</v>
      </c>
      <c r="G30" s="12">
        <v>0</v>
      </c>
      <c r="H30" s="12">
        <v>0</v>
      </c>
      <c r="I30" s="12">
        <v>0</v>
      </c>
      <c r="J30" s="12">
        <v>0</v>
      </c>
      <c r="K30" s="12">
        <v>0</v>
      </c>
      <c r="L30" s="12">
        <v>0</v>
      </c>
      <c r="M30" s="12">
        <v>0</v>
      </c>
    </row>
    <row r="31" spans="2:13" ht="30" customHeight="1" x14ac:dyDescent="0.3">
      <c r="B31" s="175" t="s">
        <v>116</v>
      </c>
      <c r="C31" s="12">
        <v>11783</v>
      </c>
      <c r="D31" s="12">
        <v>1322</v>
      </c>
      <c r="E31" s="12">
        <v>31613</v>
      </c>
      <c r="F31" s="12">
        <v>218216</v>
      </c>
      <c r="G31" s="12">
        <v>131441</v>
      </c>
      <c r="H31" s="12">
        <v>0</v>
      </c>
      <c r="I31" s="12">
        <v>37741</v>
      </c>
      <c r="J31" s="12">
        <v>0</v>
      </c>
      <c r="K31" s="12">
        <v>21029</v>
      </c>
      <c r="L31" s="12">
        <v>0</v>
      </c>
      <c r="M31" s="12">
        <v>3834</v>
      </c>
    </row>
    <row r="32" spans="2:13" ht="30" customHeight="1" x14ac:dyDescent="0.3">
      <c r="B32" s="175" t="s">
        <v>117</v>
      </c>
      <c r="C32" s="12">
        <v>59885</v>
      </c>
      <c r="D32" s="12">
        <v>7986</v>
      </c>
      <c r="E32" s="12">
        <v>0</v>
      </c>
      <c r="F32" s="12">
        <v>0</v>
      </c>
      <c r="G32" s="12">
        <v>0</v>
      </c>
      <c r="H32" s="12">
        <v>0</v>
      </c>
      <c r="I32" s="12">
        <v>225143</v>
      </c>
      <c r="J32" s="12">
        <v>0</v>
      </c>
      <c r="K32" s="12">
        <v>12733</v>
      </c>
      <c r="L32" s="12">
        <v>0</v>
      </c>
      <c r="M32" s="12">
        <v>45150</v>
      </c>
    </row>
    <row r="33" spans="2:13" ht="30" customHeight="1" x14ac:dyDescent="0.3">
      <c r="B33" s="175" t="s">
        <v>118</v>
      </c>
      <c r="C33" s="12">
        <v>1184022</v>
      </c>
      <c r="D33" s="12">
        <v>269157</v>
      </c>
      <c r="E33" s="12">
        <v>302721</v>
      </c>
      <c r="F33" s="12">
        <v>820589</v>
      </c>
      <c r="G33" s="12">
        <v>1121376</v>
      </c>
      <c r="H33" s="12">
        <v>43010</v>
      </c>
      <c r="I33" s="12">
        <v>2028023</v>
      </c>
      <c r="J33" s="12">
        <v>177973</v>
      </c>
      <c r="K33" s="12">
        <v>284144</v>
      </c>
      <c r="L33" s="12">
        <v>58945</v>
      </c>
      <c r="M33" s="12">
        <v>808590</v>
      </c>
    </row>
    <row r="34" spans="2:13" ht="30" customHeight="1" x14ac:dyDescent="0.3">
      <c r="B34" s="175" t="s">
        <v>119</v>
      </c>
      <c r="C34" s="12">
        <v>183022</v>
      </c>
      <c r="D34" s="12">
        <v>131881</v>
      </c>
      <c r="E34" s="12">
        <v>108138</v>
      </c>
      <c r="F34" s="12">
        <v>156554</v>
      </c>
      <c r="G34" s="12">
        <v>33611</v>
      </c>
      <c r="H34" s="12">
        <v>118599</v>
      </c>
      <c r="I34" s="12">
        <v>227754</v>
      </c>
      <c r="J34" s="12">
        <v>8882</v>
      </c>
      <c r="K34" s="12">
        <v>86002</v>
      </c>
      <c r="L34" s="12">
        <v>15797</v>
      </c>
      <c r="M34" s="12">
        <v>417497</v>
      </c>
    </row>
    <row r="35" spans="2:13" ht="30" customHeight="1" x14ac:dyDescent="0.3">
      <c r="B35" s="175" t="s">
        <v>120</v>
      </c>
      <c r="C35" s="12">
        <v>994336</v>
      </c>
      <c r="D35" s="12">
        <v>386042</v>
      </c>
      <c r="E35" s="12">
        <v>851538</v>
      </c>
      <c r="F35" s="12">
        <v>1573711</v>
      </c>
      <c r="G35" s="12">
        <v>1140462</v>
      </c>
      <c r="H35" s="12">
        <v>151820</v>
      </c>
      <c r="I35" s="12">
        <v>743967</v>
      </c>
      <c r="J35" s="12">
        <v>793591</v>
      </c>
      <c r="K35" s="12">
        <v>642309</v>
      </c>
      <c r="L35" s="12">
        <v>669590</v>
      </c>
      <c r="M35" s="12">
        <v>2949838</v>
      </c>
    </row>
    <row r="36" spans="2:13" ht="30" customHeight="1" x14ac:dyDescent="0.3">
      <c r="B36" s="175" t="s">
        <v>121</v>
      </c>
      <c r="C36" s="12">
        <v>75115</v>
      </c>
      <c r="D36" s="12">
        <v>0</v>
      </c>
      <c r="E36" s="12">
        <v>0</v>
      </c>
      <c r="F36" s="12">
        <v>24675</v>
      </c>
      <c r="G36" s="12">
        <v>0</v>
      </c>
      <c r="H36" s="12">
        <v>4538</v>
      </c>
      <c r="I36" s="12">
        <v>46763</v>
      </c>
      <c r="J36" s="12">
        <v>114062</v>
      </c>
      <c r="K36" s="12">
        <v>96210</v>
      </c>
      <c r="L36" s="12">
        <v>279870</v>
      </c>
      <c r="M36" s="12">
        <v>624540</v>
      </c>
    </row>
    <row r="37" spans="2:13" ht="30" customHeight="1" x14ac:dyDescent="0.3">
      <c r="B37" s="175" t="s">
        <v>122</v>
      </c>
      <c r="C37" s="12">
        <v>40991</v>
      </c>
      <c r="D37" s="12">
        <v>128084</v>
      </c>
      <c r="E37" s="12">
        <v>231730</v>
      </c>
      <c r="F37" s="12">
        <v>81169</v>
      </c>
      <c r="G37" s="12">
        <v>161984</v>
      </c>
      <c r="H37" s="12">
        <v>0</v>
      </c>
      <c r="I37" s="12">
        <v>319637</v>
      </c>
      <c r="J37" s="12">
        <v>223430</v>
      </c>
      <c r="K37" s="12">
        <v>0</v>
      </c>
      <c r="L37" s="12">
        <v>0</v>
      </c>
      <c r="M37" s="12">
        <v>167025</v>
      </c>
    </row>
    <row r="38" spans="2:13" ht="30" customHeight="1" x14ac:dyDescent="0.3">
      <c r="B38" s="175" t="s">
        <v>123</v>
      </c>
      <c r="C38" s="12">
        <v>320937</v>
      </c>
      <c r="D38" s="12">
        <v>78734</v>
      </c>
      <c r="E38" s="12">
        <v>107691</v>
      </c>
      <c r="F38" s="12">
        <v>370610</v>
      </c>
      <c r="G38" s="12">
        <v>29253</v>
      </c>
      <c r="H38" s="12">
        <v>13510</v>
      </c>
      <c r="I38" s="12">
        <v>65134</v>
      </c>
      <c r="J38" s="12">
        <v>206286</v>
      </c>
      <c r="K38" s="12">
        <v>48282</v>
      </c>
      <c r="L38" s="12">
        <v>538002</v>
      </c>
      <c r="M38" s="12">
        <v>261578</v>
      </c>
    </row>
    <row r="39" spans="2:13" ht="30" customHeight="1" thickBot="1" x14ac:dyDescent="0.3">
      <c r="B39" s="182" t="s">
        <v>124</v>
      </c>
      <c r="C39" s="187">
        <v>7030069</v>
      </c>
      <c r="D39" s="187">
        <v>3003281</v>
      </c>
      <c r="E39" s="187">
        <v>4766618</v>
      </c>
      <c r="F39" s="187">
        <v>10214501</v>
      </c>
      <c r="G39" s="187">
        <v>5677498</v>
      </c>
      <c r="H39" s="187">
        <v>1301076</v>
      </c>
      <c r="I39" s="187">
        <v>7427335</v>
      </c>
      <c r="J39" s="187">
        <v>9978964</v>
      </c>
      <c r="K39" s="187">
        <v>1945603</v>
      </c>
      <c r="L39" s="187">
        <v>3267210</v>
      </c>
      <c r="M39" s="187">
        <v>13116820</v>
      </c>
    </row>
    <row r="40" spans="2:13" ht="15.75" thickTop="1" x14ac:dyDescent="0.25">
      <c r="B40" s="232" t="s">
        <v>238</v>
      </c>
      <c r="C40" s="232"/>
      <c r="D40" s="232"/>
      <c r="E40" s="232"/>
      <c r="F40" s="232"/>
      <c r="G40" s="232"/>
      <c r="H40" s="232"/>
      <c r="I40" s="232"/>
      <c r="J40" s="232"/>
      <c r="K40" s="232"/>
      <c r="L40" s="263" t="s">
        <v>134</v>
      </c>
      <c r="M40" s="263"/>
    </row>
    <row r="41" spans="2:13" x14ac:dyDescent="0.25">
      <c r="C41" s="20"/>
      <c r="D41" s="20"/>
      <c r="E41" s="20"/>
      <c r="F41" s="20"/>
      <c r="G41" s="20"/>
      <c r="H41" s="20"/>
      <c r="I41" s="20"/>
      <c r="J41" s="20"/>
      <c r="K41" s="20"/>
      <c r="L41" s="20"/>
      <c r="M41" s="20"/>
    </row>
    <row r="42" spans="2:13" x14ac:dyDescent="0.25">
      <c r="C42" s="20"/>
      <c r="D42" s="20"/>
      <c r="E42" s="20"/>
      <c r="F42" s="20"/>
      <c r="G42" s="20"/>
      <c r="H42" s="20"/>
      <c r="I42" s="20"/>
      <c r="J42" s="188"/>
      <c r="K42" s="20"/>
      <c r="L42" s="20"/>
      <c r="M42" s="20"/>
    </row>
    <row r="43" spans="2:13" x14ac:dyDescent="0.25">
      <c r="C43" s="20"/>
      <c r="D43" s="20"/>
      <c r="E43" s="20"/>
      <c r="F43" s="20"/>
      <c r="G43" s="20"/>
      <c r="H43" s="20"/>
      <c r="I43" s="20"/>
      <c r="J43" s="20"/>
      <c r="K43" s="20"/>
      <c r="L43" s="20"/>
      <c r="M43" s="20"/>
    </row>
    <row r="44" spans="2:13" x14ac:dyDescent="0.25">
      <c r="C44" s="20"/>
      <c r="D44" s="20"/>
      <c r="E44" s="20"/>
      <c r="F44" s="20"/>
      <c r="G44" s="20"/>
      <c r="H44" s="20"/>
      <c r="I44" s="20"/>
      <c r="J44" s="20"/>
      <c r="K44" s="20"/>
      <c r="L44" s="20"/>
      <c r="M44" s="20"/>
    </row>
  </sheetData>
  <sheetProtection algorithmName="SHA-512" hashValue="Ehirv6n1Io43JYd+wqnzSsIIRmMwVJ9Bg+cFydR4JzufWk9yD9elGr4ZsfbmwAHdgUyPeRVgO9mYTWXv+EGKqg==" saltValue="nlcAuTv1IgU7uSln6+y8aA==" spinCount="100000"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pageSetUpPr fitToPage="1"/>
  </sheetPr>
  <dimension ref="B1:M44"/>
  <sheetViews>
    <sheetView showGridLines="0" zoomScale="95" zoomScaleNormal="95" workbookViewId="0">
      <selection activeCell="C6" sqref="C6:M39"/>
    </sheetView>
  </sheetViews>
  <sheetFormatPr defaultColWidth="9.140625" defaultRowHeight="15" x14ac:dyDescent="0.25"/>
  <cols>
    <col min="1" max="1" width="12.42578125" style="6" customWidth="1"/>
    <col min="2" max="2" width="37.42578125" style="6" customWidth="1"/>
    <col min="3" max="13" width="19.5703125" style="6" customWidth="1"/>
    <col min="14" max="16384" width="9.140625" style="6"/>
  </cols>
  <sheetData>
    <row r="1" spans="2:13" ht="9" customHeight="1" x14ac:dyDescent="0.25"/>
    <row r="2" spans="2:13" ht="20.25" customHeight="1" x14ac:dyDescent="0.25"/>
    <row r="3" spans="2:13" ht="17.25" customHeight="1" x14ac:dyDescent="0.25">
      <c r="B3" s="272" t="s">
        <v>125</v>
      </c>
      <c r="C3" s="272"/>
      <c r="D3" s="272"/>
      <c r="E3" s="272"/>
      <c r="F3" s="272"/>
      <c r="G3" s="272"/>
      <c r="H3" s="272"/>
      <c r="I3" s="272"/>
      <c r="J3" s="272"/>
      <c r="K3" s="272"/>
      <c r="L3" s="272"/>
      <c r="M3" s="272"/>
    </row>
    <row r="4" spans="2:13" ht="23.25" customHeight="1" x14ac:dyDescent="0.25">
      <c r="B4" s="264" t="s">
        <v>282</v>
      </c>
      <c r="C4" s="265"/>
      <c r="D4" s="265"/>
      <c r="E4" s="265"/>
      <c r="F4" s="265"/>
      <c r="G4" s="265"/>
      <c r="H4" s="265"/>
      <c r="I4" s="265"/>
      <c r="J4" s="265"/>
      <c r="K4" s="265"/>
      <c r="L4" s="265"/>
      <c r="M4" s="266"/>
    </row>
    <row r="5" spans="2:13" ht="57" customHeight="1" x14ac:dyDescent="0.25">
      <c r="B5" s="173" t="s">
        <v>0</v>
      </c>
      <c r="C5" s="174" t="s">
        <v>33</v>
      </c>
      <c r="D5" s="174" t="s">
        <v>246</v>
      </c>
      <c r="E5" s="174" t="s">
        <v>48</v>
      </c>
      <c r="F5" s="174" t="s">
        <v>35</v>
      </c>
      <c r="G5" s="174" t="s">
        <v>247</v>
      </c>
      <c r="H5" s="174" t="s">
        <v>200</v>
      </c>
      <c r="I5" s="174" t="s">
        <v>201</v>
      </c>
      <c r="J5" s="174" t="s">
        <v>37</v>
      </c>
      <c r="K5" s="174" t="s">
        <v>248</v>
      </c>
      <c r="L5" s="174" t="s">
        <v>249</v>
      </c>
      <c r="M5" s="174" t="s">
        <v>250</v>
      </c>
    </row>
    <row r="6" spans="2:13" ht="30.75" customHeight="1" x14ac:dyDescent="0.3">
      <c r="B6" s="175" t="s">
        <v>91</v>
      </c>
      <c r="C6" s="12">
        <v>400000</v>
      </c>
      <c r="D6" s="12">
        <v>810721</v>
      </c>
      <c r="E6" s="12">
        <v>1249873</v>
      </c>
      <c r="F6" s="12">
        <v>605000</v>
      </c>
      <c r="G6" s="12">
        <v>1000000</v>
      </c>
      <c r="H6" s="12">
        <v>453960</v>
      </c>
      <c r="I6" s="12">
        <v>300000</v>
      </c>
      <c r="J6" s="12">
        <v>693000</v>
      </c>
      <c r="K6" s="12">
        <v>577560</v>
      </c>
      <c r="L6" s="12">
        <v>600000</v>
      </c>
      <c r="M6" s="12">
        <v>410000</v>
      </c>
    </row>
    <row r="7" spans="2:13" ht="30.75" customHeight="1" x14ac:dyDescent="0.3">
      <c r="B7" s="175" t="s">
        <v>92</v>
      </c>
      <c r="C7" s="12">
        <v>1198</v>
      </c>
      <c r="D7" s="12">
        <v>0</v>
      </c>
      <c r="E7" s="12">
        <v>0</v>
      </c>
      <c r="F7" s="12">
        <v>0</v>
      </c>
      <c r="G7" s="12">
        <v>0</v>
      </c>
      <c r="H7" s="12">
        <v>583040</v>
      </c>
      <c r="I7" s="12">
        <v>0</v>
      </c>
      <c r="J7" s="12">
        <v>0</v>
      </c>
      <c r="K7" s="12">
        <v>5712</v>
      </c>
      <c r="L7" s="12">
        <v>0</v>
      </c>
      <c r="M7" s="12">
        <v>1490000</v>
      </c>
    </row>
    <row r="8" spans="2:13" ht="30.75" customHeight="1" x14ac:dyDescent="0.3">
      <c r="B8" s="175" t="s">
        <v>93</v>
      </c>
      <c r="C8" s="12">
        <v>327580</v>
      </c>
      <c r="D8" s="12">
        <v>-28874</v>
      </c>
      <c r="E8" s="12">
        <v>15323</v>
      </c>
      <c r="F8" s="12">
        <v>0</v>
      </c>
      <c r="G8" s="12">
        <v>429625</v>
      </c>
      <c r="H8" s="12">
        <v>0</v>
      </c>
      <c r="I8" s="12">
        <v>-9366</v>
      </c>
      <c r="J8" s="12">
        <v>-29926</v>
      </c>
      <c r="K8" s="12">
        <v>0</v>
      </c>
      <c r="L8" s="12">
        <v>0</v>
      </c>
      <c r="M8" s="12">
        <v>9534</v>
      </c>
    </row>
    <row r="9" spans="2:13" ht="30.75" customHeight="1" x14ac:dyDescent="0.3">
      <c r="B9" s="176" t="s">
        <v>94</v>
      </c>
      <c r="C9" s="177">
        <v>0</v>
      </c>
      <c r="D9" s="177">
        <v>0</v>
      </c>
      <c r="E9" s="177">
        <v>0</v>
      </c>
      <c r="F9" s="177">
        <v>0</v>
      </c>
      <c r="G9" s="177">
        <v>0</v>
      </c>
      <c r="H9" s="177">
        <v>0</v>
      </c>
      <c r="I9" s="177">
        <v>0</v>
      </c>
      <c r="J9" s="177">
        <v>0</v>
      </c>
      <c r="K9" s="177">
        <v>0</v>
      </c>
      <c r="L9" s="177">
        <v>0</v>
      </c>
      <c r="M9" s="177">
        <v>0</v>
      </c>
    </row>
    <row r="10" spans="2:13" ht="30.75" customHeight="1" x14ac:dyDescent="0.3">
      <c r="B10" s="175" t="s">
        <v>95</v>
      </c>
      <c r="C10" s="12">
        <v>2206069</v>
      </c>
      <c r="D10" s="12">
        <v>-55081</v>
      </c>
      <c r="E10" s="12">
        <v>22235805</v>
      </c>
      <c r="F10" s="12">
        <v>483207</v>
      </c>
      <c r="G10" s="12">
        <v>1248020</v>
      </c>
      <c r="H10" s="12">
        <v>-190130</v>
      </c>
      <c r="I10" s="12">
        <v>478173</v>
      </c>
      <c r="J10" s="12">
        <v>607988</v>
      </c>
      <c r="K10" s="12">
        <v>475160</v>
      </c>
      <c r="L10" s="12">
        <v>10569</v>
      </c>
      <c r="M10" s="12">
        <v>-2094957</v>
      </c>
    </row>
    <row r="11" spans="2:13" ht="30.75" customHeight="1" x14ac:dyDescent="0.3">
      <c r="B11" s="175" t="s">
        <v>96</v>
      </c>
      <c r="C11" s="12">
        <v>447638</v>
      </c>
      <c r="D11" s="12">
        <v>190000</v>
      </c>
      <c r="E11" s="12">
        <v>253396</v>
      </c>
      <c r="F11" s="12">
        <v>0</v>
      </c>
      <c r="G11" s="12">
        <v>0</v>
      </c>
      <c r="H11" s="12">
        <v>0</v>
      </c>
      <c r="I11" s="12">
        <v>0</v>
      </c>
      <c r="J11" s="12">
        <v>0</v>
      </c>
      <c r="K11" s="12">
        <v>-17398</v>
      </c>
      <c r="L11" s="12">
        <v>0</v>
      </c>
      <c r="M11" s="12">
        <v>0</v>
      </c>
    </row>
    <row r="12" spans="2:13" ht="30.75" customHeight="1" x14ac:dyDescent="0.25">
      <c r="B12" s="178" t="s">
        <v>97</v>
      </c>
      <c r="C12" s="179">
        <v>3382486</v>
      </c>
      <c r="D12" s="179">
        <v>916767</v>
      </c>
      <c r="E12" s="179">
        <v>23754398</v>
      </c>
      <c r="F12" s="179">
        <v>1088207</v>
      </c>
      <c r="G12" s="179">
        <v>2677645</v>
      </c>
      <c r="H12" s="179">
        <v>846869</v>
      </c>
      <c r="I12" s="179">
        <v>768807</v>
      </c>
      <c r="J12" s="179">
        <v>1271062</v>
      </c>
      <c r="K12" s="179">
        <v>1041034</v>
      </c>
      <c r="L12" s="179">
        <v>610569</v>
      </c>
      <c r="M12" s="179">
        <v>-185423</v>
      </c>
    </row>
    <row r="13" spans="2:13" ht="30.75" customHeight="1" x14ac:dyDescent="0.3">
      <c r="B13" s="175" t="s">
        <v>98</v>
      </c>
      <c r="C13" s="12">
        <v>2580454</v>
      </c>
      <c r="D13" s="12">
        <v>852294</v>
      </c>
      <c r="E13" s="12">
        <v>10309312</v>
      </c>
      <c r="F13" s="12">
        <v>3276295</v>
      </c>
      <c r="G13" s="12">
        <v>2073941</v>
      </c>
      <c r="H13" s="12">
        <v>1145056</v>
      </c>
      <c r="I13" s="12">
        <v>435803</v>
      </c>
      <c r="J13" s="12">
        <v>1961017</v>
      </c>
      <c r="K13" s="12">
        <v>853255</v>
      </c>
      <c r="L13" s="12">
        <v>419044</v>
      </c>
      <c r="M13" s="12">
        <v>1961841</v>
      </c>
    </row>
    <row r="14" spans="2:13" ht="30.75" customHeight="1" x14ac:dyDescent="0.3">
      <c r="B14" s="175" t="s">
        <v>99</v>
      </c>
      <c r="C14" s="12">
        <v>0</v>
      </c>
      <c r="D14" s="12">
        <v>0</v>
      </c>
      <c r="E14" s="12">
        <v>0</v>
      </c>
      <c r="F14" s="12">
        <v>0</v>
      </c>
      <c r="G14" s="12">
        <v>0</v>
      </c>
      <c r="H14" s="12">
        <v>0</v>
      </c>
      <c r="I14" s="12">
        <v>0</v>
      </c>
      <c r="J14" s="12">
        <v>0</v>
      </c>
      <c r="K14" s="12">
        <v>0</v>
      </c>
      <c r="L14" s="12">
        <v>0</v>
      </c>
      <c r="M14" s="12">
        <v>0</v>
      </c>
    </row>
    <row r="15" spans="2:13" ht="30.75" customHeight="1" x14ac:dyDescent="0.3">
      <c r="B15" s="175" t="s">
        <v>100</v>
      </c>
      <c r="C15" s="12">
        <v>216401</v>
      </c>
      <c r="D15" s="12">
        <v>185397</v>
      </c>
      <c r="E15" s="12">
        <v>0</v>
      </c>
      <c r="F15" s="12">
        <v>0</v>
      </c>
      <c r="G15" s="12">
        <v>0</v>
      </c>
      <c r="H15" s="12">
        <v>0</v>
      </c>
      <c r="I15" s="12">
        <v>0</v>
      </c>
      <c r="J15" s="12">
        <v>11782</v>
      </c>
      <c r="K15" s="12">
        <v>0</v>
      </c>
      <c r="L15" s="12">
        <v>0</v>
      </c>
      <c r="M15" s="12">
        <v>0</v>
      </c>
    </row>
    <row r="16" spans="2:13" ht="30.75" customHeight="1" x14ac:dyDescent="0.3">
      <c r="B16" s="175" t="s">
        <v>101</v>
      </c>
      <c r="C16" s="12">
        <v>996556</v>
      </c>
      <c r="D16" s="12">
        <v>95345</v>
      </c>
      <c r="E16" s="12">
        <v>3535031</v>
      </c>
      <c r="F16" s="12">
        <v>213958</v>
      </c>
      <c r="G16" s="12">
        <v>393178</v>
      </c>
      <c r="H16" s="12">
        <v>316004</v>
      </c>
      <c r="I16" s="12">
        <v>144366</v>
      </c>
      <c r="J16" s="12">
        <v>315141</v>
      </c>
      <c r="K16" s="12">
        <v>307189</v>
      </c>
      <c r="L16" s="12">
        <v>163584</v>
      </c>
      <c r="M16" s="12">
        <v>2848603</v>
      </c>
    </row>
    <row r="17" spans="2:13" ht="30.75" customHeight="1" thickBot="1" x14ac:dyDescent="0.3">
      <c r="B17" s="182" t="s">
        <v>102</v>
      </c>
      <c r="C17" s="187">
        <v>7175896</v>
      </c>
      <c r="D17" s="187">
        <v>2049802</v>
      </c>
      <c r="E17" s="187">
        <v>37598741</v>
      </c>
      <c r="F17" s="187">
        <v>4578460</v>
      </c>
      <c r="G17" s="187">
        <v>5144763</v>
      </c>
      <c r="H17" s="187">
        <v>2307930</v>
      </c>
      <c r="I17" s="187">
        <v>1348976</v>
      </c>
      <c r="J17" s="187">
        <v>3559003</v>
      </c>
      <c r="K17" s="187">
        <v>2201477</v>
      </c>
      <c r="L17" s="187">
        <v>1193197</v>
      </c>
      <c r="M17" s="187">
        <v>4625021</v>
      </c>
    </row>
    <row r="18" spans="2:13" ht="30.75" customHeight="1" thickTop="1" x14ac:dyDescent="0.3">
      <c r="B18" s="180" t="s">
        <v>103</v>
      </c>
      <c r="C18" s="181">
        <v>747658</v>
      </c>
      <c r="D18" s="181">
        <v>137891</v>
      </c>
      <c r="E18" s="181">
        <v>23000</v>
      </c>
      <c r="F18" s="181">
        <v>0</v>
      </c>
      <c r="G18" s="181">
        <v>219446</v>
      </c>
      <c r="H18" s="181">
        <v>92500</v>
      </c>
      <c r="I18" s="181">
        <v>0</v>
      </c>
      <c r="J18" s="181">
        <v>0</v>
      </c>
      <c r="K18" s="181">
        <v>113850</v>
      </c>
      <c r="L18" s="181">
        <v>0</v>
      </c>
      <c r="M18" s="181">
        <v>0</v>
      </c>
    </row>
    <row r="19" spans="2:13" ht="30.75" customHeight="1" x14ac:dyDescent="0.3">
      <c r="B19" s="175" t="s">
        <v>104</v>
      </c>
      <c r="C19" s="12">
        <v>1314604</v>
      </c>
      <c r="D19" s="12">
        <v>358323</v>
      </c>
      <c r="E19" s="12">
        <v>8086362</v>
      </c>
      <c r="F19" s="12">
        <v>931725</v>
      </c>
      <c r="G19" s="12">
        <v>481985</v>
      </c>
      <c r="H19" s="12">
        <v>264000</v>
      </c>
      <c r="I19" s="12">
        <v>0</v>
      </c>
      <c r="J19" s="12">
        <v>540000</v>
      </c>
      <c r="K19" s="12">
        <v>730000</v>
      </c>
      <c r="L19" s="12">
        <v>0</v>
      </c>
      <c r="M19" s="12">
        <v>0</v>
      </c>
    </row>
    <row r="20" spans="2:13" ht="30.75" customHeight="1" x14ac:dyDescent="0.3">
      <c r="B20" s="175" t="s">
        <v>105</v>
      </c>
      <c r="C20" s="12">
        <v>58028</v>
      </c>
      <c r="D20" s="12">
        <v>25189</v>
      </c>
      <c r="E20" s="12">
        <v>68541</v>
      </c>
      <c r="F20" s="12">
        <v>49193</v>
      </c>
      <c r="G20" s="12">
        <v>89147</v>
      </c>
      <c r="H20" s="12">
        <v>22127</v>
      </c>
      <c r="I20" s="12">
        <v>18238</v>
      </c>
      <c r="J20" s="12">
        <v>77859</v>
      </c>
      <c r="K20" s="12">
        <v>32943</v>
      </c>
      <c r="L20" s="12">
        <v>7781</v>
      </c>
      <c r="M20" s="12">
        <v>119003</v>
      </c>
    </row>
    <row r="21" spans="2:13" ht="30.75" customHeight="1" x14ac:dyDescent="0.3">
      <c r="B21" s="175" t="s">
        <v>106</v>
      </c>
      <c r="C21" s="12">
        <v>2718541</v>
      </c>
      <c r="D21" s="12">
        <v>151380</v>
      </c>
      <c r="E21" s="12">
        <v>12014804</v>
      </c>
      <c r="F21" s="12">
        <v>533372</v>
      </c>
      <c r="G21" s="12">
        <v>1040661</v>
      </c>
      <c r="H21" s="12">
        <v>899675</v>
      </c>
      <c r="I21" s="12">
        <v>519000</v>
      </c>
      <c r="J21" s="12">
        <v>1376751</v>
      </c>
      <c r="K21" s="12">
        <v>240700</v>
      </c>
      <c r="L21" s="12">
        <v>70000</v>
      </c>
      <c r="M21" s="12">
        <v>268217</v>
      </c>
    </row>
    <row r="22" spans="2:13" ht="30.75" customHeight="1" x14ac:dyDescent="0.3">
      <c r="B22" s="175" t="s">
        <v>107</v>
      </c>
      <c r="C22" s="12">
        <v>0</v>
      </c>
      <c r="D22" s="12">
        <v>0</v>
      </c>
      <c r="E22" s="12">
        <v>0</v>
      </c>
      <c r="F22" s="12">
        <v>11723</v>
      </c>
      <c r="G22" s="12">
        <v>0</v>
      </c>
      <c r="H22" s="12">
        <v>0</v>
      </c>
      <c r="I22" s="12">
        <v>0</v>
      </c>
      <c r="J22" s="12">
        <v>0</v>
      </c>
      <c r="K22" s="12">
        <v>0</v>
      </c>
      <c r="L22" s="12">
        <v>0</v>
      </c>
      <c r="M22" s="12">
        <v>0</v>
      </c>
    </row>
    <row r="23" spans="2:13" ht="30.75" customHeight="1" x14ac:dyDescent="0.3">
      <c r="B23" s="175" t="s">
        <v>108</v>
      </c>
      <c r="C23" s="12">
        <v>81905</v>
      </c>
      <c r="D23" s="12">
        <v>176890</v>
      </c>
      <c r="E23" s="12">
        <v>4660816</v>
      </c>
      <c r="F23" s="12">
        <v>0</v>
      </c>
      <c r="G23" s="12">
        <v>606337</v>
      </c>
      <c r="H23" s="12">
        <v>22179</v>
      </c>
      <c r="I23" s="12">
        <v>143807</v>
      </c>
      <c r="J23" s="12">
        <v>0</v>
      </c>
      <c r="K23" s="12">
        <v>0</v>
      </c>
      <c r="L23" s="12">
        <v>0</v>
      </c>
      <c r="M23" s="12">
        <v>0</v>
      </c>
    </row>
    <row r="24" spans="2:13" ht="30.75" customHeight="1" x14ac:dyDescent="0.3">
      <c r="B24" s="175" t="s">
        <v>109</v>
      </c>
      <c r="C24" s="12">
        <v>52789</v>
      </c>
      <c r="D24" s="12">
        <v>5258</v>
      </c>
      <c r="E24" s="12">
        <v>475912</v>
      </c>
      <c r="F24" s="12">
        <v>16591</v>
      </c>
      <c r="G24" s="12">
        <v>50588</v>
      </c>
      <c r="H24" s="12">
        <v>16048</v>
      </c>
      <c r="I24" s="12">
        <v>0</v>
      </c>
      <c r="J24" s="12">
        <v>10963</v>
      </c>
      <c r="K24" s="12">
        <v>0</v>
      </c>
      <c r="L24" s="12">
        <v>0</v>
      </c>
      <c r="M24" s="12">
        <v>0</v>
      </c>
    </row>
    <row r="25" spans="2:13" ht="30.75" customHeight="1" x14ac:dyDescent="0.3">
      <c r="B25" s="175" t="s">
        <v>110</v>
      </c>
      <c r="C25" s="12">
        <v>30756</v>
      </c>
      <c r="D25" s="12">
        <v>0</v>
      </c>
      <c r="E25" s="12">
        <v>0</v>
      </c>
      <c r="F25" s="12">
        <v>0</v>
      </c>
      <c r="G25" s="12">
        <v>0</v>
      </c>
      <c r="H25" s="12">
        <v>0</v>
      </c>
      <c r="I25" s="12">
        <v>0</v>
      </c>
      <c r="J25" s="12">
        <v>0</v>
      </c>
      <c r="K25" s="12">
        <v>0</v>
      </c>
      <c r="L25" s="12">
        <v>0</v>
      </c>
      <c r="M25" s="12">
        <v>0</v>
      </c>
    </row>
    <row r="26" spans="2:13" ht="30.75" customHeight="1" x14ac:dyDescent="0.3">
      <c r="B26" s="175" t="s">
        <v>111</v>
      </c>
      <c r="C26" s="12">
        <v>0</v>
      </c>
      <c r="D26" s="12">
        <v>0</v>
      </c>
      <c r="E26" s="12">
        <v>0</v>
      </c>
      <c r="F26" s="12">
        <v>0</v>
      </c>
      <c r="G26" s="12">
        <v>0</v>
      </c>
      <c r="H26" s="12">
        <v>0</v>
      </c>
      <c r="I26" s="12">
        <v>0</v>
      </c>
      <c r="J26" s="12">
        <v>0</v>
      </c>
      <c r="K26" s="12">
        <v>0</v>
      </c>
      <c r="L26" s="12">
        <v>0</v>
      </c>
      <c r="M26" s="12">
        <v>0</v>
      </c>
    </row>
    <row r="27" spans="2:13" ht="30.75" customHeight="1" x14ac:dyDescent="0.3">
      <c r="B27" s="175" t="s">
        <v>112</v>
      </c>
      <c r="C27" s="12">
        <v>37832</v>
      </c>
      <c r="D27" s="12">
        <v>6920</v>
      </c>
      <c r="E27" s="12">
        <v>1311577</v>
      </c>
      <c r="F27" s="12">
        <v>1518</v>
      </c>
      <c r="G27" s="12">
        <v>163902</v>
      </c>
      <c r="H27" s="12">
        <v>48748</v>
      </c>
      <c r="I27" s="12">
        <v>44927</v>
      </c>
      <c r="J27" s="12">
        <v>176677</v>
      </c>
      <c r="K27" s="12">
        <v>40975</v>
      </c>
      <c r="L27" s="12">
        <v>0</v>
      </c>
      <c r="M27" s="12">
        <v>0</v>
      </c>
    </row>
    <row r="28" spans="2:13" ht="30.75" customHeight="1" x14ac:dyDescent="0.3">
      <c r="B28" s="175" t="s">
        <v>113</v>
      </c>
      <c r="C28" s="12">
        <v>547506</v>
      </c>
      <c r="D28" s="12">
        <v>366725</v>
      </c>
      <c r="E28" s="12">
        <v>202231</v>
      </c>
      <c r="F28" s="12">
        <v>63359</v>
      </c>
      <c r="G28" s="12">
        <v>647986</v>
      </c>
      <c r="H28" s="12">
        <v>65767</v>
      </c>
      <c r="I28" s="12">
        <v>0</v>
      </c>
      <c r="J28" s="12">
        <v>825</v>
      </c>
      <c r="K28" s="12">
        <v>113089</v>
      </c>
      <c r="L28" s="12">
        <v>0</v>
      </c>
      <c r="M28" s="12">
        <v>0</v>
      </c>
    </row>
    <row r="29" spans="2:13" ht="30.75" customHeight="1" x14ac:dyDescent="0.3">
      <c r="B29" s="175" t="s">
        <v>114</v>
      </c>
      <c r="C29" s="12">
        <v>0</v>
      </c>
      <c r="D29" s="12">
        <v>0</v>
      </c>
      <c r="E29" s="12">
        <v>81</v>
      </c>
      <c r="F29" s="12">
        <v>0</v>
      </c>
      <c r="G29" s="12">
        <v>0</v>
      </c>
      <c r="H29" s="12">
        <v>0</v>
      </c>
      <c r="I29" s="12">
        <v>0</v>
      </c>
      <c r="J29" s="12">
        <v>0</v>
      </c>
      <c r="K29" s="12">
        <v>0</v>
      </c>
      <c r="L29" s="12">
        <v>0</v>
      </c>
      <c r="M29" s="12">
        <v>0</v>
      </c>
    </row>
    <row r="30" spans="2:13" ht="30.75" customHeight="1" x14ac:dyDescent="0.3">
      <c r="B30" s="175" t="s">
        <v>115</v>
      </c>
      <c r="C30" s="12">
        <v>0</v>
      </c>
      <c r="D30" s="12">
        <v>0</v>
      </c>
      <c r="E30" s="12">
        <v>0</v>
      </c>
      <c r="F30" s="12">
        <v>0</v>
      </c>
      <c r="G30" s="12">
        <v>0</v>
      </c>
      <c r="H30" s="12">
        <v>0</v>
      </c>
      <c r="I30" s="12">
        <v>0</v>
      </c>
      <c r="J30" s="12">
        <v>0</v>
      </c>
      <c r="K30" s="12">
        <v>0</v>
      </c>
      <c r="L30" s="12">
        <v>0</v>
      </c>
      <c r="M30" s="12">
        <v>0</v>
      </c>
    </row>
    <row r="31" spans="2:13" ht="30.75" customHeight="1" x14ac:dyDescent="0.3">
      <c r="B31" s="175" t="s">
        <v>116</v>
      </c>
      <c r="C31" s="12">
        <v>10562</v>
      </c>
      <c r="D31" s="12">
        <v>0</v>
      </c>
      <c r="E31" s="12">
        <v>0</v>
      </c>
      <c r="F31" s="12">
        <v>0</v>
      </c>
      <c r="G31" s="12">
        <v>12606</v>
      </c>
      <c r="H31" s="12">
        <v>3185</v>
      </c>
      <c r="I31" s="12">
        <v>1827</v>
      </c>
      <c r="J31" s="12">
        <v>0</v>
      </c>
      <c r="K31" s="12">
        <v>0</v>
      </c>
      <c r="L31" s="12">
        <v>0</v>
      </c>
      <c r="M31" s="12">
        <v>0</v>
      </c>
    </row>
    <row r="32" spans="2:13" ht="30.75" customHeight="1" x14ac:dyDescent="0.3">
      <c r="B32" s="175" t="s">
        <v>117</v>
      </c>
      <c r="C32" s="12">
        <v>0</v>
      </c>
      <c r="D32" s="12">
        <v>0</v>
      </c>
      <c r="E32" s="12">
        <v>706866</v>
      </c>
      <c r="F32" s="12">
        <v>0</v>
      </c>
      <c r="G32" s="12">
        <v>0</v>
      </c>
      <c r="H32" s="12">
        <v>32582</v>
      </c>
      <c r="I32" s="12">
        <v>0</v>
      </c>
      <c r="J32" s="12">
        <v>0</v>
      </c>
      <c r="K32" s="12">
        <v>0</v>
      </c>
      <c r="L32" s="12">
        <v>0</v>
      </c>
      <c r="M32" s="12">
        <v>0</v>
      </c>
    </row>
    <row r="33" spans="2:13" ht="30.75" customHeight="1" x14ac:dyDescent="0.3">
      <c r="B33" s="175" t="s">
        <v>118</v>
      </c>
      <c r="C33" s="12">
        <v>587676</v>
      </c>
      <c r="D33" s="12">
        <v>93879</v>
      </c>
      <c r="E33" s="12">
        <v>587412</v>
      </c>
      <c r="F33" s="12">
        <v>1329547</v>
      </c>
      <c r="G33" s="12">
        <v>1166405</v>
      </c>
      <c r="H33" s="12">
        <v>371838</v>
      </c>
      <c r="I33" s="12">
        <v>173132</v>
      </c>
      <c r="J33" s="12">
        <v>112781</v>
      </c>
      <c r="K33" s="12">
        <v>129213</v>
      </c>
      <c r="L33" s="12">
        <v>725000</v>
      </c>
      <c r="M33" s="12">
        <v>677808</v>
      </c>
    </row>
    <row r="34" spans="2:13" ht="30.75" customHeight="1" x14ac:dyDescent="0.3">
      <c r="B34" s="175" t="s">
        <v>119</v>
      </c>
      <c r="C34" s="12">
        <v>112623</v>
      </c>
      <c r="D34" s="12">
        <v>71607</v>
      </c>
      <c r="E34" s="12">
        <v>57853</v>
      </c>
      <c r="F34" s="12">
        <v>141746</v>
      </c>
      <c r="G34" s="12">
        <v>17512</v>
      </c>
      <c r="H34" s="12">
        <v>30683</v>
      </c>
      <c r="I34" s="12">
        <v>19488</v>
      </c>
      <c r="J34" s="12">
        <v>109517</v>
      </c>
      <c r="K34" s="12">
        <v>7983</v>
      </c>
      <c r="L34" s="12">
        <v>34639</v>
      </c>
      <c r="M34" s="12">
        <v>340245</v>
      </c>
    </row>
    <row r="35" spans="2:13" ht="30.75" customHeight="1" x14ac:dyDescent="0.3">
      <c r="B35" s="175" t="s">
        <v>120</v>
      </c>
      <c r="C35" s="12">
        <v>292972</v>
      </c>
      <c r="D35" s="12">
        <v>392552</v>
      </c>
      <c r="E35" s="12">
        <v>6065560</v>
      </c>
      <c r="F35" s="12">
        <v>1066604</v>
      </c>
      <c r="G35" s="12">
        <v>544679</v>
      </c>
      <c r="H35" s="12">
        <v>223423</v>
      </c>
      <c r="I35" s="12">
        <v>301210</v>
      </c>
      <c r="J35" s="12">
        <v>983712</v>
      </c>
      <c r="K35" s="12">
        <v>641082</v>
      </c>
      <c r="L35" s="12">
        <v>293835</v>
      </c>
      <c r="M35" s="12">
        <v>880622</v>
      </c>
    </row>
    <row r="36" spans="2:13" ht="30.75" customHeight="1" x14ac:dyDescent="0.3">
      <c r="B36" s="175" t="s">
        <v>121</v>
      </c>
      <c r="C36" s="12">
        <v>0</v>
      </c>
      <c r="D36" s="12">
        <v>13652</v>
      </c>
      <c r="E36" s="12">
        <v>303707</v>
      </c>
      <c r="F36" s="12">
        <v>195756</v>
      </c>
      <c r="G36" s="12">
        <v>0</v>
      </c>
      <c r="H36" s="12">
        <v>136987</v>
      </c>
      <c r="I36" s="12">
        <v>30563</v>
      </c>
      <c r="J36" s="12">
        <v>30006</v>
      </c>
      <c r="K36" s="12">
        <v>0</v>
      </c>
      <c r="L36" s="12">
        <v>0</v>
      </c>
      <c r="M36" s="12">
        <v>1290767</v>
      </c>
    </row>
    <row r="37" spans="2:13" ht="30.75" customHeight="1" x14ac:dyDescent="0.3">
      <c r="B37" s="175" t="s">
        <v>122</v>
      </c>
      <c r="C37" s="12">
        <v>540088</v>
      </c>
      <c r="D37" s="12">
        <v>175336</v>
      </c>
      <c r="E37" s="12">
        <v>949828</v>
      </c>
      <c r="F37" s="12">
        <v>24071</v>
      </c>
      <c r="G37" s="12">
        <v>98602</v>
      </c>
      <c r="H37" s="12">
        <v>17979</v>
      </c>
      <c r="I37" s="12">
        <v>49289</v>
      </c>
      <c r="J37" s="12">
        <v>11600</v>
      </c>
      <c r="K37" s="12">
        <v>85480</v>
      </c>
      <c r="L37" s="12">
        <v>5656</v>
      </c>
      <c r="M37" s="12">
        <v>785022</v>
      </c>
    </row>
    <row r="38" spans="2:13" ht="30.75" customHeight="1" x14ac:dyDescent="0.3">
      <c r="B38" s="175" t="s">
        <v>123</v>
      </c>
      <c r="C38" s="12">
        <v>42357</v>
      </c>
      <c r="D38" s="12">
        <v>74199</v>
      </c>
      <c r="E38" s="12">
        <v>2084191</v>
      </c>
      <c r="F38" s="12">
        <v>213255</v>
      </c>
      <c r="G38" s="12">
        <v>4908</v>
      </c>
      <c r="H38" s="12">
        <v>60208</v>
      </c>
      <c r="I38" s="12">
        <v>47495</v>
      </c>
      <c r="J38" s="12">
        <v>128314</v>
      </c>
      <c r="K38" s="12">
        <v>66162</v>
      </c>
      <c r="L38" s="12">
        <v>56286</v>
      </c>
      <c r="M38" s="12">
        <v>263337</v>
      </c>
    </row>
    <row r="39" spans="2:13" ht="30.75" customHeight="1" thickBot="1" x14ac:dyDescent="0.3">
      <c r="B39" s="182" t="s">
        <v>124</v>
      </c>
      <c r="C39" s="187">
        <v>7175896</v>
      </c>
      <c r="D39" s="187">
        <v>2049802</v>
      </c>
      <c r="E39" s="187">
        <v>37598741</v>
      </c>
      <c r="F39" s="187">
        <v>4578460</v>
      </c>
      <c r="G39" s="187">
        <v>5144763</v>
      </c>
      <c r="H39" s="187">
        <v>2307930</v>
      </c>
      <c r="I39" s="187">
        <v>1348976</v>
      </c>
      <c r="J39" s="187">
        <v>3559003</v>
      </c>
      <c r="K39" s="187">
        <v>2201477</v>
      </c>
      <c r="L39" s="187">
        <v>1193197</v>
      </c>
      <c r="M39" s="187">
        <v>4625021</v>
      </c>
    </row>
    <row r="40" spans="2:13" ht="15.75" thickTop="1" x14ac:dyDescent="0.25">
      <c r="B40" s="232" t="s">
        <v>238</v>
      </c>
      <c r="C40" s="232"/>
      <c r="D40" s="232"/>
      <c r="E40" s="232"/>
      <c r="F40" s="232"/>
      <c r="G40" s="232"/>
      <c r="H40" s="232"/>
      <c r="I40" s="232"/>
      <c r="J40" s="232"/>
      <c r="K40" s="263" t="s">
        <v>134</v>
      </c>
      <c r="L40" s="263"/>
      <c r="M40" s="263"/>
    </row>
    <row r="41" spans="2:13" x14ac:dyDescent="0.25">
      <c r="C41" s="20"/>
      <c r="D41" s="20"/>
      <c r="E41" s="20"/>
      <c r="F41" s="20"/>
      <c r="G41" s="20"/>
      <c r="H41" s="20"/>
      <c r="I41" s="20"/>
      <c r="J41" s="20"/>
      <c r="K41" s="20"/>
      <c r="L41" s="20"/>
      <c r="M41" s="20"/>
    </row>
    <row r="42" spans="2:13" x14ac:dyDescent="0.25">
      <c r="C42" s="20"/>
      <c r="D42" s="20"/>
      <c r="E42" s="20"/>
      <c r="F42" s="20"/>
      <c r="G42" s="20"/>
      <c r="H42" s="20"/>
      <c r="I42" s="188"/>
      <c r="J42" s="20"/>
      <c r="K42" s="20"/>
      <c r="L42" s="20"/>
      <c r="M42" s="20"/>
    </row>
    <row r="44" spans="2:13" x14ac:dyDescent="0.25">
      <c r="C44" s="20"/>
      <c r="D44" s="20"/>
      <c r="E44" s="20"/>
      <c r="F44" s="20"/>
      <c r="G44" s="20"/>
      <c r="H44" s="20"/>
      <c r="I44" s="20"/>
      <c r="J44" s="20"/>
      <c r="K44" s="20"/>
      <c r="L44" s="20"/>
      <c r="M44" s="20"/>
    </row>
  </sheetData>
  <sheetProtection algorithmName="SHA-512" hashValue="QrsQVVtaiEFpO+/XacxfC0VG9wjt5pZF9XpFbtWvCrjUZ69TEfEfnWqltF4VeKY9maJWTonHxbrPvJgcY6+5Lw==" saltValue="29CJIsksXQCYVXeQP9FbOg==" spinCount="100000"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pageSetUpPr fitToPage="1"/>
  </sheetPr>
  <dimension ref="B3:O44"/>
  <sheetViews>
    <sheetView showGridLines="0" tabSelected="1" topLeftCell="A30" zoomScale="83" zoomScaleNormal="83" workbookViewId="0">
      <selection activeCell="P38" sqref="P38"/>
    </sheetView>
  </sheetViews>
  <sheetFormatPr defaultColWidth="9.140625" defaultRowHeight="15" x14ac:dyDescent="0.25"/>
  <cols>
    <col min="1" max="1" width="12.42578125" style="6" customWidth="1"/>
    <col min="2" max="2" width="37.42578125" style="6" customWidth="1"/>
    <col min="3" max="11" width="21.42578125" style="6" customWidth="1"/>
    <col min="12" max="12" width="23.140625" style="6" customWidth="1"/>
    <col min="13" max="13" width="6.42578125" customWidth="1"/>
    <col min="14" max="14" width="17.42578125" style="6" hidden="1" customWidth="1"/>
    <col min="15" max="15" width="18.5703125" style="6" hidden="1" customWidth="1"/>
    <col min="16" max="16" width="18.140625" style="6" customWidth="1"/>
    <col min="17" max="17" width="27.140625" style="6" customWidth="1"/>
    <col min="18" max="16384" width="9.140625" style="6"/>
  </cols>
  <sheetData>
    <row r="3" spans="2:15" x14ac:dyDescent="0.25">
      <c r="B3" s="272" t="s">
        <v>125</v>
      </c>
      <c r="C3" s="272"/>
      <c r="D3" s="272"/>
      <c r="E3" s="272"/>
      <c r="F3" s="272"/>
      <c r="G3" s="272"/>
      <c r="H3" s="272"/>
      <c r="I3" s="272"/>
      <c r="J3" s="272"/>
      <c r="K3" s="272"/>
      <c r="L3" s="272"/>
    </row>
    <row r="4" spans="2:15" ht="21.75" customHeight="1" x14ac:dyDescent="0.25">
      <c r="B4" s="228" t="s">
        <v>283</v>
      </c>
      <c r="C4" s="228"/>
      <c r="D4" s="228"/>
      <c r="E4" s="228"/>
      <c r="F4" s="228"/>
      <c r="G4" s="228"/>
      <c r="H4" s="228"/>
      <c r="I4" s="228"/>
      <c r="J4" s="228"/>
      <c r="K4" s="228"/>
      <c r="L4" s="228"/>
    </row>
    <row r="5" spans="2:15" ht="57" customHeight="1" x14ac:dyDescent="0.25">
      <c r="B5" s="189" t="s">
        <v>0</v>
      </c>
      <c r="C5" s="174" t="s">
        <v>86</v>
      </c>
      <c r="D5" s="174" t="s">
        <v>220</v>
      </c>
      <c r="E5" s="174" t="s">
        <v>251</v>
      </c>
      <c r="F5" s="174" t="s">
        <v>39</v>
      </c>
      <c r="G5" s="174" t="s">
        <v>252</v>
      </c>
      <c r="H5" s="174" t="s">
        <v>253</v>
      </c>
      <c r="I5" s="174" t="s">
        <v>42</v>
      </c>
      <c r="J5" s="174" t="s">
        <v>254</v>
      </c>
      <c r="K5" s="174" t="s">
        <v>255</v>
      </c>
      <c r="L5" s="174" t="s">
        <v>45</v>
      </c>
      <c r="N5" s="190" t="s">
        <v>166</v>
      </c>
      <c r="O5" s="190" t="s">
        <v>165</v>
      </c>
    </row>
    <row r="6" spans="2:15" ht="32.25" customHeight="1" x14ac:dyDescent="0.3">
      <c r="B6" s="175" t="s">
        <v>91</v>
      </c>
      <c r="C6" s="12">
        <v>402000</v>
      </c>
      <c r="D6" s="12">
        <v>1026600</v>
      </c>
      <c r="E6" s="12">
        <v>470203</v>
      </c>
      <c r="F6" s="12">
        <v>600000</v>
      </c>
      <c r="G6" s="12">
        <v>300000</v>
      </c>
      <c r="H6" s="12">
        <v>316476</v>
      </c>
      <c r="I6" s="12">
        <v>500000</v>
      </c>
      <c r="J6" s="12">
        <v>1000000</v>
      </c>
      <c r="K6" s="12">
        <v>887500</v>
      </c>
      <c r="L6" s="13">
        <f>SUM('APPENDIX 21 i'!C6:L6,'APPENDIX 21 ii'!C6:M6,'APPENDIX 21 iii'!C6:M6,'APPENDIX  21 iv'!C6:K6)</f>
        <v>33093279</v>
      </c>
      <c r="N6" s="117">
        <f>'APPENDIX 21 iii'!E6+'APPENDIX 21 ii'!C6+'APPENDIX 21 i'!J6</f>
        <v>3049873</v>
      </c>
      <c r="O6" s="21">
        <f>L6-N6</f>
        <v>30043406</v>
      </c>
    </row>
    <row r="7" spans="2:15" ht="32.25" customHeight="1" x14ac:dyDescent="0.3">
      <c r="B7" s="175" t="s">
        <v>92</v>
      </c>
      <c r="C7" s="12">
        <v>0</v>
      </c>
      <c r="D7" s="12">
        <v>102760</v>
      </c>
      <c r="E7" s="12">
        <v>50000</v>
      </c>
      <c r="F7" s="12">
        <v>0</v>
      </c>
      <c r="G7" s="12">
        <v>0</v>
      </c>
      <c r="H7" s="12">
        <v>0</v>
      </c>
      <c r="I7" s="12">
        <v>0</v>
      </c>
      <c r="J7" s="12">
        <v>0</v>
      </c>
      <c r="K7" s="12">
        <v>0</v>
      </c>
      <c r="L7" s="13">
        <f>SUM('APPENDIX 21 i'!C7:L7,'APPENDIX 21 ii'!C7:M7,'APPENDIX 21 iii'!C7:M7,'APPENDIX  21 iv'!C7:K7)</f>
        <v>3416243</v>
      </c>
      <c r="N7" s="117">
        <f>'APPENDIX 21 iii'!E7+'APPENDIX 21 ii'!C7+'APPENDIX 21 i'!J7</f>
        <v>0</v>
      </c>
      <c r="O7" s="21">
        <f t="shared" ref="O7:O39" si="0">L7-N7</f>
        <v>3416243</v>
      </c>
    </row>
    <row r="8" spans="2:15" ht="32.25" customHeight="1" x14ac:dyDescent="0.3">
      <c r="B8" s="175" t="s">
        <v>93</v>
      </c>
      <c r="C8" s="12">
        <v>-8765</v>
      </c>
      <c r="D8" s="12">
        <v>77618</v>
      </c>
      <c r="E8" s="12">
        <v>0</v>
      </c>
      <c r="F8" s="12">
        <v>174111</v>
      </c>
      <c r="G8" s="12">
        <v>2750</v>
      </c>
      <c r="H8" s="12">
        <v>0</v>
      </c>
      <c r="I8" s="12">
        <v>192586</v>
      </c>
      <c r="J8" s="12">
        <v>0</v>
      </c>
      <c r="K8" s="12">
        <v>19670</v>
      </c>
      <c r="L8" s="13">
        <f>SUM('APPENDIX 21 i'!C8:L8,'APPENDIX 21 ii'!C8:M8,'APPENDIX 21 iii'!C8:M8,'APPENDIX  21 iv'!C8:K8)</f>
        <v>4199832</v>
      </c>
      <c r="N8" s="117">
        <f>'APPENDIX 21 iii'!E8+'APPENDIX 21 ii'!C8+'APPENDIX 21 i'!J8</f>
        <v>328652</v>
      </c>
      <c r="O8" s="21">
        <f t="shared" si="0"/>
        <v>3871180</v>
      </c>
    </row>
    <row r="9" spans="2:15" ht="32.25" customHeight="1" x14ac:dyDescent="0.3">
      <c r="B9" s="175" t="s">
        <v>94</v>
      </c>
      <c r="C9" s="12">
        <v>0</v>
      </c>
      <c r="D9" s="12">
        <v>0</v>
      </c>
      <c r="E9" s="12">
        <v>0</v>
      </c>
      <c r="F9" s="12">
        <v>0</v>
      </c>
      <c r="G9" s="12">
        <v>0</v>
      </c>
      <c r="H9" s="12">
        <v>0</v>
      </c>
      <c r="I9" s="12">
        <v>0</v>
      </c>
      <c r="J9" s="12">
        <v>0</v>
      </c>
      <c r="K9" s="12">
        <v>0</v>
      </c>
      <c r="L9" s="13">
        <f>SUM('APPENDIX 21 i'!C9:L9,'APPENDIX 21 ii'!C9:M9,'APPENDIX 21 iii'!C9:M9,'APPENDIX  21 iv'!C9:K9)</f>
        <v>0</v>
      </c>
      <c r="N9" s="117">
        <f>'APPENDIX 21 iii'!E9+'APPENDIX 21 ii'!C9+'APPENDIX 21 i'!J9</f>
        <v>0</v>
      </c>
      <c r="O9" s="21">
        <f t="shared" si="0"/>
        <v>0</v>
      </c>
    </row>
    <row r="10" spans="2:15" ht="32.25" customHeight="1" x14ac:dyDescent="0.3">
      <c r="B10" s="175" t="s">
        <v>95</v>
      </c>
      <c r="C10" s="12">
        <v>228333</v>
      </c>
      <c r="D10" s="12">
        <v>-127708</v>
      </c>
      <c r="E10" s="12">
        <v>-104795</v>
      </c>
      <c r="F10" s="12">
        <v>725902</v>
      </c>
      <c r="G10" s="12">
        <v>1236540</v>
      </c>
      <c r="H10" s="12">
        <v>179769</v>
      </c>
      <c r="I10" s="12">
        <v>1226069</v>
      </c>
      <c r="J10" s="12">
        <v>6604957</v>
      </c>
      <c r="K10" s="12">
        <v>105628</v>
      </c>
      <c r="L10" s="13">
        <f>SUM('APPENDIX 21 i'!C10:L10,'APPENDIX 21 ii'!C10:M10,'APPENDIX 21 iii'!C10:M10,'APPENDIX  21 iv'!C10:K10)</f>
        <v>59710223</v>
      </c>
      <c r="N10" s="117">
        <f>'APPENDIX 21 iii'!E10+'APPENDIX 21 ii'!C10+'APPENDIX 21 i'!J10</f>
        <v>24713563</v>
      </c>
      <c r="O10" s="21">
        <f t="shared" si="0"/>
        <v>34996660</v>
      </c>
    </row>
    <row r="11" spans="2:15" ht="32.25" customHeight="1" x14ac:dyDescent="0.3">
      <c r="B11" s="175" t="s">
        <v>96</v>
      </c>
      <c r="C11" s="12">
        <v>0</v>
      </c>
      <c r="D11" s="12">
        <v>0</v>
      </c>
      <c r="E11" s="12">
        <v>33202</v>
      </c>
      <c r="F11" s="12">
        <v>-986</v>
      </c>
      <c r="G11" s="12">
        <v>-17443</v>
      </c>
      <c r="H11" s="12">
        <v>0</v>
      </c>
      <c r="I11" s="12">
        <v>25000</v>
      </c>
      <c r="J11" s="12">
        <v>0</v>
      </c>
      <c r="K11" s="12">
        <v>220000</v>
      </c>
      <c r="L11" s="13">
        <f>SUM('APPENDIX 21 i'!C11:L11,'APPENDIX 21 ii'!C11:M11,'APPENDIX 21 iii'!C11:M11,'APPENDIX  21 iv'!C11:K11)</f>
        <v>1421471</v>
      </c>
      <c r="N11" s="117">
        <f>'APPENDIX 21 iii'!E11+'APPENDIX 21 ii'!C11+'APPENDIX 21 i'!J11</f>
        <v>258407</v>
      </c>
      <c r="O11" s="21">
        <f t="shared" si="0"/>
        <v>1163064</v>
      </c>
    </row>
    <row r="12" spans="2:15" ht="32.25" customHeight="1" x14ac:dyDescent="0.25">
      <c r="B12" s="178" t="s">
        <v>97</v>
      </c>
      <c r="C12" s="179">
        <v>621568</v>
      </c>
      <c r="D12" s="179">
        <v>1079270</v>
      </c>
      <c r="E12" s="179">
        <v>448610</v>
      </c>
      <c r="F12" s="179">
        <v>1499027</v>
      </c>
      <c r="G12" s="179">
        <v>1521846</v>
      </c>
      <c r="H12" s="179">
        <v>496245</v>
      </c>
      <c r="I12" s="179">
        <v>1943655</v>
      </c>
      <c r="J12" s="179">
        <v>7604957</v>
      </c>
      <c r="K12" s="179">
        <v>1232798</v>
      </c>
      <c r="L12" s="179">
        <f>SUM('APPENDIX 21 i'!C12:L12,'APPENDIX 21 ii'!C12:M12,'APPENDIX 21 iii'!C12:M12,'APPENDIX  21 iv'!C12:K12)</f>
        <v>101841048</v>
      </c>
      <c r="N12" s="117">
        <f>'APPENDIX 21 iii'!E12+'APPENDIX 21 ii'!C12+'APPENDIX 21 i'!J12</f>
        <v>28350497</v>
      </c>
      <c r="O12" s="21">
        <f t="shared" si="0"/>
        <v>73490551</v>
      </c>
    </row>
    <row r="13" spans="2:15" ht="32.25" customHeight="1" x14ac:dyDescent="0.3">
      <c r="B13" s="175" t="s">
        <v>98</v>
      </c>
      <c r="C13" s="12">
        <v>872382</v>
      </c>
      <c r="D13" s="12">
        <v>1460033</v>
      </c>
      <c r="E13" s="12">
        <v>1038650</v>
      </c>
      <c r="F13" s="12">
        <v>695990</v>
      </c>
      <c r="G13" s="12">
        <v>1196656</v>
      </c>
      <c r="H13" s="12">
        <v>1192599</v>
      </c>
      <c r="I13" s="12">
        <v>1608058</v>
      </c>
      <c r="J13" s="12">
        <v>6502182</v>
      </c>
      <c r="K13" s="12">
        <v>952030</v>
      </c>
      <c r="L13" s="13">
        <f>SUM('APPENDIX 21 i'!C13:L13,'APPENDIX 21 ii'!C13:M13,'APPENDIX 21 iii'!C13:M13,'APPENDIX  21 iv'!C13:K13)</f>
        <v>103465823</v>
      </c>
      <c r="N13" s="117">
        <f>'APPENDIX 21 iii'!E13+'APPENDIX 21 ii'!C13+'APPENDIX 21 i'!J13</f>
        <v>13837760</v>
      </c>
      <c r="O13" s="21">
        <f t="shared" si="0"/>
        <v>89628063</v>
      </c>
    </row>
    <row r="14" spans="2:15" ht="32.25" customHeight="1" x14ac:dyDescent="0.3">
      <c r="B14" s="175" t="s">
        <v>99</v>
      </c>
      <c r="C14" s="12">
        <v>0</v>
      </c>
      <c r="D14" s="12">
        <v>0</v>
      </c>
      <c r="E14" s="12">
        <v>0</v>
      </c>
      <c r="F14" s="12">
        <v>0</v>
      </c>
      <c r="G14" s="12">
        <v>0</v>
      </c>
      <c r="H14" s="12">
        <v>0</v>
      </c>
      <c r="I14" s="12">
        <v>0</v>
      </c>
      <c r="J14" s="12">
        <v>0</v>
      </c>
      <c r="K14" s="12">
        <v>0</v>
      </c>
      <c r="L14" s="13">
        <f>SUM('APPENDIX 21 i'!C14:L14,'APPENDIX 21 ii'!C14:M14,'APPENDIX 21 iii'!C14:M14,'APPENDIX  21 iv'!C14:K14)</f>
        <v>0</v>
      </c>
      <c r="N14" s="117">
        <f>'APPENDIX 21 iii'!E14+'APPENDIX 21 ii'!C14+'APPENDIX 21 i'!J14</f>
        <v>0</v>
      </c>
      <c r="O14" s="21">
        <f t="shared" si="0"/>
        <v>0</v>
      </c>
    </row>
    <row r="15" spans="2:15" ht="32.25" customHeight="1" x14ac:dyDescent="0.3">
      <c r="B15" s="175" t="s">
        <v>100</v>
      </c>
      <c r="C15" s="12">
        <v>0</v>
      </c>
      <c r="D15" s="12">
        <v>0</v>
      </c>
      <c r="E15" s="12">
        <v>40000</v>
      </c>
      <c r="F15" s="12">
        <v>62656</v>
      </c>
      <c r="G15" s="12">
        <v>0</v>
      </c>
      <c r="H15" s="12">
        <v>0</v>
      </c>
      <c r="I15" s="12">
        <v>56351</v>
      </c>
      <c r="J15" s="12">
        <v>0</v>
      </c>
      <c r="K15" s="12">
        <v>0</v>
      </c>
      <c r="L15" s="13">
        <f>SUM('APPENDIX 21 i'!C15:L15,'APPENDIX 21 ii'!C15:M15,'APPENDIX 21 iii'!C15:M15,'APPENDIX  21 iv'!C15:K15)</f>
        <v>1228516</v>
      </c>
      <c r="N15" s="117">
        <f>'APPENDIX 21 iii'!E15+'APPENDIX 21 ii'!C15+'APPENDIX 21 i'!J15</f>
        <v>119483</v>
      </c>
      <c r="O15" s="21">
        <f t="shared" si="0"/>
        <v>1109033</v>
      </c>
    </row>
    <row r="16" spans="2:15" ht="32.25" customHeight="1" x14ac:dyDescent="0.3">
      <c r="B16" s="175" t="s">
        <v>101</v>
      </c>
      <c r="C16" s="12">
        <v>311518</v>
      </c>
      <c r="D16" s="12">
        <v>311718</v>
      </c>
      <c r="E16" s="12">
        <v>244921</v>
      </c>
      <c r="F16" s="12">
        <v>158113</v>
      </c>
      <c r="G16" s="12">
        <v>197622</v>
      </c>
      <c r="H16" s="12">
        <v>49723</v>
      </c>
      <c r="I16" s="12">
        <v>611050</v>
      </c>
      <c r="J16" s="12">
        <v>965650</v>
      </c>
      <c r="K16" s="12">
        <v>141423</v>
      </c>
      <c r="L16" s="13">
        <f>SUM('APPENDIX 21 i'!C16:L16,'APPENDIX 21 ii'!C16:M16,'APPENDIX 21 iii'!C16:M16,'APPENDIX  21 iv'!C16:K16)</f>
        <v>26134882</v>
      </c>
      <c r="N16" s="117">
        <f>'APPENDIX 21 iii'!E16+'APPENDIX 21 ii'!C16+'APPENDIX 21 i'!J16</f>
        <v>4686560</v>
      </c>
      <c r="O16" s="21">
        <f t="shared" si="0"/>
        <v>21448322</v>
      </c>
    </row>
    <row r="17" spans="2:15" ht="32.25" customHeight="1" thickBot="1" x14ac:dyDescent="0.3">
      <c r="B17" s="182" t="s">
        <v>102</v>
      </c>
      <c r="C17" s="187">
        <v>1805468</v>
      </c>
      <c r="D17" s="187">
        <v>2851021</v>
      </c>
      <c r="E17" s="187">
        <v>1772180</v>
      </c>
      <c r="F17" s="187">
        <v>2415785</v>
      </c>
      <c r="G17" s="187">
        <v>2916124</v>
      </c>
      <c r="H17" s="187">
        <v>1738568</v>
      </c>
      <c r="I17" s="187">
        <v>4219113</v>
      </c>
      <c r="J17" s="187">
        <v>15072790</v>
      </c>
      <c r="K17" s="187">
        <v>2326250</v>
      </c>
      <c r="L17" s="187">
        <f>SUM('APPENDIX 21 i'!C17:L17,'APPENDIX 21 ii'!C17:M17,'APPENDIX 21 iii'!C17:M17,'APPENDIX  21 iv'!C17:K17)</f>
        <v>232670263</v>
      </c>
      <c r="N17" s="117">
        <f>'APPENDIX 21 iii'!E17+'APPENDIX 21 ii'!C17+'APPENDIX 21 i'!J17</f>
        <v>46994299</v>
      </c>
      <c r="O17" s="21">
        <f t="shared" si="0"/>
        <v>185675964</v>
      </c>
    </row>
    <row r="18" spans="2:15" ht="32.25" customHeight="1" thickTop="1" x14ac:dyDescent="0.3">
      <c r="B18" s="180" t="s">
        <v>103</v>
      </c>
      <c r="C18" s="181">
        <v>0</v>
      </c>
      <c r="D18" s="181">
        <v>0</v>
      </c>
      <c r="E18" s="181">
        <v>0</v>
      </c>
      <c r="F18" s="181">
        <v>298044</v>
      </c>
      <c r="G18" s="181">
        <v>0</v>
      </c>
      <c r="H18" s="181">
        <v>0</v>
      </c>
      <c r="I18" s="181">
        <v>240660</v>
      </c>
      <c r="J18" s="181">
        <v>0</v>
      </c>
      <c r="K18" s="181">
        <v>0</v>
      </c>
      <c r="L18" s="191">
        <f>SUM('APPENDIX 21 i'!C18:L18,'APPENDIX 21 ii'!C18:M18,'APPENDIX 21 iii'!C18:M18,'APPENDIX  21 iv'!C18:K18)</f>
        <v>6233878</v>
      </c>
      <c r="N18" s="117">
        <f>'APPENDIX 21 iii'!E18+'APPENDIX 21 ii'!C18+'APPENDIX 21 i'!J18</f>
        <v>533890</v>
      </c>
      <c r="O18" s="21">
        <f t="shared" si="0"/>
        <v>5699988</v>
      </c>
    </row>
    <row r="19" spans="2:15" ht="32.25" customHeight="1" x14ac:dyDescent="0.3">
      <c r="B19" s="175" t="s">
        <v>104</v>
      </c>
      <c r="C19" s="12">
        <v>0</v>
      </c>
      <c r="D19" s="12">
        <v>516700</v>
      </c>
      <c r="E19" s="12">
        <v>21100</v>
      </c>
      <c r="F19" s="12">
        <v>0</v>
      </c>
      <c r="G19" s="12">
        <v>1072924</v>
      </c>
      <c r="H19" s="12">
        <v>483227</v>
      </c>
      <c r="I19" s="12">
        <v>1716399</v>
      </c>
      <c r="J19" s="12">
        <v>3713400</v>
      </c>
      <c r="K19" s="12">
        <v>526400</v>
      </c>
      <c r="L19" s="13">
        <f>SUM('APPENDIX 21 i'!C19:L19,'APPENDIX 21 ii'!C19:M19,'APPENDIX 21 iii'!C19:M19,'APPENDIX  21 iv'!C19:K19)</f>
        <v>36575805</v>
      </c>
      <c r="N19" s="117">
        <f>'APPENDIX 21 iii'!E19+'APPENDIX 21 ii'!C19+'APPENDIX 21 i'!J19</f>
        <v>8911362</v>
      </c>
      <c r="O19" s="21">
        <f t="shared" si="0"/>
        <v>27664443</v>
      </c>
    </row>
    <row r="20" spans="2:15" ht="32.25" customHeight="1" x14ac:dyDescent="0.3">
      <c r="B20" s="175" t="s">
        <v>105</v>
      </c>
      <c r="C20" s="12">
        <v>13490</v>
      </c>
      <c r="D20" s="12">
        <v>59996</v>
      </c>
      <c r="E20" s="12">
        <v>22488</v>
      </c>
      <c r="F20" s="12">
        <v>24055</v>
      </c>
      <c r="G20" s="12">
        <v>53394</v>
      </c>
      <c r="H20" s="12">
        <v>25189</v>
      </c>
      <c r="I20" s="12">
        <v>10869</v>
      </c>
      <c r="J20" s="12">
        <v>140547</v>
      </c>
      <c r="K20" s="12">
        <v>103168</v>
      </c>
      <c r="L20" s="13">
        <f>SUM('APPENDIX 21 i'!C20:L20,'APPENDIX 21 ii'!C20:M20,'APPENDIX 21 iii'!C20:M20,'APPENDIX  21 iv'!C20:K20)</f>
        <v>2418259</v>
      </c>
      <c r="N20" s="117">
        <f>'APPENDIX 21 iii'!E20+'APPENDIX 21 ii'!C20+'APPENDIX 21 i'!J20</f>
        <v>91289</v>
      </c>
      <c r="O20" s="21">
        <f t="shared" si="0"/>
        <v>2326970</v>
      </c>
    </row>
    <row r="21" spans="2:15" ht="32.25" customHeight="1" x14ac:dyDescent="0.3">
      <c r="B21" s="175" t="s">
        <v>106</v>
      </c>
      <c r="C21" s="12">
        <v>787742</v>
      </c>
      <c r="D21" s="12">
        <v>793700</v>
      </c>
      <c r="E21" s="12">
        <v>32907</v>
      </c>
      <c r="F21" s="12">
        <v>1155890</v>
      </c>
      <c r="G21" s="12">
        <v>332128</v>
      </c>
      <c r="H21" s="12">
        <v>103801</v>
      </c>
      <c r="I21" s="12">
        <v>236561</v>
      </c>
      <c r="J21" s="12">
        <v>3907512</v>
      </c>
      <c r="K21" s="12">
        <v>126400</v>
      </c>
      <c r="L21" s="13">
        <f>SUM('APPENDIX 21 i'!C21:L21,'APPENDIX 21 ii'!C21:M21,'APPENDIX 21 iii'!C21:M21,'APPENDIX  21 iv'!C21:K21)</f>
        <v>67690469</v>
      </c>
      <c r="N21" s="117">
        <f>'APPENDIX 21 iii'!E21+'APPENDIX 21 ii'!C21+'APPENDIX 21 i'!J21</f>
        <v>15224439</v>
      </c>
      <c r="O21" s="21">
        <f t="shared" si="0"/>
        <v>52466030</v>
      </c>
    </row>
    <row r="22" spans="2:15" ht="32.25" customHeight="1" x14ac:dyDescent="0.3">
      <c r="B22" s="175" t="s">
        <v>107</v>
      </c>
      <c r="C22" s="12">
        <v>0</v>
      </c>
      <c r="D22" s="12">
        <v>0</v>
      </c>
      <c r="E22" s="12">
        <v>0</v>
      </c>
      <c r="F22" s="12">
        <v>0</v>
      </c>
      <c r="G22" s="12">
        <v>0</v>
      </c>
      <c r="H22" s="12">
        <v>0</v>
      </c>
      <c r="I22" s="12">
        <v>20193</v>
      </c>
      <c r="J22" s="12">
        <v>0</v>
      </c>
      <c r="K22" s="12">
        <v>103000</v>
      </c>
      <c r="L22" s="13">
        <f>SUM('APPENDIX 21 i'!C22:L22,'APPENDIX 21 ii'!C22:M22,'APPENDIX 21 iii'!C22:M22,'APPENDIX  21 iv'!C22:K22)</f>
        <v>394645</v>
      </c>
      <c r="N22" s="117">
        <f>'APPENDIX 21 iii'!E22+'APPENDIX 21 ii'!C22+'APPENDIX 21 i'!J22</f>
        <v>0</v>
      </c>
      <c r="O22" s="21">
        <f t="shared" si="0"/>
        <v>394645</v>
      </c>
    </row>
    <row r="23" spans="2:15" ht="32.25" customHeight="1" x14ac:dyDescent="0.3">
      <c r="B23" s="175" t="s">
        <v>108</v>
      </c>
      <c r="C23" s="12">
        <v>0</v>
      </c>
      <c r="D23" s="12">
        <v>0</v>
      </c>
      <c r="E23" s="12">
        <v>0</v>
      </c>
      <c r="F23" s="12">
        <v>0</v>
      </c>
      <c r="G23" s="12">
        <v>0</v>
      </c>
      <c r="H23" s="12">
        <v>0</v>
      </c>
      <c r="I23" s="12">
        <v>615600</v>
      </c>
      <c r="J23" s="12">
        <v>0</v>
      </c>
      <c r="K23" s="12">
        <v>245251</v>
      </c>
      <c r="L23" s="13">
        <f>SUM('APPENDIX 21 i'!C23:L23,'APPENDIX 21 ii'!C23:M23,'APPENDIX 21 iii'!C23:M23,'APPENDIX  21 iv'!C23:K23)</f>
        <v>10291448</v>
      </c>
      <c r="N23" s="117">
        <f>'APPENDIX 21 iii'!E23+'APPENDIX 21 ii'!C23+'APPENDIX 21 i'!J23</f>
        <v>4660816</v>
      </c>
      <c r="O23" s="21">
        <f t="shared" si="0"/>
        <v>5630632</v>
      </c>
    </row>
    <row r="24" spans="2:15" ht="32.25" customHeight="1" x14ac:dyDescent="0.3">
      <c r="B24" s="175" t="s">
        <v>109</v>
      </c>
      <c r="C24" s="12">
        <v>53555</v>
      </c>
      <c r="D24" s="12">
        <v>20000</v>
      </c>
      <c r="E24" s="12">
        <v>56750</v>
      </c>
      <c r="F24" s="12">
        <v>7226</v>
      </c>
      <c r="G24" s="12">
        <v>10493</v>
      </c>
      <c r="H24" s="12">
        <v>0</v>
      </c>
      <c r="I24" s="12">
        <v>20000</v>
      </c>
      <c r="J24" s="12">
        <v>710820</v>
      </c>
      <c r="K24" s="12">
        <v>0</v>
      </c>
      <c r="L24" s="13">
        <f>SUM('APPENDIX 21 i'!C24:L24,'APPENDIX 21 ii'!C24:M24,'APPENDIX 21 iii'!C24:M24,'APPENDIX  21 iv'!C24:K24)</f>
        <v>3664993</v>
      </c>
      <c r="N24" s="117">
        <f>'APPENDIX 21 iii'!E24+'APPENDIX 21 ii'!C24+'APPENDIX 21 i'!J24</f>
        <v>1009471</v>
      </c>
      <c r="O24" s="21">
        <f t="shared" si="0"/>
        <v>2655522</v>
      </c>
    </row>
    <row r="25" spans="2:15" ht="32.25" customHeight="1" x14ac:dyDescent="0.3">
      <c r="B25" s="175" t="s">
        <v>110</v>
      </c>
      <c r="C25" s="12">
        <v>0</v>
      </c>
      <c r="D25" s="12">
        <v>0</v>
      </c>
      <c r="E25" s="12">
        <v>0</v>
      </c>
      <c r="F25" s="12">
        <v>0</v>
      </c>
      <c r="G25" s="12">
        <v>0</v>
      </c>
      <c r="H25" s="12">
        <v>0</v>
      </c>
      <c r="I25" s="12">
        <v>0</v>
      </c>
      <c r="J25" s="12">
        <v>0</v>
      </c>
      <c r="K25" s="12">
        <v>0</v>
      </c>
      <c r="L25" s="13">
        <f>SUM('APPENDIX 21 i'!C25:L25,'APPENDIX 21 ii'!C25:M25,'APPENDIX 21 iii'!C25:M25,'APPENDIX  21 iv'!C25:K25)</f>
        <v>93797</v>
      </c>
      <c r="N25" s="117">
        <f>'APPENDIX 21 iii'!E25+'APPENDIX 21 ii'!C25+'APPENDIX 21 i'!J25</f>
        <v>0</v>
      </c>
      <c r="O25" s="21">
        <f t="shared" si="0"/>
        <v>93797</v>
      </c>
    </row>
    <row r="26" spans="2:15" ht="32.25" customHeight="1" x14ac:dyDescent="0.3">
      <c r="B26" s="175" t="s">
        <v>111</v>
      </c>
      <c r="C26" s="12">
        <v>0</v>
      </c>
      <c r="D26" s="12">
        <v>0</v>
      </c>
      <c r="E26" s="12">
        <v>0</v>
      </c>
      <c r="F26" s="12">
        <v>0</v>
      </c>
      <c r="G26" s="12">
        <v>0</v>
      </c>
      <c r="H26" s="12">
        <v>0</v>
      </c>
      <c r="I26" s="12">
        <v>0</v>
      </c>
      <c r="J26" s="12">
        <v>0</v>
      </c>
      <c r="K26" s="12">
        <v>0</v>
      </c>
      <c r="L26" s="13">
        <f>SUM('APPENDIX 21 i'!C26:L26,'APPENDIX 21 ii'!C26:M26,'APPENDIX 21 iii'!C26:M26,'APPENDIX  21 iv'!C26:K26)</f>
        <v>0</v>
      </c>
      <c r="N26" s="117">
        <f>'APPENDIX 21 iii'!E26+'APPENDIX 21 ii'!C26+'APPENDIX 21 i'!J26</f>
        <v>0</v>
      </c>
      <c r="O26" s="21">
        <f t="shared" si="0"/>
        <v>0</v>
      </c>
    </row>
    <row r="27" spans="2:15" ht="32.25" customHeight="1" x14ac:dyDescent="0.3">
      <c r="B27" s="175" t="s">
        <v>112</v>
      </c>
      <c r="C27" s="12">
        <v>25470</v>
      </c>
      <c r="D27" s="12">
        <v>568</v>
      </c>
      <c r="E27" s="12">
        <v>0</v>
      </c>
      <c r="F27" s="12">
        <v>193976</v>
      </c>
      <c r="G27" s="12">
        <v>17026</v>
      </c>
      <c r="H27" s="12">
        <v>0</v>
      </c>
      <c r="I27" s="12">
        <v>6220</v>
      </c>
      <c r="J27" s="12">
        <v>1027721</v>
      </c>
      <c r="K27" s="12">
        <v>0</v>
      </c>
      <c r="L27" s="13">
        <f>SUM('APPENDIX 21 i'!C27:L27,'APPENDIX 21 ii'!C27:M27,'APPENDIX 21 iii'!C27:M27,'APPENDIX  21 iv'!C27:K27)</f>
        <v>8775483</v>
      </c>
      <c r="N27" s="117">
        <f>'APPENDIX 21 iii'!E27+'APPENDIX 21 ii'!C27+'APPENDIX 21 i'!J27</f>
        <v>1341437</v>
      </c>
      <c r="O27" s="21">
        <f t="shared" si="0"/>
        <v>7434046</v>
      </c>
    </row>
    <row r="28" spans="2:15" ht="32.25" customHeight="1" x14ac:dyDescent="0.3">
      <c r="B28" s="175" t="s">
        <v>256</v>
      </c>
      <c r="C28" s="12">
        <v>0</v>
      </c>
      <c r="D28" s="12">
        <v>0</v>
      </c>
      <c r="E28" s="12">
        <v>0</v>
      </c>
      <c r="F28" s="12">
        <v>6907</v>
      </c>
      <c r="G28" s="12">
        <v>41165</v>
      </c>
      <c r="H28" s="12">
        <v>59</v>
      </c>
      <c r="I28" s="12">
        <v>7985</v>
      </c>
      <c r="J28" s="12">
        <v>111893</v>
      </c>
      <c r="K28" s="12">
        <v>0</v>
      </c>
      <c r="L28" s="13">
        <f>SUM('APPENDIX 21 i'!C28:L28,'APPENDIX 21 ii'!C28:M28,'APPENDIX 21 iii'!C28:M28,'APPENDIX  21 iv'!C28:K28)</f>
        <v>3132591</v>
      </c>
      <c r="N28" s="117">
        <f>'APPENDIX 21 iii'!E28+'APPENDIX 21 ii'!C28+'APPENDIX 21 i'!J28</f>
        <v>202231</v>
      </c>
      <c r="O28" s="21">
        <f t="shared" si="0"/>
        <v>2930360</v>
      </c>
    </row>
    <row r="29" spans="2:15" ht="32.25" customHeight="1" x14ac:dyDescent="0.3">
      <c r="B29" s="175" t="s">
        <v>114</v>
      </c>
      <c r="C29" s="12">
        <v>0</v>
      </c>
      <c r="D29" s="12">
        <v>0</v>
      </c>
      <c r="E29" s="12">
        <v>0</v>
      </c>
      <c r="F29" s="12">
        <v>0</v>
      </c>
      <c r="G29" s="12">
        <v>0</v>
      </c>
      <c r="H29" s="12">
        <v>0</v>
      </c>
      <c r="I29" s="12">
        <v>0</v>
      </c>
      <c r="J29" s="12">
        <v>0</v>
      </c>
      <c r="K29" s="12">
        <v>0</v>
      </c>
      <c r="L29" s="13">
        <f>SUM('APPENDIX 21 i'!C29:L29,'APPENDIX 21 ii'!C29:M29,'APPENDIX 21 iii'!C29:M29,'APPENDIX  21 iv'!C29:K29)</f>
        <v>483</v>
      </c>
      <c r="N29" s="117">
        <f>'APPENDIX 21 iii'!E29+'APPENDIX 21 ii'!C29+'APPENDIX 21 i'!J29</f>
        <v>81</v>
      </c>
      <c r="O29" s="21">
        <f t="shared" si="0"/>
        <v>402</v>
      </c>
    </row>
    <row r="30" spans="2:15" ht="32.25" customHeight="1" x14ac:dyDescent="0.3">
      <c r="B30" s="175" t="s">
        <v>115</v>
      </c>
      <c r="C30" s="12">
        <v>0</v>
      </c>
      <c r="D30" s="12">
        <v>0</v>
      </c>
      <c r="E30" s="12">
        <v>0</v>
      </c>
      <c r="F30" s="12">
        <v>0</v>
      </c>
      <c r="G30" s="12">
        <v>0</v>
      </c>
      <c r="H30" s="12">
        <v>0</v>
      </c>
      <c r="I30" s="12">
        <v>0</v>
      </c>
      <c r="J30" s="12">
        <v>0</v>
      </c>
      <c r="K30" s="12">
        <v>0</v>
      </c>
      <c r="L30" s="13">
        <f>SUM('APPENDIX 21 i'!C30:L30,'APPENDIX 21 ii'!C30:M30,'APPENDIX 21 iii'!C30:M30,'APPENDIX  21 iv'!C30:K30)</f>
        <v>0</v>
      </c>
      <c r="N30" s="117">
        <f>'APPENDIX 21 iii'!E30+'APPENDIX 21 ii'!C30+'APPENDIX 21 i'!J30</f>
        <v>0</v>
      </c>
      <c r="O30" s="21">
        <f t="shared" si="0"/>
        <v>0</v>
      </c>
    </row>
    <row r="31" spans="2:15" ht="32.25" customHeight="1" x14ac:dyDescent="0.3">
      <c r="B31" s="175" t="s">
        <v>116</v>
      </c>
      <c r="C31" s="12">
        <v>0</v>
      </c>
      <c r="D31" s="12">
        <v>2050</v>
      </c>
      <c r="E31" s="12">
        <v>0</v>
      </c>
      <c r="F31" s="12">
        <v>6949</v>
      </c>
      <c r="G31" s="12">
        <v>25662</v>
      </c>
      <c r="H31" s="12">
        <v>0</v>
      </c>
      <c r="I31" s="12">
        <v>975370</v>
      </c>
      <c r="J31" s="12">
        <v>1349549</v>
      </c>
      <c r="K31" s="12">
        <v>20034</v>
      </c>
      <c r="L31" s="13">
        <f>SUM('APPENDIX 21 i'!C31:L31,'APPENDIX 21 ii'!C31:M31,'APPENDIX 21 iii'!C31:M31,'APPENDIX  21 iv'!C31:K31)</f>
        <v>2950341</v>
      </c>
      <c r="N31" s="117">
        <f>'APPENDIX 21 iii'!E31+'APPENDIX 21 ii'!C31+'APPENDIX 21 i'!J31</f>
        <v>21507</v>
      </c>
      <c r="O31" s="21">
        <f t="shared" si="0"/>
        <v>2928834</v>
      </c>
    </row>
    <row r="32" spans="2:15" ht="32.25" customHeight="1" x14ac:dyDescent="0.3">
      <c r="B32" s="175" t="s">
        <v>117</v>
      </c>
      <c r="C32" s="12">
        <v>6411</v>
      </c>
      <c r="D32" s="12">
        <v>0</v>
      </c>
      <c r="E32" s="12">
        <v>0</v>
      </c>
      <c r="F32" s="12">
        <v>126752</v>
      </c>
      <c r="G32" s="12">
        <v>0</v>
      </c>
      <c r="H32" s="12">
        <v>0</v>
      </c>
      <c r="I32" s="12">
        <v>0</v>
      </c>
      <c r="J32" s="12">
        <v>301597</v>
      </c>
      <c r="K32" s="12">
        <v>0</v>
      </c>
      <c r="L32" s="13">
        <f>SUM('APPENDIX 21 i'!C32:L32,'APPENDIX 21 ii'!C32:M32,'APPENDIX 21 iii'!C32:M32,'APPENDIX  21 iv'!C32:K32)</f>
        <v>1702220</v>
      </c>
      <c r="N32" s="117">
        <f>'APPENDIX 21 iii'!E32+'APPENDIX 21 ii'!C32+'APPENDIX 21 i'!J32</f>
        <v>771198</v>
      </c>
      <c r="O32" s="21">
        <f t="shared" si="0"/>
        <v>931022</v>
      </c>
    </row>
    <row r="33" spans="2:15" ht="32.25" customHeight="1" x14ac:dyDescent="0.3">
      <c r="B33" s="175" t="s">
        <v>118</v>
      </c>
      <c r="C33" s="12">
        <v>355260</v>
      </c>
      <c r="D33" s="12">
        <v>272426</v>
      </c>
      <c r="E33" s="12">
        <v>397325</v>
      </c>
      <c r="F33" s="12">
        <v>383085</v>
      </c>
      <c r="G33" s="12">
        <v>116833</v>
      </c>
      <c r="H33" s="12">
        <v>123481</v>
      </c>
      <c r="I33" s="12">
        <v>20536</v>
      </c>
      <c r="J33" s="12">
        <v>340960</v>
      </c>
      <c r="K33" s="12">
        <v>214108</v>
      </c>
      <c r="L33" s="13">
        <f>SUM('APPENDIX 21 i'!C33:L33,'APPENDIX 21 ii'!C33:M33,'APPENDIX 21 iii'!C33:M33,'APPENDIX  21 iv'!C33:K33)</f>
        <v>22756569</v>
      </c>
      <c r="N33" s="117">
        <f>'APPENDIX 21 iii'!E33+'APPENDIX 21 ii'!C33+'APPENDIX 21 i'!J33</f>
        <v>1901342</v>
      </c>
      <c r="O33" s="21">
        <f t="shared" si="0"/>
        <v>20855227</v>
      </c>
    </row>
    <row r="34" spans="2:15" ht="32.25" customHeight="1" x14ac:dyDescent="0.3">
      <c r="B34" s="175" t="s">
        <v>119</v>
      </c>
      <c r="C34" s="12">
        <v>130150</v>
      </c>
      <c r="D34" s="12">
        <v>98262</v>
      </c>
      <c r="E34" s="12">
        <v>84259</v>
      </c>
      <c r="F34" s="12">
        <v>43145</v>
      </c>
      <c r="G34" s="12">
        <v>78937</v>
      </c>
      <c r="H34" s="12">
        <v>9602</v>
      </c>
      <c r="I34" s="12">
        <v>6253</v>
      </c>
      <c r="J34" s="12">
        <v>700818</v>
      </c>
      <c r="K34" s="12">
        <v>60694</v>
      </c>
      <c r="L34" s="13">
        <f>SUM('APPENDIX 21 i'!C34:L34,'APPENDIX 21 ii'!C34:M34,'APPENDIX 21 iii'!C34:M34,'APPENDIX  21 iv'!C34:K34)</f>
        <v>6629833</v>
      </c>
      <c r="N34" s="117">
        <f>'APPENDIX 21 iii'!E34+'APPENDIX 21 ii'!C34+'APPENDIX 21 i'!J34</f>
        <v>247292</v>
      </c>
      <c r="O34" s="21">
        <f t="shared" si="0"/>
        <v>6382541</v>
      </c>
    </row>
    <row r="35" spans="2:15" ht="32.25" customHeight="1" x14ac:dyDescent="0.3">
      <c r="B35" s="175" t="s">
        <v>120</v>
      </c>
      <c r="C35" s="12">
        <v>183694</v>
      </c>
      <c r="D35" s="12">
        <v>608553</v>
      </c>
      <c r="E35" s="12">
        <v>526106</v>
      </c>
      <c r="F35" s="12">
        <v>93319</v>
      </c>
      <c r="G35" s="12">
        <v>847927</v>
      </c>
      <c r="H35" s="12">
        <v>763343</v>
      </c>
      <c r="I35" s="12">
        <v>270158</v>
      </c>
      <c r="J35" s="12">
        <v>1449114</v>
      </c>
      <c r="K35" s="12">
        <v>648863</v>
      </c>
      <c r="L35" s="13">
        <f>SUM('APPENDIX 21 i'!C35:L35,'APPENDIX 21 ii'!C35:M35,'APPENDIX 21 iii'!C35:M35,'APPENDIX  21 iv'!C35:K35)</f>
        <v>36472847</v>
      </c>
      <c r="N35" s="117">
        <f>'APPENDIX 21 iii'!E35+'APPENDIX 21 ii'!C35+'APPENDIX 21 i'!J35</f>
        <v>7803638</v>
      </c>
      <c r="O35" s="21">
        <f t="shared" si="0"/>
        <v>28669209</v>
      </c>
    </row>
    <row r="36" spans="2:15" ht="32.25" customHeight="1" x14ac:dyDescent="0.3">
      <c r="B36" s="175" t="s">
        <v>121</v>
      </c>
      <c r="C36" s="12">
        <v>12565</v>
      </c>
      <c r="D36" s="12">
        <v>0</v>
      </c>
      <c r="E36" s="12">
        <v>0</v>
      </c>
      <c r="F36" s="12">
        <v>0</v>
      </c>
      <c r="G36" s="12">
        <v>166203</v>
      </c>
      <c r="H36" s="12">
        <v>2831</v>
      </c>
      <c r="I36" s="12">
        <v>31888</v>
      </c>
      <c r="J36" s="12">
        <v>431479</v>
      </c>
      <c r="K36" s="12">
        <v>152983</v>
      </c>
      <c r="L36" s="13">
        <f>SUM('APPENDIX 21 i'!C36:L36,'APPENDIX 21 ii'!C36:M36,'APPENDIX 21 iii'!C36:M36,'APPENDIX  21 iv'!C36:K36)</f>
        <v>5042513</v>
      </c>
      <c r="N36" s="117">
        <f>'APPENDIX 21 iii'!E36+'APPENDIX 21 ii'!C36+'APPENDIX 21 i'!J36</f>
        <v>378822</v>
      </c>
      <c r="O36" s="21">
        <f t="shared" si="0"/>
        <v>4663691</v>
      </c>
    </row>
    <row r="37" spans="2:15" ht="32.25" customHeight="1" x14ac:dyDescent="0.3">
      <c r="B37" s="175" t="s">
        <v>122</v>
      </c>
      <c r="C37" s="12">
        <v>123455</v>
      </c>
      <c r="D37" s="12">
        <v>463716</v>
      </c>
      <c r="E37" s="12">
        <v>533653</v>
      </c>
      <c r="F37" s="12">
        <v>21876</v>
      </c>
      <c r="G37" s="12">
        <v>87372</v>
      </c>
      <c r="H37" s="12">
        <v>146898</v>
      </c>
      <c r="I37" s="12">
        <v>0</v>
      </c>
      <c r="J37" s="12">
        <v>570121</v>
      </c>
      <c r="K37" s="12">
        <v>81637</v>
      </c>
      <c r="L37" s="13">
        <f>SUM('APPENDIX 21 i'!C37:L37,'APPENDIX 21 ii'!C37:M37,'APPENDIX 21 iii'!C37:M37,'APPENDIX  21 iv'!C37:K37)</f>
        <v>9761175</v>
      </c>
      <c r="N37" s="117">
        <f>'APPENDIX 21 iii'!E37+'APPENDIX 21 ii'!C37+'APPENDIX 21 i'!J37</f>
        <v>1265171</v>
      </c>
      <c r="O37" s="21">
        <f t="shared" si="0"/>
        <v>8496004</v>
      </c>
    </row>
    <row r="38" spans="2:15" ht="32.25" customHeight="1" x14ac:dyDescent="0.3">
      <c r="B38" s="175" t="s">
        <v>123</v>
      </c>
      <c r="C38" s="12">
        <v>113677</v>
      </c>
      <c r="D38" s="12">
        <v>15051</v>
      </c>
      <c r="E38" s="12">
        <v>97592</v>
      </c>
      <c r="F38" s="12">
        <v>54562</v>
      </c>
      <c r="G38" s="12">
        <v>66060</v>
      </c>
      <c r="H38" s="12">
        <v>80137</v>
      </c>
      <c r="I38" s="12">
        <v>40422</v>
      </c>
      <c r="J38" s="12">
        <v>317256</v>
      </c>
      <c r="K38" s="12">
        <v>43712</v>
      </c>
      <c r="L38" s="13">
        <f>SUM('APPENDIX 21 i'!C38:L38,'APPENDIX 21 ii'!C38:M38,'APPENDIX 21 iii'!C38:M38,'APPENDIX  21 iv'!C38:K38)</f>
        <v>8082913</v>
      </c>
      <c r="N38" s="117">
        <f>'APPENDIX 21 iii'!E38+'APPENDIX 21 ii'!C38+'APPENDIX 21 i'!J38</f>
        <v>2630312</v>
      </c>
      <c r="O38" s="21">
        <f t="shared" si="0"/>
        <v>5452601</v>
      </c>
    </row>
    <row r="39" spans="2:15" ht="25.5" customHeight="1" thickBot="1" x14ac:dyDescent="0.3">
      <c r="B39" s="182" t="s">
        <v>124</v>
      </c>
      <c r="C39" s="187">
        <v>1805468</v>
      </c>
      <c r="D39" s="187">
        <v>2851021</v>
      </c>
      <c r="E39" s="187">
        <v>1772180</v>
      </c>
      <c r="F39" s="187">
        <v>2415785</v>
      </c>
      <c r="G39" s="187">
        <v>2916124</v>
      </c>
      <c r="H39" s="187">
        <v>1738568</v>
      </c>
      <c r="I39" s="187">
        <v>4219113</v>
      </c>
      <c r="J39" s="187">
        <v>15072790</v>
      </c>
      <c r="K39" s="187">
        <v>2326250</v>
      </c>
      <c r="L39" s="187">
        <f>SUM('APPENDIX 21 i'!C39:L39,'APPENDIX 21 ii'!C39:M39,'APPENDIX 21 iii'!C39:M39,'APPENDIX  21 iv'!C39:K39)</f>
        <v>232670263</v>
      </c>
      <c r="N39" s="117">
        <f>'APPENDIX 21 iii'!E39+'APPENDIX 21 ii'!C39+'APPENDIX 21 i'!J39</f>
        <v>46994299</v>
      </c>
      <c r="O39" s="21">
        <f t="shared" si="0"/>
        <v>185675964</v>
      </c>
    </row>
    <row r="40" spans="2:15" ht="15.75" thickTop="1" x14ac:dyDescent="0.25">
      <c r="B40" s="232" t="s">
        <v>238</v>
      </c>
      <c r="C40" s="232"/>
      <c r="D40" s="232"/>
      <c r="E40" s="232"/>
      <c r="F40" s="232"/>
      <c r="G40" s="232"/>
      <c r="H40" s="232"/>
      <c r="I40" s="232"/>
      <c r="J40" s="232"/>
      <c r="K40" s="263"/>
      <c r="L40" s="263"/>
    </row>
    <row r="41" spans="2:15" x14ac:dyDescent="0.25">
      <c r="C41" s="20"/>
      <c r="D41" s="20"/>
      <c r="E41" s="20"/>
      <c r="F41" s="20"/>
      <c r="G41" s="20"/>
      <c r="H41" s="20"/>
      <c r="I41" s="20"/>
      <c r="J41" s="20"/>
      <c r="K41" s="20"/>
      <c r="L41" s="20"/>
    </row>
    <row r="42" spans="2:15" x14ac:dyDescent="0.25">
      <c r="C42" s="20"/>
      <c r="D42" s="20"/>
      <c r="E42" s="20"/>
      <c r="F42" s="20"/>
      <c r="G42" s="20"/>
      <c r="H42" s="20"/>
      <c r="I42" s="188"/>
      <c r="J42" s="20"/>
      <c r="K42" s="20"/>
      <c r="L42" s="20"/>
    </row>
    <row r="43" spans="2:15" x14ac:dyDescent="0.25">
      <c r="C43" s="20"/>
      <c r="D43" s="20"/>
      <c r="E43" s="20"/>
      <c r="F43" s="20"/>
      <c r="G43" s="20"/>
      <c r="H43" s="20"/>
      <c r="I43" s="20"/>
      <c r="J43" s="20"/>
      <c r="K43" s="20"/>
      <c r="L43" s="20"/>
    </row>
    <row r="44" spans="2:15" x14ac:dyDescent="0.25">
      <c r="C44" s="20"/>
      <c r="D44" s="20"/>
      <c r="E44" s="20"/>
      <c r="F44" s="20"/>
      <c r="G44" s="20"/>
      <c r="H44" s="20"/>
      <c r="I44" s="20"/>
      <c r="J44" s="20"/>
      <c r="K44" s="20"/>
      <c r="L44" s="20"/>
    </row>
  </sheetData>
  <sheetProtection algorithmName="SHA-512" hashValue="1At16VGeBp+TP3DzL3Lrq7/zyKrXGrYFnbDEdRztPEhOe8kb7shOJj30EheLRqo1McYFOZmKKmRWs/pzbRLFbQ==" saltValue="23pOJKkR+Skw/XVlcg+hww==" spinCount="100000" sheet="1" objects="1" scenarios="1"/>
  <mergeCells count="4">
    <mergeCell ref="B3:L3"/>
    <mergeCell ref="B4:L4"/>
    <mergeCell ref="B40:J40"/>
    <mergeCell ref="K40:L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1"/>
  <sheetViews>
    <sheetView showGridLines="0" topLeftCell="A37" zoomScale="78" zoomScaleNormal="78" zoomScaleSheetLayoutView="70" workbookViewId="0">
      <selection activeCell="B51" sqref="B51:Q51"/>
    </sheetView>
  </sheetViews>
  <sheetFormatPr defaultColWidth="9.140625" defaultRowHeight="19.5" customHeight="1" x14ac:dyDescent="0.25"/>
  <cols>
    <col min="1" max="1" width="14" style="6" customWidth="1"/>
    <col min="2" max="2" width="46" style="6" customWidth="1"/>
    <col min="3" max="3" width="22.85546875" style="6" customWidth="1"/>
    <col min="4" max="4" width="15.42578125" style="6" customWidth="1"/>
    <col min="5" max="5" width="13.28515625" style="6" bestFit="1" customWidth="1"/>
    <col min="6" max="6" width="16.7109375" style="6" customWidth="1"/>
    <col min="7" max="7" width="20.42578125" style="6" customWidth="1"/>
    <col min="8" max="8" width="16.7109375" style="6" customWidth="1"/>
    <col min="9" max="9" width="16" style="6" bestFit="1" customWidth="1"/>
    <col min="10" max="10" width="22.85546875" style="6" customWidth="1"/>
    <col min="11" max="11" width="16.85546875" style="6" customWidth="1"/>
    <col min="12" max="12" width="17.5703125" style="6" customWidth="1"/>
    <col min="13" max="13" width="17.28515625" style="6" customWidth="1"/>
    <col min="14" max="14" width="18.140625" style="6" bestFit="1" customWidth="1"/>
    <col min="15" max="15" width="14" style="6" customWidth="1"/>
    <col min="16" max="16" width="15.140625" style="6" customWidth="1"/>
    <col min="17" max="17" width="20.140625" style="6" customWidth="1"/>
    <col min="18" max="16384" width="9.140625" style="6"/>
  </cols>
  <sheetData>
    <row r="3" spans="2:17" ht="20.25" customHeight="1" x14ac:dyDescent="0.25">
      <c r="B3" s="213" t="s">
        <v>258</v>
      </c>
      <c r="C3" s="214"/>
      <c r="D3" s="214"/>
      <c r="E3" s="214"/>
      <c r="F3" s="214"/>
      <c r="G3" s="214"/>
      <c r="H3" s="214"/>
      <c r="I3" s="214"/>
      <c r="J3" s="214"/>
      <c r="K3" s="214"/>
      <c r="L3" s="214"/>
      <c r="M3" s="214"/>
      <c r="N3" s="214"/>
      <c r="O3" s="214"/>
      <c r="P3" s="214"/>
      <c r="Q3" s="215"/>
    </row>
    <row r="4" spans="2:17" s="14" customFormat="1" ht="45" x14ac:dyDescent="0.25">
      <c r="B4" s="47" t="s">
        <v>0</v>
      </c>
      <c r="C4" s="48" t="s">
        <v>1</v>
      </c>
      <c r="D4" s="48" t="s">
        <v>2</v>
      </c>
      <c r="E4" s="48" t="s">
        <v>3</v>
      </c>
      <c r="F4" s="48" t="s">
        <v>4</v>
      </c>
      <c r="G4" s="48" t="s">
        <v>5</v>
      </c>
      <c r="H4" s="48" t="s">
        <v>6</v>
      </c>
      <c r="I4" s="48" t="s">
        <v>7</v>
      </c>
      <c r="J4" s="48" t="s">
        <v>8</v>
      </c>
      <c r="K4" s="49" t="s">
        <v>9</v>
      </c>
      <c r="L4" s="49" t="s">
        <v>10</v>
      </c>
      <c r="M4" s="49" t="s">
        <v>11</v>
      </c>
      <c r="N4" s="49" t="s">
        <v>12</v>
      </c>
      <c r="O4" s="49" t="s">
        <v>13</v>
      </c>
      <c r="P4" s="49" t="s">
        <v>14</v>
      </c>
      <c r="Q4" s="49" t="s">
        <v>159</v>
      </c>
    </row>
    <row r="5" spans="2:17" ht="24.75" customHeight="1" x14ac:dyDescent="0.25">
      <c r="B5" s="220" t="s">
        <v>16</v>
      </c>
      <c r="C5" s="221"/>
      <c r="D5" s="221"/>
      <c r="E5" s="221"/>
      <c r="F5" s="221"/>
      <c r="G5" s="221"/>
      <c r="H5" s="221"/>
      <c r="I5" s="221"/>
      <c r="J5" s="221"/>
      <c r="K5" s="221"/>
      <c r="L5" s="221"/>
      <c r="M5" s="221"/>
      <c r="N5" s="221"/>
      <c r="O5" s="221"/>
      <c r="P5" s="221"/>
      <c r="Q5" s="222"/>
    </row>
    <row r="6" spans="2:17" ht="24.75" customHeight="1" x14ac:dyDescent="0.3">
      <c r="B6" s="11" t="s">
        <v>17</v>
      </c>
      <c r="C6" s="12">
        <v>0</v>
      </c>
      <c r="D6" s="12">
        <v>0</v>
      </c>
      <c r="E6" s="12">
        <v>0</v>
      </c>
      <c r="F6" s="12">
        <v>0</v>
      </c>
      <c r="G6" s="12">
        <v>336043</v>
      </c>
      <c r="H6" s="12">
        <v>0</v>
      </c>
      <c r="I6" s="12">
        <v>336043</v>
      </c>
      <c r="J6" s="12">
        <v>-336043</v>
      </c>
      <c r="K6" s="12">
        <v>0</v>
      </c>
      <c r="L6" s="12">
        <v>-336043</v>
      </c>
      <c r="M6" s="12">
        <v>-344837</v>
      </c>
      <c r="N6" s="12">
        <v>0</v>
      </c>
      <c r="O6" s="12">
        <v>0</v>
      </c>
      <c r="P6" s="12">
        <v>0</v>
      </c>
      <c r="Q6" s="13">
        <v>-680880</v>
      </c>
    </row>
    <row r="7" spans="2:17" ht="24.75" customHeight="1" x14ac:dyDescent="0.3">
      <c r="B7" s="11" t="s">
        <v>18</v>
      </c>
      <c r="C7" s="12">
        <v>75613</v>
      </c>
      <c r="D7" s="12">
        <v>0</v>
      </c>
      <c r="E7" s="12">
        <v>0</v>
      </c>
      <c r="F7" s="12">
        <v>75613</v>
      </c>
      <c r="G7" s="12">
        <v>0</v>
      </c>
      <c r="H7" s="12">
        <v>0</v>
      </c>
      <c r="I7" s="12">
        <v>0</v>
      </c>
      <c r="J7" s="12">
        <v>75613</v>
      </c>
      <c r="K7" s="12">
        <v>0</v>
      </c>
      <c r="L7" s="12">
        <v>75613</v>
      </c>
      <c r="M7" s="12">
        <v>506236</v>
      </c>
      <c r="N7" s="12">
        <v>0</v>
      </c>
      <c r="O7" s="12">
        <v>0</v>
      </c>
      <c r="P7" s="12">
        <v>0</v>
      </c>
      <c r="Q7" s="13">
        <v>581849</v>
      </c>
    </row>
    <row r="8" spans="2:17" ht="24.75" customHeight="1" x14ac:dyDescent="0.3">
      <c r="B8" s="11" t="s">
        <v>19</v>
      </c>
      <c r="C8" s="12">
        <v>266306</v>
      </c>
      <c r="D8" s="12">
        <v>335865</v>
      </c>
      <c r="E8" s="12">
        <v>-36233</v>
      </c>
      <c r="F8" s="12">
        <v>565938</v>
      </c>
      <c r="G8" s="12">
        <v>0</v>
      </c>
      <c r="H8" s="12">
        <v>0</v>
      </c>
      <c r="I8" s="12">
        <v>0</v>
      </c>
      <c r="J8" s="12">
        <v>565938</v>
      </c>
      <c r="K8" s="12">
        <v>169781</v>
      </c>
      <c r="L8" s="12">
        <v>396157</v>
      </c>
      <c r="M8" s="12">
        <v>1332637</v>
      </c>
      <c r="N8" s="12">
        <v>0</v>
      </c>
      <c r="O8" s="12">
        <v>0</v>
      </c>
      <c r="P8" s="12">
        <v>0</v>
      </c>
      <c r="Q8" s="13">
        <v>1728794</v>
      </c>
    </row>
    <row r="9" spans="2:17" ht="24.75" customHeight="1" x14ac:dyDescent="0.3">
      <c r="B9" s="11" t="s">
        <v>145</v>
      </c>
      <c r="C9" s="12">
        <v>0</v>
      </c>
      <c r="D9" s="12">
        <v>0</v>
      </c>
      <c r="E9" s="12">
        <v>0</v>
      </c>
      <c r="F9" s="12">
        <v>0</v>
      </c>
      <c r="G9" s="12">
        <v>186813</v>
      </c>
      <c r="H9" s="12">
        <v>0</v>
      </c>
      <c r="I9" s="12">
        <v>192108</v>
      </c>
      <c r="J9" s="12">
        <v>-192108</v>
      </c>
      <c r="K9" s="12">
        <v>-57632</v>
      </c>
      <c r="L9" s="12">
        <v>-134476</v>
      </c>
      <c r="M9" s="12">
        <v>-154663</v>
      </c>
      <c r="N9" s="12">
        <v>0</v>
      </c>
      <c r="O9" s="12">
        <v>0</v>
      </c>
      <c r="P9" s="12">
        <v>0</v>
      </c>
      <c r="Q9" s="13">
        <v>-289138</v>
      </c>
    </row>
    <row r="10" spans="2:17" ht="24.75" customHeight="1" x14ac:dyDescent="0.3">
      <c r="B10" s="11" t="s">
        <v>20</v>
      </c>
      <c r="C10" s="12">
        <v>0</v>
      </c>
      <c r="D10" s="12">
        <v>838704</v>
      </c>
      <c r="E10" s="12">
        <v>0</v>
      </c>
      <c r="F10" s="12">
        <v>838704</v>
      </c>
      <c r="G10" s="12">
        <v>94203</v>
      </c>
      <c r="H10" s="12">
        <v>0</v>
      </c>
      <c r="I10" s="12">
        <v>94203</v>
      </c>
      <c r="J10" s="12">
        <v>744501</v>
      </c>
      <c r="K10" s="12">
        <v>203958</v>
      </c>
      <c r="L10" s="12">
        <v>540543</v>
      </c>
      <c r="M10" s="12">
        <v>4277802</v>
      </c>
      <c r="N10" s="12">
        <v>0</v>
      </c>
      <c r="O10" s="12">
        <v>129847</v>
      </c>
      <c r="P10" s="12">
        <v>1500000</v>
      </c>
      <c r="Q10" s="13">
        <v>3188498</v>
      </c>
    </row>
    <row r="11" spans="2:17" ht="24.75" customHeight="1" x14ac:dyDescent="0.3">
      <c r="B11" s="11" t="s">
        <v>139</v>
      </c>
      <c r="C11" s="12">
        <v>59313</v>
      </c>
      <c r="D11" s="12">
        <v>0</v>
      </c>
      <c r="E11" s="12">
        <v>0</v>
      </c>
      <c r="F11" s="12">
        <v>59313</v>
      </c>
      <c r="G11" s="12">
        <v>0</v>
      </c>
      <c r="H11" s="12">
        <v>0</v>
      </c>
      <c r="I11" s="12">
        <v>0</v>
      </c>
      <c r="J11" s="12">
        <v>59313</v>
      </c>
      <c r="K11" s="12">
        <v>-11952</v>
      </c>
      <c r="L11" s="12">
        <v>71264</v>
      </c>
      <c r="M11" s="12">
        <v>716566</v>
      </c>
      <c r="N11" s="12">
        <v>0</v>
      </c>
      <c r="O11" s="12">
        <v>772915</v>
      </c>
      <c r="P11" s="12">
        <v>0</v>
      </c>
      <c r="Q11" s="13">
        <v>14915</v>
      </c>
    </row>
    <row r="12" spans="2:17" ht="24.75" customHeight="1" x14ac:dyDescent="0.3">
      <c r="B12" s="11" t="s">
        <v>21</v>
      </c>
      <c r="C12" s="12">
        <v>553136</v>
      </c>
      <c r="D12" s="12">
        <v>0</v>
      </c>
      <c r="E12" s="12">
        <v>0</v>
      </c>
      <c r="F12" s="12">
        <v>553136</v>
      </c>
      <c r="G12" s="12">
        <v>0</v>
      </c>
      <c r="H12" s="12">
        <v>0</v>
      </c>
      <c r="I12" s="12">
        <v>0</v>
      </c>
      <c r="J12" s="12">
        <v>553136</v>
      </c>
      <c r="K12" s="12">
        <v>0</v>
      </c>
      <c r="L12" s="12">
        <v>553136</v>
      </c>
      <c r="M12" s="12">
        <v>2469456</v>
      </c>
      <c r="N12" s="12">
        <v>0</v>
      </c>
      <c r="O12" s="12">
        <v>362899</v>
      </c>
      <c r="P12" s="12">
        <v>204000</v>
      </c>
      <c r="Q12" s="13">
        <v>2455694</v>
      </c>
    </row>
    <row r="13" spans="2:17" ht="24.75" customHeight="1" x14ac:dyDescent="0.3">
      <c r="B13" s="11" t="s">
        <v>22</v>
      </c>
      <c r="C13" s="12">
        <v>-3982</v>
      </c>
      <c r="D13" s="12">
        <v>0</v>
      </c>
      <c r="E13" s="12">
        <v>0</v>
      </c>
      <c r="F13" s="12">
        <v>-3982</v>
      </c>
      <c r="G13" s="12">
        <v>0</v>
      </c>
      <c r="H13" s="12">
        <v>0</v>
      </c>
      <c r="I13" s="12">
        <v>0</v>
      </c>
      <c r="J13" s="12">
        <v>-3982</v>
      </c>
      <c r="K13" s="12">
        <v>0</v>
      </c>
      <c r="L13" s="12">
        <v>-3982</v>
      </c>
      <c r="M13" s="12">
        <v>547938</v>
      </c>
      <c r="N13" s="12">
        <v>0</v>
      </c>
      <c r="O13" s="12">
        <v>0</v>
      </c>
      <c r="P13" s="12">
        <v>0</v>
      </c>
      <c r="Q13" s="13">
        <v>543956</v>
      </c>
    </row>
    <row r="14" spans="2:17" ht="24.75" customHeight="1" x14ac:dyDescent="0.3">
      <c r="B14" s="11" t="s">
        <v>23</v>
      </c>
      <c r="C14" s="12">
        <v>0</v>
      </c>
      <c r="D14" s="12">
        <v>152660</v>
      </c>
      <c r="E14" s="12">
        <v>140222</v>
      </c>
      <c r="F14" s="12">
        <v>292883</v>
      </c>
      <c r="G14" s="12">
        <v>306275</v>
      </c>
      <c r="H14" s="12">
        <v>96700</v>
      </c>
      <c r="I14" s="12">
        <v>408304</v>
      </c>
      <c r="J14" s="12">
        <v>-115421</v>
      </c>
      <c r="K14" s="12">
        <v>-36372</v>
      </c>
      <c r="L14" s="12">
        <v>-79049</v>
      </c>
      <c r="M14" s="12">
        <v>851153</v>
      </c>
      <c r="N14" s="12">
        <v>0</v>
      </c>
      <c r="O14" s="12">
        <v>0</v>
      </c>
      <c r="P14" s="12">
        <v>0</v>
      </c>
      <c r="Q14" s="13">
        <v>772103</v>
      </c>
    </row>
    <row r="15" spans="2:17" ht="24.75" customHeight="1" x14ac:dyDescent="0.3">
      <c r="B15" s="11" t="s">
        <v>24</v>
      </c>
      <c r="C15" s="12">
        <v>96623</v>
      </c>
      <c r="D15" s="12">
        <v>111914</v>
      </c>
      <c r="E15" s="12">
        <v>0</v>
      </c>
      <c r="F15" s="12">
        <v>208537</v>
      </c>
      <c r="G15" s="12">
        <v>0</v>
      </c>
      <c r="H15" s="12">
        <v>35111</v>
      </c>
      <c r="I15" s="12">
        <v>120858</v>
      </c>
      <c r="J15" s="12">
        <v>87678</v>
      </c>
      <c r="K15" s="12">
        <v>17536</v>
      </c>
      <c r="L15" s="12">
        <v>70143</v>
      </c>
      <c r="M15" s="12">
        <v>478844</v>
      </c>
      <c r="N15" s="12">
        <v>0</v>
      </c>
      <c r="O15" s="12">
        <v>0</v>
      </c>
      <c r="P15" s="12">
        <v>0</v>
      </c>
      <c r="Q15" s="13">
        <v>548987</v>
      </c>
    </row>
    <row r="16" spans="2:17" ht="24.75" customHeight="1" x14ac:dyDescent="0.3">
      <c r="B16" s="11" t="s">
        <v>25</v>
      </c>
      <c r="C16" s="12">
        <v>0</v>
      </c>
      <c r="D16" s="12">
        <v>221915</v>
      </c>
      <c r="E16" s="12">
        <v>0</v>
      </c>
      <c r="F16" s="12">
        <v>221915</v>
      </c>
      <c r="G16" s="12">
        <v>517327</v>
      </c>
      <c r="H16" s="12">
        <v>0</v>
      </c>
      <c r="I16" s="12">
        <v>517327</v>
      </c>
      <c r="J16" s="12">
        <v>-295412</v>
      </c>
      <c r="K16" s="12">
        <v>-82404</v>
      </c>
      <c r="L16" s="12">
        <v>-213008</v>
      </c>
      <c r="M16" s="12">
        <v>462393</v>
      </c>
      <c r="N16" s="12">
        <v>0</v>
      </c>
      <c r="O16" s="12">
        <v>0</v>
      </c>
      <c r="P16" s="12">
        <v>0</v>
      </c>
      <c r="Q16" s="13">
        <v>249386</v>
      </c>
    </row>
    <row r="17" spans="2:17" ht="24.75" customHeight="1" x14ac:dyDescent="0.3">
      <c r="B17" s="11" t="s">
        <v>26</v>
      </c>
      <c r="C17" s="12">
        <v>1012128</v>
      </c>
      <c r="D17" s="12">
        <v>0</v>
      </c>
      <c r="E17" s="12">
        <v>0</v>
      </c>
      <c r="F17" s="12">
        <v>1012128</v>
      </c>
      <c r="G17" s="12">
        <v>0</v>
      </c>
      <c r="H17" s="12">
        <v>0</v>
      </c>
      <c r="I17" s="12">
        <v>0</v>
      </c>
      <c r="J17" s="12">
        <v>1012128</v>
      </c>
      <c r="K17" s="12">
        <v>334002</v>
      </c>
      <c r="L17" s="12">
        <v>678126</v>
      </c>
      <c r="M17" s="12">
        <v>1778532</v>
      </c>
      <c r="N17" s="12">
        <v>45469</v>
      </c>
      <c r="O17" s="12">
        <v>0</v>
      </c>
      <c r="P17" s="12">
        <v>300000</v>
      </c>
      <c r="Q17" s="13">
        <v>2111189</v>
      </c>
    </row>
    <row r="18" spans="2:17" ht="24.75" customHeight="1" x14ac:dyDescent="0.3">
      <c r="B18" s="11" t="s">
        <v>27</v>
      </c>
      <c r="C18" s="12">
        <v>507569</v>
      </c>
      <c r="D18" s="12">
        <v>0</v>
      </c>
      <c r="E18" s="12">
        <v>0</v>
      </c>
      <c r="F18" s="12">
        <v>507569</v>
      </c>
      <c r="G18" s="12">
        <v>0</v>
      </c>
      <c r="H18" s="12">
        <v>0</v>
      </c>
      <c r="I18" s="12">
        <v>0</v>
      </c>
      <c r="J18" s="12">
        <v>507569</v>
      </c>
      <c r="K18" s="12">
        <v>152271</v>
      </c>
      <c r="L18" s="12">
        <v>355298</v>
      </c>
      <c r="M18" s="12">
        <v>643461</v>
      </c>
      <c r="N18" s="12">
        <v>0</v>
      </c>
      <c r="O18" s="12">
        <v>0</v>
      </c>
      <c r="P18" s="12">
        <v>0</v>
      </c>
      <c r="Q18" s="13">
        <v>998759</v>
      </c>
    </row>
    <row r="19" spans="2:17" ht="24.75" customHeight="1" x14ac:dyDescent="0.3">
      <c r="B19" s="11" t="s">
        <v>28</v>
      </c>
      <c r="C19" s="12">
        <v>557234</v>
      </c>
      <c r="D19" s="12">
        <v>0</v>
      </c>
      <c r="E19" s="12">
        <v>0</v>
      </c>
      <c r="F19" s="12">
        <v>557234</v>
      </c>
      <c r="G19" s="12">
        <v>0</v>
      </c>
      <c r="H19" s="12">
        <v>27298</v>
      </c>
      <c r="I19" s="12">
        <v>27298</v>
      </c>
      <c r="J19" s="12">
        <v>529936</v>
      </c>
      <c r="K19" s="12">
        <v>146652</v>
      </c>
      <c r="L19" s="12">
        <v>383284</v>
      </c>
      <c r="M19" s="12">
        <v>2601771</v>
      </c>
      <c r="N19" s="12">
        <v>0</v>
      </c>
      <c r="O19" s="12">
        <v>98074</v>
      </c>
      <c r="P19" s="12">
        <v>328000</v>
      </c>
      <c r="Q19" s="13">
        <v>2558981</v>
      </c>
    </row>
    <row r="20" spans="2:17" ht="24.75" customHeight="1" x14ac:dyDescent="0.3">
      <c r="B20" s="11" t="s">
        <v>29</v>
      </c>
      <c r="C20" s="12">
        <v>102635</v>
      </c>
      <c r="D20" s="12">
        <v>711415</v>
      </c>
      <c r="E20" s="12">
        <v>0</v>
      </c>
      <c r="F20" s="12">
        <v>814051</v>
      </c>
      <c r="G20" s="12">
        <v>0</v>
      </c>
      <c r="H20" s="12">
        <v>170085</v>
      </c>
      <c r="I20" s="12">
        <v>81193</v>
      </c>
      <c r="J20" s="12">
        <v>732858</v>
      </c>
      <c r="K20" s="12">
        <v>234515</v>
      </c>
      <c r="L20" s="12">
        <v>498344</v>
      </c>
      <c r="M20" s="12">
        <v>2748505</v>
      </c>
      <c r="N20" s="12">
        <v>0</v>
      </c>
      <c r="O20" s="12">
        <v>0</v>
      </c>
      <c r="P20" s="12">
        <v>0</v>
      </c>
      <c r="Q20" s="13">
        <v>3246849</v>
      </c>
    </row>
    <row r="21" spans="2:17" ht="24.75" customHeight="1" x14ac:dyDescent="0.3">
      <c r="B21" s="11" t="s">
        <v>30</v>
      </c>
      <c r="C21" s="12">
        <v>75880</v>
      </c>
      <c r="D21" s="12">
        <v>25740</v>
      </c>
      <c r="E21" s="12">
        <v>15431</v>
      </c>
      <c r="F21" s="12">
        <v>117052</v>
      </c>
      <c r="G21" s="12">
        <v>0</v>
      </c>
      <c r="H21" s="12">
        <v>24921</v>
      </c>
      <c r="I21" s="12">
        <v>40852</v>
      </c>
      <c r="J21" s="12">
        <v>76200</v>
      </c>
      <c r="K21" s="12">
        <v>22860</v>
      </c>
      <c r="L21" s="12">
        <v>53340</v>
      </c>
      <c r="M21" s="12">
        <v>10617</v>
      </c>
      <c r="N21" s="12">
        <v>0</v>
      </c>
      <c r="O21" s="12">
        <v>0</v>
      </c>
      <c r="P21" s="12">
        <v>10000</v>
      </c>
      <c r="Q21" s="13">
        <v>53957</v>
      </c>
    </row>
    <row r="22" spans="2:17" ht="24.75" customHeight="1" x14ac:dyDescent="0.3">
      <c r="B22" s="11" t="s">
        <v>31</v>
      </c>
      <c r="C22" s="12">
        <v>0</v>
      </c>
      <c r="D22" s="12">
        <v>22517</v>
      </c>
      <c r="E22" s="12">
        <v>65</v>
      </c>
      <c r="F22" s="12">
        <v>22582</v>
      </c>
      <c r="G22" s="12">
        <v>180020</v>
      </c>
      <c r="H22" s="12">
        <v>0</v>
      </c>
      <c r="I22" s="12">
        <v>180020</v>
      </c>
      <c r="J22" s="12">
        <v>-157438</v>
      </c>
      <c r="K22" s="12">
        <v>-47232</v>
      </c>
      <c r="L22" s="12">
        <v>-110207</v>
      </c>
      <c r="M22" s="12">
        <v>-1510511</v>
      </c>
      <c r="N22" s="12">
        <v>0</v>
      </c>
      <c r="O22" s="12">
        <v>0</v>
      </c>
      <c r="P22" s="12">
        <v>0</v>
      </c>
      <c r="Q22" s="13">
        <v>-1620718</v>
      </c>
    </row>
    <row r="23" spans="2:17" ht="24.75" customHeight="1" x14ac:dyDescent="0.3">
      <c r="B23" s="11" t="s">
        <v>32</v>
      </c>
      <c r="C23" s="12">
        <v>1652075</v>
      </c>
      <c r="D23" s="12">
        <v>0</v>
      </c>
      <c r="E23" s="12">
        <v>0</v>
      </c>
      <c r="F23" s="12">
        <v>1652075</v>
      </c>
      <c r="G23" s="12">
        <v>0</v>
      </c>
      <c r="H23" s="12">
        <v>0</v>
      </c>
      <c r="I23" s="12">
        <v>0</v>
      </c>
      <c r="J23" s="12">
        <v>1652075</v>
      </c>
      <c r="K23" s="12">
        <v>495623</v>
      </c>
      <c r="L23" s="12">
        <v>1156453</v>
      </c>
      <c r="M23" s="12">
        <v>4116230</v>
      </c>
      <c r="N23" s="12">
        <v>0</v>
      </c>
      <c r="O23" s="12">
        <v>0</v>
      </c>
      <c r="P23" s="12">
        <v>0</v>
      </c>
      <c r="Q23" s="13">
        <v>5272683</v>
      </c>
    </row>
    <row r="24" spans="2:17" ht="24.75" customHeight="1" x14ac:dyDescent="0.3">
      <c r="B24" s="11" t="s">
        <v>33</v>
      </c>
      <c r="C24" s="12">
        <v>291708</v>
      </c>
      <c r="D24" s="12">
        <v>0</v>
      </c>
      <c r="E24" s="12">
        <v>3405</v>
      </c>
      <c r="F24" s="12">
        <v>295113</v>
      </c>
      <c r="G24" s="12">
        <v>0</v>
      </c>
      <c r="H24" s="12">
        <v>17000</v>
      </c>
      <c r="I24" s="12">
        <v>67455</v>
      </c>
      <c r="J24" s="12">
        <v>227658</v>
      </c>
      <c r="K24" s="12">
        <v>66841</v>
      </c>
      <c r="L24" s="12">
        <v>160817</v>
      </c>
      <c r="M24" s="12">
        <v>2045252</v>
      </c>
      <c r="N24" s="12">
        <v>0</v>
      </c>
      <c r="O24" s="12">
        <v>0</v>
      </c>
      <c r="P24" s="12">
        <v>0</v>
      </c>
      <c r="Q24" s="13">
        <v>2206069</v>
      </c>
    </row>
    <row r="25" spans="2:17" ht="24.75" customHeight="1" x14ac:dyDescent="0.3">
      <c r="B25" s="11" t="s">
        <v>34</v>
      </c>
      <c r="C25" s="12">
        <v>222970</v>
      </c>
      <c r="D25" s="12">
        <v>26633</v>
      </c>
      <c r="E25" s="12">
        <v>730</v>
      </c>
      <c r="F25" s="12">
        <v>250334</v>
      </c>
      <c r="G25" s="12">
        <v>0</v>
      </c>
      <c r="H25" s="12">
        <v>35638</v>
      </c>
      <c r="I25" s="12">
        <v>106403</v>
      </c>
      <c r="J25" s="12">
        <v>143931</v>
      </c>
      <c r="K25" s="12">
        <v>54026</v>
      </c>
      <c r="L25" s="12">
        <v>89906</v>
      </c>
      <c r="M25" s="12">
        <v>-144987</v>
      </c>
      <c r="N25" s="12">
        <v>0</v>
      </c>
      <c r="O25" s="12">
        <v>0</v>
      </c>
      <c r="P25" s="12">
        <v>0</v>
      </c>
      <c r="Q25" s="13">
        <v>-55081</v>
      </c>
    </row>
    <row r="26" spans="2:17" ht="24.75" customHeight="1" x14ac:dyDescent="0.3">
      <c r="B26" s="11" t="s">
        <v>35</v>
      </c>
      <c r="C26" s="12">
        <v>0</v>
      </c>
      <c r="D26" s="12">
        <v>0</v>
      </c>
      <c r="E26" s="12">
        <v>0</v>
      </c>
      <c r="F26" s="12">
        <v>0</v>
      </c>
      <c r="G26" s="12">
        <v>357820</v>
      </c>
      <c r="H26" s="12">
        <v>0</v>
      </c>
      <c r="I26" s="12">
        <v>357820</v>
      </c>
      <c r="J26" s="12">
        <v>-357820</v>
      </c>
      <c r="K26" s="12">
        <v>0</v>
      </c>
      <c r="L26" s="12">
        <v>-357820</v>
      </c>
      <c r="M26" s="12">
        <v>841027</v>
      </c>
      <c r="N26" s="12">
        <v>0</v>
      </c>
      <c r="O26" s="12">
        <v>0</v>
      </c>
      <c r="P26" s="12">
        <v>0</v>
      </c>
      <c r="Q26" s="13">
        <v>483207</v>
      </c>
    </row>
    <row r="27" spans="2:17" ht="27" customHeight="1" x14ac:dyDescent="0.3">
      <c r="B27" s="11" t="s">
        <v>36</v>
      </c>
      <c r="C27" s="12">
        <v>268447</v>
      </c>
      <c r="D27" s="12">
        <v>262406</v>
      </c>
      <c r="E27" s="12">
        <v>3318</v>
      </c>
      <c r="F27" s="12">
        <v>534171</v>
      </c>
      <c r="G27" s="12">
        <v>0</v>
      </c>
      <c r="H27" s="12">
        <v>10822</v>
      </c>
      <c r="I27" s="12">
        <v>44753</v>
      </c>
      <c r="J27" s="12">
        <v>489418</v>
      </c>
      <c r="K27" s="12">
        <v>146826</v>
      </c>
      <c r="L27" s="12">
        <v>342592</v>
      </c>
      <c r="M27" s="12">
        <v>1055428</v>
      </c>
      <c r="N27" s="12">
        <v>0</v>
      </c>
      <c r="O27" s="12">
        <v>0</v>
      </c>
      <c r="P27" s="12">
        <v>150000</v>
      </c>
      <c r="Q27" s="13">
        <v>1248020</v>
      </c>
    </row>
    <row r="28" spans="2:17" ht="27" customHeight="1" x14ac:dyDescent="0.3">
      <c r="B28" s="11" t="s">
        <v>257</v>
      </c>
      <c r="C28" s="12">
        <v>0</v>
      </c>
      <c r="D28" s="12">
        <v>130249</v>
      </c>
      <c r="E28" s="12">
        <v>0</v>
      </c>
      <c r="F28" s="12">
        <v>130249</v>
      </c>
      <c r="G28" s="12">
        <v>22848</v>
      </c>
      <c r="H28" s="12">
        <v>0</v>
      </c>
      <c r="I28" s="12">
        <v>22848</v>
      </c>
      <c r="J28" s="12">
        <v>107402</v>
      </c>
      <c r="K28" s="12">
        <v>32996</v>
      </c>
      <c r="L28" s="12">
        <v>74406</v>
      </c>
      <c r="M28" s="12">
        <v>-265937</v>
      </c>
      <c r="N28" s="12">
        <v>0</v>
      </c>
      <c r="O28" s="12">
        <v>-1400</v>
      </c>
      <c r="P28" s="12">
        <v>0</v>
      </c>
      <c r="Q28" s="13">
        <v>-190130</v>
      </c>
    </row>
    <row r="29" spans="2:17" ht="27" customHeight="1" x14ac:dyDescent="0.3">
      <c r="B29" s="11" t="s">
        <v>201</v>
      </c>
      <c r="C29" s="12">
        <v>0</v>
      </c>
      <c r="D29" s="12">
        <v>0</v>
      </c>
      <c r="E29" s="12">
        <v>0</v>
      </c>
      <c r="F29" s="12">
        <v>0</v>
      </c>
      <c r="G29" s="12">
        <v>65498</v>
      </c>
      <c r="H29" s="12">
        <v>0</v>
      </c>
      <c r="I29" s="12">
        <v>65498</v>
      </c>
      <c r="J29" s="12">
        <v>-65498</v>
      </c>
      <c r="K29" s="12">
        <v>0</v>
      </c>
      <c r="L29" s="12">
        <v>-65498</v>
      </c>
      <c r="M29" s="12">
        <v>695447</v>
      </c>
      <c r="N29" s="12">
        <v>0</v>
      </c>
      <c r="O29" s="12">
        <v>151777</v>
      </c>
      <c r="P29" s="12">
        <v>0</v>
      </c>
      <c r="Q29" s="13">
        <v>478173</v>
      </c>
    </row>
    <row r="30" spans="2:17" ht="27" customHeight="1" x14ac:dyDescent="0.3">
      <c r="B30" s="11" t="s">
        <v>37</v>
      </c>
      <c r="C30" s="12">
        <v>383228</v>
      </c>
      <c r="D30" s="12">
        <v>0</v>
      </c>
      <c r="E30" s="12">
        <v>5198</v>
      </c>
      <c r="F30" s="12">
        <v>388426</v>
      </c>
      <c r="G30" s="12">
        <v>0</v>
      </c>
      <c r="H30" s="12">
        <v>90828</v>
      </c>
      <c r="I30" s="12">
        <v>94554</v>
      </c>
      <c r="J30" s="12">
        <v>293872</v>
      </c>
      <c r="K30" s="12">
        <v>88162</v>
      </c>
      <c r="L30" s="12">
        <v>205711</v>
      </c>
      <c r="M30" s="12">
        <v>401758</v>
      </c>
      <c r="N30" s="12">
        <v>0</v>
      </c>
      <c r="O30" s="12">
        <v>0</v>
      </c>
      <c r="P30" s="12">
        <v>0</v>
      </c>
      <c r="Q30" s="13">
        <v>607469</v>
      </c>
    </row>
    <row r="31" spans="2:17" ht="24.75" customHeight="1" x14ac:dyDescent="0.3">
      <c r="B31" s="9" t="s">
        <v>141</v>
      </c>
      <c r="C31" s="12">
        <v>81533</v>
      </c>
      <c r="D31" s="12">
        <v>0</v>
      </c>
      <c r="E31" s="12">
        <v>0</v>
      </c>
      <c r="F31" s="12">
        <v>81533</v>
      </c>
      <c r="G31" s="12">
        <v>0</v>
      </c>
      <c r="H31" s="12">
        <v>0</v>
      </c>
      <c r="I31" s="12">
        <v>0</v>
      </c>
      <c r="J31" s="12">
        <v>81533</v>
      </c>
      <c r="K31" s="12">
        <v>0</v>
      </c>
      <c r="L31" s="12">
        <v>81533</v>
      </c>
      <c r="M31" s="12">
        <v>408138</v>
      </c>
      <c r="N31" s="12">
        <v>0</v>
      </c>
      <c r="O31" s="12">
        <v>0</v>
      </c>
      <c r="P31" s="12">
        <v>14510</v>
      </c>
      <c r="Q31" s="13">
        <v>475160</v>
      </c>
    </row>
    <row r="32" spans="2:17" ht="24.75" customHeight="1" x14ac:dyDescent="0.3">
      <c r="B32" s="11" t="s">
        <v>157</v>
      </c>
      <c r="C32" s="12">
        <v>0</v>
      </c>
      <c r="D32" s="12">
        <v>24518</v>
      </c>
      <c r="E32" s="12">
        <v>0</v>
      </c>
      <c r="F32" s="12">
        <v>24518</v>
      </c>
      <c r="G32" s="12">
        <v>17093</v>
      </c>
      <c r="H32" s="12">
        <v>0</v>
      </c>
      <c r="I32" s="12">
        <v>17093</v>
      </c>
      <c r="J32" s="12">
        <v>7426</v>
      </c>
      <c r="K32" s="12">
        <v>0</v>
      </c>
      <c r="L32" s="12">
        <v>7426</v>
      </c>
      <c r="M32" s="12">
        <v>3143</v>
      </c>
      <c r="N32" s="12">
        <v>0</v>
      </c>
      <c r="O32" s="12">
        <v>0</v>
      </c>
      <c r="P32" s="12">
        <v>0</v>
      </c>
      <c r="Q32" s="13">
        <v>10569</v>
      </c>
    </row>
    <row r="33" spans="2:17" ht="24.75" customHeight="1" x14ac:dyDescent="0.3">
      <c r="B33" s="11" t="s">
        <v>142</v>
      </c>
      <c r="C33" s="12">
        <v>0</v>
      </c>
      <c r="D33" s="12">
        <v>0</v>
      </c>
      <c r="E33" s="12">
        <v>0</v>
      </c>
      <c r="F33" s="12">
        <v>0</v>
      </c>
      <c r="G33" s="12">
        <v>514841</v>
      </c>
      <c r="H33" s="12">
        <v>0</v>
      </c>
      <c r="I33" s="12">
        <v>514841</v>
      </c>
      <c r="J33" s="12">
        <v>-514841</v>
      </c>
      <c r="K33" s="12">
        <v>-132235</v>
      </c>
      <c r="L33" s="12">
        <v>-382606</v>
      </c>
      <c r="M33" s="12">
        <v>-1712351</v>
      </c>
      <c r="N33" s="12">
        <v>0</v>
      </c>
      <c r="O33" s="12">
        <v>0</v>
      </c>
      <c r="P33" s="12">
        <v>0</v>
      </c>
      <c r="Q33" s="13">
        <v>-2094957</v>
      </c>
    </row>
    <row r="34" spans="2:17" ht="24.75" customHeight="1" x14ac:dyDescent="0.3">
      <c r="B34" s="11" t="s">
        <v>143</v>
      </c>
      <c r="C34" s="12">
        <v>126528</v>
      </c>
      <c r="D34" s="12">
        <v>0</v>
      </c>
      <c r="E34" s="12">
        <v>0</v>
      </c>
      <c r="F34" s="12">
        <v>126528</v>
      </c>
      <c r="G34" s="12">
        <v>0</v>
      </c>
      <c r="H34" s="12">
        <v>0</v>
      </c>
      <c r="I34" s="12">
        <v>0</v>
      </c>
      <c r="J34" s="12">
        <v>126528</v>
      </c>
      <c r="K34" s="12">
        <v>37958</v>
      </c>
      <c r="L34" s="12">
        <v>88570</v>
      </c>
      <c r="M34" s="12">
        <v>228268</v>
      </c>
      <c r="N34" s="12">
        <v>0</v>
      </c>
      <c r="O34" s="12">
        <v>0</v>
      </c>
      <c r="P34" s="12">
        <v>0</v>
      </c>
      <c r="Q34" s="13">
        <v>316838</v>
      </c>
    </row>
    <row r="35" spans="2:17" ht="24.75" customHeight="1" x14ac:dyDescent="0.3">
      <c r="B35" s="11" t="s">
        <v>158</v>
      </c>
      <c r="C35" s="12">
        <v>111886</v>
      </c>
      <c r="D35" s="12">
        <v>0</v>
      </c>
      <c r="E35" s="12">
        <v>0</v>
      </c>
      <c r="F35" s="12">
        <v>111886</v>
      </c>
      <c r="G35" s="12">
        <v>0</v>
      </c>
      <c r="H35" s="12">
        <v>0</v>
      </c>
      <c r="I35" s="12">
        <v>0</v>
      </c>
      <c r="J35" s="12">
        <v>111886</v>
      </c>
      <c r="K35" s="12">
        <v>34140</v>
      </c>
      <c r="L35" s="12">
        <v>77746</v>
      </c>
      <c r="M35" s="12">
        <v>-205454</v>
      </c>
      <c r="N35" s="12">
        <v>0</v>
      </c>
      <c r="O35" s="12">
        <v>0</v>
      </c>
      <c r="P35" s="12">
        <v>0</v>
      </c>
      <c r="Q35" s="13">
        <v>-127708</v>
      </c>
    </row>
    <row r="36" spans="2:17" ht="24.75" customHeight="1" x14ac:dyDescent="0.3">
      <c r="B36" s="11" t="s">
        <v>38</v>
      </c>
      <c r="C36" s="12">
        <v>23150</v>
      </c>
      <c r="D36" s="12">
        <v>0</v>
      </c>
      <c r="E36" s="12">
        <v>8279</v>
      </c>
      <c r="F36" s="12">
        <v>31429</v>
      </c>
      <c r="G36" s="12">
        <v>0</v>
      </c>
      <c r="H36" s="12">
        <v>0</v>
      </c>
      <c r="I36" s="12">
        <v>0</v>
      </c>
      <c r="J36" s="12">
        <v>31429</v>
      </c>
      <c r="K36" s="12">
        <v>0</v>
      </c>
      <c r="L36" s="12">
        <v>31429</v>
      </c>
      <c r="M36" s="12">
        <v>-136224</v>
      </c>
      <c r="N36" s="12">
        <v>0</v>
      </c>
      <c r="O36" s="12">
        <v>0</v>
      </c>
      <c r="P36" s="12">
        <v>0</v>
      </c>
      <c r="Q36" s="13">
        <v>-104795</v>
      </c>
    </row>
    <row r="37" spans="2:17" ht="24.75" customHeight="1" x14ac:dyDescent="0.3">
      <c r="B37" s="11" t="s">
        <v>39</v>
      </c>
      <c r="C37" s="12">
        <v>168222</v>
      </c>
      <c r="D37" s="12">
        <v>190567</v>
      </c>
      <c r="E37" s="12">
        <v>-23825</v>
      </c>
      <c r="F37" s="12">
        <v>334964</v>
      </c>
      <c r="G37" s="12">
        <v>0</v>
      </c>
      <c r="H37" s="12">
        <v>4601</v>
      </c>
      <c r="I37" s="12">
        <v>16318</v>
      </c>
      <c r="J37" s="12">
        <v>318647</v>
      </c>
      <c r="K37" s="12">
        <v>73093</v>
      </c>
      <c r="L37" s="12">
        <v>245554</v>
      </c>
      <c r="M37" s="12">
        <v>552348</v>
      </c>
      <c r="N37" s="12">
        <v>0</v>
      </c>
      <c r="O37" s="12">
        <v>0</v>
      </c>
      <c r="P37" s="12">
        <v>72000</v>
      </c>
      <c r="Q37" s="13">
        <v>725902</v>
      </c>
    </row>
    <row r="38" spans="2:17" ht="24.75" customHeight="1" x14ac:dyDescent="0.3">
      <c r="B38" s="11" t="s">
        <v>40</v>
      </c>
      <c r="C38" s="12">
        <v>206445</v>
      </c>
      <c r="D38" s="12">
        <v>0</v>
      </c>
      <c r="E38" s="12">
        <v>0</v>
      </c>
      <c r="F38" s="12">
        <v>206445</v>
      </c>
      <c r="G38" s="12">
        <v>0</v>
      </c>
      <c r="H38" s="12">
        <v>0</v>
      </c>
      <c r="I38" s="12">
        <v>0</v>
      </c>
      <c r="J38" s="12">
        <v>206445</v>
      </c>
      <c r="K38" s="12">
        <v>61933</v>
      </c>
      <c r="L38" s="12">
        <v>144511</v>
      </c>
      <c r="M38" s="12">
        <v>1092028</v>
      </c>
      <c r="N38" s="12">
        <v>0</v>
      </c>
      <c r="O38" s="12">
        <v>0</v>
      </c>
      <c r="P38" s="12">
        <v>0</v>
      </c>
      <c r="Q38" s="13">
        <v>1236540</v>
      </c>
    </row>
    <row r="39" spans="2:17" ht="24.75" customHeight="1" x14ac:dyDescent="0.3">
      <c r="B39" s="11" t="s">
        <v>41</v>
      </c>
      <c r="C39" s="12">
        <v>23218</v>
      </c>
      <c r="D39" s="12">
        <v>29098</v>
      </c>
      <c r="E39" s="12">
        <v>75662</v>
      </c>
      <c r="F39" s="12">
        <v>127978</v>
      </c>
      <c r="G39" s="12">
        <v>0</v>
      </c>
      <c r="H39" s="12">
        <v>3440</v>
      </c>
      <c r="I39" s="12">
        <v>42727</v>
      </c>
      <c r="J39" s="12">
        <v>85250</v>
      </c>
      <c r="K39" s="12">
        <v>16758</v>
      </c>
      <c r="L39" s="12">
        <v>68493</v>
      </c>
      <c r="M39" s="12">
        <v>111277</v>
      </c>
      <c r="N39" s="12">
        <v>0</v>
      </c>
      <c r="O39" s="12">
        <v>0</v>
      </c>
      <c r="P39" s="12">
        <v>0</v>
      </c>
      <c r="Q39" s="13">
        <v>179769</v>
      </c>
    </row>
    <row r="40" spans="2:17" ht="24.75" customHeight="1" x14ac:dyDescent="0.3">
      <c r="B40" s="11" t="s">
        <v>42</v>
      </c>
      <c r="C40" s="12">
        <v>0</v>
      </c>
      <c r="D40" s="12">
        <v>16948</v>
      </c>
      <c r="E40" s="12">
        <v>2591</v>
      </c>
      <c r="F40" s="12">
        <v>19539</v>
      </c>
      <c r="G40" s="12">
        <v>91610</v>
      </c>
      <c r="H40" s="12">
        <v>35081</v>
      </c>
      <c r="I40" s="12">
        <v>126691</v>
      </c>
      <c r="J40" s="12">
        <v>-107152</v>
      </c>
      <c r="K40" s="12">
        <v>0</v>
      </c>
      <c r="L40" s="12">
        <v>-107152</v>
      </c>
      <c r="M40" s="12">
        <v>1333221</v>
      </c>
      <c r="N40" s="12">
        <v>0</v>
      </c>
      <c r="O40" s="12">
        <v>0</v>
      </c>
      <c r="P40" s="12">
        <v>0</v>
      </c>
      <c r="Q40" s="13">
        <v>1226069</v>
      </c>
    </row>
    <row r="41" spans="2:17" ht="24.75" customHeight="1" x14ac:dyDescent="0.3">
      <c r="B41" s="11" t="s">
        <v>43</v>
      </c>
      <c r="C41" s="12">
        <v>0</v>
      </c>
      <c r="D41" s="12">
        <v>668208</v>
      </c>
      <c r="E41" s="12">
        <v>36753</v>
      </c>
      <c r="F41" s="12">
        <v>704961</v>
      </c>
      <c r="G41" s="12">
        <v>177046</v>
      </c>
      <c r="H41" s="12">
        <v>0</v>
      </c>
      <c r="I41" s="12">
        <v>177046</v>
      </c>
      <c r="J41" s="12">
        <v>527915</v>
      </c>
      <c r="K41" s="12">
        <v>212318</v>
      </c>
      <c r="L41" s="12">
        <v>315596</v>
      </c>
      <c r="M41" s="12">
        <v>4685317</v>
      </c>
      <c r="N41" s="12">
        <v>-1604043</v>
      </c>
      <c r="O41" s="12">
        <v>0</v>
      </c>
      <c r="P41" s="12">
        <v>0</v>
      </c>
      <c r="Q41" s="13">
        <v>6604957</v>
      </c>
    </row>
    <row r="42" spans="2:17" ht="24.75" customHeight="1" x14ac:dyDescent="0.3">
      <c r="B42" s="11" t="s">
        <v>44</v>
      </c>
      <c r="C42" s="12">
        <v>13406</v>
      </c>
      <c r="D42" s="12">
        <v>0</v>
      </c>
      <c r="E42" s="12">
        <v>-130900</v>
      </c>
      <c r="F42" s="12">
        <v>-117494</v>
      </c>
      <c r="G42" s="12">
        <v>0</v>
      </c>
      <c r="H42" s="12">
        <v>0</v>
      </c>
      <c r="I42" s="12">
        <v>0</v>
      </c>
      <c r="J42" s="12">
        <v>-117494</v>
      </c>
      <c r="K42" s="12">
        <v>0</v>
      </c>
      <c r="L42" s="12">
        <v>-117494</v>
      </c>
      <c r="M42" s="12">
        <v>223121</v>
      </c>
      <c r="N42" s="12">
        <v>0</v>
      </c>
      <c r="O42" s="12">
        <v>0</v>
      </c>
      <c r="P42" s="12">
        <v>0</v>
      </c>
      <c r="Q42" s="13">
        <v>105628</v>
      </c>
    </row>
    <row r="43" spans="2:17" customFormat="1" ht="24.75" customHeight="1" x14ac:dyDescent="0.25">
      <c r="B43" s="50" t="s">
        <v>45</v>
      </c>
      <c r="C43" s="51">
        <f t="shared" ref="C43:P43" si="0">SUM(C6:C42)</f>
        <v>6875271</v>
      </c>
      <c r="D43" s="51">
        <f t="shared" si="0"/>
        <v>3769357</v>
      </c>
      <c r="E43" s="51">
        <f t="shared" si="0"/>
        <v>100696</v>
      </c>
      <c r="F43" s="51">
        <f t="shared" si="0"/>
        <v>10745328</v>
      </c>
      <c r="G43" s="51">
        <f t="shared" si="0"/>
        <v>2867437</v>
      </c>
      <c r="H43" s="51">
        <f t="shared" si="0"/>
        <v>551525</v>
      </c>
      <c r="I43" s="51">
        <f t="shared" si="0"/>
        <v>3652253</v>
      </c>
      <c r="J43" s="51">
        <f t="shared" si="0"/>
        <v>7093076</v>
      </c>
      <c r="K43" s="51">
        <f t="shared" si="0"/>
        <v>2234422</v>
      </c>
      <c r="L43" s="51">
        <f t="shared" si="0"/>
        <v>4858656</v>
      </c>
      <c r="M43" s="51">
        <f t="shared" si="0"/>
        <v>32742950</v>
      </c>
      <c r="N43" s="51">
        <f t="shared" si="0"/>
        <v>-1558574</v>
      </c>
      <c r="O43" s="51">
        <f t="shared" si="0"/>
        <v>1514112</v>
      </c>
      <c r="P43" s="51">
        <f t="shared" si="0"/>
        <v>2578510</v>
      </c>
      <c r="Q43" s="51">
        <f>SUM(Q6:Q42)</f>
        <v>35067563</v>
      </c>
    </row>
    <row r="44" spans="2:17" customFormat="1" ht="24.75" customHeight="1" x14ac:dyDescent="0.25">
      <c r="B44" s="216" t="s">
        <v>46</v>
      </c>
      <c r="C44" s="217"/>
      <c r="D44" s="217"/>
      <c r="E44" s="217"/>
      <c r="F44" s="217"/>
      <c r="G44" s="217"/>
      <c r="H44" s="217"/>
      <c r="I44" s="217"/>
      <c r="J44" s="217"/>
      <c r="K44" s="217"/>
      <c r="L44" s="217"/>
      <c r="M44" s="217"/>
      <c r="N44" s="217"/>
      <c r="O44" s="217"/>
      <c r="P44" s="217"/>
      <c r="Q44" s="218"/>
    </row>
    <row r="45" spans="2:17" ht="24.75" customHeight="1" x14ac:dyDescent="0.3">
      <c r="B45" s="11" t="s">
        <v>47</v>
      </c>
      <c r="C45" s="12">
        <v>132239</v>
      </c>
      <c r="D45" s="12">
        <v>0</v>
      </c>
      <c r="E45" s="12">
        <v>0</v>
      </c>
      <c r="F45" s="12">
        <v>132239</v>
      </c>
      <c r="G45" s="12">
        <v>0</v>
      </c>
      <c r="H45" s="12">
        <v>0</v>
      </c>
      <c r="I45" s="12">
        <v>0</v>
      </c>
      <c r="J45" s="12">
        <v>132239</v>
      </c>
      <c r="K45" s="12">
        <v>42503</v>
      </c>
      <c r="L45" s="12">
        <v>89736</v>
      </c>
      <c r="M45" s="12">
        <v>256273</v>
      </c>
      <c r="N45" s="12">
        <v>0</v>
      </c>
      <c r="O45" s="12">
        <v>0</v>
      </c>
      <c r="P45" s="12">
        <v>0</v>
      </c>
      <c r="Q45" s="13">
        <v>346008</v>
      </c>
    </row>
    <row r="46" spans="2:17" ht="24.75" customHeight="1" x14ac:dyDescent="0.3">
      <c r="B46" s="11" t="s">
        <v>65</v>
      </c>
      <c r="C46" s="12">
        <v>122639</v>
      </c>
      <c r="D46" s="12">
        <v>505062</v>
      </c>
      <c r="E46" s="12">
        <v>1258</v>
      </c>
      <c r="F46" s="12">
        <v>628959</v>
      </c>
      <c r="G46" s="12">
        <v>0</v>
      </c>
      <c r="H46" s="12">
        <v>2877</v>
      </c>
      <c r="I46" s="12">
        <v>80281</v>
      </c>
      <c r="J46" s="12">
        <v>548678</v>
      </c>
      <c r="K46" s="12">
        <v>143918</v>
      </c>
      <c r="L46" s="12">
        <v>404760</v>
      </c>
      <c r="M46" s="12">
        <v>1650744</v>
      </c>
      <c r="N46" s="12">
        <v>-76247</v>
      </c>
      <c r="O46" s="12">
        <v>0</v>
      </c>
      <c r="P46" s="12">
        <v>0</v>
      </c>
      <c r="Q46" s="13">
        <v>2131750</v>
      </c>
    </row>
    <row r="47" spans="2:17" ht="24.75" customHeight="1" x14ac:dyDescent="0.3">
      <c r="B47" s="11" t="s">
        <v>314</v>
      </c>
      <c r="C47" s="12">
        <v>20223</v>
      </c>
      <c r="D47" s="12">
        <v>93572</v>
      </c>
      <c r="E47" s="12">
        <v>0</v>
      </c>
      <c r="F47" s="12">
        <v>113795</v>
      </c>
      <c r="G47" s="12">
        <v>0</v>
      </c>
      <c r="H47" s="12">
        <v>83425</v>
      </c>
      <c r="I47" s="12">
        <v>84473</v>
      </c>
      <c r="J47" s="12">
        <v>29322</v>
      </c>
      <c r="K47" s="12">
        <v>0</v>
      </c>
      <c r="L47" s="12">
        <v>29322</v>
      </c>
      <c r="M47" s="12">
        <v>36616</v>
      </c>
      <c r="N47" s="12">
        <v>0</v>
      </c>
      <c r="O47" s="12">
        <v>0</v>
      </c>
      <c r="P47" s="12">
        <v>0</v>
      </c>
      <c r="Q47" s="13">
        <v>65938</v>
      </c>
    </row>
    <row r="48" spans="2:17" ht="24.75" customHeight="1" x14ac:dyDescent="0.3">
      <c r="B48" s="11" t="s">
        <v>48</v>
      </c>
      <c r="C48" s="12">
        <v>2391268</v>
      </c>
      <c r="D48" s="12">
        <v>0</v>
      </c>
      <c r="E48" s="12">
        <v>62278</v>
      </c>
      <c r="F48" s="12">
        <v>2453546</v>
      </c>
      <c r="G48" s="12">
        <v>0</v>
      </c>
      <c r="H48" s="12">
        <v>0</v>
      </c>
      <c r="I48" s="12">
        <v>0</v>
      </c>
      <c r="J48" s="12">
        <v>2453546</v>
      </c>
      <c r="K48" s="12">
        <v>631575</v>
      </c>
      <c r="L48" s="12">
        <v>1821971</v>
      </c>
      <c r="M48" s="12">
        <v>21008791</v>
      </c>
      <c r="N48" s="12">
        <v>0</v>
      </c>
      <c r="O48" s="12">
        <v>0</v>
      </c>
      <c r="P48" s="12">
        <v>594957</v>
      </c>
      <c r="Q48" s="13">
        <v>22235805</v>
      </c>
    </row>
    <row r="49" spans="2:17" customFormat="1" ht="24.75" customHeight="1" x14ac:dyDescent="0.25">
      <c r="B49" s="50" t="s">
        <v>45</v>
      </c>
      <c r="C49" s="51">
        <f>SUM(C45:C48)</f>
        <v>2666369</v>
      </c>
      <c r="D49" s="51">
        <f t="shared" ref="D49:Q49" si="1">SUM(D45:D48)</f>
        <v>598634</v>
      </c>
      <c r="E49" s="51">
        <f t="shared" si="1"/>
        <v>63536</v>
      </c>
      <c r="F49" s="51">
        <f t="shared" si="1"/>
        <v>3328539</v>
      </c>
      <c r="G49" s="51">
        <f t="shared" si="1"/>
        <v>0</v>
      </c>
      <c r="H49" s="51">
        <f t="shared" si="1"/>
        <v>86302</v>
      </c>
      <c r="I49" s="51">
        <f t="shared" si="1"/>
        <v>164754</v>
      </c>
      <c r="J49" s="51">
        <f t="shared" si="1"/>
        <v>3163785</v>
      </c>
      <c r="K49" s="51">
        <f t="shared" si="1"/>
        <v>817996</v>
      </c>
      <c r="L49" s="51">
        <f t="shared" si="1"/>
        <v>2345789</v>
      </c>
      <c r="M49" s="51">
        <f t="shared" si="1"/>
        <v>22952424</v>
      </c>
      <c r="N49" s="51">
        <f t="shared" si="1"/>
        <v>-76247</v>
      </c>
      <c r="O49" s="51">
        <f t="shared" si="1"/>
        <v>0</v>
      </c>
      <c r="P49" s="51">
        <f t="shared" si="1"/>
        <v>594957</v>
      </c>
      <c r="Q49" s="51">
        <f t="shared" si="1"/>
        <v>24779501</v>
      </c>
    </row>
    <row r="50" spans="2:17" customFormat="1" ht="24.75" customHeight="1" x14ac:dyDescent="0.25">
      <c r="B50" s="50" t="s">
        <v>49</v>
      </c>
      <c r="C50" s="52">
        <f>C43+C49</f>
        <v>9541640</v>
      </c>
      <c r="D50" s="52">
        <f t="shared" ref="D50:Q50" si="2">D43+D49</f>
        <v>4367991</v>
      </c>
      <c r="E50" s="52">
        <f t="shared" si="2"/>
        <v>164232</v>
      </c>
      <c r="F50" s="52">
        <f t="shared" si="2"/>
        <v>14073867</v>
      </c>
      <c r="G50" s="52">
        <f t="shared" si="2"/>
        <v>2867437</v>
      </c>
      <c r="H50" s="52">
        <f t="shared" si="2"/>
        <v>637827</v>
      </c>
      <c r="I50" s="52">
        <f t="shared" si="2"/>
        <v>3817007</v>
      </c>
      <c r="J50" s="52">
        <f t="shared" si="2"/>
        <v>10256861</v>
      </c>
      <c r="K50" s="52">
        <f t="shared" si="2"/>
        <v>3052418</v>
      </c>
      <c r="L50" s="52">
        <f t="shared" si="2"/>
        <v>7204445</v>
      </c>
      <c r="M50" s="52">
        <f t="shared" si="2"/>
        <v>55695374</v>
      </c>
      <c r="N50" s="52">
        <f t="shared" si="2"/>
        <v>-1634821</v>
      </c>
      <c r="O50" s="52">
        <f t="shared" si="2"/>
        <v>1514112</v>
      </c>
      <c r="P50" s="52">
        <f t="shared" si="2"/>
        <v>3173467</v>
      </c>
      <c r="Q50" s="52">
        <f t="shared" si="2"/>
        <v>59847064</v>
      </c>
    </row>
    <row r="51" spans="2:17" ht="19.5" customHeight="1" x14ac:dyDescent="0.25">
      <c r="B51" s="219" t="s">
        <v>50</v>
      </c>
      <c r="C51" s="219"/>
      <c r="D51" s="219"/>
      <c r="E51" s="219"/>
      <c r="F51" s="219"/>
      <c r="G51" s="219"/>
      <c r="H51" s="219"/>
      <c r="I51" s="219"/>
      <c r="J51" s="219"/>
      <c r="K51" s="219"/>
      <c r="L51" s="219"/>
      <c r="M51" s="219"/>
      <c r="N51" s="219"/>
      <c r="O51" s="219"/>
      <c r="P51" s="219"/>
      <c r="Q51" s="219"/>
    </row>
  </sheetData>
  <sheetProtection algorithmName="SHA-512" hashValue="ef70k9u8lR5qBPuOvIWCBoOWzD6KV4Y3YxCyeJhc2RTigk65W6l+aQWhF6wsL4EFpSpEf/WrHTTpTgFr3Pf7uQ==" saltValue="JMmNRmzPvsdO8R7Mh1H2cQ==" spinCount="100000" sheet="1" objects="1" scenarios="1"/>
  <sortState ref="B6:Q41">
    <sortCondition ref="B6:B41"/>
  </sortState>
  <mergeCells count="4">
    <mergeCell ref="B3:Q3"/>
    <mergeCell ref="B44:Q44"/>
    <mergeCell ref="B51:Q51"/>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1"/>
  <sheetViews>
    <sheetView showGridLines="0" topLeftCell="D13" zoomScale="87" zoomScaleNormal="87" workbookViewId="0">
      <selection activeCell="B38" sqref="B38:Q38"/>
    </sheetView>
  </sheetViews>
  <sheetFormatPr defaultColWidth="13.85546875" defaultRowHeight="15" x14ac:dyDescent="0.25"/>
  <cols>
    <col min="1" max="1" width="13.85546875" style="6"/>
    <col min="2" max="2" width="46.7109375" style="6" customWidth="1"/>
    <col min="3" max="3" width="24" style="6" customWidth="1"/>
    <col min="4" max="9" width="19.28515625" style="6" customWidth="1"/>
    <col min="10" max="12" width="17.5703125" style="6" customWidth="1"/>
    <col min="13" max="13" width="19.28515625" style="6" customWidth="1"/>
    <col min="14" max="14" width="17.5703125" style="6" customWidth="1"/>
    <col min="15" max="15" width="18.7109375" style="6" customWidth="1"/>
    <col min="16" max="16" width="17.5703125" style="6" customWidth="1"/>
    <col min="17" max="17" width="22.28515625" style="6" customWidth="1"/>
    <col min="18" max="16384" width="13.85546875" style="6"/>
  </cols>
  <sheetData>
    <row r="1" spans="2:17" ht="22.5" customHeight="1" x14ac:dyDescent="0.25"/>
    <row r="2" spans="2:17" ht="7.5" customHeight="1" x14ac:dyDescent="0.25"/>
    <row r="3" spans="2:17" s="53" customFormat="1" ht="23.25" customHeight="1" x14ac:dyDescent="0.2">
      <c r="B3" s="226" t="s">
        <v>259</v>
      </c>
      <c r="C3" s="226"/>
      <c r="D3" s="226"/>
      <c r="E3" s="226"/>
      <c r="F3" s="226"/>
      <c r="G3" s="226"/>
      <c r="H3" s="226"/>
      <c r="I3" s="226"/>
      <c r="J3" s="226"/>
      <c r="K3" s="226"/>
      <c r="L3" s="226"/>
      <c r="M3" s="226"/>
      <c r="N3" s="226"/>
      <c r="O3" s="226"/>
      <c r="P3" s="226"/>
      <c r="Q3" s="226"/>
    </row>
    <row r="4" spans="2:17" s="53" customFormat="1" ht="29.25" customHeight="1" x14ac:dyDescent="0.2">
      <c r="B4" s="54" t="s">
        <v>0</v>
      </c>
      <c r="C4" s="55" t="s">
        <v>1</v>
      </c>
      <c r="D4" s="55" t="s">
        <v>2</v>
      </c>
      <c r="E4" s="55" t="s">
        <v>3</v>
      </c>
      <c r="F4" s="55" t="s">
        <v>4</v>
      </c>
      <c r="G4" s="56" t="s">
        <v>5</v>
      </c>
      <c r="H4" s="56" t="s">
        <v>6</v>
      </c>
      <c r="I4" s="56" t="s">
        <v>7</v>
      </c>
      <c r="J4" s="56" t="s">
        <v>8</v>
      </c>
      <c r="K4" s="57" t="s">
        <v>9</v>
      </c>
      <c r="L4" s="57" t="s">
        <v>10</v>
      </c>
      <c r="M4" s="57" t="s">
        <v>11</v>
      </c>
      <c r="N4" s="57" t="s">
        <v>12</v>
      </c>
      <c r="O4" s="57" t="s">
        <v>13</v>
      </c>
      <c r="P4" s="57" t="s">
        <v>14</v>
      </c>
      <c r="Q4" s="57" t="s">
        <v>15</v>
      </c>
    </row>
    <row r="5" spans="2:17" s="53" customFormat="1" ht="21.75" customHeight="1" x14ac:dyDescent="0.2">
      <c r="B5" s="223" t="s">
        <v>16</v>
      </c>
      <c r="C5" s="224"/>
      <c r="D5" s="224"/>
      <c r="E5" s="224"/>
      <c r="F5" s="224"/>
      <c r="G5" s="224"/>
      <c r="H5" s="224"/>
      <c r="I5" s="224"/>
      <c r="J5" s="224"/>
      <c r="K5" s="224"/>
      <c r="L5" s="224"/>
      <c r="M5" s="224"/>
      <c r="N5" s="224"/>
      <c r="O5" s="224"/>
      <c r="P5" s="224"/>
      <c r="Q5" s="225"/>
    </row>
    <row r="6" spans="2:17" ht="21.75" customHeight="1" x14ac:dyDescent="0.3">
      <c r="B6" s="11" t="s">
        <v>51</v>
      </c>
      <c r="C6" s="12">
        <v>76034</v>
      </c>
      <c r="D6" s="12">
        <v>51754</v>
      </c>
      <c r="E6" s="12">
        <v>0</v>
      </c>
      <c r="F6" s="12">
        <v>127788</v>
      </c>
      <c r="G6" s="12">
        <v>0</v>
      </c>
      <c r="H6" s="12">
        <v>0</v>
      </c>
      <c r="I6" s="12">
        <v>9710</v>
      </c>
      <c r="J6" s="12">
        <v>118079</v>
      </c>
      <c r="K6" s="12">
        <v>0</v>
      </c>
      <c r="L6" s="12">
        <v>118079</v>
      </c>
      <c r="M6" s="12">
        <v>-134467</v>
      </c>
      <c r="N6" s="12">
        <v>0</v>
      </c>
      <c r="O6" s="12">
        <v>0</v>
      </c>
      <c r="P6" s="12">
        <v>0</v>
      </c>
      <c r="Q6" s="13">
        <v>-16388</v>
      </c>
    </row>
    <row r="7" spans="2:17" ht="21.75" customHeight="1" x14ac:dyDescent="0.3">
      <c r="B7" s="11" t="s">
        <v>144</v>
      </c>
      <c r="C7" s="12">
        <v>0</v>
      </c>
      <c r="D7" s="12">
        <v>121732</v>
      </c>
      <c r="E7" s="12">
        <v>0</v>
      </c>
      <c r="F7" s="12">
        <v>121732</v>
      </c>
      <c r="G7" s="12">
        <v>50288</v>
      </c>
      <c r="H7" s="12">
        <v>0</v>
      </c>
      <c r="I7" s="12">
        <v>50288</v>
      </c>
      <c r="J7" s="12">
        <v>71445</v>
      </c>
      <c r="K7" s="12">
        <v>0</v>
      </c>
      <c r="L7" s="12">
        <v>71445</v>
      </c>
      <c r="M7" s="12">
        <v>-232656</v>
      </c>
      <c r="N7" s="12">
        <v>0</v>
      </c>
      <c r="O7" s="12">
        <v>0</v>
      </c>
      <c r="P7" s="12">
        <v>0</v>
      </c>
      <c r="Q7" s="13">
        <v>-161211</v>
      </c>
    </row>
    <row r="8" spans="2:17" ht="21.75" customHeight="1" x14ac:dyDescent="0.3">
      <c r="B8" s="11" t="s">
        <v>154</v>
      </c>
      <c r="C8" s="12">
        <v>0</v>
      </c>
      <c r="D8" s="12">
        <v>0</v>
      </c>
      <c r="E8" s="12">
        <v>378041</v>
      </c>
      <c r="F8" s="12">
        <v>378041</v>
      </c>
      <c r="G8" s="12">
        <v>0</v>
      </c>
      <c r="H8" s="12">
        <v>0</v>
      </c>
      <c r="I8" s="12">
        <v>0</v>
      </c>
      <c r="J8" s="12">
        <v>378041</v>
      </c>
      <c r="K8" s="12">
        <v>150017</v>
      </c>
      <c r="L8" s="12">
        <v>228023</v>
      </c>
      <c r="M8" s="12">
        <v>0</v>
      </c>
      <c r="N8" s="12">
        <v>179012</v>
      </c>
      <c r="O8" s="12">
        <v>0</v>
      </c>
      <c r="P8" s="12">
        <v>0</v>
      </c>
      <c r="Q8" s="13">
        <v>49011</v>
      </c>
    </row>
    <row r="9" spans="2:17" ht="21.75" customHeight="1" x14ac:dyDescent="0.3">
      <c r="B9" s="11" t="s">
        <v>52</v>
      </c>
      <c r="C9" s="12">
        <v>0</v>
      </c>
      <c r="D9" s="12">
        <v>0</v>
      </c>
      <c r="E9" s="12">
        <v>2823</v>
      </c>
      <c r="F9" s="12">
        <v>2823</v>
      </c>
      <c r="G9" s="12">
        <v>0</v>
      </c>
      <c r="H9" s="12">
        <v>0</v>
      </c>
      <c r="I9" s="12">
        <v>0</v>
      </c>
      <c r="J9" s="12">
        <v>2823</v>
      </c>
      <c r="K9" s="12">
        <v>0</v>
      </c>
      <c r="L9" s="12">
        <v>2823</v>
      </c>
      <c r="M9" s="12">
        <v>32225</v>
      </c>
      <c r="N9" s="12">
        <v>0</v>
      </c>
      <c r="O9" s="12">
        <v>0</v>
      </c>
      <c r="P9" s="12">
        <v>0</v>
      </c>
      <c r="Q9" s="13">
        <v>35048</v>
      </c>
    </row>
    <row r="10" spans="2:17" ht="21.75" customHeight="1" x14ac:dyDescent="0.3">
      <c r="B10" s="11" t="s">
        <v>53</v>
      </c>
      <c r="C10" s="12">
        <v>86250</v>
      </c>
      <c r="D10" s="12">
        <v>0</v>
      </c>
      <c r="E10" s="12">
        <v>0</v>
      </c>
      <c r="F10" s="12">
        <v>86250</v>
      </c>
      <c r="G10" s="12">
        <v>0</v>
      </c>
      <c r="H10" s="12">
        <v>0</v>
      </c>
      <c r="I10" s="12">
        <v>0</v>
      </c>
      <c r="J10" s="12">
        <v>86250</v>
      </c>
      <c r="K10" s="12">
        <v>26250</v>
      </c>
      <c r="L10" s="12">
        <v>60000</v>
      </c>
      <c r="M10" s="12">
        <v>0</v>
      </c>
      <c r="N10" s="12">
        <v>0</v>
      </c>
      <c r="O10" s="12">
        <v>0</v>
      </c>
      <c r="P10" s="12">
        <v>0</v>
      </c>
      <c r="Q10" s="13">
        <v>60000</v>
      </c>
    </row>
    <row r="11" spans="2:17" ht="21.75" customHeight="1" x14ac:dyDescent="0.3">
      <c r="B11" s="11" t="s">
        <v>22</v>
      </c>
      <c r="C11" s="12">
        <v>0</v>
      </c>
      <c r="D11" s="12">
        <v>0</v>
      </c>
      <c r="E11" s="12">
        <v>-40487</v>
      </c>
      <c r="F11" s="12">
        <v>-40487</v>
      </c>
      <c r="G11" s="12">
        <v>0</v>
      </c>
      <c r="H11" s="12">
        <v>0</v>
      </c>
      <c r="I11" s="12">
        <v>0</v>
      </c>
      <c r="J11" s="12">
        <v>-40487</v>
      </c>
      <c r="K11" s="12">
        <v>0</v>
      </c>
      <c r="L11" s="12">
        <v>-40487</v>
      </c>
      <c r="M11" s="12">
        <v>152205</v>
      </c>
      <c r="N11" s="12">
        <v>0</v>
      </c>
      <c r="O11" s="12">
        <v>0</v>
      </c>
      <c r="P11" s="12">
        <v>0</v>
      </c>
      <c r="Q11" s="13">
        <v>111718</v>
      </c>
    </row>
    <row r="12" spans="2:17" ht="21.75" customHeight="1" x14ac:dyDescent="0.3">
      <c r="B12" s="11" t="s">
        <v>54</v>
      </c>
      <c r="C12" s="12">
        <v>0</v>
      </c>
      <c r="D12" s="12">
        <v>0</v>
      </c>
      <c r="E12" s="12">
        <v>0</v>
      </c>
      <c r="F12" s="12">
        <v>0</v>
      </c>
      <c r="G12" s="12">
        <v>0</v>
      </c>
      <c r="H12" s="12">
        <v>0</v>
      </c>
      <c r="I12" s="12">
        <v>0</v>
      </c>
      <c r="J12" s="12">
        <v>0</v>
      </c>
      <c r="K12" s="12">
        <v>7076</v>
      </c>
      <c r="L12" s="12">
        <v>-7076</v>
      </c>
      <c r="M12" s="12">
        <v>0</v>
      </c>
      <c r="N12" s="12">
        <v>-7076</v>
      </c>
      <c r="O12" s="12">
        <v>0</v>
      </c>
      <c r="P12" s="12">
        <v>0</v>
      </c>
      <c r="Q12" s="13">
        <v>0</v>
      </c>
    </row>
    <row r="13" spans="2:17" ht="21.75" customHeight="1" x14ac:dyDescent="0.3">
      <c r="B13" s="11" t="s">
        <v>55</v>
      </c>
      <c r="C13" s="12">
        <v>0</v>
      </c>
      <c r="D13" s="12">
        <v>0</v>
      </c>
      <c r="E13" s="12">
        <v>15936</v>
      </c>
      <c r="F13" s="12">
        <v>15936</v>
      </c>
      <c r="G13" s="12">
        <v>0</v>
      </c>
      <c r="H13" s="12">
        <v>0</v>
      </c>
      <c r="I13" s="12">
        <v>0</v>
      </c>
      <c r="J13" s="12">
        <v>15936</v>
      </c>
      <c r="K13" s="12">
        <v>4781</v>
      </c>
      <c r="L13" s="12">
        <v>11155</v>
      </c>
      <c r="M13" s="12">
        <v>0</v>
      </c>
      <c r="N13" s="12">
        <v>0</v>
      </c>
      <c r="O13" s="12">
        <v>0</v>
      </c>
      <c r="P13" s="12">
        <v>0</v>
      </c>
      <c r="Q13" s="13">
        <v>11155</v>
      </c>
    </row>
    <row r="14" spans="2:17" ht="21.75" customHeight="1" x14ac:dyDescent="0.3">
      <c r="B14" s="11" t="s">
        <v>56</v>
      </c>
      <c r="C14" s="12">
        <v>198154</v>
      </c>
      <c r="D14" s="12">
        <v>0</v>
      </c>
      <c r="E14" s="12">
        <v>0</v>
      </c>
      <c r="F14" s="12">
        <v>198154</v>
      </c>
      <c r="G14" s="12">
        <v>0</v>
      </c>
      <c r="H14" s="12">
        <v>0</v>
      </c>
      <c r="I14" s="12">
        <v>0</v>
      </c>
      <c r="J14" s="12">
        <v>198154</v>
      </c>
      <c r="K14" s="12">
        <v>0</v>
      </c>
      <c r="L14" s="12">
        <v>198154</v>
      </c>
      <c r="M14" s="12">
        <v>0</v>
      </c>
      <c r="N14" s="12">
        <v>0</v>
      </c>
      <c r="O14" s="12">
        <v>0</v>
      </c>
      <c r="P14" s="12">
        <v>0</v>
      </c>
      <c r="Q14" s="13">
        <v>198154</v>
      </c>
    </row>
    <row r="15" spans="2:17" ht="21.75" customHeight="1" x14ac:dyDescent="0.3">
      <c r="B15" s="11" t="s">
        <v>57</v>
      </c>
      <c r="C15" s="12">
        <v>500000</v>
      </c>
      <c r="D15" s="12">
        <v>102439</v>
      </c>
      <c r="E15" s="12">
        <v>255</v>
      </c>
      <c r="F15" s="12">
        <v>602695</v>
      </c>
      <c r="G15" s="12">
        <v>0</v>
      </c>
      <c r="H15" s="12">
        <v>73</v>
      </c>
      <c r="I15" s="12">
        <v>73</v>
      </c>
      <c r="J15" s="12">
        <v>602622</v>
      </c>
      <c r="K15" s="12">
        <v>171487</v>
      </c>
      <c r="L15" s="12">
        <v>431135</v>
      </c>
      <c r="M15" s="12">
        <v>2126549</v>
      </c>
      <c r="N15" s="12">
        <v>0</v>
      </c>
      <c r="O15" s="12">
        <v>0</v>
      </c>
      <c r="P15" s="12">
        <v>0</v>
      </c>
      <c r="Q15" s="13">
        <v>2557684</v>
      </c>
    </row>
    <row r="16" spans="2:17" ht="21.75" customHeight="1" x14ac:dyDescent="0.3">
      <c r="B16" s="11" t="s">
        <v>58</v>
      </c>
      <c r="C16" s="12">
        <v>0</v>
      </c>
      <c r="D16" s="12">
        <v>246211</v>
      </c>
      <c r="E16" s="12">
        <v>0</v>
      </c>
      <c r="F16" s="12">
        <v>246211</v>
      </c>
      <c r="G16" s="12">
        <v>-19966</v>
      </c>
      <c r="H16" s="12">
        <v>0</v>
      </c>
      <c r="I16" s="12">
        <v>-19966</v>
      </c>
      <c r="J16" s="12">
        <v>266176</v>
      </c>
      <c r="K16" s="12">
        <v>0</v>
      </c>
      <c r="L16" s="12">
        <v>266176</v>
      </c>
      <c r="M16" s="12">
        <v>0</v>
      </c>
      <c r="N16" s="12">
        <v>0</v>
      </c>
      <c r="O16" s="12">
        <v>0</v>
      </c>
      <c r="P16" s="12">
        <v>0</v>
      </c>
      <c r="Q16" s="13">
        <v>266176</v>
      </c>
    </row>
    <row r="17" spans="2:19" ht="21.75" customHeight="1" x14ac:dyDescent="0.3">
      <c r="B17" s="11" t="s">
        <v>59</v>
      </c>
      <c r="C17" s="12">
        <v>60000</v>
      </c>
      <c r="D17" s="12">
        <v>0</v>
      </c>
      <c r="E17" s="12">
        <v>0</v>
      </c>
      <c r="F17" s="12">
        <v>60000</v>
      </c>
      <c r="G17" s="12">
        <v>0</v>
      </c>
      <c r="H17" s="12">
        <v>0</v>
      </c>
      <c r="I17" s="12">
        <v>0</v>
      </c>
      <c r="J17" s="12">
        <v>60000</v>
      </c>
      <c r="K17" s="12">
        <v>0</v>
      </c>
      <c r="L17" s="12">
        <v>60000</v>
      </c>
      <c r="M17" s="12">
        <v>0</v>
      </c>
      <c r="N17" s="12">
        <v>0</v>
      </c>
      <c r="O17" s="12">
        <v>0</v>
      </c>
      <c r="P17" s="12">
        <v>0</v>
      </c>
      <c r="Q17" s="13">
        <v>60000</v>
      </c>
    </row>
    <row r="18" spans="2:19" ht="21.75" customHeight="1" x14ac:dyDescent="0.3">
      <c r="B18" s="11" t="s">
        <v>133</v>
      </c>
      <c r="C18" s="12">
        <v>0</v>
      </c>
      <c r="D18" s="12">
        <v>8368</v>
      </c>
      <c r="E18" s="12">
        <v>0</v>
      </c>
      <c r="F18" s="12">
        <v>8368</v>
      </c>
      <c r="G18" s="12">
        <v>0</v>
      </c>
      <c r="H18" s="12">
        <v>2329</v>
      </c>
      <c r="I18" s="12">
        <v>6798</v>
      </c>
      <c r="J18" s="12">
        <v>1570</v>
      </c>
      <c r="K18" s="12">
        <v>6374</v>
      </c>
      <c r="L18" s="12">
        <v>-4804</v>
      </c>
      <c r="M18" s="12">
        <v>5625</v>
      </c>
      <c r="N18" s="12">
        <v>0</v>
      </c>
      <c r="O18" s="12">
        <v>0</v>
      </c>
      <c r="P18" s="12">
        <v>0</v>
      </c>
      <c r="Q18" s="13">
        <v>820</v>
      </c>
    </row>
    <row r="19" spans="2:19" ht="21.75" customHeight="1" x14ac:dyDescent="0.3">
      <c r="B19" s="11" t="s">
        <v>138</v>
      </c>
      <c r="C19" s="12">
        <v>0</v>
      </c>
      <c r="D19" s="12">
        <v>0</v>
      </c>
      <c r="E19" s="12">
        <v>473939</v>
      </c>
      <c r="F19" s="12">
        <v>473939</v>
      </c>
      <c r="G19" s="12">
        <v>0</v>
      </c>
      <c r="H19" s="12">
        <v>0</v>
      </c>
      <c r="I19" s="12">
        <v>0</v>
      </c>
      <c r="J19" s="12">
        <v>473939</v>
      </c>
      <c r="K19" s="12">
        <v>165469</v>
      </c>
      <c r="L19" s="12">
        <v>308470</v>
      </c>
      <c r="M19" s="12">
        <v>-315463</v>
      </c>
      <c r="N19" s="12">
        <v>392079</v>
      </c>
      <c r="O19" s="12">
        <v>825371</v>
      </c>
      <c r="P19" s="12">
        <v>0</v>
      </c>
      <c r="Q19" s="13">
        <v>-1224442</v>
      </c>
    </row>
    <row r="20" spans="2:19" ht="21.75" customHeight="1" x14ac:dyDescent="0.3">
      <c r="B20" s="11" t="s">
        <v>35</v>
      </c>
      <c r="C20" s="12">
        <v>0</v>
      </c>
      <c r="D20" s="12">
        <v>0</v>
      </c>
      <c r="E20" s="12">
        <v>0</v>
      </c>
      <c r="F20" s="12">
        <v>0</v>
      </c>
      <c r="G20" s="12">
        <v>0</v>
      </c>
      <c r="H20" s="12">
        <v>0</v>
      </c>
      <c r="I20" s="12">
        <v>0</v>
      </c>
      <c r="J20" s="12">
        <v>0</v>
      </c>
      <c r="K20" s="12">
        <v>0</v>
      </c>
      <c r="L20" s="12">
        <v>0</v>
      </c>
      <c r="M20" s="12">
        <v>62000</v>
      </c>
      <c r="N20" s="12">
        <v>0</v>
      </c>
      <c r="O20" s="12">
        <v>0</v>
      </c>
      <c r="P20" s="12">
        <v>0</v>
      </c>
      <c r="Q20" s="13">
        <v>62000</v>
      </c>
    </row>
    <row r="21" spans="2:19" ht="21.75" customHeight="1" x14ac:dyDescent="0.3">
      <c r="B21" s="58" t="s">
        <v>199</v>
      </c>
      <c r="C21" s="12">
        <v>0</v>
      </c>
      <c r="D21" s="12">
        <v>2500</v>
      </c>
      <c r="E21" s="12">
        <v>0</v>
      </c>
      <c r="F21" s="12">
        <v>2500</v>
      </c>
      <c r="G21" s="12">
        <v>124156</v>
      </c>
      <c r="H21" s="12">
        <v>0</v>
      </c>
      <c r="I21" s="12">
        <v>124156</v>
      </c>
      <c r="J21" s="12">
        <v>-121656</v>
      </c>
      <c r="K21" s="12">
        <v>13063</v>
      </c>
      <c r="L21" s="12">
        <v>-134719</v>
      </c>
      <c r="M21" s="12">
        <v>-1104935</v>
      </c>
      <c r="N21" s="12">
        <v>0</v>
      </c>
      <c r="O21" s="12">
        <v>0</v>
      </c>
      <c r="P21" s="12">
        <v>0</v>
      </c>
      <c r="Q21" s="13">
        <v>-1239654</v>
      </c>
    </row>
    <row r="22" spans="2:19" ht="21.75" customHeight="1" x14ac:dyDescent="0.3">
      <c r="B22" s="11" t="s">
        <v>60</v>
      </c>
      <c r="C22" s="12">
        <v>222427</v>
      </c>
      <c r="D22" s="12">
        <v>256054</v>
      </c>
      <c r="E22" s="12">
        <v>0</v>
      </c>
      <c r="F22" s="12">
        <v>478481</v>
      </c>
      <c r="G22" s="12">
        <v>0</v>
      </c>
      <c r="H22" s="12">
        <v>8219</v>
      </c>
      <c r="I22" s="12">
        <v>8219</v>
      </c>
      <c r="J22" s="12">
        <v>470263</v>
      </c>
      <c r="K22" s="12">
        <v>46341</v>
      </c>
      <c r="L22" s="12">
        <v>423922</v>
      </c>
      <c r="M22" s="12">
        <v>-2412947</v>
      </c>
      <c r="N22" s="12">
        <v>0</v>
      </c>
      <c r="O22" s="12">
        <v>0</v>
      </c>
      <c r="P22" s="12">
        <v>0</v>
      </c>
      <c r="Q22" s="13">
        <v>-1989026</v>
      </c>
    </row>
    <row r="23" spans="2:19" ht="21.75" customHeight="1" x14ac:dyDescent="0.3">
      <c r="B23" s="11" t="s">
        <v>61</v>
      </c>
      <c r="C23" s="12">
        <v>11721</v>
      </c>
      <c r="D23" s="12">
        <v>0</v>
      </c>
      <c r="E23" s="12">
        <v>0</v>
      </c>
      <c r="F23" s="12">
        <v>11721</v>
      </c>
      <c r="G23" s="12">
        <v>0</v>
      </c>
      <c r="H23" s="12">
        <v>0</v>
      </c>
      <c r="I23" s="12">
        <v>0</v>
      </c>
      <c r="J23" s="12">
        <v>11721</v>
      </c>
      <c r="K23" s="12">
        <v>5500</v>
      </c>
      <c r="L23" s="12">
        <v>6221</v>
      </c>
      <c r="M23" s="12">
        <v>259258</v>
      </c>
      <c r="N23" s="12">
        <v>0</v>
      </c>
      <c r="O23" s="12">
        <v>0</v>
      </c>
      <c r="P23" s="12">
        <v>0</v>
      </c>
      <c r="Q23" s="13">
        <v>265479</v>
      </c>
    </row>
    <row r="24" spans="2:19" ht="21.75" customHeight="1" x14ac:dyDescent="0.3">
      <c r="B24" s="11" t="s">
        <v>136</v>
      </c>
      <c r="C24" s="12">
        <v>0</v>
      </c>
      <c r="D24" s="12">
        <v>74512</v>
      </c>
      <c r="E24" s="12">
        <v>0</v>
      </c>
      <c r="F24" s="12">
        <v>74512</v>
      </c>
      <c r="G24" s="12">
        <v>0</v>
      </c>
      <c r="H24" s="12">
        <v>311249</v>
      </c>
      <c r="I24" s="12">
        <v>330941</v>
      </c>
      <c r="J24" s="12">
        <v>-256429</v>
      </c>
      <c r="K24" s="12">
        <v>38066</v>
      </c>
      <c r="L24" s="12">
        <v>-294495</v>
      </c>
      <c r="M24" s="12">
        <v>-1523534</v>
      </c>
      <c r="N24" s="12">
        <v>0</v>
      </c>
      <c r="O24" s="12">
        <v>0</v>
      </c>
      <c r="P24" s="12">
        <v>0</v>
      </c>
      <c r="Q24" s="13">
        <v>-1818028</v>
      </c>
    </row>
    <row r="25" spans="2:19" ht="21.75" customHeight="1" x14ac:dyDescent="0.3">
      <c r="B25" s="11" t="s">
        <v>137</v>
      </c>
      <c r="C25" s="12">
        <v>0</v>
      </c>
      <c r="D25" s="12">
        <v>0</v>
      </c>
      <c r="E25" s="12">
        <v>0</v>
      </c>
      <c r="F25" s="12">
        <v>0</v>
      </c>
      <c r="G25" s="12">
        <v>0</v>
      </c>
      <c r="H25" s="12">
        <v>0</v>
      </c>
      <c r="I25" s="12">
        <v>0</v>
      </c>
      <c r="J25" s="12">
        <v>0</v>
      </c>
      <c r="K25" s="12">
        <v>0</v>
      </c>
      <c r="L25" s="12">
        <v>0</v>
      </c>
      <c r="M25" s="12">
        <v>0</v>
      </c>
      <c r="N25" s="12">
        <v>0</v>
      </c>
      <c r="O25" s="12">
        <v>-14360</v>
      </c>
      <c r="P25" s="12">
        <v>0</v>
      </c>
      <c r="Q25" s="13">
        <v>14360</v>
      </c>
    </row>
    <row r="26" spans="2:19" ht="21.75" customHeight="1" x14ac:dyDescent="0.3">
      <c r="B26" s="11" t="s">
        <v>155</v>
      </c>
      <c r="C26" s="12">
        <v>0</v>
      </c>
      <c r="D26" s="12">
        <v>0</v>
      </c>
      <c r="E26" s="12">
        <v>0</v>
      </c>
      <c r="F26" s="12">
        <v>0</v>
      </c>
      <c r="G26" s="12">
        <v>0</v>
      </c>
      <c r="H26" s="12">
        <v>0</v>
      </c>
      <c r="I26" s="12">
        <v>0</v>
      </c>
      <c r="J26" s="12">
        <v>0</v>
      </c>
      <c r="K26" s="12">
        <v>0</v>
      </c>
      <c r="L26" s="12">
        <v>0</v>
      </c>
      <c r="M26" s="12">
        <v>560253</v>
      </c>
      <c r="N26" s="12">
        <v>0</v>
      </c>
      <c r="O26" s="12">
        <v>0</v>
      </c>
      <c r="P26" s="12">
        <v>0</v>
      </c>
      <c r="Q26" s="13">
        <v>560253</v>
      </c>
    </row>
    <row r="27" spans="2:19" ht="21.75" customHeight="1" x14ac:dyDescent="0.3">
      <c r="B27" s="11" t="s">
        <v>38</v>
      </c>
      <c r="C27" s="12">
        <v>37760</v>
      </c>
      <c r="D27" s="12">
        <v>0</v>
      </c>
      <c r="E27" s="12">
        <v>0</v>
      </c>
      <c r="F27" s="12">
        <v>37760</v>
      </c>
      <c r="G27" s="12">
        <v>0</v>
      </c>
      <c r="H27" s="12">
        <v>0</v>
      </c>
      <c r="I27" s="12">
        <v>0</v>
      </c>
      <c r="J27" s="12">
        <v>37760</v>
      </c>
      <c r="K27" s="12">
        <v>0</v>
      </c>
      <c r="L27" s="12">
        <v>37760</v>
      </c>
      <c r="M27" s="12">
        <v>41155</v>
      </c>
      <c r="N27" s="12">
        <v>0</v>
      </c>
      <c r="O27" s="12">
        <v>0</v>
      </c>
      <c r="P27" s="12">
        <v>0</v>
      </c>
      <c r="Q27" s="13">
        <v>78915</v>
      </c>
    </row>
    <row r="28" spans="2:19" ht="21.75" customHeight="1" x14ac:dyDescent="0.3">
      <c r="B28" s="11" t="s">
        <v>62</v>
      </c>
      <c r="C28" s="12">
        <v>0</v>
      </c>
      <c r="D28" s="12">
        <v>0</v>
      </c>
      <c r="E28" s="12">
        <v>0</v>
      </c>
      <c r="F28" s="12">
        <v>0</v>
      </c>
      <c r="G28" s="12">
        <v>0</v>
      </c>
      <c r="H28" s="12">
        <v>0</v>
      </c>
      <c r="I28" s="12">
        <v>0</v>
      </c>
      <c r="J28" s="12">
        <v>0</v>
      </c>
      <c r="K28" s="12">
        <v>0</v>
      </c>
      <c r="L28" s="12">
        <v>0</v>
      </c>
      <c r="M28" s="12">
        <v>40029</v>
      </c>
      <c r="N28" s="12">
        <v>0</v>
      </c>
      <c r="O28" s="12">
        <v>0</v>
      </c>
      <c r="P28" s="12">
        <v>0</v>
      </c>
      <c r="Q28" s="13">
        <v>40029</v>
      </c>
    </row>
    <row r="29" spans="2:19" ht="21.75" customHeight="1" x14ac:dyDescent="0.3">
      <c r="B29" s="11" t="s">
        <v>63</v>
      </c>
      <c r="C29" s="12">
        <v>0</v>
      </c>
      <c r="D29" s="12">
        <v>0</v>
      </c>
      <c r="E29" s="12">
        <v>0</v>
      </c>
      <c r="F29" s="12">
        <v>0</v>
      </c>
      <c r="G29" s="12">
        <v>0</v>
      </c>
      <c r="H29" s="12">
        <v>0</v>
      </c>
      <c r="I29" s="12">
        <v>0</v>
      </c>
      <c r="J29" s="12">
        <v>0</v>
      </c>
      <c r="K29" s="12">
        <v>0</v>
      </c>
      <c r="L29" s="12">
        <v>0</v>
      </c>
      <c r="M29" s="12">
        <v>151510</v>
      </c>
      <c r="N29" s="12">
        <v>0</v>
      </c>
      <c r="O29" s="12">
        <v>0</v>
      </c>
      <c r="P29" s="12">
        <v>0</v>
      </c>
      <c r="Q29" s="13">
        <v>151510</v>
      </c>
    </row>
    <row r="30" spans="2:19" ht="21.75" customHeight="1" x14ac:dyDescent="0.3">
      <c r="B30" s="11" t="s">
        <v>64</v>
      </c>
      <c r="C30" s="12">
        <v>0</v>
      </c>
      <c r="D30" s="12">
        <v>0</v>
      </c>
      <c r="E30" s="12">
        <v>298484</v>
      </c>
      <c r="F30" s="12">
        <v>298484</v>
      </c>
      <c r="G30" s="12">
        <v>0</v>
      </c>
      <c r="H30" s="12">
        <v>0</v>
      </c>
      <c r="I30" s="12">
        <v>0</v>
      </c>
      <c r="J30" s="12">
        <v>298484</v>
      </c>
      <c r="K30" s="12">
        <v>80450</v>
      </c>
      <c r="L30" s="12">
        <v>218034</v>
      </c>
      <c r="M30" s="12">
        <v>129744</v>
      </c>
      <c r="N30" s="12">
        <v>0</v>
      </c>
      <c r="O30" s="12">
        <v>0</v>
      </c>
      <c r="P30" s="12">
        <v>0</v>
      </c>
      <c r="Q30" s="13">
        <v>347778</v>
      </c>
    </row>
    <row r="31" spans="2:19" s="59" customFormat="1" ht="21.75" customHeight="1" x14ac:dyDescent="0.2">
      <c r="B31" s="60" t="s">
        <v>45</v>
      </c>
      <c r="C31" s="61">
        <f t="shared" ref="C31:Q31" si="0">SUM(C6:C30)</f>
        <v>1192346</v>
      </c>
      <c r="D31" s="61">
        <f t="shared" si="0"/>
        <v>863570</v>
      </c>
      <c r="E31" s="61">
        <f t="shared" si="0"/>
        <v>1128991</v>
      </c>
      <c r="F31" s="61">
        <f t="shared" si="0"/>
        <v>3184908</v>
      </c>
      <c r="G31" s="61">
        <f t="shared" si="0"/>
        <v>154478</v>
      </c>
      <c r="H31" s="61">
        <f t="shared" si="0"/>
        <v>321870</v>
      </c>
      <c r="I31" s="61">
        <f t="shared" si="0"/>
        <v>510219</v>
      </c>
      <c r="J31" s="61">
        <f t="shared" si="0"/>
        <v>2674691</v>
      </c>
      <c r="K31" s="61">
        <f t="shared" si="0"/>
        <v>714874</v>
      </c>
      <c r="L31" s="61">
        <f t="shared" si="0"/>
        <v>1959816</v>
      </c>
      <c r="M31" s="61">
        <f t="shared" si="0"/>
        <v>-2163449</v>
      </c>
      <c r="N31" s="61">
        <f t="shared" si="0"/>
        <v>564015</v>
      </c>
      <c r="O31" s="61">
        <f t="shared" si="0"/>
        <v>811011</v>
      </c>
      <c r="P31" s="61">
        <f t="shared" si="0"/>
        <v>0</v>
      </c>
      <c r="Q31" s="61">
        <f t="shared" si="0"/>
        <v>-1578659</v>
      </c>
      <c r="S31" s="53"/>
    </row>
    <row r="32" spans="2:19" s="59" customFormat="1" ht="21.75" customHeight="1" x14ac:dyDescent="0.2">
      <c r="B32" s="223" t="s">
        <v>46</v>
      </c>
      <c r="C32" s="224"/>
      <c r="D32" s="224"/>
      <c r="E32" s="224"/>
      <c r="F32" s="224"/>
      <c r="G32" s="224"/>
      <c r="H32" s="224"/>
      <c r="I32" s="224"/>
      <c r="J32" s="224"/>
      <c r="K32" s="224"/>
      <c r="L32" s="224"/>
      <c r="M32" s="224"/>
      <c r="N32" s="224"/>
      <c r="O32" s="224"/>
      <c r="P32" s="224"/>
      <c r="Q32" s="225"/>
      <c r="S32" s="53"/>
    </row>
    <row r="33" spans="2:19" s="53" customFormat="1" ht="21.75" customHeight="1" x14ac:dyDescent="0.3">
      <c r="B33" s="62" t="s">
        <v>47</v>
      </c>
      <c r="C33" s="12">
        <v>53671</v>
      </c>
      <c r="D33" s="12">
        <v>0</v>
      </c>
      <c r="E33" s="12">
        <v>0</v>
      </c>
      <c r="F33" s="12">
        <v>53671</v>
      </c>
      <c r="G33" s="12">
        <v>0</v>
      </c>
      <c r="H33" s="12">
        <v>0</v>
      </c>
      <c r="I33" s="12">
        <v>0</v>
      </c>
      <c r="J33" s="12">
        <v>53671</v>
      </c>
      <c r="K33" s="12">
        <v>5926</v>
      </c>
      <c r="L33" s="12">
        <v>47745</v>
      </c>
      <c r="M33" s="12">
        <v>131273</v>
      </c>
      <c r="N33" s="12">
        <v>0</v>
      </c>
      <c r="O33" s="12">
        <v>0</v>
      </c>
      <c r="P33" s="12">
        <v>0</v>
      </c>
      <c r="Q33" s="13">
        <v>179018</v>
      </c>
    </row>
    <row r="34" spans="2:19" s="53" customFormat="1" ht="21.75" customHeight="1" x14ac:dyDescent="0.3">
      <c r="B34" s="62" t="s">
        <v>79</v>
      </c>
      <c r="C34" s="12">
        <v>105961</v>
      </c>
      <c r="D34" s="12">
        <v>171485</v>
      </c>
      <c r="E34" s="12">
        <v>0</v>
      </c>
      <c r="F34" s="12">
        <v>277447</v>
      </c>
      <c r="G34" s="12">
        <v>0</v>
      </c>
      <c r="H34" s="12">
        <v>1559</v>
      </c>
      <c r="I34" s="12">
        <v>3344</v>
      </c>
      <c r="J34" s="12">
        <v>274102</v>
      </c>
      <c r="K34" s="12">
        <v>87523</v>
      </c>
      <c r="L34" s="12">
        <v>186579</v>
      </c>
      <c r="M34" s="12">
        <v>515349</v>
      </c>
      <c r="N34" s="12">
        <v>73700</v>
      </c>
      <c r="O34" s="12">
        <v>0</v>
      </c>
      <c r="P34" s="12">
        <v>0</v>
      </c>
      <c r="Q34" s="13">
        <v>628228</v>
      </c>
    </row>
    <row r="35" spans="2:19" s="53" customFormat="1" ht="21.75" customHeight="1" x14ac:dyDescent="0.3">
      <c r="B35" s="62" t="s">
        <v>48</v>
      </c>
      <c r="C35" s="12">
        <v>810048</v>
      </c>
      <c r="D35" s="12">
        <v>0</v>
      </c>
      <c r="E35" s="12">
        <v>0</v>
      </c>
      <c r="F35" s="12">
        <v>810048</v>
      </c>
      <c r="G35" s="12">
        <v>0</v>
      </c>
      <c r="H35" s="12">
        <v>0</v>
      </c>
      <c r="I35" s="12">
        <v>0</v>
      </c>
      <c r="J35" s="12">
        <v>810048</v>
      </c>
      <c r="K35" s="12">
        <v>199484</v>
      </c>
      <c r="L35" s="12">
        <v>610565</v>
      </c>
      <c r="M35" s="12">
        <v>3885371</v>
      </c>
      <c r="N35" s="12">
        <v>0</v>
      </c>
      <c r="O35" s="12">
        <v>0</v>
      </c>
      <c r="P35" s="12">
        <v>0</v>
      </c>
      <c r="Q35" s="13">
        <v>4495936</v>
      </c>
    </row>
    <row r="36" spans="2:19" s="59" customFormat="1" ht="21.75" customHeight="1" x14ac:dyDescent="0.2">
      <c r="B36" s="60" t="s">
        <v>45</v>
      </c>
      <c r="C36" s="61">
        <f>SUM(C33:C35)</f>
        <v>969680</v>
      </c>
      <c r="D36" s="61">
        <f t="shared" ref="D36:P36" si="1">SUM(D33:D35)</f>
        <v>171485</v>
      </c>
      <c r="E36" s="61">
        <f t="shared" si="1"/>
        <v>0</v>
      </c>
      <c r="F36" s="61">
        <f t="shared" si="1"/>
        <v>1141166</v>
      </c>
      <c r="G36" s="61">
        <f t="shared" si="1"/>
        <v>0</v>
      </c>
      <c r="H36" s="61">
        <f t="shared" si="1"/>
        <v>1559</v>
      </c>
      <c r="I36" s="61">
        <f t="shared" si="1"/>
        <v>3344</v>
      </c>
      <c r="J36" s="61">
        <f t="shared" si="1"/>
        <v>1137821</v>
      </c>
      <c r="K36" s="61">
        <f t="shared" si="1"/>
        <v>292933</v>
      </c>
      <c r="L36" s="61">
        <f t="shared" si="1"/>
        <v>844889</v>
      </c>
      <c r="M36" s="61">
        <f t="shared" si="1"/>
        <v>4531993</v>
      </c>
      <c r="N36" s="61">
        <f t="shared" si="1"/>
        <v>73700</v>
      </c>
      <c r="O36" s="61">
        <f t="shared" si="1"/>
        <v>0</v>
      </c>
      <c r="P36" s="61">
        <f t="shared" si="1"/>
        <v>0</v>
      </c>
      <c r="Q36" s="61">
        <f>SUM(Q33:Q35)</f>
        <v>5303182</v>
      </c>
      <c r="S36" s="53"/>
    </row>
    <row r="37" spans="2:19" s="53" customFormat="1" ht="21.75" customHeight="1" x14ac:dyDescent="0.2">
      <c r="B37" s="60" t="s">
        <v>49</v>
      </c>
      <c r="C37" s="63">
        <f>C36+C31</f>
        <v>2162026</v>
      </c>
      <c r="D37" s="63">
        <f t="shared" ref="D37:P37" si="2">D36+D31</f>
        <v>1035055</v>
      </c>
      <c r="E37" s="63">
        <f t="shared" si="2"/>
        <v>1128991</v>
      </c>
      <c r="F37" s="63">
        <f t="shared" si="2"/>
        <v>4326074</v>
      </c>
      <c r="G37" s="63">
        <f t="shared" si="2"/>
        <v>154478</v>
      </c>
      <c r="H37" s="63">
        <f t="shared" si="2"/>
        <v>323429</v>
      </c>
      <c r="I37" s="63">
        <f t="shared" si="2"/>
        <v>513563</v>
      </c>
      <c r="J37" s="63">
        <f t="shared" si="2"/>
        <v>3812512</v>
      </c>
      <c r="K37" s="63">
        <f t="shared" si="2"/>
        <v>1007807</v>
      </c>
      <c r="L37" s="63">
        <f t="shared" si="2"/>
        <v>2804705</v>
      </c>
      <c r="M37" s="63">
        <f t="shared" si="2"/>
        <v>2368544</v>
      </c>
      <c r="N37" s="63">
        <f t="shared" si="2"/>
        <v>637715</v>
      </c>
      <c r="O37" s="63">
        <f t="shared" si="2"/>
        <v>811011</v>
      </c>
      <c r="P37" s="63">
        <f t="shared" si="2"/>
        <v>0</v>
      </c>
      <c r="Q37" s="63">
        <f>Q36+Q31</f>
        <v>3724523</v>
      </c>
    </row>
    <row r="38" spans="2:19" ht="19.5" customHeight="1" x14ac:dyDescent="0.25">
      <c r="B38" s="227" t="s">
        <v>50</v>
      </c>
      <c r="C38" s="227"/>
      <c r="D38" s="227"/>
      <c r="E38" s="227"/>
      <c r="F38" s="227"/>
      <c r="G38" s="227"/>
      <c r="H38" s="227"/>
      <c r="I38" s="227"/>
      <c r="J38" s="227"/>
      <c r="K38" s="227"/>
      <c r="L38" s="227"/>
      <c r="M38" s="227"/>
      <c r="N38" s="227"/>
      <c r="O38" s="227"/>
      <c r="P38" s="227"/>
      <c r="Q38" s="227"/>
    </row>
    <row r="39" spans="2:19" x14ac:dyDescent="0.25">
      <c r="I39" s="7"/>
    </row>
    <row r="41" spans="2:19" x14ac:dyDescent="0.25">
      <c r="J41" s="7"/>
      <c r="K41" s="7"/>
      <c r="L41" s="7"/>
    </row>
  </sheetData>
  <sheetProtection algorithmName="SHA-512" hashValue="EWlHxzjiv8uI1RrIM+vkxHPILfhd7tgY4C44rtWzx3bekNX6YfBn61XOsot9l+sOyfDOP6TzaECNj9d87w5NNg==" saltValue="3u1JV1/wg37CmArrbaNaCg==" spinCount="100000" sheet="1" objects="1" scenarios="1"/>
  <mergeCells count="4">
    <mergeCell ref="B5:Q5"/>
    <mergeCell ref="B3:Q3"/>
    <mergeCell ref="B32:Q32"/>
    <mergeCell ref="B38:Q38"/>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P39"/>
  <sheetViews>
    <sheetView showGridLines="0" zoomScale="84" zoomScaleNormal="84" workbookViewId="0">
      <selection activeCell="J37" activeCellId="1" sqref="J32 J37"/>
    </sheetView>
  </sheetViews>
  <sheetFormatPr defaultColWidth="9.140625" defaultRowHeight="18" customHeight="1" x14ac:dyDescent="0.25"/>
  <cols>
    <col min="1" max="1" width="12.42578125" style="6" customWidth="1"/>
    <col min="2" max="2" width="50" style="6" customWidth="1"/>
    <col min="3" max="3" width="25.140625" style="6" customWidth="1"/>
    <col min="4" max="4" width="15.5703125" style="6" customWidth="1"/>
    <col min="5" max="11" width="25.140625" style="6" customWidth="1"/>
    <col min="12" max="12" width="11.5703125" style="6" bestFit="1" customWidth="1"/>
    <col min="13" max="13" width="13.5703125" style="6" bestFit="1" customWidth="1"/>
    <col min="14" max="16384" width="9.140625" style="6"/>
  </cols>
  <sheetData>
    <row r="1" spans="2:13" ht="15" x14ac:dyDescent="0.25"/>
    <row r="2" spans="2:13" ht="15" x14ac:dyDescent="0.25"/>
    <row r="3" spans="2:13" ht="6.75" customHeight="1" x14ac:dyDescent="0.25"/>
    <row r="4" spans="2:13" ht="21" customHeight="1" x14ac:dyDescent="0.25">
      <c r="B4" s="228" t="s">
        <v>267</v>
      </c>
      <c r="C4" s="228"/>
      <c r="D4" s="228"/>
      <c r="E4" s="228"/>
      <c r="F4" s="228"/>
      <c r="G4" s="228"/>
      <c r="H4" s="228"/>
      <c r="I4" s="228"/>
      <c r="J4" s="228"/>
      <c r="K4" s="228"/>
    </row>
    <row r="5" spans="2:13" s="119" customFormat="1" ht="39" customHeight="1" x14ac:dyDescent="0.2">
      <c r="B5" s="129" t="s">
        <v>0</v>
      </c>
      <c r="C5" s="71" t="s">
        <v>80</v>
      </c>
      <c r="D5" s="71" t="s">
        <v>81</v>
      </c>
      <c r="E5" s="71" t="s">
        <v>160</v>
      </c>
      <c r="F5" s="71" t="s">
        <v>82</v>
      </c>
      <c r="G5" s="71" t="s">
        <v>83</v>
      </c>
      <c r="H5" s="71" t="s">
        <v>140</v>
      </c>
      <c r="I5" s="71" t="s">
        <v>161</v>
      </c>
      <c r="J5" s="71" t="s">
        <v>84</v>
      </c>
      <c r="K5" s="71" t="s">
        <v>85</v>
      </c>
    </row>
    <row r="6" spans="2:13" ht="29.25" customHeight="1" x14ac:dyDescent="0.25">
      <c r="B6" s="233" t="s">
        <v>16</v>
      </c>
      <c r="C6" s="234"/>
      <c r="D6" s="234"/>
      <c r="E6" s="234"/>
      <c r="F6" s="234"/>
      <c r="G6" s="234"/>
      <c r="H6" s="234"/>
      <c r="I6" s="234"/>
      <c r="J6" s="234"/>
      <c r="K6" s="235"/>
    </row>
    <row r="7" spans="2:13" ht="29.25" customHeight="1" x14ac:dyDescent="0.3">
      <c r="B7" s="15" t="s">
        <v>51</v>
      </c>
      <c r="C7" s="16">
        <f>'APPENDIX 5'!D6</f>
        <v>125340</v>
      </c>
      <c r="D7" s="16">
        <f>'APPENDIX 6'!D6</f>
        <v>11779</v>
      </c>
      <c r="E7" s="16">
        <f>'APPENDIX 11'!D6</f>
        <v>531105</v>
      </c>
      <c r="F7" s="16">
        <f>'APPENDIX 7'!D6</f>
        <v>609146</v>
      </c>
      <c r="G7" s="16">
        <f>'APPENDIX 8'!D6</f>
        <v>216586</v>
      </c>
      <c r="H7" s="16">
        <f>'APPENDIX 10'!D6</f>
        <v>0</v>
      </c>
      <c r="I7" s="16">
        <f>'APPENDIX 9'!D6</f>
        <v>231</v>
      </c>
      <c r="J7" s="26">
        <f>SUM(C7:I7)</f>
        <v>1494187</v>
      </c>
      <c r="K7" s="17">
        <f t="shared" ref="K7:K31" si="0">IFERROR(J7/$J$32,0)*100</f>
        <v>1.7107754487504259</v>
      </c>
      <c r="M7" s="19"/>
    </row>
    <row r="8" spans="2:13" ht="29.25" customHeight="1" x14ac:dyDescent="0.3">
      <c r="B8" s="15" t="s">
        <v>144</v>
      </c>
      <c r="C8" s="16">
        <f>'APPENDIX 5'!D7</f>
        <v>374551</v>
      </c>
      <c r="D8" s="16">
        <f>'APPENDIX 6'!D7</f>
        <v>0</v>
      </c>
      <c r="E8" s="16">
        <f>'APPENDIX 11'!D7</f>
        <v>0</v>
      </c>
      <c r="F8" s="16">
        <f>'APPENDIX 7'!D7</f>
        <v>597304</v>
      </c>
      <c r="G8" s="16">
        <f>'APPENDIX 8'!D7</f>
        <v>804888</v>
      </c>
      <c r="H8" s="16">
        <f>'APPENDIX 10'!D7</f>
        <v>0</v>
      </c>
      <c r="I8" s="16">
        <f>'APPENDIX 9'!D7</f>
        <v>0</v>
      </c>
      <c r="J8" s="26">
        <f t="shared" ref="J8:J31" si="1">SUM(C8:I8)</f>
        <v>1776743</v>
      </c>
      <c r="K8" s="17">
        <f t="shared" si="0"/>
        <v>2.0342890837219021</v>
      </c>
      <c r="M8" s="19"/>
    </row>
    <row r="9" spans="2:13" ht="29.25" customHeight="1" x14ac:dyDescent="0.3">
      <c r="B9" s="8" t="s">
        <v>154</v>
      </c>
      <c r="C9" s="16">
        <f>'APPENDIX 5'!D8</f>
        <v>7947431</v>
      </c>
      <c r="D9" s="16">
        <f>'APPENDIX 6'!D8</f>
        <v>1579543</v>
      </c>
      <c r="E9" s="16">
        <f>'APPENDIX 11'!D8</f>
        <v>8190708</v>
      </c>
      <c r="F9" s="16">
        <f>'APPENDIX 7'!D8</f>
        <v>1059628</v>
      </c>
      <c r="G9" s="16">
        <f>'APPENDIX 8'!D8</f>
        <v>1221763</v>
      </c>
      <c r="H9" s="16">
        <f>'APPENDIX 10'!D8</f>
        <v>0</v>
      </c>
      <c r="I9" s="16">
        <f>'APPENDIX 9'!D8</f>
        <v>594554</v>
      </c>
      <c r="J9" s="26">
        <f t="shared" si="1"/>
        <v>20593627</v>
      </c>
      <c r="K9" s="17">
        <f t="shared" si="0"/>
        <v>23.578756522660072</v>
      </c>
      <c r="M9" s="19"/>
    </row>
    <row r="10" spans="2:13" ht="29.25" customHeight="1" x14ac:dyDescent="0.3">
      <c r="B10" s="8" t="s">
        <v>52</v>
      </c>
      <c r="C10" s="16">
        <f>'APPENDIX 5'!D9</f>
        <v>171137</v>
      </c>
      <c r="D10" s="16">
        <f>'APPENDIX 6'!D9</f>
        <v>0</v>
      </c>
      <c r="E10" s="16">
        <f>'APPENDIX 11'!D9</f>
        <v>0</v>
      </c>
      <c r="F10" s="16">
        <f>'APPENDIX 7'!D9</f>
        <v>162775</v>
      </c>
      <c r="G10" s="16">
        <f>'APPENDIX 8'!D9</f>
        <v>0</v>
      </c>
      <c r="H10" s="16">
        <f>'APPENDIX 10'!D9</f>
        <v>0</v>
      </c>
      <c r="I10" s="16">
        <f>'APPENDIX 9'!D9</f>
        <v>0</v>
      </c>
      <c r="J10" s="26">
        <f t="shared" si="1"/>
        <v>333912</v>
      </c>
      <c r="K10" s="17">
        <f t="shared" si="0"/>
        <v>0.38231389487604439</v>
      </c>
      <c r="M10" s="19"/>
    </row>
    <row r="11" spans="2:13" ht="29.25" customHeight="1" x14ac:dyDescent="0.3">
      <c r="B11" s="8" t="s">
        <v>53</v>
      </c>
      <c r="C11" s="16">
        <f>'APPENDIX 5'!D10</f>
        <v>1001696</v>
      </c>
      <c r="D11" s="16">
        <f>'APPENDIX 6'!D10</f>
        <v>818483</v>
      </c>
      <c r="E11" s="16">
        <f>'APPENDIX 11'!D10</f>
        <v>981143</v>
      </c>
      <c r="F11" s="16">
        <f>'APPENDIX 7'!D10</f>
        <v>791858</v>
      </c>
      <c r="G11" s="16">
        <f>'APPENDIX 8'!D10</f>
        <v>2482398</v>
      </c>
      <c r="H11" s="16">
        <f>'APPENDIX 10'!D10</f>
        <v>0</v>
      </c>
      <c r="I11" s="16">
        <f>'APPENDIX 9'!D10</f>
        <v>0</v>
      </c>
      <c r="J11" s="26">
        <f t="shared" si="1"/>
        <v>6075578</v>
      </c>
      <c r="K11" s="17">
        <f t="shared" si="0"/>
        <v>6.9562576032104513</v>
      </c>
      <c r="M11" s="19"/>
    </row>
    <row r="12" spans="2:13" ht="29.25" customHeight="1" x14ac:dyDescent="0.3">
      <c r="B12" s="8" t="s">
        <v>22</v>
      </c>
      <c r="C12" s="16">
        <f>'APPENDIX 5'!D11</f>
        <v>269037</v>
      </c>
      <c r="D12" s="16">
        <f>'APPENDIX 6'!D11</f>
        <v>0</v>
      </c>
      <c r="E12" s="16">
        <f>'APPENDIX 11'!D11</f>
        <v>0</v>
      </c>
      <c r="F12" s="16">
        <f>'APPENDIX 7'!D11</f>
        <v>1605</v>
      </c>
      <c r="G12" s="16">
        <f>'APPENDIX 8'!D11</f>
        <v>0</v>
      </c>
      <c r="H12" s="16">
        <f>'APPENDIX 10'!D11</f>
        <v>0</v>
      </c>
      <c r="I12" s="16">
        <f>'APPENDIX 9'!D11</f>
        <v>0</v>
      </c>
      <c r="J12" s="26">
        <f t="shared" si="1"/>
        <v>270642</v>
      </c>
      <c r="K12" s="17">
        <f t="shared" si="0"/>
        <v>0.30987265248641083</v>
      </c>
      <c r="M12" s="19"/>
    </row>
    <row r="13" spans="2:13" ht="29.25" customHeight="1" x14ac:dyDescent="0.3">
      <c r="B13" s="8" t="s">
        <v>54</v>
      </c>
      <c r="C13" s="16">
        <f>'APPENDIX 5'!D12</f>
        <v>0</v>
      </c>
      <c r="D13" s="16">
        <f>'APPENDIX 6'!D12</f>
        <v>0</v>
      </c>
      <c r="E13" s="16">
        <f>'APPENDIX 11'!D12</f>
        <v>0</v>
      </c>
      <c r="F13" s="16">
        <f>'APPENDIX 7'!D12</f>
        <v>100489</v>
      </c>
      <c r="G13" s="16">
        <f>'APPENDIX 8'!D12</f>
        <v>8700</v>
      </c>
      <c r="H13" s="16">
        <f>'APPENDIX 10'!D12</f>
        <v>0</v>
      </c>
      <c r="I13" s="16">
        <f>'APPENDIX 9'!D12</f>
        <v>0</v>
      </c>
      <c r="J13" s="26">
        <f t="shared" si="1"/>
        <v>109189</v>
      </c>
      <c r="K13" s="17">
        <f t="shared" si="0"/>
        <v>0.12501638715476057</v>
      </c>
      <c r="M13" s="19"/>
    </row>
    <row r="14" spans="2:13" ht="29.25" customHeight="1" x14ac:dyDescent="0.3">
      <c r="B14" s="8" t="s">
        <v>55</v>
      </c>
      <c r="C14" s="16">
        <f>'APPENDIX 5'!D13</f>
        <v>0</v>
      </c>
      <c r="D14" s="16">
        <f>'APPENDIX 6'!D13</f>
        <v>0</v>
      </c>
      <c r="E14" s="16">
        <f>'APPENDIX 11'!D13</f>
        <v>1634869</v>
      </c>
      <c r="F14" s="16">
        <f>'APPENDIX 7'!D13</f>
        <v>31234</v>
      </c>
      <c r="G14" s="16">
        <f>'APPENDIX 8'!D13</f>
        <v>5780</v>
      </c>
      <c r="H14" s="16">
        <f>'APPENDIX 10'!D13</f>
        <v>0</v>
      </c>
      <c r="I14" s="16">
        <f>'APPENDIX 9'!D13</f>
        <v>0</v>
      </c>
      <c r="J14" s="26">
        <f t="shared" si="1"/>
        <v>1671883</v>
      </c>
      <c r="K14" s="17">
        <f t="shared" si="0"/>
        <v>1.9142292026253795</v>
      </c>
      <c r="M14" s="19"/>
    </row>
    <row r="15" spans="2:13" ht="29.25" customHeight="1" x14ac:dyDescent="0.3">
      <c r="B15" s="8" t="s">
        <v>56</v>
      </c>
      <c r="C15" s="16">
        <f>'APPENDIX 5'!D14</f>
        <v>89883</v>
      </c>
      <c r="D15" s="16">
        <f>'APPENDIX 6'!D14</f>
        <v>0</v>
      </c>
      <c r="E15" s="16">
        <f>'APPENDIX 11'!D14</f>
        <v>22765</v>
      </c>
      <c r="F15" s="16">
        <f>'APPENDIX 7'!D14</f>
        <v>480683</v>
      </c>
      <c r="G15" s="16">
        <f>'APPENDIX 8'!D14</f>
        <v>0</v>
      </c>
      <c r="H15" s="16">
        <f>'APPENDIX 10'!D14</f>
        <v>0</v>
      </c>
      <c r="I15" s="16">
        <f>'APPENDIX 9'!D14</f>
        <v>0</v>
      </c>
      <c r="J15" s="26">
        <f t="shared" si="1"/>
        <v>593331</v>
      </c>
      <c r="K15" s="17">
        <f t="shared" si="0"/>
        <v>0.67933672812207502</v>
      </c>
      <c r="M15" s="19"/>
    </row>
    <row r="16" spans="2:13" ht="29.25" customHeight="1" x14ac:dyDescent="0.3">
      <c r="B16" s="8" t="s">
        <v>57</v>
      </c>
      <c r="C16" s="16">
        <f>'APPENDIX 5'!D15</f>
        <v>2506223</v>
      </c>
      <c r="D16" s="16">
        <f>'APPENDIX 6'!D15</f>
        <v>783520</v>
      </c>
      <c r="E16" s="16">
        <f>'APPENDIX 11'!D15</f>
        <v>8242547</v>
      </c>
      <c r="F16" s="16">
        <f>'APPENDIX 7'!D15</f>
        <v>325615</v>
      </c>
      <c r="G16" s="16">
        <f>'APPENDIX 8'!D15</f>
        <v>218798</v>
      </c>
      <c r="H16" s="16">
        <f>'APPENDIX 10'!D15</f>
        <v>0</v>
      </c>
      <c r="I16" s="16">
        <f>'APPENDIX 9'!D15</f>
        <v>37184</v>
      </c>
      <c r="J16" s="26">
        <f t="shared" si="1"/>
        <v>12113887</v>
      </c>
      <c r="K16" s="17">
        <f t="shared" si="0"/>
        <v>13.869843914139896</v>
      </c>
      <c r="M16" s="19"/>
    </row>
    <row r="17" spans="2:16" ht="29.25" customHeight="1" x14ac:dyDescent="0.3">
      <c r="B17" s="8" t="s">
        <v>58</v>
      </c>
      <c r="C17" s="16">
        <f>'APPENDIX 5'!D16</f>
        <v>3426067</v>
      </c>
      <c r="D17" s="16">
        <f>'APPENDIX 6'!D16</f>
        <v>687578</v>
      </c>
      <c r="E17" s="16">
        <f>'APPENDIX 11'!D16</f>
        <v>7609803</v>
      </c>
      <c r="F17" s="16">
        <f>'APPENDIX 7'!D16</f>
        <v>774039</v>
      </c>
      <c r="G17" s="16">
        <f>'APPENDIX 8'!D16</f>
        <v>115026</v>
      </c>
      <c r="H17" s="16">
        <f>'APPENDIX 10'!D16</f>
        <v>0</v>
      </c>
      <c r="I17" s="16">
        <f>'APPENDIX 9'!D16</f>
        <v>0</v>
      </c>
      <c r="J17" s="26">
        <f t="shared" si="1"/>
        <v>12612513</v>
      </c>
      <c r="K17" s="17">
        <f t="shared" si="0"/>
        <v>14.440747769486403</v>
      </c>
      <c r="M17" s="19"/>
    </row>
    <row r="18" spans="2:16" ht="29.25" customHeight="1" x14ac:dyDescent="0.3">
      <c r="B18" s="8" t="s">
        <v>59</v>
      </c>
      <c r="C18" s="16">
        <f>'APPENDIX 5'!D17</f>
        <v>1447845</v>
      </c>
      <c r="D18" s="16">
        <f>'APPENDIX 6'!D17</f>
        <v>472061</v>
      </c>
      <c r="E18" s="16">
        <f>'APPENDIX 11'!D17</f>
        <v>3624327</v>
      </c>
      <c r="F18" s="16">
        <f>'APPENDIX 7'!D17</f>
        <v>46501</v>
      </c>
      <c r="G18" s="16">
        <f>'APPENDIX 8'!D17</f>
        <v>0</v>
      </c>
      <c r="H18" s="16">
        <f>'APPENDIX 10'!D17</f>
        <v>0</v>
      </c>
      <c r="I18" s="16">
        <f>'APPENDIX 9'!D17</f>
        <v>0</v>
      </c>
      <c r="J18" s="26">
        <f t="shared" si="1"/>
        <v>5590734</v>
      </c>
      <c r="K18" s="17">
        <f t="shared" si="0"/>
        <v>6.4011335045039628</v>
      </c>
      <c r="M18" s="19"/>
    </row>
    <row r="19" spans="2:16" ht="29.25" customHeight="1" x14ac:dyDescent="0.3">
      <c r="B19" s="8" t="s">
        <v>133</v>
      </c>
      <c r="C19" s="16">
        <f>'APPENDIX 5'!D18</f>
        <v>41953</v>
      </c>
      <c r="D19" s="16">
        <f>'APPENDIX 6'!D18</f>
        <v>217489</v>
      </c>
      <c r="E19" s="16">
        <f>'APPENDIX 11'!D18</f>
        <v>71179</v>
      </c>
      <c r="F19" s="16">
        <f>'APPENDIX 7'!D18</f>
        <v>20692</v>
      </c>
      <c r="G19" s="16">
        <f>'APPENDIX 8'!D18</f>
        <v>246544</v>
      </c>
      <c r="H19" s="16">
        <f>'APPENDIX 10'!D18</f>
        <v>0</v>
      </c>
      <c r="I19" s="16">
        <f>'APPENDIX 9'!D18</f>
        <v>0</v>
      </c>
      <c r="J19" s="26">
        <f t="shared" si="1"/>
        <v>597857</v>
      </c>
      <c r="K19" s="17">
        <f t="shared" si="0"/>
        <v>0.68451879012706129</v>
      </c>
      <c r="M19" s="19"/>
    </row>
    <row r="20" spans="2:16" ht="29.25" customHeight="1" x14ac:dyDescent="0.3">
      <c r="B20" s="8" t="s">
        <v>138</v>
      </c>
      <c r="C20" s="16">
        <f>'APPENDIX 5'!D19</f>
        <v>1273912</v>
      </c>
      <c r="D20" s="16">
        <f>'APPENDIX 6'!D19</f>
        <v>96121</v>
      </c>
      <c r="E20" s="16">
        <f>'APPENDIX 11'!D19</f>
        <v>1178199</v>
      </c>
      <c r="F20" s="16">
        <f>'APPENDIX 7'!D19</f>
        <v>388420</v>
      </c>
      <c r="G20" s="16">
        <f>'APPENDIX 8'!D19</f>
        <v>532571</v>
      </c>
      <c r="H20" s="16">
        <f>'APPENDIX 10'!D19</f>
        <v>0</v>
      </c>
      <c r="I20" s="16">
        <f>'APPENDIX 9'!D19</f>
        <v>1042498</v>
      </c>
      <c r="J20" s="26">
        <f t="shared" si="1"/>
        <v>4511721</v>
      </c>
      <c r="K20" s="17">
        <f t="shared" si="0"/>
        <v>5.1657132061861866</v>
      </c>
      <c r="M20" s="19"/>
    </row>
    <row r="21" spans="2:16" ht="29.25" customHeight="1" x14ac:dyDescent="0.3">
      <c r="B21" s="8" t="s">
        <v>35</v>
      </c>
      <c r="C21" s="16">
        <f>'APPENDIX 5'!D20</f>
        <v>1234372</v>
      </c>
      <c r="D21" s="16">
        <f>'APPENDIX 6'!D20</f>
        <v>1487531</v>
      </c>
      <c r="E21" s="16">
        <f>'APPENDIX 11'!D20</f>
        <v>366621</v>
      </c>
      <c r="F21" s="16">
        <f>'APPENDIX 7'!D20</f>
        <v>101924</v>
      </c>
      <c r="G21" s="16">
        <f>'APPENDIX 8'!D20</f>
        <v>162541</v>
      </c>
      <c r="H21" s="16">
        <f>'APPENDIX 10'!D20</f>
        <v>0</v>
      </c>
      <c r="I21" s="16">
        <f>'APPENDIX 9'!D20</f>
        <v>12594</v>
      </c>
      <c r="J21" s="26">
        <f t="shared" si="1"/>
        <v>3365583</v>
      </c>
      <c r="K21" s="17">
        <f t="shared" si="0"/>
        <v>3.853437867637588</v>
      </c>
      <c r="M21" s="19"/>
    </row>
    <row r="22" spans="2:16" ht="29.25" customHeight="1" x14ac:dyDescent="0.3">
      <c r="B22" s="58" t="s">
        <v>199</v>
      </c>
      <c r="C22" s="16">
        <f>'APPENDIX 5'!D21</f>
        <v>83978</v>
      </c>
      <c r="D22" s="16">
        <f>'APPENDIX 6'!D21</f>
        <v>0</v>
      </c>
      <c r="E22" s="16">
        <f>'APPENDIX 11'!D21</f>
        <v>0</v>
      </c>
      <c r="F22" s="16">
        <f>'APPENDIX 7'!D21</f>
        <v>112675</v>
      </c>
      <c r="G22" s="16">
        <f>'APPENDIX 8'!D21</f>
        <v>33741</v>
      </c>
      <c r="H22" s="16">
        <f>'APPENDIX 10'!D21</f>
        <v>0</v>
      </c>
      <c r="I22" s="16">
        <f>'APPENDIX 9'!D21</f>
        <v>14248</v>
      </c>
      <c r="J22" s="26">
        <f t="shared" si="1"/>
        <v>244642</v>
      </c>
      <c r="K22" s="17">
        <f t="shared" si="0"/>
        <v>0.28010384733182769</v>
      </c>
      <c r="M22" s="19"/>
    </row>
    <row r="23" spans="2:16" ht="29.25" customHeight="1" x14ac:dyDescent="0.3">
      <c r="B23" s="8" t="s">
        <v>60</v>
      </c>
      <c r="C23" s="16">
        <f>'APPENDIX 5'!D22</f>
        <v>895654</v>
      </c>
      <c r="D23" s="16">
        <f>'APPENDIX 6'!D22</f>
        <v>0</v>
      </c>
      <c r="E23" s="16">
        <f>'APPENDIX 11'!D22</f>
        <v>0</v>
      </c>
      <c r="F23" s="16">
        <f>'APPENDIX 7'!D22</f>
        <v>273728</v>
      </c>
      <c r="G23" s="16">
        <f>'APPENDIX 8'!D22</f>
        <v>0</v>
      </c>
      <c r="H23" s="16">
        <f>'APPENDIX 10'!D22</f>
        <v>0</v>
      </c>
      <c r="I23" s="16">
        <f>'APPENDIX 9'!D22</f>
        <v>855235</v>
      </c>
      <c r="J23" s="26">
        <f t="shared" si="1"/>
        <v>2024617</v>
      </c>
      <c r="K23" s="17">
        <f t="shared" si="0"/>
        <v>2.3180934225252536</v>
      </c>
      <c r="M23" s="19"/>
    </row>
    <row r="24" spans="2:16" ht="29.25" customHeight="1" x14ac:dyDescent="0.3">
      <c r="B24" s="8" t="s">
        <v>61</v>
      </c>
      <c r="C24" s="16">
        <f>'APPENDIX 5'!D23</f>
        <v>723455</v>
      </c>
      <c r="D24" s="16">
        <f>'APPENDIX 6'!D23</f>
        <v>45333</v>
      </c>
      <c r="E24" s="16">
        <f>'APPENDIX 11'!D23</f>
        <v>216927</v>
      </c>
      <c r="F24" s="16">
        <f>'APPENDIX 7'!D23</f>
        <v>3926509</v>
      </c>
      <c r="G24" s="16">
        <f>'APPENDIX 8'!D23</f>
        <v>532590</v>
      </c>
      <c r="H24" s="16">
        <f>'APPENDIX 10'!D23</f>
        <v>0</v>
      </c>
      <c r="I24" s="16">
        <f>'APPENDIX 9'!D23</f>
        <v>98437</v>
      </c>
      <c r="J24" s="26">
        <f t="shared" si="1"/>
        <v>5543251</v>
      </c>
      <c r="K24" s="17">
        <f t="shared" si="0"/>
        <v>6.3467676516133835</v>
      </c>
      <c r="M24" s="19"/>
    </row>
    <row r="25" spans="2:16" ht="29.25" customHeight="1" x14ac:dyDescent="0.3">
      <c r="B25" s="8" t="s">
        <v>136</v>
      </c>
      <c r="C25" s="16">
        <f>'APPENDIX 5'!D24</f>
        <v>177227</v>
      </c>
      <c r="D25" s="16">
        <f>'APPENDIX 6'!D24</f>
        <v>0</v>
      </c>
      <c r="E25" s="16">
        <f>'APPENDIX 11'!D24</f>
        <v>0</v>
      </c>
      <c r="F25" s="16">
        <f>'APPENDIX 7'!D24</f>
        <v>58372</v>
      </c>
      <c r="G25" s="16">
        <f>'APPENDIX 8'!D24</f>
        <v>165274</v>
      </c>
      <c r="H25" s="16">
        <f>'APPENDIX 10'!D24</f>
        <v>0</v>
      </c>
      <c r="I25" s="16">
        <f>'APPENDIX 9'!D24</f>
        <v>0</v>
      </c>
      <c r="J25" s="26">
        <f t="shared" si="1"/>
        <v>400873</v>
      </c>
      <c r="K25" s="17">
        <f t="shared" si="0"/>
        <v>0.45898116264358441</v>
      </c>
      <c r="M25" s="19"/>
    </row>
    <row r="26" spans="2:16" ht="29.25" customHeight="1" x14ac:dyDescent="0.3">
      <c r="B26" s="8" t="s">
        <v>137</v>
      </c>
      <c r="C26" s="16">
        <f>'APPENDIX 5'!D25</f>
        <v>37106</v>
      </c>
      <c r="D26" s="16">
        <f>'APPENDIX 6'!D25</f>
        <v>0</v>
      </c>
      <c r="E26" s="16">
        <f>'APPENDIX 11'!D25</f>
        <v>17977</v>
      </c>
      <c r="F26" s="16">
        <f>'APPENDIX 7'!D25</f>
        <v>6142</v>
      </c>
      <c r="G26" s="16">
        <f>'APPENDIX 8'!D25</f>
        <v>343</v>
      </c>
      <c r="H26" s="16">
        <f>'APPENDIX 10'!D25</f>
        <v>0</v>
      </c>
      <c r="I26" s="16">
        <f>'APPENDIX 9'!D25</f>
        <v>0</v>
      </c>
      <c r="J26" s="26">
        <f t="shared" si="1"/>
        <v>61568</v>
      </c>
      <c r="K26" s="17">
        <f t="shared" si="0"/>
        <v>7.0492530606052789E-2</v>
      </c>
      <c r="M26" s="19"/>
    </row>
    <row r="27" spans="2:16" ht="29.25" customHeight="1" x14ac:dyDescent="0.3">
      <c r="B27" s="8" t="s">
        <v>155</v>
      </c>
      <c r="C27" s="16">
        <f>'APPENDIX 5'!D26</f>
        <v>1758860</v>
      </c>
      <c r="D27" s="16">
        <f>'APPENDIX 6'!D26</f>
        <v>678521</v>
      </c>
      <c r="E27" s="16">
        <f>'APPENDIX 11'!D26</f>
        <v>210414</v>
      </c>
      <c r="F27" s="16">
        <f>'APPENDIX 7'!D26</f>
        <v>431722</v>
      </c>
      <c r="G27" s="16">
        <f>'APPENDIX 8'!D26</f>
        <v>679658</v>
      </c>
      <c r="H27" s="16">
        <f>'APPENDIX 10'!D26</f>
        <v>0</v>
      </c>
      <c r="I27" s="16">
        <f>'APPENDIX 9'!D26</f>
        <v>762168</v>
      </c>
      <c r="J27" s="26">
        <f t="shared" si="1"/>
        <v>4521343</v>
      </c>
      <c r="K27" s="17">
        <f t="shared" si="0"/>
        <v>5.1767299540014706</v>
      </c>
      <c r="M27" s="19"/>
    </row>
    <row r="28" spans="2:16" ht="29.25" customHeight="1" x14ac:dyDescent="0.3">
      <c r="B28" s="8" t="s">
        <v>38</v>
      </c>
      <c r="C28" s="16">
        <f>'APPENDIX 5'!D27</f>
        <v>0</v>
      </c>
      <c r="D28" s="16">
        <f>'APPENDIX 6'!D27</f>
        <v>0</v>
      </c>
      <c r="E28" s="16">
        <f>'APPENDIX 11'!D27</f>
        <v>0</v>
      </c>
      <c r="F28" s="16">
        <f>'APPENDIX 7'!D27</f>
        <v>15518</v>
      </c>
      <c r="G28" s="16">
        <f>'APPENDIX 8'!D27</f>
        <v>44851</v>
      </c>
      <c r="H28" s="16">
        <f>'APPENDIX 10'!D27</f>
        <v>0</v>
      </c>
      <c r="I28" s="16">
        <f>'APPENDIX 9'!D27</f>
        <v>0</v>
      </c>
      <c r="J28" s="26">
        <f t="shared" si="1"/>
        <v>60369</v>
      </c>
      <c r="K28" s="17">
        <f t="shared" si="0"/>
        <v>6.9119730706808755E-2</v>
      </c>
      <c r="M28" s="19"/>
    </row>
    <row r="29" spans="2:16" ht="29.25" customHeight="1" x14ac:dyDescent="0.3">
      <c r="B29" s="8" t="s">
        <v>62</v>
      </c>
      <c r="C29" s="16">
        <f>'APPENDIX 5'!D28</f>
        <v>28703</v>
      </c>
      <c r="D29" s="16">
        <f>'APPENDIX 6'!D28</f>
        <v>4126</v>
      </c>
      <c r="E29" s="16">
        <f>'APPENDIX 11'!D28</f>
        <v>221335</v>
      </c>
      <c r="F29" s="16">
        <f>'APPENDIX 7'!D28</f>
        <v>189537</v>
      </c>
      <c r="G29" s="16">
        <f>'APPENDIX 8'!D28</f>
        <v>5171</v>
      </c>
      <c r="H29" s="16">
        <f>'APPENDIX 10'!D28</f>
        <v>0</v>
      </c>
      <c r="I29" s="16">
        <f>'APPENDIX 9'!D28</f>
        <v>9356</v>
      </c>
      <c r="J29" s="26">
        <f t="shared" si="1"/>
        <v>458228</v>
      </c>
      <c r="K29" s="17">
        <f t="shared" si="0"/>
        <v>0.52465000186055033</v>
      </c>
      <c r="M29" s="19"/>
    </row>
    <row r="30" spans="2:16" ht="29.25" customHeight="1" x14ac:dyDescent="0.3">
      <c r="B30" s="8" t="s">
        <v>63</v>
      </c>
      <c r="C30" s="16">
        <f>'APPENDIX 5'!D29</f>
        <v>23314</v>
      </c>
      <c r="D30" s="16">
        <f>'APPENDIX 6'!D29</f>
        <v>0</v>
      </c>
      <c r="E30" s="16">
        <f>'APPENDIX 11'!D29</f>
        <v>0</v>
      </c>
      <c r="F30" s="16">
        <f>'APPENDIX 7'!D29</f>
        <v>50788</v>
      </c>
      <c r="G30" s="16">
        <f>'APPENDIX 8'!D29</f>
        <v>0</v>
      </c>
      <c r="H30" s="16">
        <f>'APPENDIX 10'!D29</f>
        <v>0</v>
      </c>
      <c r="I30" s="16">
        <f>'APPENDIX 9'!D29</f>
        <v>0</v>
      </c>
      <c r="J30" s="26">
        <f t="shared" si="1"/>
        <v>74102</v>
      </c>
      <c r="K30" s="17">
        <f t="shared" si="0"/>
        <v>8.4843384598650678E-2</v>
      </c>
      <c r="M30" s="19"/>
    </row>
    <row r="31" spans="2:16" ht="29.25" customHeight="1" x14ac:dyDescent="0.3">
      <c r="B31" s="8" t="s">
        <v>64</v>
      </c>
      <c r="C31" s="16">
        <f>'APPENDIX 5'!D30</f>
        <v>668957</v>
      </c>
      <c r="D31" s="16">
        <f>'APPENDIX 6'!D30</f>
        <v>0</v>
      </c>
      <c r="E31" s="16">
        <f>'APPENDIX 11'!D30</f>
        <v>782945</v>
      </c>
      <c r="F31" s="16">
        <f>'APPENDIX 7'!D30</f>
        <v>440064</v>
      </c>
      <c r="G31" s="16">
        <f>'APPENDIX 8'!D30</f>
        <v>263569</v>
      </c>
      <c r="H31" s="16">
        <f>'APPENDIX 10'!D30</f>
        <v>0</v>
      </c>
      <c r="I31" s="16">
        <f>'APPENDIX 9'!D30</f>
        <v>83835</v>
      </c>
      <c r="J31" s="26">
        <f t="shared" si="1"/>
        <v>2239370</v>
      </c>
      <c r="K31" s="17">
        <f t="shared" si="0"/>
        <v>2.5639757384237991</v>
      </c>
      <c r="M31" s="19"/>
    </row>
    <row r="32" spans="2:16" s="10" customFormat="1" ht="29.25" customHeight="1" x14ac:dyDescent="0.25">
      <c r="B32" s="64" t="s">
        <v>45</v>
      </c>
      <c r="C32" s="65">
        <f t="shared" ref="C32:K32" si="2">SUM(C7:C31)</f>
        <v>24306701</v>
      </c>
      <c r="D32" s="65">
        <f t="shared" si="2"/>
        <v>6882085</v>
      </c>
      <c r="E32" s="65">
        <f t="shared" si="2"/>
        <v>33902864</v>
      </c>
      <c r="F32" s="65">
        <f t="shared" si="2"/>
        <v>10996968</v>
      </c>
      <c r="G32" s="65">
        <f t="shared" si="2"/>
        <v>7740792</v>
      </c>
      <c r="H32" s="65">
        <f t="shared" si="2"/>
        <v>0</v>
      </c>
      <c r="I32" s="65">
        <f t="shared" si="2"/>
        <v>3510340</v>
      </c>
      <c r="J32" s="65">
        <f t="shared" si="2"/>
        <v>87339750</v>
      </c>
      <c r="K32" s="65">
        <f t="shared" si="2"/>
        <v>99.999999999999986</v>
      </c>
      <c r="L32" s="6"/>
      <c r="M32" s="19"/>
      <c r="N32" s="6"/>
      <c r="O32" s="6"/>
      <c r="P32" s="6"/>
    </row>
    <row r="33" spans="2:16" s="10" customFormat="1" ht="29.25" customHeight="1" x14ac:dyDescent="0.25">
      <c r="B33" s="229" t="s">
        <v>46</v>
      </c>
      <c r="C33" s="230"/>
      <c r="D33" s="230"/>
      <c r="E33" s="230"/>
      <c r="F33" s="230"/>
      <c r="G33" s="230"/>
      <c r="H33" s="230"/>
      <c r="I33" s="230"/>
      <c r="J33" s="230"/>
      <c r="K33" s="231"/>
      <c r="L33" s="6"/>
      <c r="M33" s="19"/>
      <c r="N33" s="6"/>
      <c r="O33" s="6"/>
      <c r="P33" s="6"/>
    </row>
    <row r="34" spans="2:16" ht="29.25" customHeight="1" x14ac:dyDescent="0.3">
      <c r="B34" s="8" t="s">
        <v>47</v>
      </c>
      <c r="C34" s="16">
        <f>'APPENDIX 5'!D33</f>
        <v>1244</v>
      </c>
      <c r="D34" s="16">
        <f>'APPENDIX 6'!D33</f>
        <v>0</v>
      </c>
      <c r="E34" s="16">
        <f>'APPENDIX 11'!D33</f>
        <v>0</v>
      </c>
      <c r="F34" s="16">
        <f>'APPENDIX 7'!D33</f>
        <v>231069</v>
      </c>
      <c r="G34" s="16">
        <f>'APPENDIX 8'!D33</f>
        <v>0</v>
      </c>
      <c r="H34" s="16">
        <f>'APPENDIX 10'!D33</f>
        <v>0</v>
      </c>
      <c r="I34" s="16">
        <f>'APPENDIX 9'!D33</f>
        <v>0</v>
      </c>
      <c r="J34" s="26">
        <f>SUM(C34:I34)</f>
        <v>232313</v>
      </c>
      <c r="K34" s="17">
        <f>IFERROR(J34/$J$37,0)*100</f>
        <v>7.1392945001621078</v>
      </c>
      <c r="M34" s="19"/>
    </row>
    <row r="35" spans="2:16" ht="29.25" customHeight="1" x14ac:dyDescent="0.3">
      <c r="B35" s="8" t="s">
        <v>79</v>
      </c>
      <c r="C35" s="16">
        <f>'APPENDIX 5'!D34</f>
        <v>48553</v>
      </c>
      <c r="D35" s="16">
        <f>'APPENDIX 6'!D34</f>
        <v>0</v>
      </c>
      <c r="E35" s="16">
        <f>'APPENDIX 11'!D34</f>
        <v>0</v>
      </c>
      <c r="F35" s="16">
        <f>'APPENDIX 7'!D34</f>
        <v>1072716</v>
      </c>
      <c r="G35" s="16">
        <f>'APPENDIX 8'!D34</f>
        <v>0</v>
      </c>
      <c r="H35" s="16">
        <f>'APPENDIX 10'!D34</f>
        <v>0</v>
      </c>
      <c r="I35" s="16">
        <f>'APPENDIX 9'!D34</f>
        <v>0</v>
      </c>
      <c r="J35" s="26">
        <f t="shared" ref="J35:J36" si="3">SUM(C35:I35)</f>
        <v>1121269</v>
      </c>
      <c r="K35" s="17">
        <f t="shared" ref="K35:K36" si="4">IFERROR(J35/$J$37,0)*100</f>
        <v>34.458121607065756</v>
      </c>
      <c r="M35" s="19"/>
    </row>
    <row r="36" spans="2:16" ht="29.25" customHeight="1" x14ac:dyDescent="0.3">
      <c r="B36" s="8" t="s">
        <v>48</v>
      </c>
      <c r="C36" s="16">
        <f>'APPENDIX 5'!D35</f>
        <v>190042</v>
      </c>
      <c r="D36" s="16">
        <f>'APPENDIX 6'!D35</f>
        <v>0</v>
      </c>
      <c r="E36" s="16">
        <f>'APPENDIX 11'!D35</f>
        <v>0</v>
      </c>
      <c r="F36" s="16">
        <f>'APPENDIX 7'!D35</f>
        <v>1710381</v>
      </c>
      <c r="G36" s="16">
        <f>'APPENDIX 8'!D35</f>
        <v>0</v>
      </c>
      <c r="H36" s="16">
        <f>'APPENDIX 10'!D35</f>
        <v>0</v>
      </c>
      <c r="I36" s="16">
        <f>'APPENDIX 9'!D35</f>
        <v>0</v>
      </c>
      <c r="J36" s="26">
        <f t="shared" si="3"/>
        <v>1900423</v>
      </c>
      <c r="K36" s="17">
        <f t="shared" si="4"/>
        <v>58.402583892772142</v>
      </c>
      <c r="M36" s="19"/>
    </row>
    <row r="37" spans="2:16" s="10" customFormat="1" ht="29.25" customHeight="1" x14ac:dyDescent="0.25">
      <c r="B37" s="64" t="s">
        <v>45</v>
      </c>
      <c r="C37" s="66">
        <f>SUM(C34:C36)</f>
        <v>239839</v>
      </c>
      <c r="D37" s="67">
        <f t="shared" ref="D37:J37" si="5">SUM(D34:D36)</f>
        <v>0</v>
      </c>
      <c r="E37" s="67">
        <f t="shared" si="5"/>
        <v>0</v>
      </c>
      <c r="F37" s="67">
        <f t="shared" si="5"/>
        <v>3014166</v>
      </c>
      <c r="G37" s="67">
        <f t="shared" si="5"/>
        <v>0</v>
      </c>
      <c r="H37" s="67">
        <f t="shared" si="5"/>
        <v>0</v>
      </c>
      <c r="I37" s="67">
        <f t="shared" si="5"/>
        <v>0</v>
      </c>
      <c r="J37" s="67">
        <f t="shared" si="5"/>
        <v>3254005</v>
      </c>
      <c r="K37" s="68">
        <f>SUM(K34:K36)</f>
        <v>100</v>
      </c>
      <c r="L37" s="6"/>
      <c r="M37" s="19"/>
      <c r="N37" s="6"/>
      <c r="O37" s="6"/>
      <c r="P37" s="6"/>
    </row>
    <row r="38" spans="2:16" ht="18" customHeight="1" x14ac:dyDescent="0.25">
      <c r="B38" s="232" t="s">
        <v>50</v>
      </c>
      <c r="C38" s="232"/>
      <c r="D38" s="232"/>
      <c r="E38" s="232"/>
      <c r="F38" s="232"/>
      <c r="G38" s="232"/>
      <c r="H38" s="232"/>
      <c r="I38" s="232"/>
      <c r="J38" s="232"/>
      <c r="K38" s="232"/>
    </row>
    <row r="39" spans="2:16" s="27" customFormat="1" ht="18" customHeight="1" x14ac:dyDescent="0.3">
      <c r="L39" s="6"/>
      <c r="M39" s="6"/>
      <c r="N39" s="6"/>
      <c r="O39" s="6"/>
      <c r="P39" s="6"/>
    </row>
  </sheetData>
  <sheetProtection algorithmName="SHA-512" hashValue="Jpg//hg0gPMxrhF3cWBvrf3KdNCNdOAuQWIOYVDh1Gbi271w1kcD7fNsUSIyeEGK1mhmydLQgCQFn9AWdhrGZA==" saltValue="kxO0+mD4Y5YLtCIYKOD+ug==" spinCount="100000" sheet="1" objects="1" scenarios="1"/>
  <mergeCells count="4">
    <mergeCell ref="B4:K4"/>
    <mergeCell ref="B33:K33"/>
    <mergeCell ref="B38:K38"/>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M37"/>
  <sheetViews>
    <sheetView showGridLines="0" zoomScale="80" zoomScaleNormal="80" workbookViewId="0">
      <selection activeCell="L14" sqref="L14"/>
    </sheetView>
  </sheetViews>
  <sheetFormatPr defaultColWidth="9.140625" defaultRowHeight="15" x14ac:dyDescent="0.25"/>
  <cols>
    <col min="1" max="1" width="14.140625" style="6" customWidth="1"/>
    <col min="2" max="2" width="56.5703125" style="6" customWidth="1"/>
    <col min="3" max="10" width="25.140625" style="6" customWidth="1"/>
    <col min="11" max="11" width="11.5703125" style="6" bestFit="1" customWidth="1"/>
    <col min="12" max="16384" width="9.140625" style="6"/>
  </cols>
  <sheetData>
    <row r="2" spans="2:10" ht="6.75" customHeight="1" x14ac:dyDescent="0.25"/>
    <row r="3" spans="2:10" ht="21" customHeight="1" x14ac:dyDescent="0.25">
      <c r="B3" s="236" t="s">
        <v>268</v>
      </c>
      <c r="C3" s="236"/>
      <c r="D3" s="236"/>
      <c r="E3" s="236"/>
      <c r="F3" s="236"/>
      <c r="G3" s="236"/>
      <c r="H3" s="236"/>
      <c r="I3" s="236"/>
      <c r="J3" s="236"/>
    </row>
    <row r="4" spans="2:10" ht="39" customHeight="1" x14ac:dyDescent="0.25">
      <c r="B4" s="69" t="s">
        <v>0</v>
      </c>
      <c r="C4" s="70" t="s">
        <v>80</v>
      </c>
      <c r="D4" s="70" t="s">
        <v>81</v>
      </c>
      <c r="E4" s="70" t="s">
        <v>160</v>
      </c>
      <c r="F4" s="70" t="s">
        <v>82</v>
      </c>
      <c r="G4" s="70" t="s">
        <v>83</v>
      </c>
      <c r="H4" s="70" t="s">
        <v>140</v>
      </c>
      <c r="I4" s="70" t="s">
        <v>161</v>
      </c>
      <c r="J4" s="71" t="s">
        <v>84</v>
      </c>
    </row>
    <row r="5" spans="2:10" ht="27.75" customHeight="1" x14ac:dyDescent="0.25">
      <c r="B5" s="233" t="s">
        <v>16</v>
      </c>
      <c r="C5" s="234"/>
      <c r="D5" s="234"/>
      <c r="E5" s="234"/>
      <c r="F5" s="234"/>
      <c r="G5" s="234"/>
      <c r="H5" s="234"/>
      <c r="I5" s="234"/>
      <c r="J5" s="235"/>
    </row>
    <row r="6" spans="2:10" ht="27.75" customHeight="1" x14ac:dyDescent="0.3">
      <c r="B6" s="15" t="s">
        <v>154</v>
      </c>
      <c r="C6" s="28">
        <f>IFERROR(('APPENDIX 3'!C9/'APPENDIX 3'!C$32)*100,0)</f>
        <v>32.696460947127299</v>
      </c>
      <c r="D6" s="28">
        <f>IFERROR(('APPENDIX 3'!D9/'APPENDIX 3'!D$32)*100,0)</f>
        <v>22.951518326204923</v>
      </c>
      <c r="E6" s="28">
        <f>IFERROR(('APPENDIX 3'!E9/'APPENDIX 3'!E$32)*100,0)</f>
        <v>24.159339458754872</v>
      </c>
      <c r="F6" s="28">
        <f>IFERROR(('APPENDIX 3'!F9/'APPENDIX 3'!F$32)*100,0)</f>
        <v>9.6356377503326378</v>
      </c>
      <c r="G6" s="28">
        <f>IFERROR(('APPENDIX 3'!G9/'APPENDIX 3'!G$32)*100,0)</f>
        <v>15.783436630256956</v>
      </c>
      <c r="H6" s="28">
        <f>IFERROR(('APPENDIX 3'!H9/'APPENDIX 3'!H$32)*100,0)</f>
        <v>0</v>
      </c>
      <c r="I6" s="28">
        <f>IFERROR(('APPENDIX 3'!I9/'APPENDIX 3'!I$32)*100,0)</f>
        <v>16.937219756490823</v>
      </c>
      <c r="J6" s="116">
        <f>IFERROR(('APPENDIX 3'!J9/'APPENDIX 3'!J$32)*100,0)</f>
        <v>23.578756522660072</v>
      </c>
    </row>
    <row r="7" spans="2:10" ht="27.75" customHeight="1" x14ac:dyDescent="0.3">
      <c r="B7" s="15" t="s">
        <v>58</v>
      </c>
      <c r="C7" s="28">
        <f>IFERROR(('APPENDIX 3'!C17/'APPENDIX 3'!C$32)*100,0)</f>
        <v>14.095154253964781</v>
      </c>
      <c r="D7" s="28">
        <f>IFERROR(('APPENDIX 3'!D17/'APPENDIX 3'!D$32)*100,0)</f>
        <v>9.9908385322180706</v>
      </c>
      <c r="E7" s="28">
        <f>IFERROR(('APPENDIX 3'!E17/'APPENDIX 3'!E$32)*100,0)</f>
        <v>22.445900145781195</v>
      </c>
      <c r="F7" s="28">
        <f>IFERROR(('APPENDIX 3'!F17/'APPENDIX 3'!F$32)*100,0)</f>
        <v>7.0386582919946665</v>
      </c>
      <c r="G7" s="28">
        <f>IFERROR(('APPENDIX 3'!G17/'APPENDIX 3'!G$32)*100,0)</f>
        <v>1.4859719780611598</v>
      </c>
      <c r="H7" s="28">
        <f>IFERROR(('APPENDIX 3'!H17/'APPENDIX 3'!H$32)*100,0)</f>
        <v>0</v>
      </c>
      <c r="I7" s="28">
        <f>IFERROR(('APPENDIX 3'!I17/'APPENDIX 3'!I$32)*100,0)</f>
        <v>0</v>
      </c>
      <c r="J7" s="116">
        <f>IFERROR(('APPENDIX 3'!J17/'APPENDIX 3'!J$32)*100,0)</f>
        <v>14.440747769486403</v>
      </c>
    </row>
    <row r="8" spans="2:10" ht="27.75" customHeight="1" x14ac:dyDescent="0.3">
      <c r="B8" s="15" t="s">
        <v>57</v>
      </c>
      <c r="C8" s="28">
        <f>IFERROR(('APPENDIX 3'!C16/'APPENDIX 3'!C$32)*100,0)</f>
        <v>10.310831568627927</v>
      </c>
      <c r="D8" s="28">
        <f>IFERROR(('APPENDIX 3'!D16/'APPENDIX 3'!D$32)*100,0)</f>
        <v>11.38492186597521</v>
      </c>
      <c r="E8" s="28">
        <f>IFERROR(('APPENDIX 3'!E16/'APPENDIX 3'!E$32)*100,0)</f>
        <v>24.312243944936334</v>
      </c>
      <c r="F8" s="28">
        <f>IFERROR(('APPENDIX 3'!F16/'APPENDIX 3'!F$32)*100,0)</f>
        <v>2.9609525098190699</v>
      </c>
      <c r="G8" s="28">
        <f>IFERROR(('APPENDIX 3'!G16/'APPENDIX 3'!G$32)*100,0)</f>
        <v>2.8265583159966061</v>
      </c>
      <c r="H8" s="28">
        <f>IFERROR(('APPENDIX 3'!H16/'APPENDIX 3'!H$32)*100,0)</f>
        <v>0</v>
      </c>
      <c r="I8" s="28">
        <f>IFERROR(('APPENDIX 3'!I16/'APPENDIX 3'!I$32)*100,0)</f>
        <v>1.0592706119635136</v>
      </c>
      <c r="J8" s="116">
        <f>IFERROR(('APPENDIX 3'!J16/'APPENDIX 3'!J$32)*100,0)</f>
        <v>13.869843914139896</v>
      </c>
    </row>
    <row r="9" spans="2:10" ht="27.75" customHeight="1" x14ac:dyDescent="0.3">
      <c r="B9" s="15" t="s">
        <v>53</v>
      </c>
      <c r="C9" s="28">
        <f>IFERROR(('APPENDIX 3'!C11/'APPENDIX 3'!C$32)*100,0)</f>
        <v>4.1210693298115606</v>
      </c>
      <c r="D9" s="28">
        <f>IFERROR(('APPENDIX 3'!D11/'APPENDIX 3'!D$32)*100,0)</f>
        <v>11.892951046085598</v>
      </c>
      <c r="E9" s="28">
        <f>IFERROR(('APPENDIX 3'!E11/'APPENDIX 3'!E$32)*100,0)</f>
        <v>2.8939826440621652</v>
      </c>
      <c r="F9" s="28">
        <f>IFERROR(('APPENDIX 3'!F11/'APPENDIX 3'!F$32)*100,0)</f>
        <v>7.2006938639814182</v>
      </c>
      <c r="G9" s="28">
        <f>IFERROR(('APPENDIX 3'!G11/'APPENDIX 3'!G$32)*100,0)</f>
        <v>32.069044097813247</v>
      </c>
      <c r="H9" s="28">
        <f>IFERROR(('APPENDIX 3'!H11/'APPENDIX 3'!H$32)*100,0)</f>
        <v>0</v>
      </c>
      <c r="I9" s="28">
        <f>IFERROR(('APPENDIX 3'!I11/'APPENDIX 3'!I$32)*100,0)</f>
        <v>0</v>
      </c>
      <c r="J9" s="116">
        <f>IFERROR(('APPENDIX 3'!J11/'APPENDIX 3'!J$32)*100,0)</f>
        <v>6.9562576032104513</v>
      </c>
    </row>
    <row r="10" spans="2:10" ht="27.75" customHeight="1" x14ac:dyDescent="0.3">
      <c r="B10" s="15" t="s">
        <v>59</v>
      </c>
      <c r="C10" s="28">
        <f>IFERROR(('APPENDIX 3'!C18/'APPENDIX 3'!C$32)*100,0)</f>
        <v>5.9565672857044651</v>
      </c>
      <c r="D10" s="28">
        <f>IFERROR(('APPENDIX 3'!D18/'APPENDIX 3'!D$32)*100,0)</f>
        <v>6.8592730255438576</v>
      </c>
      <c r="E10" s="28">
        <f>IFERROR(('APPENDIX 3'!E18/'APPENDIX 3'!E$32)*100,0)</f>
        <v>10.690326929311929</v>
      </c>
      <c r="F10" s="28">
        <f>IFERROR(('APPENDIX 3'!F18/'APPENDIX 3'!F$32)*100,0)</f>
        <v>0.42285291727683483</v>
      </c>
      <c r="G10" s="28">
        <f>IFERROR(('APPENDIX 3'!G18/'APPENDIX 3'!G$32)*100,0)</f>
        <v>0</v>
      </c>
      <c r="H10" s="28">
        <f>IFERROR(('APPENDIX 3'!H18/'APPENDIX 3'!H$32)*100,0)</f>
        <v>0</v>
      </c>
      <c r="I10" s="28">
        <f>IFERROR(('APPENDIX 3'!I18/'APPENDIX 3'!I$32)*100,0)</f>
        <v>0</v>
      </c>
      <c r="J10" s="116">
        <f>IFERROR(('APPENDIX 3'!J18/'APPENDIX 3'!J$32)*100,0)</f>
        <v>6.4011335045039628</v>
      </c>
    </row>
    <row r="11" spans="2:10" ht="27.75" customHeight="1" x14ac:dyDescent="0.3">
      <c r="B11" s="15" t="s">
        <v>61</v>
      </c>
      <c r="C11" s="28">
        <f>IFERROR(('APPENDIX 3'!C24/'APPENDIX 3'!C$32)*100,0)</f>
        <v>2.976360304921676</v>
      </c>
      <c r="D11" s="28">
        <f>IFERROR(('APPENDIX 3'!D24/'APPENDIX 3'!D$32)*100,0)</f>
        <v>0.65871026004473932</v>
      </c>
      <c r="E11" s="28">
        <f>IFERROR(('APPENDIX 3'!E24/'APPENDIX 3'!E$32)*100,0)</f>
        <v>0.63984859804174654</v>
      </c>
      <c r="F11" s="28">
        <f>IFERROR(('APPENDIX 3'!F24/'APPENDIX 3'!F$32)*100,0)</f>
        <v>35.70537806420824</v>
      </c>
      <c r="G11" s="28">
        <f>IFERROR(('APPENDIX 3'!G24/'APPENDIX 3'!G$32)*100,0)</f>
        <v>6.8803037208595708</v>
      </c>
      <c r="H11" s="28">
        <f>IFERROR(('APPENDIX 3'!H24/'APPENDIX 3'!H$32)*100,0)</f>
        <v>0</v>
      </c>
      <c r="I11" s="28">
        <f>IFERROR(('APPENDIX 3'!I24/'APPENDIX 3'!I$32)*100,0)</f>
        <v>2.8042013024379404</v>
      </c>
      <c r="J11" s="116">
        <f>IFERROR(('APPENDIX 3'!J24/'APPENDIX 3'!J$32)*100,0)</f>
        <v>6.3467676516133835</v>
      </c>
    </row>
    <row r="12" spans="2:10" ht="27.75" customHeight="1" x14ac:dyDescent="0.3">
      <c r="B12" s="15" t="s">
        <v>155</v>
      </c>
      <c r="C12" s="28">
        <f>IFERROR(('APPENDIX 3'!C27/'APPENDIX 3'!C$32)*100,0)</f>
        <v>7.2361115562329905</v>
      </c>
      <c r="D12" s="28">
        <f>IFERROR(('APPENDIX 3'!D27/'APPENDIX 3'!D$32)*100,0)</f>
        <v>9.8592359728192847</v>
      </c>
      <c r="E12" s="28">
        <f>IFERROR(('APPENDIX 3'!E27/'APPENDIX 3'!E$32)*100,0)</f>
        <v>0.62063783165929576</v>
      </c>
      <c r="F12" s="28">
        <f>IFERROR(('APPENDIX 3'!F27/'APPENDIX 3'!F$32)*100,0)</f>
        <v>3.9258275553770825</v>
      </c>
      <c r="G12" s="28">
        <f>IFERROR(('APPENDIX 3'!G27/'APPENDIX 3'!G$32)*100,0)</f>
        <v>8.7802126707448025</v>
      </c>
      <c r="H12" s="28">
        <f>IFERROR(('APPENDIX 3'!H27/'APPENDIX 3'!H$32)*100,0)</f>
        <v>0</v>
      </c>
      <c r="I12" s="28">
        <f>IFERROR(('APPENDIX 3'!I27/'APPENDIX 3'!I$32)*100,0)</f>
        <v>21.712084869271923</v>
      </c>
      <c r="J12" s="116">
        <f>IFERROR(('APPENDIX 3'!J27/'APPENDIX 3'!J$32)*100,0)</f>
        <v>5.1767299540014706</v>
      </c>
    </row>
    <row r="13" spans="2:10" ht="27.75" customHeight="1" x14ac:dyDescent="0.3">
      <c r="B13" s="15" t="s">
        <v>138</v>
      </c>
      <c r="C13" s="28">
        <f>IFERROR(('APPENDIX 3'!C20/'APPENDIX 3'!C$32)*100,0)</f>
        <v>5.2409909514252879</v>
      </c>
      <c r="D13" s="28">
        <f>IFERROR(('APPENDIX 3'!D20/'APPENDIX 3'!D$32)*100,0)</f>
        <v>1.396684289717433</v>
      </c>
      <c r="E13" s="28">
        <f>IFERROR(('APPENDIX 3'!E20/'APPENDIX 3'!E$32)*100,0)</f>
        <v>3.4752196746563948</v>
      </c>
      <c r="F13" s="28">
        <f>IFERROR(('APPENDIX 3'!F20/'APPENDIX 3'!F$32)*100,0)</f>
        <v>3.5320644744987888</v>
      </c>
      <c r="G13" s="28">
        <f>IFERROR(('APPENDIX 3'!G20/'APPENDIX 3'!G$32)*100,0)</f>
        <v>6.8800582679395079</v>
      </c>
      <c r="H13" s="28">
        <f>IFERROR(('APPENDIX 3'!H20/'APPENDIX 3'!H$32)*100,0)</f>
        <v>0</v>
      </c>
      <c r="I13" s="28">
        <f>IFERROR(('APPENDIX 3'!I20/'APPENDIX 3'!I$32)*100,0)</f>
        <v>29.697920999105499</v>
      </c>
      <c r="J13" s="116">
        <f>IFERROR(('APPENDIX 3'!J20/'APPENDIX 3'!J$32)*100,0)</f>
        <v>5.1657132061861866</v>
      </c>
    </row>
    <row r="14" spans="2:10" ht="27.75" customHeight="1" x14ac:dyDescent="0.3">
      <c r="B14" s="15" t="s">
        <v>35</v>
      </c>
      <c r="C14" s="28">
        <f>IFERROR(('APPENDIX 3'!C21/'APPENDIX 3'!C$32)*100,0)</f>
        <v>5.0783197604644084</v>
      </c>
      <c r="D14" s="28">
        <f>IFERROR(('APPENDIX 3'!D21/'APPENDIX 3'!D$32)*100,0)</f>
        <v>21.61453977973245</v>
      </c>
      <c r="E14" s="28">
        <f>IFERROR(('APPENDIX 3'!E21/'APPENDIX 3'!E$32)*100,0)</f>
        <v>1.0813865164901701</v>
      </c>
      <c r="F14" s="28">
        <f>IFERROR(('APPENDIX 3'!F21/'APPENDIX 3'!F$32)*100,0)</f>
        <v>0.92683728824163181</v>
      </c>
      <c r="G14" s="28">
        <f>IFERROR(('APPENDIX 3'!G21/'APPENDIX 3'!G$32)*100,0)</f>
        <v>2.0997980568396617</v>
      </c>
      <c r="H14" s="28">
        <f>IFERROR(('APPENDIX 3'!H21/'APPENDIX 3'!H$32)*100,0)</f>
        <v>0</v>
      </c>
      <c r="I14" s="28">
        <f>IFERROR(('APPENDIX 3'!I21/'APPENDIX 3'!I$32)*100,0)</f>
        <v>0.35876866628303811</v>
      </c>
      <c r="J14" s="116">
        <f>IFERROR(('APPENDIX 3'!J21/'APPENDIX 3'!J$32)*100,0)</f>
        <v>3.853437867637588</v>
      </c>
    </row>
    <row r="15" spans="2:10" ht="27.75" customHeight="1" x14ac:dyDescent="0.3">
      <c r="B15" s="15" t="s">
        <v>64</v>
      </c>
      <c r="C15" s="28">
        <f>IFERROR(('APPENDIX 3'!C31/'APPENDIX 3'!C$32)*100,0)</f>
        <v>2.7521505283666423</v>
      </c>
      <c r="D15" s="28">
        <f>IFERROR(('APPENDIX 3'!D31/'APPENDIX 3'!D$32)*100,0)</f>
        <v>0</v>
      </c>
      <c r="E15" s="28">
        <f>IFERROR(('APPENDIX 3'!E31/'APPENDIX 3'!E$32)*100,0)</f>
        <v>2.3093771664836336</v>
      </c>
      <c r="F15" s="28">
        <f>IFERROR(('APPENDIX 3'!F31/'APPENDIX 3'!F$32)*100,0)</f>
        <v>4.0016848280362369</v>
      </c>
      <c r="G15" s="28">
        <f>IFERROR(('APPENDIX 3'!G31/'APPENDIX 3'!G$32)*100,0)</f>
        <v>3.4049358256881206</v>
      </c>
      <c r="H15" s="28">
        <f>IFERROR(('APPENDIX 3'!H31/'APPENDIX 3'!H$32)*100,0)</f>
        <v>0</v>
      </c>
      <c r="I15" s="28">
        <f>IFERROR(('APPENDIX 3'!I31/'APPENDIX 3'!I$32)*100,0)</f>
        <v>2.3882301999236542</v>
      </c>
      <c r="J15" s="116">
        <f>IFERROR(('APPENDIX 3'!J31/'APPENDIX 3'!J$32)*100,0)</f>
        <v>2.5639757384237991</v>
      </c>
    </row>
    <row r="16" spans="2:10" ht="27.75" customHeight="1" x14ac:dyDescent="0.3">
      <c r="B16" s="15" t="s">
        <v>60</v>
      </c>
      <c r="C16" s="28">
        <f>IFERROR(('APPENDIX 3'!C23/'APPENDIX 3'!C$32)*100,0)</f>
        <v>3.6848028039675151</v>
      </c>
      <c r="D16" s="28">
        <f>IFERROR(('APPENDIX 3'!D23/'APPENDIX 3'!D$32)*100,0)</f>
        <v>0</v>
      </c>
      <c r="E16" s="28">
        <f>IFERROR(('APPENDIX 3'!E23/'APPENDIX 3'!E$32)*100,0)</f>
        <v>0</v>
      </c>
      <c r="F16" s="28">
        <f>IFERROR(('APPENDIX 3'!F23/'APPENDIX 3'!F$32)*100,0)</f>
        <v>2.4891224562988636</v>
      </c>
      <c r="G16" s="28">
        <f>IFERROR(('APPENDIX 3'!G23/'APPENDIX 3'!G$32)*100,0)</f>
        <v>0</v>
      </c>
      <c r="H16" s="28">
        <f>IFERROR(('APPENDIX 3'!H23/'APPENDIX 3'!H$32)*100,0)</f>
        <v>0</v>
      </c>
      <c r="I16" s="28">
        <f>IFERROR(('APPENDIX 3'!I23/'APPENDIX 3'!I$32)*100,0)</f>
        <v>24.363309536967929</v>
      </c>
      <c r="J16" s="116">
        <f>IFERROR(('APPENDIX 3'!J23/'APPENDIX 3'!J$32)*100,0)</f>
        <v>2.3180934225252536</v>
      </c>
    </row>
    <row r="17" spans="2:11" ht="27.75" customHeight="1" x14ac:dyDescent="0.3">
      <c r="B17" s="15" t="s">
        <v>144</v>
      </c>
      <c r="C17" s="28">
        <f>IFERROR(('APPENDIX 3'!C8/'APPENDIX 3'!C$32)*100,0)</f>
        <v>1.5409372090437119</v>
      </c>
      <c r="D17" s="28">
        <f>IFERROR(('APPENDIX 3'!D8/'APPENDIX 3'!D$32)*100,0)</f>
        <v>0</v>
      </c>
      <c r="E17" s="28">
        <f>IFERROR(('APPENDIX 3'!E8/'APPENDIX 3'!E$32)*100,0)</f>
        <v>0</v>
      </c>
      <c r="F17" s="28">
        <f>IFERROR(('APPENDIX 3'!F8/'APPENDIX 3'!F$32)*100,0)</f>
        <v>5.4315334917770057</v>
      </c>
      <c r="G17" s="28">
        <f>IFERROR(('APPENDIX 3'!G8/'APPENDIX 3'!G$32)*100,0)</f>
        <v>10.398005785454512</v>
      </c>
      <c r="H17" s="28">
        <f>IFERROR(('APPENDIX 3'!H8/'APPENDIX 3'!H$32)*100,0)</f>
        <v>0</v>
      </c>
      <c r="I17" s="28">
        <f>IFERROR(('APPENDIX 3'!I8/'APPENDIX 3'!I$32)*100,0)</f>
        <v>0</v>
      </c>
      <c r="J17" s="116">
        <f>IFERROR(('APPENDIX 3'!J8/'APPENDIX 3'!J$32)*100,0)</f>
        <v>2.0342890837219021</v>
      </c>
    </row>
    <row r="18" spans="2:11" ht="27.75" customHeight="1" x14ac:dyDescent="0.3">
      <c r="B18" s="15" t="s">
        <v>55</v>
      </c>
      <c r="C18" s="28">
        <f>IFERROR(('APPENDIX 3'!C14/'APPENDIX 3'!C$32)*100,0)</f>
        <v>0</v>
      </c>
      <c r="D18" s="28">
        <f>IFERROR(('APPENDIX 3'!D14/'APPENDIX 3'!D$32)*100,0)</f>
        <v>0</v>
      </c>
      <c r="E18" s="28">
        <f>IFERROR(('APPENDIX 3'!E14/'APPENDIX 3'!E$32)*100,0)</f>
        <v>4.8222150199463973</v>
      </c>
      <c r="F18" s="28">
        <f>IFERROR(('APPENDIX 3'!F14/'APPENDIX 3'!F$32)*100,0)</f>
        <v>0.28402374181683537</v>
      </c>
      <c r="G18" s="28">
        <f>IFERROR(('APPENDIX 3'!G14/'APPENDIX 3'!G$32)*100,0)</f>
        <v>7.4669361998100453E-2</v>
      </c>
      <c r="H18" s="28">
        <f>IFERROR(('APPENDIX 3'!H14/'APPENDIX 3'!H$32)*100,0)</f>
        <v>0</v>
      </c>
      <c r="I18" s="28">
        <f>IFERROR(('APPENDIX 3'!I14/'APPENDIX 3'!I$32)*100,0)</f>
        <v>0</v>
      </c>
      <c r="J18" s="116">
        <f>IFERROR(('APPENDIX 3'!J14/'APPENDIX 3'!J$32)*100,0)</f>
        <v>1.9142292026253795</v>
      </c>
    </row>
    <row r="19" spans="2:11" ht="27.75" customHeight="1" x14ac:dyDescent="0.3">
      <c r="B19" s="15" t="s">
        <v>51</v>
      </c>
      <c r="C19" s="28">
        <f>IFERROR(('APPENDIX 3'!C7/'APPENDIX 3'!C$32)*100,0)</f>
        <v>0.51566026998069381</v>
      </c>
      <c r="D19" s="28">
        <f>IFERROR(('APPENDIX 3'!D7/'APPENDIX 3'!D$32)*100,0)</f>
        <v>0.17115452657152594</v>
      </c>
      <c r="E19" s="28">
        <f>IFERROR(('APPENDIX 3'!E7/'APPENDIX 3'!E$32)*100,0)</f>
        <v>1.5665490679489498</v>
      </c>
      <c r="F19" s="28">
        <f>IFERROR(('APPENDIX 3'!F7/'APPENDIX 3'!F$32)*100,0)</f>
        <v>5.5392177189203426</v>
      </c>
      <c r="G19" s="28">
        <f>IFERROR(('APPENDIX 3'!G7/'APPENDIX 3'!G$32)*100,0)</f>
        <v>2.7979824286713812</v>
      </c>
      <c r="H19" s="28">
        <f>IFERROR(('APPENDIX 3'!H7/'APPENDIX 3'!H$32)*100,0)</f>
        <v>0</v>
      </c>
      <c r="I19" s="28">
        <f>IFERROR(('APPENDIX 3'!I7/'APPENDIX 3'!I$32)*100,0)</f>
        <v>6.5805591481167061E-3</v>
      </c>
      <c r="J19" s="116">
        <f>IFERROR(('APPENDIX 3'!J7/'APPENDIX 3'!J$32)*100,0)</f>
        <v>1.7107754487504259</v>
      </c>
    </row>
    <row r="20" spans="2:11" ht="27.75" customHeight="1" x14ac:dyDescent="0.3">
      <c r="B20" s="15" t="s">
        <v>133</v>
      </c>
      <c r="C20" s="28">
        <f>IFERROR(('APPENDIX 3'!C19/'APPENDIX 3'!C$32)*100,0)</f>
        <v>0.17259849454683299</v>
      </c>
      <c r="D20" s="28">
        <f>IFERROR(('APPENDIX 3'!D19/'APPENDIX 3'!D$32)*100,0)</f>
        <v>3.1602196136781222</v>
      </c>
      <c r="E20" s="28">
        <f>IFERROR(('APPENDIX 3'!E19/'APPENDIX 3'!E$32)*100,0)</f>
        <v>0.20994981426937856</v>
      </c>
      <c r="F20" s="28">
        <f>IFERROR(('APPENDIX 3'!F19/'APPENDIX 3'!F$32)*100,0)</f>
        <v>0.18816095491048079</v>
      </c>
      <c r="G20" s="28">
        <f>IFERROR(('APPENDIX 3'!G19/'APPENDIX 3'!G$32)*100,0)</f>
        <v>3.1849970907369682</v>
      </c>
      <c r="H20" s="28">
        <f>IFERROR(('APPENDIX 3'!H19/'APPENDIX 3'!H$32)*100,0)</f>
        <v>0</v>
      </c>
      <c r="I20" s="28">
        <f>IFERROR(('APPENDIX 3'!I19/'APPENDIX 3'!I$32)*100,0)</f>
        <v>0</v>
      </c>
      <c r="J20" s="116">
        <f>IFERROR(('APPENDIX 3'!J19/'APPENDIX 3'!J$32)*100,0)</f>
        <v>0.68451879012706129</v>
      </c>
    </row>
    <row r="21" spans="2:11" ht="27.75" customHeight="1" x14ac:dyDescent="0.3">
      <c r="B21" s="15" t="s">
        <v>56</v>
      </c>
      <c r="C21" s="28">
        <f>IFERROR(('APPENDIX 3'!C15/'APPENDIX 3'!C$32)*100,0)</f>
        <v>0.36978691596198104</v>
      </c>
      <c r="D21" s="28">
        <f>IFERROR(('APPENDIX 3'!D15/'APPENDIX 3'!D$32)*100,0)</f>
        <v>0</v>
      </c>
      <c r="E21" s="28">
        <f>IFERROR(('APPENDIX 3'!E15/'APPENDIX 3'!E$32)*100,0)</f>
        <v>6.7147719437508288E-2</v>
      </c>
      <c r="F21" s="28">
        <f>IFERROR(('APPENDIX 3'!F15/'APPENDIX 3'!F$32)*100,0)</f>
        <v>4.3710502749485132</v>
      </c>
      <c r="G21" s="28">
        <f>IFERROR(('APPENDIX 3'!G15/'APPENDIX 3'!G$32)*100,0)</f>
        <v>0</v>
      </c>
      <c r="H21" s="28">
        <f>IFERROR(('APPENDIX 3'!H15/'APPENDIX 3'!H$32)*100,0)</f>
        <v>0</v>
      </c>
      <c r="I21" s="28">
        <f>IFERROR(('APPENDIX 3'!I15/'APPENDIX 3'!I$32)*100,0)</f>
        <v>0</v>
      </c>
      <c r="J21" s="116">
        <f>IFERROR(('APPENDIX 3'!J15/'APPENDIX 3'!J$32)*100,0)</f>
        <v>0.67933672812207502</v>
      </c>
    </row>
    <row r="22" spans="2:11" ht="27.75" customHeight="1" x14ac:dyDescent="0.3">
      <c r="B22" s="15" t="s">
        <v>62</v>
      </c>
      <c r="C22" s="28">
        <f>IFERROR(('APPENDIX 3'!C29/'APPENDIX 3'!C$32)*100,0)</f>
        <v>0.1180867777984351</v>
      </c>
      <c r="D22" s="28">
        <f>IFERROR(('APPENDIX 3'!D29/'APPENDIX 3'!D$32)*100,0)</f>
        <v>5.9952761408788177E-2</v>
      </c>
      <c r="E22" s="28">
        <f>IFERROR(('APPENDIX 3'!E29/'APPENDIX 3'!E$32)*100,0)</f>
        <v>0.65285044944875459</v>
      </c>
      <c r="F22" s="28">
        <f>IFERROR(('APPENDIX 3'!F29/'APPENDIX 3'!F$32)*100,0)</f>
        <v>1.7235387063052288</v>
      </c>
      <c r="G22" s="28">
        <f>IFERROR(('APPENDIX 3'!G29/'APPENDIX 3'!G$32)*100,0)</f>
        <v>6.6801949981345574E-2</v>
      </c>
      <c r="H22" s="28">
        <f>IFERROR(('APPENDIX 3'!H29/'APPENDIX 3'!H$32)*100,0)</f>
        <v>0</v>
      </c>
      <c r="I22" s="28">
        <f>IFERROR(('APPENDIX 3'!I29/'APPENDIX 3'!I$32)*100,0)</f>
        <v>0.26652688913324635</v>
      </c>
      <c r="J22" s="116">
        <f>IFERROR(('APPENDIX 3'!J29/'APPENDIX 3'!J$32)*100,0)</f>
        <v>0.52465000186055033</v>
      </c>
    </row>
    <row r="23" spans="2:11" ht="27.75" customHeight="1" x14ac:dyDescent="0.3">
      <c r="B23" s="15" t="s">
        <v>136</v>
      </c>
      <c r="C23" s="28">
        <f>IFERROR(('APPENDIX 3'!C25/'APPENDIX 3'!C$32)*100,0)</f>
        <v>0.72912815276741993</v>
      </c>
      <c r="D23" s="28">
        <f>IFERROR(('APPENDIX 3'!D25/'APPENDIX 3'!D$32)*100,0)</f>
        <v>0</v>
      </c>
      <c r="E23" s="28">
        <f>IFERROR(('APPENDIX 3'!E25/'APPENDIX 3'!E$32)*100,0)</f>
        <v>0</v>
      </c>
      <c r="F23" s="28">
        <f>IFERROR(('APPENDIX 3'!F25/'APPENDIX 3'!F$32)*100,0)</f>
        <v>0.53080085347161143</v>
      </c>
      <c r="G23" s="28">
        <f>IFERROR(('APPENDIX 3'!G25/'APPENDIX 3'!G$32)*100,0)</f>
        <v>2.1351045216045077</v>
      </c>
      <c r="H23" s="28">
        <f>IFERROR(('APPENDIX 3'!H25/'APPENDIX 3'!H$32)*100,0)</f>
        <v>0</v>
      </c>
      <c r="I23" s="28">
        <f>IFERROR(('APPENDIX 3'!I25/'APPENDIX 3'!I$32)*100,0)</f>
        <v>0</v>
      </c>
      <c r="J23" s="116">
        <f>IFERROR(('APPENDIX 3'!J25/'APPENDIX 3'!J$32)*100,0)</f>
        <v>0.45898116264358441</v>
      </c>
    </row>
    <row r="24" spans="2:11" ht="27.75" customHeight="1" x14ac:dyDescent="0.3">
      <c r="B24" s="8" t="s">
        <v>52</v>
      </c>
      <c r="C24" s="28">
        <f>IFERROR(('APPENDIX 3'!C10/'APPENDIX 3'!C$32)*100,0)</f>
        <v>0.70407333352230728</v>
      </c>
      <c r="D24" s="28">
        <f>IFERROR(('APPENDIX 3'!D10/'APPENDIX 3'!D$32)*100,0)</f>
        <v>0</v>
      </c>
      <c r="E24" s="28">
        <f>IFERROR(('APPENDIX 3'!E10/'APPENDIX 3'!E$32)*100,0)</f>
        <v>0</v>
      </c>
      <c r="F24" s="28">
        <f>IFERROR(('APPENDIX 3'!F10/'APPENDIX 3'!F$32)*100,0)</f>
        <v>1.4801807189036105</v>
      </c>
      <c r="G24" s="28">
        <f>IFERROR(('APPENDIX 3'!G10/'APPENDIX 3'!G$32)*100,0)</f>
        <v>0</v>
      </c>
      <c r="H24" s="28">
        <f>IFERROR(('APPENDIX 3'!H10/'APPENDIX 3'!H$32)*100,0)</f>
        <v>0</v>
      </c>
      <c r="I24" s="28">
        <f>IFERROR(('APPENDIX 3'!I10/'APPENDIX 3'!I$32)*100,0)</f>
        <v>0</v>
      </c>
      <c r="J24" s="116">
        <f>IFERROR(('APPENDIX 3'!J10/'APPENDIX 3'!J$32)*100,0)</f>
        <v>0.38231389487604439</v>
      </c>
    </row>
    <row r="25" spans="2:11" ht="27.75" customHeight="1" x14ac:dyDescent="0.3">
      <c r="B25" s="15" t="s">
        <v>22</v>
      </c>
      <c r="C25" s="28">
        <f>IFERROR(('APPENDIX 3'!C12/'APPENDIX 3'!C$32)*100,0)</f>
        <v>1.1068429236859416</v>
      </c>
      <c r="D25" s="28">
        <f>IFERROR(('APPENDIX 3'!D12/'APPENDIX 3'!D$32)*100,0)</f>
        <v>0</v>
      </c>
      <c r="E25" s="28">
        <f>IFERROR(('APPENDIX 3'!E12/'APPENDIX 3'!E$32)*100,0)</f>
        <v>0</v>
      </c>
      <c r="F25" s="28">
        <f>IFERROR(('APPENDIX 3'!F12/'APPENDIX 3'!F$32)*100,0)</f>
        <v>1.4594931984888924E-2</v>
      </c>
      <c r="G25" s="28">
        <f>IFERROR(('APPENDIX 3'!G12/'APPENDIX 3'!G$32)*100,0)</f>
        <v>0</v>
      </c>
      <c r="H25" s="28">
        <f>IFERROR(('APPENDIX 3'!H12/'APPENDIX 3'!H$32)*100,0)</f>
        <v>0</v>
      </c>
      <c r="I25" s="28">
        <f>IFERROR(('APPENDIX 3'!I12/'APPENDIX 3'!I$32)*100,0)</f>
        <v>0</v>
      </c>
      <c r="J25" s="116">
        <f>IFERROR(('APPENDIX 3'!J12/'APPENDIX 3'!J$32)*100,0)</f>
        <v>0.30987265248641083</v>
      </c>
    </row>
    <row r="26" spans="2:11" ht="27.75" customHeight="1" x14ac:dyDescent="0.3">
      <c r="B26" s="147" t="s">
        <v>199</v>
      </c>
      <c r="C26" s="28">
        <f>IFERROR(('APPENDIX 3'!C22/'APPENDIX 3'!C$32)*100,0)</f>
        <v>0.34549320370543091</v>
      </c>
      <c r="D26" s="28">
        <f>IFERROR(('APPENDIX 3'!D22/'APPENDIX 3'!D$32)*100,0)</f>
        <v>0</v>
      </c>
      <c r="E26" s="28">
        <f>IFERROR(('APPENDIX 3'!E22/'APPENDIX 3'!E$32)*100,0)</f>
        <v>0</v>
      </c>
      <c r="F26" s="28">
        <f>IFERROR(('APPENDIX 3'!F22/'APPENDIX 3'!F$32)*100,0)</f>
        <v>1.0246005990014704</v>
      </c>
      <c r="G26" s="28">
        <f>IFERROR(('APPENDIX 3'!G22/'APPENDIX 3'!G$32)*100,0)</f>
        <v>0.43588563030759642</v>
      </c>
      <c r="H26" s="28">
        <f>IFERROR(('APPENDIX 3'!H22/'APPENDIX 3'!H$32)*100,0)</f>
        <v>0</v>
      </c>
      <c r="I26" s="28">
        <f>IFERROR(('APPENDIX 3'!I22/'APPENDIX 3'!I$32)*100,0)</f>
        <v>0.4058866092743153</v>
      </c>
      <c r="J26" s="116">
        <f>IFERROR(('APPENDIX 3'!J22/'APPENDIX 3'!J$32)*100,0)</f>
        <v>0.28010384733182769</v>
      </c>
    </row>
    <row r="27" spans="2:11" ht="27.75" customHeight="1" x14ac:dyDescent="0.3">
      <c r="B27" s="15" t="s">
        <v>54</v>
      </c>
      <c r="C27" s="28">
        <f>IFERROR(('APPENDIX 3'!C13/'APPENDIX 3'!C$32)*100,0)</f>
        <v>0</v>
      </c>
      <c r="D27" s="28">
        <f>IFERROR(('APPENDIX 3'!D13/'APPENDIX 3'!D$32)*100,0)</f>
        <v>0</v>
      </c>
      <c r="E27" s="28">
        <f>IFERROR(('APPENDIX 3'!E13/'APPENDIX 3'!E$32)*100,0)</f>
        <v>0</v>
      </c>
      <c r="F27" s="28">
        <f>IFERROR(('APPENDIX 3'!F13/'APPENDIX 3'!F$32)*100,0)</f>
        <v>0.91378823690311739</v>
      </c>
      <c r="G27" s="28">
        <f>IFERROR(('APPENDIX 3'!G13/'APPENDIX 3'!G$32)*100,0)</f>
        <v>0.11239160023935535</v>
      </c>
      <c r="H27" s="28">
        <f>IFERROR(('APPENDIX 3'!H13/'APPENDIX 3'!H$32)*100,0)</f>
        <v>0</v>
      </c>
      <c r="I27" s="28">
        <f>IFERROR(('APPENDIX 3'!I13/'APPENDIX 3'!I$32)*100,0)</f>
        <v>0</v>
      </c>
      <c r="J27" s="116">
        <f>IFERROR(('APPENDIX 3'!J13/'APPENDIX 3'!J$32)*100,0)</f>
        <v>0.12501638715476057</v>
      </c>
    </row>
    <row r="28" spans="2:11" ht="27.75" customHeight="1" x14ac:dyDescent="0.3">
      <c r="B28" s="15" t="s">
        <v>63</v>
      </c>
      <c r="C28" s="28">
        <f>IFERROR(('APPENDIX 3'!C30/'APPENDIX 3'!C$32)*100,0)</f>
        <v>9.5915936926199902E-2</v>
      </c>
      <c r="D28" s="28">
        <f>IFERROR(('APPENDIX 3'!D30/'APPENDIX 3'!D$32)*100,0)</f>
        <v>0</v>
      </c>
      <c r="E28" s="28">
        <f>IFERROR(('APPENDIX 3'!E30/'APPENDIX 3'!E$32)*100,0)</f>
        <v>0</v>
      </c>
      <c r="F28" s="28">
        <f>IFERROR(('APPENDIX 3'!F30/'APPENDIX 3'!F$32)*100,0)</f>
        <v>0.46183638981217368</v>
      </c>
      <c r="G28" s="28">
        <f>IFERROR(('APPENDIX 3'!G30/'APPENDIX 3'!G$32)*100,0)</f>
        <v>0</v>
      </c>
      <c r="H28" s="28">
        <f>IFERROR(('APPENDIX 3'!H30/'APPENDIX 3'!H$32)*100,0)</f>
        <v>0</v>
      </c>
      <c r="I28" s="28">
        <f>IFERROR(('APPENDIX 3'!I30/'APPENDIX 3'!I$32)*100,0)</f>
        <v>0</v>
      </c>
      <c r="J28" s="116">
        <f>IFERROR(('APPENDIX 3'!J30/'APPENDIX 3'!J$32)*100,0)</f>
        <v>8.4843384598650678E-2</v>
      </c>
    </row>
    <row r="29" spans="2:11" ht="27.75" customHeight="1" x14ac:dyDescent="0.3">
      <c r="B29" s="15" t="s">
        <v>137</v>
      </c>
      <c r="C29" s="28">
        <f>IFERROR(('APPENDIX 3'!C26/'APPENDIX 3'!C$32)*100,0)</f>
        <v>0.15265749144649454</v>
      </c>
      <c r="D29" s="28">
        <f>IFERROR(('APPENDIX 3'!D26/'APPENDIX 3'!D$32)*100,0)</f>
        <v>0</v>
      </c>
      <c r="E29" s="28">
        <f>IFERROR(('APPENDIX 3'!E26/'APPENDIX 3'!E$32)*100,0)</f>
        <v>5.3025018771275488E-2</v>
      </c>
      <c r="F29" s="28">
        <f>IFERROR(('APPENDIX 3'!F26/'APPENDIX 3'!F$32)*100,0)</f>
        <v>5.5851758411955006E-2</v>
      </c>
      <c r="G29" s="28">
        <f>IFERROR(('APPENDIX 3'!G26/'APPENDIX 3'!G$32)*100,0)</f>
        <v>4.4310711358734349E-3</v>
      </c>
      <c r="H29" s="28">
        <f>IFERROR(('APPENDIX 3'!H26/'APPENDIX 3'!H$32)*100,0)</f>
        <v>0</v>
      </c>
      <c r="I29" s="28">
        <f>IFERROR(('APPENDIX 3'!I26/'APPENDIX 3'!I$32)*100,0)</f>
        <v>0</v>
      </c>
      <c r="J29" s="116">
        <f>IFERROR(('APPENDIX 3'!J26/'APPENDIX 3'!J$32)*100,0)</f>
        <v>7.0492530606052789E-2</v>
      </c>
    </row>
    <row r="30" spans="2:11" ht="27.75" customHeight="1" x14ac:dyDescent="0.3">
      <c r="B30" s="15" t="s">
        <v>38</v>
      </c>
      <c r="C30" s="28">
        <f>IFERROR(('APPENDIX 3'!C28/'APPENDIX 3'!C$32)*100,0)</f>
        <v>0</v>
      </c>
      <c r="D30" s="28">
        <f>IFERROR(('APPENDIX 3'!D28/'APPENDIX 3'!D$32)*100,0)</f>
        <v>0</v>
      </c>
      <c r="E30" s="28">
        <f>IFERROR(('APPENDIX 3'!E28/'APPENDIX 3'!E$32)*100,0)</f>
        <v>0</v>
      </c>
      <c r="F30" s="28">
        <f>IFERROR(('APPENDIX 3'!F28/'APPENDIX 3'!F$32)*100,0)</f>
        <v>0.14111162276729367</v>
      </c>
      <c r="G30" s="28">
        <f>IFERROR(('APPENDIX 3'!G28/'APPENDIX 3'!G$32)*100,0)</f>
        <v>0.57941099567072718</v>
      </c>
      <c r="H30" s="28">
        <f>IFERROR(('APPENDIX 3'!H28/'APPENDIX 3'!H$32)*100,0)</f>
        <v>0</v>
      </c>
      <c r="I30" s="28">
        <f>IFERROR(('APPENDIX 3'!I28/'APPENDIX 3'!I$32)*100,0)</f>
        <v>0</v>
      </c>
      <c r="J30" s="116">
        <f>IFERROR(('APPENDIX 3'!J28/'APPENDIX 3'!J$32)*100,0)</f>
        <v>6.9119730706808755E-2</v>
      </c>
    </row>
    <row r="31" spans="2:11" s="10" customFormat="1" ht="27.75" customHeight="1" x14ac:dyDescent="0.25">
      <c r="B31" s="72" t="s">
        <v>45</v>
      </c>
      <c r="C31" s="73">
        <f t="shared" ref="C31:J31" si="0">SUM(C6:C30)</f>
        <v>100</v>
      </c>
      <c r="D31" s="73">
        <f t="shared" si="0"/>
        <v>100.00000000000001</v>
      </c>
      <c r="E31" s="73">
        <f t="shared" si="0"/>
        <v>100.00000000000001</v>
      </c>
      <c r="F31" s="73">
        <f t="shared" si="0"/>
        <v>100.00000000000003</v>
      </c>
      <c r="G31" s="73">
        <f t="shared" si="0"/>
        <v>99.999999999999986</v>
      </c>
      <c r="H31" s="134">
        <f t="shared" si="0"/>
        <v>0</v>
      </c>
      <c r="I31" s="73">
        <f t="shared" si="0"/>
        <v>100</v>
      </c>
      <c r="J31" s="73">
        <f t="shared" si="0"/>
        <v>99.999999999999986</v>
      </c>
    </row>
    <row r="32" spans="2:11" s="10" customFormat="1" ht="27.75" customHeight="1" x14ac:dyDescent="0.25">
      <c r="B32" s="233" t="s">
        <v>46</v>
      </c>
      <c r="C32" s="234"/>
      <c r="D32" s="234"/>
      <c r="E32" s="234"/>
      <c r="F32" s="234"/>
      <c r="G32" s="234"/>
      <c r="H32" s="234"/>
      <c r="I32" s="234"/>
      <c r="J32" s="235"/>
      <c r="K32" s="21"/>
    </row>
    <row r="33" spans="1:13" ht="27.75" customHeight="1" x14ac:dyDescent="0.3">
      <c r="A33" s="10"/>
      <c r="B33" s="8" t="s">
        <v>48</v>
      </c>
      <c r="C33" s="28">
        <f>IFERROR(('APPENDIX 3'!C36/'APPENDIX 3'!C$37)*100,0)</f>
        <v>79.237321703309306</v>
      </c>
      <c r="D33" s="28">
        <f>IFERROR(('APPENDIX 3'!D36/'APPENDIX 3'!D$37)*100,0)</f>
        <v>0</v>
      </c>
      <c r="E33" s="28">
        <f>IFERROR(('APPENDIX 3'!E36/'APPENDIX 3'!E$37)*100,0)</f>
        <v>0</v>
      </c>
      <c r="F33" s="28">
        <f>IFERROR(('APPENDIX 3'!F36/'APPENDIX 3'!F$37)*100,0)</f>
        <v>56.744751284434905</v>
      </c>
      <c r="G33" s="28">
        <f>IFERROR(('APPENDIX 3'!G36/'APPENDIX 3'!G$37)*100,0)</f>
        <v>0</v>
      </c>
      <c r="H33" s="28">
        <f>IFERROR(('APPENDIX 3'!H36/'APPENDIX 3'!H$37)*100,0)</f>
        <v>0</v>
      </c>
      <c r="I33" s="28">
        <f>IFERROR(('APPENDIX 3'!I36/'APPENDIX 3'!I$37)*100,0)</f>
        <v>0</v>
      </c>
      <c r="J33" s="116">
        <f>IFERROR(('APPENDIX 3'!J36/'APPENDIX 3'!J$37)*100,0)</f>
        <v>58.402583892772142</v>
      </c>
    </row>
    <row r="34" spans="1:13" ht="27.75" customHeight="1" x14ac:dyDescent="0.3">
      <c r="A34" s="10"/>
      <c r="B34" s="8" t="s">
        <v>79</v>
      </c>
      <c r="C34" s="28">
        <f>IFERROR(('APPENDIX 3'!C35/'APPENDIX 3'!C$37)*100,0)</f>
        <v>20.243997014664004</v>
      </c>
      <c r="D34" s="28">
        <f>IFERROR(('APPENDIX 3'!D35/'APPENDIX 3'!D$37)*100,0)</f>
        <v>0</v>
      </c>
      <c r="E34" s="28">
        <f>IFERROR(('APPENDIX 3'!E35/'APPENDIX 3'!E$37)*100,0)</f>
        <v>0</v>
      </c>
      <c r="F34" s="28">
        <f>IFERROR(('APPENDIX 3'!F35/'APPENDIX 3'!F$37)*100,0)</f>
        <v>35.589148042941233</v>
      </c>
      <c r="G34" s="28">
        <f>IFERROR(('APPENDIX 3'!G35/'APPENDIX 3'!G$37)*100,0)</f>
        <v>0</v>
      </c>
      <c r="H34" s="28">
        <f>IFERROR(('APPENDIX 3'!H35/'APPENDIX 3'!H$37)*100,0)</f>
        <v>0</v>
      </c>
      <c r="I34" s="28">
        <f>IFERROR(('APPENDIX 3'!I35/'APPENDIX 3'!I$37)*100,0)</f>
        <v>0</v>
      </c>
      <c r="J34" s="116">
        <f>IFERROR(('APPENDIX 3'!J35/'APPENDIX 3'!J$37)*100,0)</f>
        <v>34.458121607065756</v>
      </c>
      <c r="M34" s="6" t="s">
        <v>315</v>
      </c>
    </row>
    <row r="35" spans="1:13" ht="27.75" customHeight="1" x14ac:dyDescent="0.3">
      <c r="A35" s="10"/>
      <c r="B35" s="8" t="s">
        <v>47</v>
      </c>
      <c r="C35" s="28">
        <f>IFERROR(('APPENDIX 3'!C34/'APPENDIX 3'!C$37)*100,0)</f>
        <v>0.51868128202669284</v>
      </c>
      <c r="D35" s="28">
        <f>IFERROR(('APPENDIX 3'!D34/'APPENDIX 3'!D$37)*100,0)</f>
        <v>0</v>
      </c>
      <c r="E35" s="28">
        <f>IFERROR(('APPENDIX 3'!E34/'APPENDIX 3'!E$37)*100,0)</f>
        <v>0</v>
      </c>
      <c r="F35" s="28">
        <f>IFERROR(('APPENDIX 3'!F34/'APPENDIX 3'!F$37)*100,0)</f>
        <v>7.6661006726238696</v>
      </c>
      <c r="G35" s="28">
        <f>IFERROR(('APPENDIX 3'!G34/'APPENDIX 3'!G$37)*100,0)</f>
        <v>0</v>
      </c>
      <c r="H35" s="28">
        <f>IFERROR(('APPENDIX 3'!H34/'APPENDIX 3'!H$37)*100,0)</f>
        <v>0</v>
      </c>
      <c r="I35" s="28">
        <f>IFERROR(('APPENDIX 3'!I34/'APPENDIX 3'!I$37)*100,0)</f>
        <v>0</v>
      </c>
      <c r="J35" s="116">
        <f>IFERROR(('APPENDIX 3'!J34/'APPENDIX 3'!J$37)*100,0)</f>
        <v>7.1392945001621078</v>
      </c>
    </row>
    <row r="36" spans="1:13" s="10" customFormat="1" ht="27.75" customHeight="1" x14ac:dyDescent="0.25">
      <c r="B36" s="72" t="s">
        <v>45</v>
      </c>
      <c r="C36" s="73">
        <f>SUM(C33:C35)</f>
        <v>100</v>
      </c>
      <c r="D36" s="73">
        <f t="shared" ref="D36:J36" si="1">SUM(D33:D35)</f>
        <v>0</v>
      </c>
      <c r="E36" s="73">
        <f t="shared" si="1"/>
        <v>0</v>
      </c>
      <c r="F36" s="73">
        <f t="shared" si="1"/>
        <v>100.00000000000001</v>
      </c>
      <c r="G36" s="73">
        <f t="shared" si="1"/>
        <v>0</v>
      </c>
      <c r="H36" s="73">
        <f t="shared" si="1"/>
        <v>0</v>
      </c>
      <c r="I36" s="73">
        <f t="shared" si="1"/>
        <v>0</v>
      </c>
      <c r="J36" s="73">
        <f t="shared" si="1"/>
        <v>100.00000000000001</v>
      </c>
    </row>
    <row r="37" spans="1:13" x14ac:dyDescent="0.25">
      <c r="B37" s="237" t="s">
        <v>197</v>
      </c>
      <c r="C37" s="237"/>
      <c r="D37" s="237"/>
      <c r="E37" s="237"/>
      <c r="F37" s="237"/>
      <c r="G37" s="237"/>
      <c r="H37" s="237"/>
      <c r="I37" s="237"/>
      <c r="J37" s="237"/>
    </row>
  </sheetData>
  <sheetProtection algorithmName="SHA-512" hashValue="N1eFZs4iVaUrT655TJP7gmJTm/0E/9SHtILEDzqNJH6U/icB6wEnXhJV9a0124621yUtcWDmqvjDNn9NZgj1PQ==" saltValue="to7RfZtvkzRR+Pfym+m+Tg==" spinCount="100000" sheet="1" objects="1" scenarios="1"/>
  <sortState ref="B33:J35">
    <sortCondition descending="1" ref="J33:J35"/>
  </sortState>
  <mergeCells count="4">
    <mergeCell ref="B3:J3"/>
    <mergeCell ref="B32:J32"/>
    <mergeCell ref="B5:J5"/>
    <mergeCell ref="B37:J37"/>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Q39"/>
  <sheetViews>
    <sheetView showGridLines="0" zoomScale="80" zoomScaleNormal="80" workbookViewId="0">
      <selection activeCell="C6" sqref="C6"/>
    </sheetView>
  </sheetViews>
  <sheetFormatPr defaultColWidth="14.28515625" defaultRowHeight="21.75" customHeight="1" x14ac:dyDescent="0.25"/>
  <cols>
    <col min="1" max="1" width="14.28515625" style="6"/>
    <col min="2" max="2" width="43.5703125" style="6" customWidth="1"/>
    <col min="3" max="16" width="17.85546875" style="6" customWidth="1"/>
    <col min="17" max="17" width="17.85546875" style="10" customWidth="1"/>
    <col min="18" max="16384" width="14.28515625" style="6"/>
  </cols>
  <sheetData>
    <row r="1" spans="2:17" ht="18.75" customHeight="1" x14ac:dyDescent="0.25"/>
    <row r="2" spans="2:17" ht="15.75" customHeight="1" x14ac:dyDescent="0.25"/>
    <row r="3" spans="2:17" ht="18.75" customHeight="1" x14ac:dyDescent="0.25">
      <c r="B3" s="241" t="s">
        <v>260</v>
      </c>
      <c r="C3" s="241"/>
      <c r="D3" s="241"/>
      <c r="E3" s="241"/>
      <c r="F3" s="241"/>
      <c r="G3" s="241"/>
      <c r="H3" s="241"/>
      <c r="I3" s="241"/>
      <c r="J3" s="241"/>
      <c r="K3" s="241"/>
      <c r="L3" s="241"/>
      <c r="M3" s="241"/>
      <c r="N3" s="241"/>
      <c r="O3" s="241"/>
      <c r="P3" s="241"/>
      <c r="Q3" s="241"/>
    </row>
    <row r="4" spans="2:17" s="18" customFormat="1" ht="36.75" customHeight="1" x14ac:dyDescent="0.25">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30.75" customHeight="1" x14ac:dyDescent="0.25">
      <c r="B5" s="238" t="s">
        <v>16</v>
      </c>
      <c r="C5" s="239"/>
      <c r="D5" s="239"/>
      <c r="E5" s="239"/>
      <c r="F5" s="239"/>
      <c r="G5" s="239"/>
      <c r="H5" s="239"/>
      <c r="I5" s="239"/>
      <c r="J5" s="239"/>
      <c r="K5" s="239"/>
      <c r="L5" s="239"/>
      <c r="M5" s="239"/>
      <c r="N5" s="239"/>
      <c r="O5" s="239"/>
      <c r="P5" s="239"/>
      <c r="Q5" s="240"/>
    </row>
    <row r="6" spans="2:17" ht="30.75" customHeight="1" x14ac:dyDescent="0.3">
      <c r="B6" s="8" t="s">
        <v>51</v>
      </c>
      <c r="C6" s="22">
        <f>[1]LA!C6</f>
        <v>170057</v>
      </c>
      <c r="D6" s="22">
        <f>[1]LA!D6</f>
        <v>125340</v>
      </c>
      <c r="E6" s="22">
        <f>[1]LA!E6</f>
        <v>123001</v>
      </c>
      <c r="F6" s="22">
        <f>[1]LA!F6</f>
        <v>0</v>
      </c>
      <c r="G6" s="22">
        <f>[1]LA!G6</f>
        <v>19762</v>
      </c>
      <c r="H6" s="22">
        <f>[1]LA!H6</f>
        <v>19762</v>
      </c>
      <c r="I6" s="22">
        <f>[1]LA!I6</f>
        <v>0</v>
      </c>
      <c r="J6" s="22">
        <f>[1]LA!J6</f>
        <v>0</v>
      </c>
      <c r="K6" s="22">
        <f>[1]LA!K6</f>
        <v>0</v>
      </c>
      <c r="L6" s="22">
        <f>[1]LA!L6</f>
        <v>42586</v>
      </c>
      <c r="M6" s="22">
        <f>[1]LA!M6</f>
        <v>96281</v>
      </c>
      <c r="N6" s="22">
        <f>[1]LA!N6</f>
        <v>9009</v>
      </c>
      <c r="O6" s="22">
        <f>[1]LA!O6</f>
        <v>2930</v>
      </c>
      <c r="P6" s="22">
        <f>[1]LA!P6</f>
        <v>0</v>
      </c>
      <c r="Q6" s="23">
        <f>[1]LA!Q6</f>
        <v>140508</v>
      </c>
    </row>
    <row r="7" spans="2:17" ht="30.75" customHeight="1" x14ac:dyDescent="0.3">
      <c r="B7" s="8" t="s">
        <v>144</v>
      </c>
      <c r="C7" s="22">
        <f>[1]LA!C7</f>
        <v>-602618</v>
      </c>
      <c r="D7" s="22">
        <f>[1]LA!D7</f>
        <v>374551</v>
      </c>
      <c r="E7" s="22">
        <f>[1]LA!E7</f>
        <v>374551</v>
      </c>
      <c r="F7" s="22">
        <f>[1]LA!F7</f>
        <v>0</v>
      </c>
      <c r="G7" s="22">
        <f>[1]LA!G7</f>
        <v>12006</v>
      </c>
      <c r="H7" s="22">
        <f>[1]LA!H7</f>
        <v>309354</v>
      </c>
      <c r="I7" s="22">
        <f>[1]LA!I7</f>
        <v>0</v>
      </c>
      <c r="J7" s="22">
        <f>[1]LA!J7</f>
        <v>0</v>
      </c>
      <c r="K7" s="22">
        <f>[1]LA!K7</f>
        <v>0</v>
      </c>
      <c r="L7" s="22">
        <f>[1]LA!L7</f>
        <v>63859</v>
      </c>
      <c r="M7" s="22">
        <f>[1]LA!M7</f>
        <v>218541</v>
      </c>
      <c r="N7" s="22">
        <f>[1]LA!N7</f>
        <v>93448</v>
      </c>
      <c r="O7" s="22">
        <f>[1]LA!O7</f>
        <v>0</v>
      </c>
      <c r="P7" s="22">
        <f>[1]LA!P7</f>
        <v>0</v>
      </c>
      <c r="Q7" s="23">
        <f>[1]LA!Q7</f>
        <v>-726374</v>
      </c>
    </row>
    <row r="8" spans="2:17" ht="30.75" customHeight="1" x14ac:dyDescent="0.3">
      <c r="B8" s="8" t="s">
        <v>154</v>
      </c>
      <c r="C8" s="22">
        <f>[1]LA!C8</f>
        <v>21044731</v>
      </c>
      <c r="D8" s="22">
        <f>[1]LA!D8</f>
        <v>7947431</v>
      </c>
      <c r="E8" s="22">
        <f>[1]LA!E8</f>
        <v>7922906</v>
      </c>
      <c r="F8" s="22">
        <f>[1]LA!F8</f>
        <v>0</v>
      </c>
      <c r="G8" s="22">
        <f>[1]LA!G8</f>
        <v>2700077</v>
      </c>
      <c r="H8" s="22">
        <f>[1]LA!H8</f>
        <v>401006</v>
      </c>
      <c r="I8" s="22">
        <f>[1]LA!I8</f>
        <v>1045692</v>
      </c>
      <c r="J8" s="22">
        <f>[1]LA!J8</f>
        <v>1228272</v>
      </c>
      <c r="K8" s="22">
        <f>[1]LA!K8</f>
        <v>0</v>
      </c>
      <c r="L8" s="22">
        <f>[1]LA!L8</f>
        <v>1322657</v>
      </c>
      <c r="M8" s="22">
        <f>[1]LA!M8</f>
        <v>1789320</v>
      </c>
      <c r="N8" s="22">
        <f>[1]LA!N8</f>
        <v>1466729</v>
      </c>
      <c r="O8" s="22">
        <f>[1]LA!O8</f>
        <v>140604</v>
      </c>
      <c r="P8" s="22">
        <f>[1]LA!P8</f>
        <v>0</v>
      </c>
      <c r="Q8" s="23">
        <f>[1]LA!Q8</f>
        <v>24506816</v>
      </c>
    </row>
    <row r="9" spans="2:17" ht="30.75" customHeight="1" x14ac:dyDescent="0.3">
      <c r="B9" s="8" t="s">
        <v>52</v>
      </c>
      <c r="C9" s="22">
        <f>[1]LA!C9</f>
        <v>314875</v>
      </c>
      <c r="D9" s="22">
        <f>[1]LA!D9</f>
        <v>171137</v>
      </c>
      <c r="E9" s="22">
        <f>[1]LA!E9</f>
        <v>171137</v>
      </c>
      <c r="F9" s="22">
        <f>[1]LA!F9</f>
        <v>0</v>
      </c>
      <c r="G9" s="22">
        <f>[1]LA!G9</f>
        <v>121106</v>
      </c>
      <c r="H9" s="22">
        <f>[1]LA!H9</f>
        <v>124625</v>
      </c>
      <c r="I9" s="22">
        <f>[1]LA!I9</f>
        <v>0</v>
      </c>
      <c r="J9" s="22">
        <f>[1]LA!J9</f>
        <v>0</v>
      </c>
      <c r="K9" s="22">
        <f>[1]LA!K9</f>
        <v>0</v>
      </c>
      <c r="L9" s="22">
        <f>[1]LA!L9</f>
        <v>0</v>
      </c>
      <c r="M9" s="22">
        <f>[1]LA!M9</f>
        <v>110805</v>
      </c>
      <c r="N9" s="22">
        <f>[1]LA!N9</f>
        <v>83500</v>
      </c>
      <c r="O9" s="22">
        <f>[1]LA!O9</f>
        <v>0</v>
      </c>
      <c r="P9" s="22">
        <f>[1]LA!P9</f>
        <v>0</v>
      </c>
      <c r="Q9" s="23">
        <f>[1]LA!Q9</f>
        <v>334083</v>
      </c>
    </row>
    <row r="10" spans="2:17" ht="30.75" customHeight="1" x14ac:dyDescent="0.3">
      <c r="B10" s="8" t="s">
        <v>53</v>
      </c>
      <c r="C10" s="22">
        <f>[1]LA!C10</f>
        <v>648992</v>
      </c>
      <c r="D10" s="22">
        <f>[1]LA!D10</f>
        <v>1001696</v>
      </c>
      <c r="E10" s="22">
        <f>[1]LA!E10</f>
        <v>987694</v>
      </c>
      <c r="F10" s="22">
        <f>[1]LA!F10</f>
        <v>0</v>
      </c>
      <c r="G10" s="22">
        <f>[1]LA!G10</f>
        <v>388927</v>
      </c>
      <c r="H10" s="22">
        <f>[1]LA!H10</f>
        <v>567849</v>
      </c>
      <c r="I10" s="22">
        <f>[1]LA!I10</f>
        <v>0</v>
      </c>
      <c r="J10" s="22">
        <f>[1]LA!J10</f>
        <v>0</v>
      </c>
      <c r="K10" s="22">
        <f>[1]LA!K10</f>
        <v>0</v>
      </c>
      <c r="L10" s="22">
        <f>[1]LA!L10</f>
        <v>138946</v>
      </c>
      <c r="M10" s="22">
        <f>[1]LA!M10</f>
        <v>176150</v>
      </c>
      <c r="N10" s="22">
        <f>[1]LA!N10</f>
        <v>58015</v>
      </c>
      <c r="O10" s="22">
        <f>[1]LA!O10</f>
        <v>0</v>
      </c>
      <c r="P10" s="22">
        <f>[1]LA!P10</f>
        <v>0</v>
      </c>
      <c r="Q10" s="23">
        <f>[1]LA!Q10</f>
        <v>811757</v>
      </c>
    </row>
    <row r="11" spans="2:17" ht="30.75" customHeight="1" x14ac:dyDescent="0.3">
      <c r="B11" s="8" t="s">
        <v>22</v>
      </c>
      <c r="C11" s="22">
        <f>[1]LA!C11</f>
        <v>558627</v>
      </c>
      <c r="D11" s="22">
        <f>[1]LA!D11</f>
        <v>269037</v>
      </c>
      <c r="E11" s="22">
        <f>[1]LA!E11</f>
        <v>267661</v>
      </c>
      <c r="F11" s="22">
        <f>[1]LA!F11</f>
        <v>0</v>
      </c>
      <c r="G11" s="22">
        <f>[1]LA!G11</f>
        <v>188352</v>
      </c>
      <c r="H11" s="22">
        <f>[1]LA!H11</f>
        <v>223263</v>
      </c>
      <c r="I11" s="22">
        <f>[1]LA!I11</f>
        <v>0</v>
      </c>
      <c r="J11" s="22">
        <f>[1]LA!J11</f>
        <v>0</v>
      </c>
      <c r="K11" s="22">
        <f>[1]LA!K11</f>
        <v>0</v>
      </c>
      <c r="L11" s="22">
        <f>[1]LA!L11</f>
        <v>68301</v>
      </c>
      <c r="M11" s="22">
        <f>[1]LA!M11</f>
        <v>67427</v>
      </c>
      <c r="N11" s="22">
        <f>[1]LA!N11</f>
        <v>49750</v>
      </c>
      <c r="O11" s="22">
        <f>[1]LA!O11</f>
        <v>0</v>
      </c>
      <c r="P11" s="22">
        <f>[1]LA!P11</f>
        <v>0</v>
      </c>
      <c r="Q11" s="23">
        <f>[1]LA!Q11</f>
        <v>517046</v>
      </c>
    </row>
    <row r="12" spans="2:17" ht="30.75" customHeight="1" x14ac:dyDescent="0.3">
      <c r="B12" s="8" t="s">
        <v>54</v>
      </c>
      <c r="C12" s="22">
        <f>[1]LA!C12</f>
        <v>0</v>
      </c>
      <c r="D12" s="22">
        <f>[1]LA!D12</f>
        <v>0</v>
      </c>
      <c r="E12" s="22">
        <f>[1]LA!E12</f>
        <v>0</v>
      </c>
      <c r="F12" s="22">
        <f>[1]LA!F12</f>
        <v>0</v>
      </c>
      <c r="G12" s="22">
        <f>[1]LA!G12</f>
        <v>0</v>
      </c>
      <c r="H12" s="22">
        <f>[1]LA!H12</f>
        <v>0</v>
      </c>
      <c r="I12" s="22">
        <f>[1]LA!I12</f>
        <v>0</v>
      </c>
      <c r="J12" s="22">
        <f>[1]LA!J12</f>
        <v>0</v>
      </c>
      <c r="K12" s="22">
        <f>[1]LA!K12</f>
        <v>0</v>
      </c>
      <c r="L12" s="22">
        <f>[1]LA!L12</f>
        <v>0</v>
      </c>
      <c r="M12" s="22">
        <f>[1]LA!M12</f>
        <v>0</v>
      </c>
      <c r="N12" s="22">
        <f>[1]LA!N12</f>
        <v>0</v>
      </c>
      <c r="O12" s="22">
        <f>[1]LA!O12</f>
        <v>0</v>
      </c>
      <c r="P12" s="22">
        <f>[1]LA!P12</f>
        <v>0</v>
      </c>
      <c r="Q12" s="23">
        <f>[1]LA!Q12</f>
        <v>0</v>
      </c>
    </row>
    <row r="13" spans="2:17" ht="30.75" customHeight="1" x14ac:dyDescent="0.3">
      <c r="B13" s="8" t="s">
        <v>55</v>
      </c>
      <c r="C13" s="22">
        <f>[1]LA!C13</f>
        <v>0</v>
      </c>
      <c r="D13" s="22">
        <f>[1]LA!D13</f>
        <v>0</v>
      </c>
      <c r="E13" s="22">
        <f>[1]LA!E13</f>
        <v>0</v>
      </c>
      <c r="F13" s="22">
        <f>[1]LA!F13</f>
        <v>0</v>
      </c>
      <c r="G13" s="22">
        <f>[1]LA!G13</f>
        <v>0</v>
      </c>
      <c r="H13" s="22">
        <f>[1]LA!H13</f>
        <v>0</v>
      </c>
      <c r="I13" s="22">
        <f>[1]LA!I13</f>
        <v>0</v>
      </c>
      <c r="J13" s="22">
        <f>[1]LA!J13</f>
        <v>0</v>
      </c>
      <c r="K13" s="22">
        <f>[1]LA!K13</f>
        <v>0</v>
      </c>
      <c r="L13" s="22">
        <f>[1]LA!L13</f>
        <v>0</v>
      </c>
      <c r="M13" s="22">
        <f>[1]LA!M13</f>
        <v>0</v>
      </c>
      <c r="N13" s="22">
        <f>[1]LA!N13</f>
        <v>0</v>
      </c>
      <c r="O13" s="22">
        <f>[1]LA!O13</f>
        <v>0</v>
      </c>
      <c r="P13" s="22">
        <f>[1]LA!P13</f>
        <v>0</v>
      </c>
      <c r="Q13" s="23">
        <f>[1]LA!Q13</f>
        <v>0</v>
      </c>
    </row>
    <row r="14" spans="2:17" ht="30.75" customHeight="1" x14ac:dyDescent="0.3">
      <c r="B14" s="8" t="s">
        <v>56</v>
      </c>
      <c r="C14" s="22">
        <f>[1]LA!C14</f>
        <v>646771</v>
      </c>
      <c r="D14" s="22">
        <f>[1]LA!D14</f>
        <v>89883</v>
      </c>
      <c r="E14" s="22">
        <f>[1]LA!E14</f>
        <v>88344</v>
      </c>
      <c r="F14" s="22">
        <f>[1]LA!F14</f>
        <v>0</v>
      </c>
      <c r="G14" s="22">
        <f>[1]LA!G14</f>
        <v>8127</v>
      </c>
      <c r="H14" s="22">
        <f>[1]LA!H14</f>
        <v>7329</v>
      </c>
      <c r="I14" s="22">
        <f>[1]LA!I14</f>
        <v>1558</v>
      </c>
      <c r="J14" s="22">
        <f>[1]LA!J14</f>
        <v>140</v>
      </c>
      <c r="K14" s="22">
        <f>[1]LA!K14</f>
        <v>0</v>
      </c>
      <c r="L14" s="22">
        <f>[1]LA!L14</f>
        <v>6675</v>
      </c>
      <c r="M14" s="22">
        <f>[1]LA!M14</f>
        <v>20236</v>
      </c>
      <c r="N14" s="22">
        <f>[1]LA!N14</f>
        <v>39918</v>
      </c>
      <c r="O14" s="22">
        <f>[1]LA!O14</f>
        <v>0</v>
      </c>
      <c r="P14" s="22">
        <f>[1]LA!P14</f>
        <v>0</v>
      </c>
      <c r="Q14" s="23">
        <f>[1]LA!Q14</f>
        <v>739094</v>
      </c>
    </row>
    <row r="15" spans="2:17" ht="30.75" customHeight="1" x14ac:dyDescent="0.3">
      <c r="B15" s="8" t="s">
        <v>57</v>
      </c>
      <c r="C15" s="22">
        <f>[1]LA!C15</f>
        <v>8254420</v>
      </c>
      <c r="D15" s="22">
        <f>[1]LA!D15</f>
        <v>2506223</v>
      </c>
      <c r="E15" s="22">
        <f>[1]LA!E15</f>
        <v>2469802</v>
      </c>
      <c r="F15" s="22">
        <f>[1]LA!F15</f>
        <v>0</v>
      </c>
      <c r="G15" s="22">
        <f>[1]LA!G15</f>
        <v>8677</v>
      </c>
      <c r="H15" s="22">
        <f>[1]LA!H15</f>
        <v>747231</v>
      </c>
      <c r="I15" s="22">
        <f>[1]LA!I15</f>
        <v>0</v>
      </c>
      <c r="J15" s="22">
        <f>[1]LA!J15</f>
        <v>0</v>
      </c>
      <c r="K15" s="22">
        <f>[1]LA!K15</f>
        <v>0</v>
      </c>
      <c r="L15" s="22">
        <f>[1]LA!L15</f>
        <v>461633</v>
      </c>
      <c r="M15" s="22">
        <f>[1]LA!M15</f>
        <v>606541</v>
      </c>
      <c r="N15" s="22">
        <f>[1]LA!N15</f>
        <v>710469</v>
      </c>
      <c r="O15" s="22">
        <f>[1]LA!O15</f>
        <v>0</v>
      </c>
      <c r="P15" s="22">
        <f>[1]LA!P15</f>
        <v>90770</v>
      </c>
      <c r="Q15" s="23">
        <f>[1]LA!Q15</f>
        <v>9528516</v>
      </c>
    </row>
    <row r="16" spans="2:17" ht="30.75" customHeight="1" x14ac:dyDescent="0.3">
      <c r="B16" s="8" t="s">
        <v>58</v>
      </c>
      <c r="C16" s="22">
        <f>[1]LA!C16</f>
        <v>7169377</v>
      </c>
      <c r="D16" s="22">
        <f>[1]LA!D16</f>
        <v>3426067</v>
      </c>
      <c r="E16" s="22">
        <f>[1]LA!E16</f>
        <v>3420103</v>
      </c>
      <c r="F16" s="22">
        <f>[1]LA!F16</f>
        <v>0</v>
      </c>
      <c r="G16" s="22">
        <f>[1]LA!G16</f>
        <v>1366087</v>
      </c>
      <c r="H16" s="22">
        <f>[1]LA!H16</f>
        <v>1042520</v>
      </c>
      <c r="I16" s="22">
        <f>[1]LA!I16</f>
        <v>360686</v>
      </c>
      <c r="J16" s="22">
        <f>[1]LA!J16</f>
        <v>0</v>
      </c>
      <c r="K16" s="22">
        <f>[1]LA!K16</f>
        <v>0</v>
      </c>
      <c r="L16" s="22">
        <f>[1]LA!L16</f>
        <v>678135</v>
      </c>
      <c r="M16" s="22">
        <f>[1]LA!M16</f>
        <v>508228</v>
      </c>
      <c r="N16" s="22">
        <f>[1]LA!N16</f>
        <v>957590</v>
      </c>
      <c r="O16" s="22">
        <f>[1]LA!O16</f>
        <v>2766</v>
      </c>
      <c r="P16" s="22">
        <f>[1]LA!P16</f>
        <v>-34036</v>
      </c>
      <c r="Q16" s="23">
        <f>[1]LA!Q16</f>
        <v>8988771</v>
      </c>
    </row>
    <row r="17" spans="2:17" ht="30.75" customHeight="1" x14ac:dyDescent="0.3">
      <c r="B17" s="8" t="s">
        <v>59</v>
      </c>
      <c r="C17" s="22">
        <f>[1]LA!C17</f>
        <v>6884358</v>
      </c>
      <c r="D17" s="22">
        <f>[1]LA!D17</f>
        <v>1447845</v>
      </c>
      <c r="E17" s="22">
        <f>[1]LA!E17</f>
        <v>1446032</v>
      </c>
      <c r="F17" s="22">
        <f>[1]LA!F17</f>
        <v>0</v>
      </c>
      <c r="G17" s="22">
        <f>[1]LA!G17</f>
        <v>553972</v>
      </c>
      <c r="H17" s="22">
        <f>[1]LA!H17</f>
        <v>581847</v>
      </c>
      <c r="I17" s="22">
        <f>[1]LA!I17</f>
        <v>0</v>
      </c>
      <c r="J17" s="22">
        <f>[1]LA!J17</f>
        <v>0</v>
      </c>
      <c r="K17" s="22">
        <f>[1]LA!K17</f>
        <v>0</v>
      </c>
      <c r="L17" s="22">
        <f>[1]LA!L17</f>
        <v>94420</v>
      </c>
      <c r="M17" s="22">
        <f>[1]LA!M17</f>
        <v>195440</v>
      </c>
      <c r="N17" s="22">
        <f>[1]LA!N17</f>
        <v>1017058</v>
      </c>
      <c r="O17" s="22">
        <f>[1]LA!O17</f>
        <v>0</v>
      </c>
      <c r="P17" s="22">
        <f>[1]LA!P17</f>
        <v>60000</v>
      </c>
      <c r="Q17" s="23">
        <f>[1]LA!Q17</f>
        <v>8415741</v>
      </c>
    </row>
    <row r="18" spans="2:17" ht="30.75" customHeight="1" x14ac:dyDescent="0.3">
      <c r="B18" s="8" t="s">
        <v>133</v>
      </c>
      <c r="C18" s="22">
        <f>[1]LA!C18</f>
        <v>18522</v>
      </c>
      <c r="D18" s="22">
        <f>[1]LA!D18</f>
        <v>41953</v>
      </c>
      <c r="E18" s="22">
        <f>[1]LA!E18</f>
        <v>41833</v>
      </c>
      <c r="F18" s="22">
        <f>[1]LA!F18</f>
        <v>0</v>
      </c>
      <c r="G18" s="22">
        <f>[1]LA!G18</f>
        <v>1199</v>
      </c>
      <c r="H18" s="22">
        <f>[1]LA!H18</f>
        <v>0</v>
      </c>
      <c r="I18" s="22">
        <f>[1]LA!I18</f>
        <v>1199</v>
      </c>
      <c r="J18" s="22">
        <f>[1]LA!J18</f>
        <v>0</v>
      </c>
      <c r="K18" s="22">
        <f>[1]LA!K18</f>
        <v>0</v>
      </c>
      <c r="L18" s="22">
        <f>[1]LA!L18</f>
        <v>8166</v>
      </c>
      <c r="M18" s="22">
        <f>[1]LA!M18</f>
        <v>44061</v>
      </c>
      <c r="N18" s="22">
        <f>[1]LA!N18</f>
        <v>4445</v>
      </c>
      <c r="O18" s="22">
        <f>[1]LA!O18</f>
        <v>0</v>
      </c>
      <c r="P18" s="22">
        <f>[1]LA!P18</f>
        <v>0</v>
      </c>
      <c r="Q18" s="23">
        <f>[1]LA!Q18</f>
        <v>11373</v>
      </c>
    </row>
    <row r="19" spans="2:17" ht="30.75" customHeight="1" x14ac:dyDescent="0.3">
      <c r="B19" s="8" t="s">
        <v>138</v>
      </c>
      <c r="C19" s="22">
        <f>[1]LA!C19</f>
        <v>6633783</v>
      </c>
      <c r="D19" s="22">
        <f>[1]LA!D19</f>
        <v>1273912</v>
      </c>
      <c r="E19" s="22">
        <f>[1]LA!E19</f>
        <v>1270119</v>
      </c>
      <c r="F19" s="22">
        <f>[1]LA!F19</f>
        <v>0</v>
      </c>
      <c r="G19" s="22">
        <f>[1]LA!G19</f>
        <v>387131</v>
      </c>
      <c r="H19" s="22">
        <f>[1]LA!H19</f>
        <v>352587</v>
      </c>
      <c r="I19" s="22">
        <f>[1]LA!I19</f>
        <v>0</v>
      </c>
      <c r="J19" s="22">
        <f>[1]LA!J19</f>
        <v>0</v>
      </c>
      <c r="K19" s="22">
        <f>[1]LA!K19</f>
        <v>0</v>
      </c>
      <c r="L19" s="22">
        <f>[1]LA!L19</f>
        <v>37269</v>
      </c>
      <c r="M19" s="22">
        <f>[1]LA!M19</f>
        <v>179470</v>
      </c>
      <c r="N19" s="22">
        <f>[1]LA!N19</f>
        <v>418523</v>
      </c>
      <c r="O19" s="22">
        <f>[1]LA!O19</f>
        <v>0</v>
      </c>
      <c r="P19" s="22">
        <f>[1]LA!P19</f>
        <v>0</v>
      </c>
      <c r="Q19" s="23">
        <f>[1]LA!Q19</f>
        <v>7753098</v>
      </c>
    </row>
    <row r="20" spans="2:17" ht="30.75" customHeight="1" x14ac:dyDescent="0.3">
      <c r="B20" s="8" t="s">
        <v>35</v>
      </c>
      <c r="C20" s="22">
        <f>[1]LA!C20</f>
        <v>3114541</v>
      </c>
      <c r="D20" s="22">
        <f>[1]LA!D20</f>
        <v>1234372</v>
      </c>
      <c r="E20" s="22">
        <f>[1]LA!E20</f>
        <v>1234372</v>
      </c>
      <c r="F20" s="22">
        <f>[1]LA!F20</f>
        <v>0</v>
      </c>
      <c r="G20" s="22">
        <f>[1]LA!G20</f>
        <v>350484</v>
      </c>
      <c r="H20" s="22">
        <f>[1]LA!H20</f>
        <v>350484</v>
      </c>
      <c r="I20" s="22">
        <f>[1]LA!I20</f>
        <v>0</v>
      </c>
      <c r="J20" s="22">
        <f>[1]LA!J20</f>
        <v>0</v>
      </c>
      <c r="K20" s="22">
        <f>[1]LA!K20</f>
        <v>0</v>
      </c>
      <c r="L20" s="22">
        <f>[1]LA!L20</f>
        <v>176844</v>
      </c>
      <c r="M20" s="22">
        <f>[1]LA!M20</f>
        <v>505219</v>
      </c>
      <c r="N20" s="22">
        <f>[1]LA!N20</f>
        <v>207644</v>
      </c>
      <c r="O20" s="22">
        <f>[1]LA!O20</f>
        <v>0</v>
      </c>
      <c r="P20" s="22">
        <f>[1]LA!P20</f>
        <v>0</v>
      </c>
      <c r="Q20" s="23">
        <f>[1]LA!Q20</f>
        <v>3524011</v>
      </c>
    </row>
    <row r="21" spans="2:17" ht="30.75" customHeight="1" x14ac:dyDescent="0.3">
      <c r="B21" s="58" t="s">
        <v>199</v>
      </c>
      <c r="C21" s="22">
        <f>[1]LA!C21</f>
        <v>741386</v>
      </c>
      <c r="D21" s="22">
        <f>[1]LA!D21</f>
        <v>83978</v>
      </c>
      <c r="E21" s="22">
        <f>[1]LA!E21</f>
        <v>83297</v>
      </c>
      <c r="F21" s="22">
        <f>[1]LA!F21</f>
        <v>0</v>
      </c>
      <c r="G21" s="22">
        <f>[1]LA!G21</f>
        <v>49801</v>
      </c>
      <c r="H21" s="22">
        <f>[1]LA!H21</f>
        <v>49801</v>
      </c>
      <c r="I21" s="22">
        <f>[1]LA!I21</f>
        <v>73053</v>
      </c>
      <c r="J21" s="22">
        <f>[1]LA!J21</f>
        <v>0</v>
      </c>
      <c r="K21" s="22">
        <f>[1]LA!K21</f>
        <v>0</v>
      </c>
      <c r="L21" s="22">
        <f>[1]LA!L21</f>
        <v>-3618</v>
      </c>
      <c r="M21" s="22">
        <f>[1]LA!M21</f>
        <v>3952</v>
      </c>
      <c r="N21" s="22">
        <f>[1]LA!N21</f>
        <v>5701</v>
      </c>
      <c r="O21" s="22">
        <f>[1]LA!O21</f>
        <v>0</v>
      </c>
      <c r="P21" s="22">
        <f>[1]LA!P21</f>
        <v>-124156</v>
      </c>
      <c r="Q21" s="23">
        <f>[1]LA!Q21</f>
        <v>831351</v>
      </c>
    </row>
    <row r="22" spans="2:17" ht="30.75" customHeight="1" x14ac:dyDescent="0.3">
      <c r="B22" s="8" t="s">
        <v>60</v>
      </c>
      <c r="C22" s="22">
        <f>[1]LA!C22</f>
        <v>5626612</v>
      </c>
      <c r="D22" s="22">
        <f>[1]LA!D22</f>
        <v>895654</v>
      </c>
      <c r="E22" s="22">
        <f>[1]LA!E22</f>
        <v>822051</v>
      </c>
      <c r="F22" s="22">
        <f>[1]LA!F22</f>
        <v>407627</v>
      </c>
      <c r="G22" s="22">
        <f>[1]LA!G22</f>
        <v>873035</v>
      </c>
      <c r="H22" s="22">
        <f>[1]LA!H22</f>
        <v>771652</v>
      </c>
      <c r="I22" s="22">
        <f>[1]LA!I22</f>
        <v>84449</v>
      </c>
      <c r="J22" s="22">
        <f>[1]LA!J22</f>
        <v>0</v>
      </c>
      <c r="K22" s="22">
        <f>[1]LA!K22</f>
        <v>0</v>
      </c>
      <c r="L22" s="22">
        <f>[1]LA!L22</f>
        <v>199226</v>
      </c>
      <c r="M22" s="22">
        <f>[1]LA!M22</f>
        <v>667271</v>
      </c>
      <c r="N22" s="22">
        <f>[1]LA!N22</f>
        <v>146236</v>
      </c>
      <c r="O22" s="22">
        <f>[1]LA!O22</f>
        <v>22929</v>
      </c>
      <c r="P22" s="22">
        <f>[1]LA!P22</f>
        <v>264847</v>
      </c>
      <c r="Q22" s="23">
        <f>[1]LA!Q22</f>
        <v>4992152</v>
      </c>
    </row>
    <row r="23" spans="2:17" ht="30.75" customHeight="1" x14ac:dyDescent="0.3">
      <c r="B23" s="8" t="s">
        <v>61</v>
      </c>
      <c r="C23" s="22">
        <f>[1]LA!C23</f>
        <v>322400</v>
      </c>
      <c r="D23" s="22">
        <f>[1]LA!D23</f>
        <v>723455</v>
      </c>
      <c r="E23" s="22">
        <f>[1]LA!E23</f>
        <v>721277</v>
      </c>
      <c r="F23" s="22">
        <f>[1]LA!F23</f>
        <v>0</v>
      </c>
      <c r="G23" s="22">
        <f>[1]LA!G23</f>
        <v>202893</v>
      </c>
      <c r="H23" s="22">
        <f>[1]LA!H23</f>
        <v>206732</v>
      </c>
      <c r="I23" s="22">
        <f>[1]LA!I23</f>
        <v>0</v>
      </c>
      <c r="J23" s="22">
        <f>[1]LA!J23</f>
        <v>0</v>
      </c>
      <c r="K23" s="22">
        <f>[1]LA!K23</f>
        <v>0</v>
      </c>
      <c r="L23" s="22">
        <f>[1]LA!L23</f>
        <v>223458</v>
      </c>
      <c r="M23" s="22">
        <f>[1]LA!M23</f>
        <v>362296</v>
      </c>
      <c r="N23" s="22">
        <f>[1]LA!N23</f>
        <v>0</v>
      </c>
      <c r="O23" s="22">
        <f>[1]LA!O23</f>
        <v>0</v>
      </c>
      <c r="P23" s="22">
        <f>[1]LA!P23</f>
        <v>-6971</v>
      </c>
      <c r="Q23" s="23">
        <f>[1]LA!Q23</f>
        <v>258161</v>
      </c>
    </row>
    <row r="24" spans="2:17" ht="30.75" customHeight="1" x14ac:dyDescent="0.3">
      <c r="B24" s="8" t="s">
        <v>136</v>
      </c>
      <c r="C24" s="22">
        <f>[1]LA!C24</f>
        <v>452375</v>
      </c>
      <c r="D24" s="22">
        <f>[1]LA!D24</f>
        <v>177227</v>
      </c>
      <c r="E24" s="22">
        <f>[1]LA!E24</f>
        <v>177148</v>
      </c>
      <c r="F24" s="22">
        <f>[1]LA!F24</f>
        <v>3581</v>
      </c>
      <c r="G24" s="22">
        <f>[1]LA!G24</f>
        <v>170811</v>
      </c>
      <c r="H24" s="22">
        <f>[1]LA!H24</f>
        <v>135404</v>
      </c>
      <c r="I24" s="22">
        <f>[1]LA!I24</f>
        <v>0</v>
      </c>
      <c r="J24" s="22">
        <f>[1]LA!J24</f>
        <v>502</v>
      </c>
      <c r="K24" s="22">
        <f>[1]LA!K24</f>
        <v>0</v>
      </c>
      <c r="L24" s="22">
        <f>[1]LA!L24</f>
        <v>43028</v>
      </c>
      <c r="M24" s="22">
        <f>[1]LA!M24</f>
        <v>109357</v>
      </c>
      <c r="N24" s="22">
        <f>[1]LA!N24</f>
        <v>30376</v>
      </c>
      <c r="O24" s="22">
        <f>[1]LA!O24</f>
        <v>1068</v>
      </c>
      <c r="P24" s="22">
        <f>[1]LA!P24</f>
        <v>0</v>
      </c>
      <c r="Q24" s="23">
        <f>[1]LA!Q24</f>
        <v>374120</v>
      </c>
    </row>
    <row r="25" spans="2:17" ht="30.75" customHeight="1" x14ac:dyDescent="0.3">
      <c r="B25" s="8" t="s">
        <v>137</v>
      </c>
      <c r="C25" s="22">
        <f>[1]LA!C25</f>
        <v>212049</v>
      </c>
      <c r="D25" s="22">
        <f>[1]LA!D25</f>
        <v>37106</v>
      </c>
      <c r="E25" s="22">
        <f>[1]LA!E25</f>
        <v>29639</v>
      </c>
      <c r="F25" s="22">
        <f>[1]LA!F25</f>
        <v>0</v>
      </c>
      <c r="G25" s="22">
        <f>[1]LA!G25</f>
        <v>36204</v>
      </c>
      <c r="H25" s="22">
        <f>[1]LA!H25</f>
        <v>36204</v>
      </c>
      <c r="I25" s="22">
        <f>[1]LA!I25</f>
        <v>0</v>
      </c>
      <c r="J25" s="22">
        <f>[1]LA!J25</f>
        <v>0</v>
      </c>
      <c r="K25" s="22">
        <f>[1]LA!K25</f>
        <v>0</v>
      </c>
      <c r="L25" s="22">
        <f>[1]LA!L25</f>
        <v>3329</v>
      </c>
      <c r="M25" s="22">
        <f>[1]LA!M25</f>
        <v>21446</v>
      </c>
      <c r="N25" s="22">
        <f>[1]LA!N25</f>
        <v>40028</v>
      </c>
      <c r="O25" s="22">
        <f>[1]LA!O25</f>
        <v>673</v>
      </c>
      <c r="P25" s="22">
        <f>[1]LA!P25</f>
        <v>0</v>
      </c>
      <c r="Q25" s="23">
        <f>[1]LA!Q25</f>
        <v>220063</v>
      </c>
    </row>
    <row r="26" spans="2:17" ht="30.75" customHeight="1" x14ac:dyDescent="0.3">
      <c r="B26" s="8" t="s">
        <v>155</v>
      </c>
      <c r="C26" s="22">
        <f>[1]LA!C26</f>
        <v>5760824</v>
      </c>
      <c r="D26" s="22">
        <f>[1]LA!D26</f>
        <v>1758860</v>
      </c>
      <c r="E26" s="22">
        <f>[1]LA!E26</f>
        <v>1728277</v>
      </c>
      <c r="F26" s="22">
        <f>[1]LA!F26</f>
        <v>0</v>
      </c>
      <c r="G26" s="22">
        <f>[1]LA!G26</f>
        <v>391424</v>
      </c>
      <c r="H26" s="22">
        <f>[1]LA!H26</f>
        <v>317178</v>
      </c>
      <c r="I26" s="22">
        <f>[1]LA!I26</f>
        <v>0</v>
      </c>
      <c r="J26" s="22">
        <f>[1]LA!J26</f>
        <v>0</v>
      </c>
      <c r="K26" s="22">
        <f>[1]LA!K26</f>
        <v>0</v>
      </c>
      <c r="L26" s="22">
        <f>[1]LA!L26</f>
        <v>265083</v>
      </c>
      <c r="M26" s="22">
        <f>[1]LA!M26</f>
        <v>361770</v>
      </c>
      <c r="N26" s="22">
        <f>[1]LA!N26</f>
        <v>321183</v>
      </c>
      <c r="O26" s="22">
        <f>[1]LA!O26</f>
        <v>0</v>
      </c>
      <c r="P26" s="22">
        <f>[1]LA!P26</f>
        <v>0</v>
      </c>
      <c r="Q26" s="23">
        <f>[1]LA!Q26</f>
        <v>6866252</v>
      </c>
    </row>
    <row r="27" spans="2:17" ht="30.75" customHeight="1" x14ac:dyDescent="0.3">
      <c r="B27" s="8" t="s">
        <v>38</v>
      </c>
      <c r="C27" s="22">
        <f>[1]LA!C27</f>
        <v>41155</v>
      </c>
      <c r="D27" s="22">
        <f>[1]LA!D27</f>
        <v>0</v>
      </c>
      <c r="E27" s="22">
        <f>[1]LA!E27</f>
        <v>0</v>
      </c>
      <c r="F27" s="22">
        <f>[1]LA!F27</f>
        <v>0</v>
      </c>
      <c r="G27" s="22">
        <f>[1]LA!G27</f>
        <v>0</v>
      </c>
      <c r="H27" s="22">
        <f>[1]LA!H27</f>
        <v>0</v>
      </c>
      <c r="I27" s="22">
        <f>[1]LA!I27</f>
        <v>0</v>
      </c>
      <c r="J27" s="22">
        <f>[1]LA!J27</f>
        <v>0</v>
      </c>
      <c r="K27" s="22">
        <f>[1]LA!K27</f>
        <v>0</v>
      </c>
      <c r="L27" s="22">
        <f>[1]LA!L27</f>
        <v>0</v>
      </c>
      <c r="M27" s="22">
        <f>[1]LA!M27</f>
        <v>0</v>
      </c>
      <c r="N27" s="22">
        <f>[1]LA!N27</f>
        <v>0</v>
      </c>
      <c r="O27" s="22">
        <f>[1]LA!O27</f>
        <v>0</v>
      </c>
      <c r="P27" s="22">
        <f>[1]LA!P27</f>
        <v>0</v>
      </c>
      <c r="Q27" s="23">
        <f>[1]LA!Q27</f>
        <v>41155</v>
      </c>
    </row>
    <row r="28" spans="2:17" ht="30.75" customHeight="1" x14ac:dyDescent="0.3">
      <c r="B28" s="8" t="s">
        <v>62</v>
      </c>
      <c r="C28" s="22">
        <f>[1]LA!C28</f>
        <v>46019</v>
      </c>
      <c r="D28" s="22">
        <f>[1]LA!D28</f>
        <v>28703</v>
      </c>
      <c r="E28" s="22">
        <f>[1]LA!E28</f>
        <v>28703</v>
      </c>
      <c r="F28" s="22">
        <f>[1]LA!F28</f>
        <v>0</v>
      </c>
      <c r="G28" s="22">
        <f>[1]LA!G28</f>
        <v>5261</v>
      </c>
      <c r="H28" s="22">
        <f>[1]LA!H28</f>
        <v>1955</v>
      </c>
      <c r="I28" s="22">
        <f>[1]LA!I28</f>
        <v>202</v>
      </c>
      <c r="J28" s="22">
        <f>[1]LA!J28</f>
        <v>0</v>
      </c>
      <c r="K28" s="22">
        <f>[1]LA!K28</f>
        <v>0</v>
      </c>
      <c r="L28" s="22">
        <f>[1]LA!L28</f>
        <v>3468</v>
      </c>
      <c r="M28" s="22">
        <f>[1]LA!M28</f>
        <v>4498</v>
      </c>
      <c r="N28" s="22">
        <f>[1]LA!N28</f>
        <v>6886</v>
      </c>
      <c r="O28" s="22">
        <f>[1]LA!O28</f>
        <v>0</v>
      </c>
      <c r="P28" s="22">
        <f>[1]LA!P28</f>
        <v>0</v>
      </c>
      <c r="Q28" s="23">
        <f>[1]LA!Q28</f>
        <v>71486</v>
      </c>
    </row>
    <row r="29" spans="2:17" ht="30.75" customHeight="1" x14ac:dyDescent="0.3">
      <c r="B29" s="8" t="s">
        <v>63</v>
      </c>
      <c r="C29" s="22">
        <f>[1]LA!C29</f>
        <v>18959</v>
      </c>
      <c r="D29" s="22">
        <f>[1]LA!D29</f>
        <v>23314</v>
      </c>
      <c r="E29" s="22">
        <f>[1]LA!E29</f>
        <v>23228</v>
      </c>
      <c r="F29" s="22">
        <f>[1]LA!F29</f>
        <v>0</v>
      </c>
      <c r="G29" s="22">
        <f>[1]LA!G29</f>
        <v>0</v>
      </c>
      <c r="H29" s="22">
        <f>[1]LA!H29</f>
        <v>0</v>
      </c>
      <c r="I29" s="22">
        <f>[1]LA!I29</f>
        <v>0</v>
      </c>
      <c r="J29" s="22">
        <f>[1]LA!J29</f>
        <v>0</v>
      </c>
      <c r="K29" s="22">
        <f>[1]LA!K29</f>
        <v>0</v>
      </c>
      <c r="L29" s="22">
        <f>[1]LA!L29</f>
        <v>1625</v>
      </c>
      <c r="M29" s="22">
        <f>[1]LA!M29</f>
        <v>9170</v>
      </c>
      <c r="N29" s="22">
        <f>[1]LA!N29</f>
        <v>809</v>
      </c>
      <c r="O29" s="22">
        <f>[1]LA!O29</f>
        <v>0</v>
      </c>
      <c r="P29" s="22">
        <f>[1]LA!P29</f>
        <v>0</v>
      </c>
      <c r="Q29" s="23">
        <f>[1]LA!Q29</f>
        <v>32200</v>
      </c>
    </row>
    <row r="30" spans="2:17" ht="30.75" customHeight="1" x14ac:dyDescent="0.3">
      <c r="B30" s="8" t="s">
        <v>64</v>
      </c>
      <c r="C30" s="22">
        <f>[1]LA!C30</f>
        <v>761040</v>
      </c>
      <c r="D30" s="22">
        <f>[1]LA!D30</f>
        <v>668957</v>
      </c>
      <c r="E30" s="22">
        <f>[1]LA!E30</f>
        <v>668957</v>
      </c>
      <c r="F30" s="22">
        <f>[1]LA!F30</f>
        <v>0</v>
      </c>
      <c r="G30" s="22">
        <f>[1]LA!G30</f>
        <v>102826</v>
      </c>
      <c r="H30" s="22">
        <f>[1]LA!H30</f>
        <v>36148</v>
      </c>
      <c r="I30" s="22">
        <f>[1]LA!I30</f>
        <v>66763</v>
      </c>
      <c r="J30" s="22">
        <f>[1]LA!J30</f>
        <v>8</v>
      </c>
      <c r="K30" s="22">
        <f>[1]LA!K30</f>
        <v>0</v>
      </c>
      <c r="L30" s="22">
        <f>[1]LA!L30</f>
        <v>21042</v>
      </c>
      <c r="M30" s="22">
        <f>[1]LA!M30</f>
        <v>346372</v>
      </c>
      <c r="N30" s="22">
        <f>[1]LA!N30</f>
        <v>131562</v>
      </c>
      <c r="O30" s="22">
        <f>[1]LA!O30</f>
        <v>0</v>
      </c>
      <c r="P30" s="22">
        <f>[1]LA!P30</f>
        <v>0</v>
      </c>
      <c r="Q30" s="23">
        <f>[1]LA!Q30</f>
        <v>1091226</v>
      </c>
    </row>
    <row r="31" spans="2:17" ht="30.75" customHeight="1" x14ac:dyDescent="0.25">
      <c r="B31" s="64" t="s">
        <v>45</v>
      </c>
      <c r="C31" s="76">
        <f t="shared" ref="C31:Q31" si="0">SUM(C6:C30)</f>
        <v>68839255</v>
      </c>
      <c r="D31" s="76">
        <f t="shared" si="0"/>
        <v>24306701</v>
      </c>
      <c r="E31" s="76">
        <f t="shared" si="0"/>
        <v>24100132</v>
      </c>
      <c r="F31" s="76">
        <f t="shared" si="0"/>
        <v>411208</v>
      </c>
      <c r="G31" s="76">
        <f t="shared" si="0"/>
        <v>7938162</v>
      </c>
      <c r="H31" s="76">
        <f t="shared" si="0"/>
        <v>6282931</v>
      </c>
      <c r="I31" s="76">
        <f t="shared" si="0"/>
        <v>1633602</v>
      </c>
      <c r="J31" s="76">
        <f t="shared" si="0"/>
        <v>1228922</v>
      </c>
      <c r="K31" s="76">
        <f t="shared" si="0"/>
        <v>0</v>
      </c>
      <c r="L31" s="76">
        <f t="shared" si="0"/>
        <v>3856132</v>
      </c>
      <c r="M31" s="76">
        <f t="shared" si="0"/>
        <v>6403851</v>
      </c>
      <c r="N31" s="76">
        <f t="shared" si="0"/>
        <v>5798879</v>
      </c>
      <c r="O31" s="76">
        <f t="shared" si="0"/>
        <v>170970</v>
      </c>
      <c r="P31" s="76">
        <f t="shared" si="0"/>
        <v>250454</v>
      </c>
      <c r="Q31" s="76">
        <f t="shared" si="0"/>
        <v>79322606</v>
      </c>
    </row>
    <row r="32" spans="2:17" ht="30.75" customHeight="1" x14ac:dyDescent="0.25">
      <c r="B32" s="238" t="s">
        <v>46</v>
      </c>
      <c r="C32" s="239"/>
      <c r="D32" s="239"/>
      <c r="E32" s="239"/>
      <c r="F32" s="239"/>
      <c r="G32" s="239"/>
      <c r="H32" s="239"/>
      <c r="I32" s="239"/>
      <c r="J32" s="239"/>
      <c r="K32" s="239"/>
      <c r="L32" s="239"/>
      <c r="M32" s="239"/>
      <c r="N32" s="239"/>
      <c r="O32" s="239"/>
      <c r="P32" s="239"/>
      <c r="Q32" s="240"/>
    </row>
    <row r="33" spans="2:17" ht="30.75" customHeight="1" x14ac:dyDescent="0.3">
      <c r="B33" s="8" t="s">
        <v>47</v>
      </c>
      <c r="C33" s="22">
        <f>[1]LA!C33</f>
        <v>0</v>
      </c>
      <c r="D33" s="22">
        <f>[1]LA!D33</f>
        <v>1244</v>
      </c>
      <c r="E33" s="22">
        <f>[1]LA!E33</f>
        <v>1057</v>
      </c>
      <c r="F33" s="22">
        <f>[1]LA!F33</f>
        <v>0</v>
      </c>
      <c r="G33" s="22">
        <f>[1]LA!G33</f>
        <v>627</v>
      </c>
      <c r="H33" s="22">
        <f>[1]LA!H33</f>
        <v>0</v>
      </c>
      <c r="I33" s="22">
        <f>[1]LA!I33</f>
        <v>0</v>
      </c>
      <c r="J33" s="22">
        <f>[1]LA!J33</f>
        <v>0</v>
      </c>
      <c r="K33" s="22">
        <f>[1]LA!K33</f>
        <v>0</v>
      </c>
      <c r="L33" s="22">
        <f>[1]LA!L33</f>
        <v>373</v>
      </c>
      <c r="M33" s="22">
        <f>[1]LA!M33</f>
        <v>148</v>
      </c>
      <c r="N33" s="22">
        <f>[1]LA!N33</f>
        <v>321</v>
      </c>
      <c r="O33" s="22">
        <f>[1]LA!O33</f>
        <v>0</v>
      </c>
      <c r="P33" s="22">
        <f>[1]LA!P33</f>
        <v>0</v>
      </c>
      <c r="Q33" s="23">
        <f>[1]LA!Q33</f>
        <v>857</v>
      </c>
    </row>
    <row r="34" spans="2:17" ht="30.75" customHeight="1" x14ac:dyDescent="0.3">
      <c r="B34" s="8" t="s">
        <v>79</v>
      </c>
      <c r="C34" s="22">
        <f>[1]LA!C34</f>
        <v>0</v>
      </c>
      <c r="D34" s="22">
        <f>[1]LA!D34</f>
        <v>48553</v>
      </c>
      <c r="E34" s="22">
        <f>[1]LA!E34</f>
        <v>48553</v>
      </c>
      <c r="F34" s="22">
        <f>[1]LA!F34</f>
        <v>-10388</v>
      </c>
      <c r="G34" s="22">
        <f>[1]LA!G34</f>
        <v>5829</v>
      </c>
      <c r="H34" s="22">
        <f>[1]LA!H34</f>
        <v>0</v>
      </c>
      <c r="I34" s="22">
        <f>[1]LA!I34</f>
        <v>0</v>
      </c>
      <c r="J34" s="22">
        <f>[1]LA!J34</f>
        <v>0</v>
      </c>
      <c r="K34" s="22">
        <f>[1]LA!K34</f>
        <v>0</v>
      </c>
      <c r="L34" s="22">
        <f>[1]LA!L34</f>
        <v>4925</v>
      </c>
      <c r="M34" s="22">
        <f>[1]LA!M34</f>
        <v>2052</v>
      </c>
      <c r="N34" s="22">
        <f>[1]LA!N34</f>
        <v>0</v>
      </c>
      <c r="O34" s="22">
        <f>[1]LA!O34</f>
        <v>0</v>
      </c>
      <c r="P34" s="22">
        <f>[1]LA!P34</f>
        <v>0</v>
      </c>
      <c r="Q34" s="23">
        <f>[1]LA!Q34</f>
        <v>31189</v>
      </c>
    </row>
    <row r="35" spans="2:17" ht="30.75" customHeight="1" x14ac:dyDescent="0.3">
      <c r="B35" s="8" t="s">
        <v>48</v>
      </c>
      <c r="C35" s="22">
        <f>[1]LA!C35</f>
        <v>1225534</v>
      </c>
      <c r="D35" s="22">
        <f>[1]LA!D35</f>
        <v>190042</v>
      </c>
      <c r="E35" s="22">
        <f>[1]LA!E35</f>
        <v>178476</v>
      </c>
      <c r="F35" s="22">
        <f>[1]LA!F35</f>
        <v>0</v>
      </c>
      <c r="G35" s="22">
        <f>[1]LA!G35</f>
        <v>63095</v>
      </c>
      <c r="H35" s="22">
        <f>[1]LA!H35</f>
        <v>72764</v>
      </c>
      <c r="I35" s="22">
        <f>[1]LA!I35</f>
        <v>0</v>
      </c>
      <c r="J35" s="22">
        <f>[1]LA!J35</f>
        <v>0</v>
      </c>
      <c r="K35" s="22">
        <f>[1]LA!K35</f>
        <v>0</v>
      </c>
      <c r="L35" s="22">
        <f>[1]LA!L35</f>
        <v>50123</v>
      </c>
      <c r="M35" s="22">
        <f>[1]LA!M35</f>
        <v>15996</v>
      </c>
      <c r="N35" s="22">
        <f>[1]LA!N35</f>
        <v>41412</v>
      </c>
      <c r="O35" s="22">
        <f>[1]LA!O35</f>
        <v>0</v>
      </c>
      <c r="P35" s="22">
        <f>[1]LA!P35</f>
        <v>0</v>
      </c>
      <c r="Q35" s="23">
        <f>[1]LA!Q35</f>
        <v>1306539</v>
      </c>
    </row>
    <row r="36" spans="2:17" ht="30.75" customHeight="1" x14ac:dyDescent="0.25">
      <c r="B36" s="64" t="s">
        <v>45</v>
      </c>
      <c r="C36" s="76">
        <f>SUM(C33:C35)</f>
        <v>1225534</v>
      </c>
      <c r="D36" s="76">
        <f t="shared" ref="D36:Q36" si="1">SUM(D33:D35)</f>
        <v>239839</v>
      </c>
      <c r="E36" s="76">
        <f t="shared" si="1"/>
        <v>228086</v>
      </c>
      <c r="F36" s="76">
        <f t="shared" si="1"/>
        <v>-10388</v>
      </c>
      <c r="G36" s="76">
        <f t="shared" si="1"/>
        <v>69551</v>
      </c>
      <c r="H36" s="76">
        <f t="shared" si="1"/>
        <v>72764</v>
      </c>
      <c r="I36" s="76">
        <f t="shared" si="1"/>
        <v>0</v>
      </c>
      <c r="J36" s="76">
        <f t="shared" si="1"/>
        <v>0</v>
      </c>
      <c r="K36" s="76">
        <f t="shared" si="1"/>
        <v>0</v>
      </c>
      <c r="L36" s="76">
        <f t="shared" si="1"/>
        <v>55421</v>
      </c>
      <c r="M36" s="76">
        <f t="shared" si="1"/>
        <v>18196</v>
      </c>
      <c r="N36" s="76">
        <f t="shared" si="1"/>
        <v>41733</v>
      </c>
      <c r="O36" s="76">
        <f t="shared" si="1"/>
        <v>0</v>
      </c>
      <c r="P36" s="76">
        <f t="shared" si="1"/>
        <v>0</v>
      </c>
      <c r="Q36" s="76">
        <f t="shared" si="1"/>
        <v>1338585</v>
      </c>
    </row>
    <row r="37" spans="2:17" ht="21.75" customHeight="1" x14ac:dyDescent="0.25">
      <c r="B37" s="237" t="s">
        <v>50</v>
      </c>
      <c r="C37" s="237"/>
      <c r="D37" s="237"/>
      <c r="E37" s="237"/>
      <c r="F37" s="237"/>
      <c r="G37" s="237"/>
      <c r="H37" s="237"/>
      <c r="I37" s="237"/>
      <c r="J37" s="237"/>
      <c r="K37" s="237"/>
      <c r="L37" s="237"/>
      <c r="M37" s="237"/>
      <c r="N37" s="237"/>
      <c r="O37" s="237"/>
      <c r="P37" s="237"/>
      <c r="Q37" s="237"/>
    </row>
    <row r="38" spans="2:17" ht="21.75" customHeight="1" x14ac:dyDescent="0.25">
      <c r="C38" s="19"/>
      <c r="D38" s="19"/>
      <c r="E38" s="19"/>
      <c r="F38" s="19"/>
      <c r="G38" s="19"/>
      <c r="H38" s="19"/>
      <c r="I38" s="19"/>
      <c r="J38" s="19"/>
      <c r="K38" s="19"/>
      <c r="L38" s="19"/>
      <c r="M38" s="19"/>
      <c r="N38" s="19"/>
      <c r="O38" s="19"/>
      <c r="P38" s="19"/>
      <c r="Q38" s="19"/>
    </row>
    <row r="39" spans="2:17" ht="21.75" customHeight="1" x14ac:dyDescent="0.25">
      <c r="D39" s="128"/>
    </row>
  </sheetData>
  <sheetProtection algorithmName="SHA-512" hashValue="X2n1rBEkRBy2icZe/LArko2tKx0TlM7jDFBbPiyNLpDbFlbSkR837KEjzJxyubezLvN5N0q5DqtIJUUpMqsV4Q==" saltValue="4TBPyXB1q/uy67oLH52g/w==" spinCount="100000" sheet="1" objects="1" scenarios="1"/>
  <mergeCells count="4">
    <mergeCell ref="B32:Q32"/>
    <mergeCell ref="B3:Q3"/>
    <mergeCell ref="B37:Q37"/>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Q38"/>
  <sheetViews>
    <sheetView showGridLines="0" topLeftCell="A19" zoomScale="80" zoomScaleNormal="80" workbookViewId="0">
      <selection activeCell="Q31" sqref="Q31"/>
    </sheetView>
  </sheetViews>
  <sheetFormatPr defaultColWidth="14.28515625" defaultRowHeight="21.75" customHeight="1" x14ac:dyDescent="0.25"/>
  <cols>
    <col min="1" max="1" width="14.28515625" style="6"/>
    <col min="2" max="2" width="46" style="6" customWidth="1"/>
    <col min="3" max="16" width="17.5703125" style="6" customWidth="1"/>
    <col min="17" max="17" width="17.5703125" style="10" customWidth="1"/>
    <col min="18" max="16384" width="14.28515625" style="6"/>
  </cols>
  <sheetData>
    <row r="1" spans="2:17" ht="18.75" customHeight="1" x14ac:dyDescent="0.25"/>
    <row r="2" spans="2:17" ht="15.75" customHeight="1" x14ac:dyDescent="0.25"/>
    <row r="3" spans="2:17" ht="18.75" customHeight="1" x14ac:dyDescent="0.25">
      <c r="B3" s="241" t="s">
        <v>261</v>
      </c>
      <c r="C3" s="241"/>
      <c r="D3" s="241"/>
      <c r="E3" s="241"/>
      <c r="F3" s="241"/>
      <c r="G3" s="241"/>
      <c r="H3" s="241"/>
      <c r="I3" s="241"/>
      <c r="J3" s="241"/>
      <c r="K3" s="241"/>
      <c r="L3" s="241"/>
      <c r="M3" s="241"/>
      <c r="N3" s="241"/>
      <c r="O3" s="241"/>
      <c r="P3" s="241"/>
      <c r="Q3" s="241"/>
    </row>
    <row r="4" spans="2:17" s="18" customFormat="1" ht="36.75" customHeight="1" x14ac:dyDescent="0.25">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31.5" customHeight="1" x14ac:dyDescent="0.25">
      <c r="B5" s="238" t="s">
        <v>16</v>
      </c>
      <c r="C5" s="239"/>
      <c r="D5" s="239"/>
      <c r="E5" s="239"/>
      <c r="F5" s="239"/>
      <c r="G5" s="239"/>
      <c r="H5" s="239"/>
      <c r="I5" s="239"/>
      <c r="J5" s="239"/>
      <c r="K5" s="239"/>
      <c r="L5" s="239"/>
      <c r="M5" s="239"/>
      <c r="N5" s="239"/>
      <c r="O5" s="239"/>
      <c r="P5" s="239"/>
      <c r="Q5" s="240"/>
    </row>
    <row r="6" spans="2:17" ht="31.5" customHeight="1" x14ac:dyDescent="0.3">
      <c r="B6" s="8" t="s">
        <v>51</v>
      </c>
      <c r="C6" s="22">
        <f>[1]ANNUITIES!C6</f>
        <v>18266</v>
      </c>
      <c r="D6" s="22">
        <f>[1]ANNUITIES!D6</f>
        <v>11779</v>
      </c>
      <c r="E6" s="22">
        <f>[1]ANNUITIES!E6</f>
        <v>11779</v>
      </c>
      <c r="F6" s="22">
        <f>[1]ANNUITIES!F6</f>
        <v>0</v>
      </c>
      <c r="G6" s="22">
        <f>[1]ANNUITIES!G6</f>
        <v>58337</v>
      </c>
      <c r="H6" s="22">
        <f>[1]ANNUITIES!H6</f>
        <v>0</v>
      </c>
      <c r="I6" s="22">
        <f>[1]ANNUITIES!I6</f>
        <v>0</v>
      </c>
      <c r="J6" s="22">
        <f>[1]ANNUITIES!J6</f>
        <v>0</v>
      </c>
      <c r="K6" s="22">
        <f>[1]ANNUITIES!K6</f>
        <v>58337</v>
      </c>
      <c r="L6" s="22">
        <f>[1]ANNUITIES!L6</f>
        <v>0</v>
      </c>
      <c r="M6" s="22">
        <f>[1]ANNUITIES!M6</f>
        <v>4782</v>
      </c>
      <c r="N6" s="22">
        <f>[1]ANNUITIES!N6</f>
        <v>38805</v>
      </c>
      <c r="O6" s="22">
        <f>[1]ANNUITIES!O6</f>
        <v>2751</v>
      </c>
      <c r="P6" s="22">
        <f>[1]ANNUITIES!P6</f>
        <v>0</v>
      </c>
      <c r="Q6" s="23">
        <f>[1]ANNUITIES!Q6</f>
        <v>2981</v>
      </c>
    </row>
    <row r="7" spans="2:17" ht="31.5" customHeight="1" x14ac:dyDescent="0.3">
      <c r="B7" s="8" t="s">
        <v>144</v>
      </c>
      <c r="C7" s="22">
        <f>[1]ANNUITIES!C7</f>
        <v>0</v>
      </c>
      <c r="D7" s="22">
        <f>[1]ANNUITIES!D7</f>
        <v>0</v>
      </c>
      <c r="E7" s="22">
        <f>[1]ANNUITIES!E7</f>
        <v>0</v>
      </c>
      <c r="F7" s="22">
        <f>[1]ANNUITIES!F7</f>
        <v>0</v>
      </c>
      <c r="G7" s="22">
        <f>[1]ANNUITIES!G7</f>
        <v>0</v>
      </c>
      <c r="H7" s="22">
        <f>[1]ANNUITIES!H7</f>
        <v>0</v>
      </c>
      <c r="I7" s="22">
        <f>[1]ANNUITIES!I7</f>
        <v>0</v>
      </c>
      <c r="J7" s="22">
        <f>[1]ANNUITIES!J7</f>
        <v>0</v>
      </c>
      <c r="K7" s="22">
        <f>[1]ANNUITIES!K7</f>
        <v>0</v>
      </c>
      <c r="L7" s="22">
        <f>[1]ANNUITIES!L7</f>
        <v>0</v>
      </c>
      <c r="M7" s="22">
        <f>[1]ANNUITIES!M7</f>
        <v>0</v>
      </c>
      <c r="N7" s="22">
        <f>[1]ANNUITIES!N7</f>
        <v>0</v>
      </c>
      <c r="O7" s="22">
        <f>[1]ANNUITIES!O7</f>
        <v>0</v>
      </c>
      <c r="P7" s="22">
        <f>[1]ANNUITIES!P7</f>
        <v>0</v>
      </c>
      <c r="Q7" s="23">
        <f>[1]ANNUITIES!Q7</f>
        <v>0</v>
      </c>
    </row>
    <row r="8" spans="2:17" ht="31.5" customHeight="1" x14ac:dyDescent="0.3">
      <c r="B8" s="8" t="s">
        <v>154</v>
      </c>
      <c r="C8" s="22">
        <f>[1]ANNUITIES!C8</f>
        <v>1866255</v>
      </c>
      <c r="D8" s="22">
        <f>[1]ANNUITIES!D8</f>
        <v>1579543</v>
      </c>
      <c r="E8" s="22">
        <f>[1]ANNUITIES!E8</f>
        <v>1579543</v>
      </c>
      <c r="F8" s="22">
        <f>[1]ANNUITIES!F8</f>
        <v>0</v>
      </c>
      <c r="G8" s="22">
        <f>[1]ANNUITIES!G8</f>
        <v>487116</v>
      </c>
      <c r="H8" s="22">
        <f>[1]ANNUITIES!H8</f>
        <v>0</v>
      </c>
      <c r="I8" s="22">
        <f>[1]ANNUITIES!I8</f>
        <v>0</v>
      </c>
      <c r="J8" s="22">
        <f>[1]ANNUITIES!J8</f>
        <v>0</v>
      </c>
      <c r="K8" s="22">
        <f>[1]ANNUITIES!K8</f>
        <v>487116</v>
      </c>
      <c r="L8" s="22">
        <f>[1]ANNUITIES!L8</f>
        <v>0</v>
      </c>
      <c r="M8" s="22">
        <f>[1]ANNUITIES!M8</f>
        <v>37126</v>
      </c>
      <c r="N8" s="22">
        <f>[1]ANNUITIES!N8</f>
        <v>316386</v>
      </c>
      <c r="O8" s="22">
        <f>[1]ANNUITIES!O8</f>
        <v>3198</v>
      </c>
      <c r="P8" s="22">
        <f>[1]ANNUITIES!P8</f>
        <v>0</v>
      </c>
      <c r="Q8" s="23">
        <f>[1]ANNUITIES!Q8</f>
        <v>3234744</v>
      </c>
    </row>
    <row r="9" spans="2:17" ht="31.5" customHeight="1" x14ac:dyDescent="0.3">
      <c r="B9" s="8" t="s">
        <v>52</v>
      </c>
      <c r="C9" s="22">
        <f>[1]ANNUITIES!C9</f>
        <v>0</v>
      </c>
      <c r="D9" s="22">
        <f>[1]ANNUITIES!D9</f>
        <v>0</v>
      </c>
      <c r="E9" s="22">
        <f>[1]ANNUITIES!E9</f>
        <v>0</v>
      </c>
      <c r="F9" s="22">
        <f>[1]ANNUITIES!F9</f>
        <v>0</v>
      </c>
      <c r="G9" s="22">
        <f>[1]ANNUITIES!G9</f>
        <v>0</v>
      </c>
      <c r="H9" s="22">
        <f>[1]ANNUITIES!H9</f>
        <v>0</v>
      </c>
      <c r="I9" s="22">
        <f>[1]ANNUITIES!I9</f>
        <v>0</v>
      </c>
      <c r="J9" s="22">
        <f>[1]ANNUITIES!J9</f>
        <v>0</v>
      </c>
      <c r="K9" s="22">
        <f>[1]ANNUITIES!K9</f>
        <v>0</v>
      </c>
      <c r="L9" s="22">
        <f>[1]ANNUITIES!L9</f>
        <v>0</v>
      </c>
      <c r="M9" s="22">
        <f>[1]ANNUITIES!M9</f>
        <v>0</v>
      </c>
      <c r="N9" s="22">
        <f>[1]ANNUITIES!N9</f>
        <v>0</v>
      </c>
      <c r="O9" s="22">
        <f>[1]ANNUITIES!O9</f>
        <v>0</v>
      </c>
      <c r="P9" s="22">
        <f>[1]ANNUITIES!P9</f>
        <v>0</v>
      </c>
      <c r="Q9" s="23">
        <f>[1]ANNUITIES!Q9</f>
        <v>0</v>
      </c>
    </row>
    <row r="10" spans="2:17" ht="31.5" customHeight="1" x14ac:dyDescent="0.3">
      <c r="B10" s="8" t="s">
        <v>53</v>
      </c>
      <c r="C10" s="22">
        <f>[1]ANNUITIES!C10</f>
        <v>-191576</v>
      </c>
      <c r="D10" s="22">
        <f>[1]ANNUITIES!D10</f>
        <v>818483</v>
      </c>
      <c r="E10" s="22">
        <f>[1]ANNUITIES!E10</f>
        <v>818483</v>
      </c>
      <c r="F10" s="22">
        <f>[1]ANNUITIES!F10</f>
        <v>0</v>
      </c>
      <c r="G10" s="22">
        <f>[1]ANNUITIES!G10</f>
        <v>0</v>
      </c>
      <c r="H10" s="22">
        <f>[1]ANNUITIES!H10</f>
        <v>923158</v>
      </c>
      <c r="I10" s="22">
        <f>[1]ANNUITIES!I10</f>
        <v>0</v>
      </c>
      <c r="J10" s="22">
        <f>[1]ANNUITIES!J10</f>
        <v>0</v>
      </c>
      <c r="K10" s="22">
        <f>[1]ANNUITIES!K10</f>
        <v>0</v>
      </c>
      <c r="L10" s="22">
        <f>[1]ANNUITIES!L10</f>
        <v>16156</v>
      </c>
      <c r="M10" s="22">
        <f>[1]ANNUITIES!M10</f>
        <v>26196</v>
      </c>
      <c r="N10" s="22">
        <f>[1]ANNUITIES!N10</f>
        <v>109257</v>
      </c>
      <c r="O10" s="22">
        <f>[1]ANNUITIES!O10</f>
        <v>0</v>
      </c>
      <c r="P10" s="22">
        <f>[1]ANNUITIES!P10</f>
        <v>0</v>
      </c>
      <c r="Q10" s="23">
        <f>[1]ANNUITIES!Q10</f>
        <v>-229346</v>
      </c>
    </row>
    <row r="11" spans="2:17" ht="31.5" customHeight="1" x14ac:dyDescent="0.3">
      <c r="B11" s="8" t="s">
        <v>22</v>
      </c>
      <c r="C11" s="22">
        <f>[1]ANNUITIES!C11</f>
        <v>0</v>
      </c>
      <c r="D11" s="22">
        <f>[1]ANNUITIES!D11</f>
        <v>0</v>
      </c>
      <c r="E11" s="22">
        <f>[1]ANNUITIES!E11</f>
        <v>0</v>
      </c>
      <c r="F11" s="22">
        <f>[1]ANNUITIES!F11</f>
        <v>0</v>
      </c>
      <c r="G11" s="22">
        <f>[1]ANNUITIES!G11</f>
        <v>0</v>
      </c>
      <c r="H11" s="22">
        <f>[1]ANNUITIES!H11</f>
        <v>0</v>
      </c>
      <c r="I11" s="22">
        <f>[1]ANNUITIES!I11</f>
        <v>0</v>
      </c>
      <c r="J11" s="22">
        <f>[1]ANNUITIES!J11</f>
        <v>0</v>
      </c>
      <c r="K11" s="22">
        <f>[1]ANNUITIES!K11</f>
        <v>0</v>
      </c>
      <c r="L11" s="22">
        <f>[1]ANNUITIES!L11</f>
        <v>0</v>
      </c>
      <c r="M11" s="22">
        <f>[1]ANNUITIES!M11</f>
        <v>0</v>
      </c>
      <c r="N11" s="22">
        <f>[1]ANNUITIES!N11</f>
        <v>0</v>
      </c>
      <c r="O11" s="22">
        <f>[1]ANNUITIES!O11</f>
        <v>0</v>
      </c>
      <c r="P11" s="22">
        <f>[1]ANNUITIES!P11</f>
        <v>0</v>
      </c>
      <c r="Q11" s="23">
        <f>[1]ANNUITIES!Q11</f>
        <v>0</v>
      </c>
    </row>
    <row r="12" spans="2:17" ht="31.5" customHeight="1" x14ac:dyDescent="0.3">
      <c r="B12" s="8" t="s">
        <v>54</v>
      </c>
      <c r="C12" s="22">
        <f>[1]ANNUITIES!C12</f>
        <v>0</v>
      </c>
      <c r="D12" s="22">
        <f>[1]ANNUITIES!D12</f>
        <v>0</v>
      </c>
      <c r="E12" s="22">
        <f>[1]ANNUITIES!E12</f>
        <v>0</v>
      </c>
      <c r="F12" s="22">
        <f>[1]ANNUITIES!F12</f>
        <v>0</v>
      </c>
      <c r="G12" s="22">
        <f>[1]ANNUITIES!G12</f>
        <v>0</v>
      </c>
      <c r="H12" s="22">
        <f>[1]ANNUITIES!H12</f>
        <v>0</v>
      </c>
      <c r="I12" s="22">
        <f>[1]ANNUITIES!I12</f>
        <v>0</v>
      </c>
      <c r="J12" s="22">
        <f>[1]ANNUITIES!J12</f>
        <v>0</v>
      </c>
      <c r="K12" s="22">
        <f>[1]ANNUITIES!K12</f>
        <v>0</v>
      </c>
      <c r="L12" s="22">
        <f>[1]ANNUITIES!L12</f>
        <v>0</v>
      </c>
      <c r="M12" s="22">
        <f>[1]ANNUITIES!M12</f>
        <v>0</v>
      </c>
      <c r="N12" s="22">
        <f>[1]ANNUITIES!N12</f>
        <v>0</v>
      </c>
      <c r="O12" s="22">
        <f>[1]ANNUITIES!O12</f>
        <v>0</v>
      </c>
      <c r="P12" s="22">
        <f>[1]ANNUITIES!P12</f>
        <v>0</v>
      </c>
      <c r="Q12" s="23">
        <f>[1]ANNUITIES!Q12</f>
        <v>0</v>
      </c>
    </row>
    <row r="13" spans="2:17" ht="31.5" customHeight="1" x14ac:dyDescent="0.3">
      <c r="B13" s="8" t="s">
        <v>55</v>
      </c>
      <c r="C13" s="22">
        <f>[1]ANNUITIES!C13</f>
        <v>0</v>
      </c>
      <c r="D13" s="22">
        <f>[1]ANNUITIES!D13</f>
        <v>0</v>
      </c>
      <c r="E13" s="22">
        <f>[1]ANNUITIES!E13</f>
        <v>0</v>
      </c>
      <c r="F13" s="22">
        <f>[1]ANNUITIES!F13</f>
        <v>0</v>
      </c>
      <c r="G13" s="22">
        <f>[1]ANNUITIES!G13</f>
        <v>0</v>
      </c>
      <c r="H13" s="22">
        <f>[1]ANNUITIES!H13</f>
        <v>0</v>
      </c>
      <c r="I13" s="22">
        <f>[1]ANNUITIES!I13</f>
        <v>0</v>
      </c>
      <c r="J13" s="22">
        <f>[1]ANNUITIES!J13</f>
        <v>0</v>
      </c>
      <c r="K13" s="22">
        <f>[1]ANNUITIES!K13</f>
        <v>0</v>
      </c>
      <c r="L13" s="22">
        <f>[1]ANNUITIES!L13</f>
        <v>0</v>
      </c>
      <c r="M13" s="22">
        <f>[1]ANNUITIES!M13</f>
        <v>0</v>
      </c>
      <c r="N13" s="22">
        <f>[1]ANNUITIES!N13</f>
        <v>0</v>
      </c>
      <c r="O13" s="22">
        <f>[1]ANNUITIES!O13</f>
        <v>0</v>
      </c>
      <c r="P13" s="22">
        <f>[1]ANNUITIES!P13</f>
        <v>0</v>
      </c>
      <c r="Q13" s="23">
        <f>[1]ANNUITIES!Q13</f>
        <v>0</v>
      </c>
    </row>
    <row r="14" spans="2:17" ht="31.5" customHeight="1" x14ac:dyDescent="0.3">
      <c r="B14" s="8" t="s">
        <v>56</v>
      </c>
      <c r="C14" s="22">
        <f>[1]ANNUITIES!C14</f>
        <v>0</v>
      </c>
      <c r="D14" s="22">
        <f>[1]ANNUITIES!D14</f>
        <v>0</v>
      </c>
      <c r="E14" s="22">
        <f>[1]ANNUITIES!E14</f>
        <v>0</v>
      </c>
      <c r="F14" s="22">
        <f>[1]ANNUITIES!F14</f>
        <v>0</v>
      </c>
      <c r="G14" s="22">
        <f>[1]ANNUITIES!G14</f>
        <v>0</v>
      </c>
      <c r="H14" s="22">
        <f>[1]ANNUITIES!H14</f>
        <v>0</v>
      </c>
      <c r="I14" s="22">
        <f>[1]ANNUITIES!I14</f>
        <v>0</v>
      </c>
      <c r="J14" s="22">
        <f>[1]ANNUITIES!J14</f>
        <v>0</v>
      </c>
      <c r="K14" s="22">
        <f>[1]ANNUITIES!K14</f>
        <v>0</v>
      </c>
      <c r="L14" s="22">
        <f>[1]ANNUITIES!L14</f>
        <v>0</v>
      </c>
      <c r="M14" s="22">
        <f>[1]ANNUITIES!M14</f>
        <v>0</v>
      </c>
      <c r="N14" s="22">
        <f>[1]ANNUITIES!N14</f>
        <v>0</v>
      </c>
      <c r="O14" s="22">
        <f>[1]ANNUITIES!O14</f>
        <v>0</v>
      </c>
      <c r="P14" s="22">
        <f>[1]ANNUITIES!P14</f>
        <v>0</v>
      </c>
      <c r="Q14" s="23">
        <f>[1]ANNUITIES!Q14</f>
        <v>0</v>
      </c>
    </row>
    <row r="15" spans="2:17" ht="31.5" customHeight="1" x14ac:dyDescent="0.3">
      <c r="B15" s="8" t="s">
        <v>57</v>
      </c>
      <c r="C15" s="22">
        <f>[1]ANNUITIES!C15</f>
        <v>9041106</v>
      </c>
      <c r="D15" s="22">
        <f>[1]ANNUITIES!D15</f>
        <v>783520</v>
      </c>
      <c r="E15" s="22">
        <f>[1]ANNUITIES!E15</f>
        <v>783520</v>
      </c>
      <c r="F15" s="22">
        <f>[1]ANNUITIES!F15</f>
        <v>0</v>
      </c>
      <c r="G15" s="22">
        <f>[1]ANNUITIES!G15</f>
        <v>0</v>
      </c>
      <c r="H15" s="22">
        <f>[1]ANNUITIES!H15</f>
        <v>0</v>
      </c>
      <c r="I15" s="22">
        <f>[1]ANNUITIES!I15</f>
        <v>0</v>
      </c>
      <c r="J15" s="22">
        <f>[1]ANNUITIES!J15</f>
        <v>0</v>
      </c>
      <c r="K15" s="22">
        <f>[1]ANNUITIES!K15</f>
        <v>1121669</v>
      </c>
      <c r="L15" s="22">
        <f>[1]ANNUITIES!L15</f>
        <v>20739</v>
      </c>
      <c r="M15" s="22">
        <f>[1]ANNUITIES!M15</f>
        <v>19950</v>
      </c>
      <c r="N15" s="22">
        <f>[1]ANNUITIES!N15</f>
        <v>1962108</v>
      </c>
      <c r="O15" s="22">
        <f>[1]ANNUITIES!O15</f>
        <v>0</v>
      </c>
      <c r="P15" s="22">
        <f>[1]ANNUITIES!P15</f>
        <v>180000</v>
      </c>
      <c r="Q15" s="23">
        <f>[1]ANNUITIES!Q15</f>
        <v>10444375</v>
      </c>
    </row>
    <row r="16" spans="2:17" ht="31.5" customHeight="1" x14ac:dyDescent="0.3">
      <c r="B16" s="8" t="s">
        <v>58</v>
      </c>
      <c r="C16" s="22">
        <f>[1]ANNUITIES!C16</f>
        <v>8648099</v>
      </c>
      <c r="D16" s="22">
        <f>[1]ANNUITIES!D16</f>
        <v>687578</v>
      </c>
      <c r="E16" s="22">
        <f>[1]ANNUITIES!E16</f>
        <v>687578</v>
      </c>
      <c r="F16" s="22">
        <f>[1]ANNUITIES!F16</f>
        <v>0</v>
      </c>
      <c r="G16" s="22">
        <f>[1]ANNUITIES!G16</f>
        <v>923459</v>
      </c>
      <c r="H16" s="22">
        <f>[1]ANNUITIES!H16</f>
        <v>923704</v>
      </c>
      <c r="I16" s="22">
        <f>[1]ANNUITIES!I16</f>
        <v>0</v>
      </c>
      <c r="J16" s="22">
        <f>[1]ANNUITIES!J16</f>
        <v>0</v>
      </c>
      <c r="K16" s="22">
        <f>[1]ANNUITIES!K16</f>
        <v>0</v>
      </c>
      <c r="L16" s="22">
        <f>[1]ANNUITIES!L16</f>
        <v>10983</v>
      </c>
      <c r="M16" s="22">
        <f>[1]ANNUITIES!M16</f>
        <v>38982</v>
      </c>
      <c r="N16" s="22">
        <f>[1]ANNUITIES!N16</f>
        <v>784238</v>
      </c>
      <c r="O16" s="22">
        <f>[1]ANNUITIES!O16</f>
        <v>3129</v>
      </c>
      <c r="P16" s="22">
        <f>[1]ANNUITIES!P16</f>
        <v>-558267</v>
      </c>
      <c r="Q16" s="23">
        <f>[1]ANNUITIES!Q16</f>
        <v>9701384</v>
      </c>
    </row>
    <row r="17" spans="2:17" ht="31.5" customHeight="1" x14ac:dyDescent="0.3">
      <c r="B17" s="8" t="s">
        <v>59</v>
      </c>
      <c r="C17" s="22">
        <f>[1]ANNUITIES!C17</f>
        <v>727514</v>
      </c>
      <c r="D17" s="22">
        <f>[1]ANNUITIES!D17</f>
        <v>472061</v>
      </c>
      <c r="E17" s="22">
        <f>[1]ANNUITIES!E17</f>
        <v>472061</v>
      </c>
      <c r="F17" s="22">
        <f>[1]ANNUITIES!F17</f>
        <v>0</v>
      </c>
      <c r="G17" s="22">
        <f>[1]ANNUITIES!G17</f>
        <v>80898</v>
      </c>
      <c r="H17" s="22">
        <f>[1]ANNUITIES!H17</f>
        <v>80898</v>
      </c>
      <c r="I17" s="22">
        <f>[1]ANNUITIES!I17</f>
        <v>0</v>
      </c>
      <c r="J17" s="22">
        <f>[1]ANNUITIES!J17</f>
        <v>0</v>
      </c>
      <c r="K17" s="22">
        <f>[1]ANNUITIES!K17</f>
        <v>0</v>
      </c>
      <c r="L17" s="22">
        <f>[1]ANNUITIES!L17</f>
        <v>8425</v>
      </c>
      <c r="M17" s="22">
        <f>[1]ANNUITIES!M17</f>
        <v>0</v>
      </c>
      <c r="N17" s="22">
        <f>[1]ANNUITIES!N17</f>
        <v>123562</v>
      </c>
      <c r="O17" s="22">
        <f>[1]ANNUITIES!O17</f>
        <v>0</v>
      </c>
      <c r="P17" s="22">
        <f>[1]ANNUITIES!P17</f>
        <v>0</v>
      </c>
      <c r="Q17" s="23">
        <f>[1]ANNUITIES!Q17</f>
        <v>1233814</v>
      </c>
    </row>
    <row r="18" spans="2:17" ht="31.5" customHeight="1" x14ac:dyDescent="0.3">
      <c r="B18" s="8" t="s">
        <v>133</v>
      </c>
      <c r="C18" s="22">
        <f>[1]ANNUITIES!C18</f>
        <v>101593</v>
      </c>
      <c r="D18" s="22">
        <f>[1]ANNUITIES!D18</f>
        <v>217489</v>
      </c>
      <c r="E18" s="22">
        <f>[1]ANNUITIES!E18</f>
        <v>217489</v>
      </c>
      <c r="F18" s="22">
        <f>[1]ANNUITIES!F18</f>
        <v>0</v>
      </c>
      <c r="G18" s="22">
        <f>[1]ANNUITIES!G18</f>
        <v>29160</v>
      </c>
      <c r="H18" s="22">
        <f>[1]ANNUITIES!H18</f>
        <v>0</v>
      </c>
      <c r="I18" s="22">
        <f>[1]ANNUITIES!I18</f>
        <v>0</v>
      </c>
      <c r="J18" s="22">
        <f>[1]ANNUITIES!J18</f>
        <v>0</v>
      </c>
      <c r="K18" s="22">
        <f>[1]ANNUITIES!K18</f>
        <v>29160</v>
      </c>
      <c r="L18" s="22">
        <f>[1]ANNUITIES!L18</f>
        <v>8811</v>
      </c>
      <c r="M18" s="22">
        <f>[1]ANNUITIES!M18</f>
        <v>9603</v>
      </c>
      <c r="N18" s="22">
        <f>[1]ANNUITIES!N18</f>
        <v>23043</v>
      </c>
      <c r="O18" s="22">
        <f>[1]ANNUITIES!O18</f>
        <v>0</v>
      </c>
      <c r="P18" s="22">
        <f>[1]ANNUITIES!P18</f>
        <v>0</v>
      </c>
      <c r="Q18" s="23">
        <f>[1]ANNUITIES!Q18</f>
        <v>294551</v>
      </c>
    </row>
    <row r="19" spans="2:17" ht="31.5" customHeight="1" x14ac:dyDescent="0.3">
      <c r="B19" s="8" t="s">
        <v>138</v>
      </c>
      <c r="C19" s="22">
        <f>[1]ANNUITIES!C19</f>
        <v>223990</v>
      </c>
      <c r="D19" s="22">
        <f>[1]ANNUITIES!D19</f>
        <v>96121</v>
      </c>
      <c r="E19" s="22">
        <f>[1]ANNUITIES!E19</f>
        <v>96121</v>
      </c>
      <c r="F19" s="22">
        <f>[1]ANNUITIES!F19</f>
        <v>0</v>
      </c>
      <c r="G19" s="22">
        <f>[1]ANNUITIES!G19</f>
        <v>39647</v>
      </c>
      <c r="H19" s="22">
        <f>[1]ANNUITIES!H19</f>
        <v>39647</v>
      </c>
      <c r="I19" s="22">
        <f>[1]ANNUITIES!I19</f>
        <v>0</v>
      </c>
      <c r="J19" s="22">
        <f>[1]ANNUITIES!J19</f>
        <v>0</v>
      </c>
      <c r="K19" s="22">
        <f>[1]ANNUITIES!K19</f>
        <v>0</v>
      </c>
      <c r="L19" s="22">
        <f>[1]ANNUITIES!L19</f>
        <v>0</v>
      </c>
      <c r="M19" s="22">
        <f>[1]ANNUITIES!M19</f>
        <v>1250</v>
      </c>
      <c r="N19" s="22">
        <f>[1]ANNUITIES!N19</f>
        <v>17262</v>
      </c>
      <c r="O19" s="22">
        <f>[1]ANNUITIES!O19</f>
        <v>0</v>
      </c>
      <c r="P19" s="22">
        <f>[1]ANNUITIES!P19</f>
        <v>0</v>
      </c>
      <c r="Q19" s="23">
        <f>[1]ANNUITIES!Q19</f>
        <v>296476</v>
      </c>
    </row>
    <row r="20" spans="2:17" ht="31.5" customHeight="1" x14ac:dyDescent="0.3">
      <c r="B20" s="8" t="s">
        <v>35</v>
      </c>
      <c r="C20" s="22">
        <f>[1]ANNUITIES!C20</f>
        <v>3388515</v>
      </c>
      <c r="D20" s="22">
        <f>[1]ANNUITIES!D20</f>
        <v>1487531</v>
      </c>
      <c r="E20" s="22">
        <f>[1]ANNUITIES!E20</f>
        <v>1487531</v>
      </c>
      <c r="F20" s="22">
        <f>[1]ANNUITIES!F20</f>
        <v>0</v>
      </c>
      <c r="G20" s="22">
        <f>[1]ANNUITIES!G20</f>
        <v>551682</v>
      </c>
      <c r="H20" s="22">
        <f>[1]ANNUITIES!H20</f>
        <v>601682</v>
      </c>
      <c r="I20" s="22">
        <f>[1]ANNUITIES!I20</f>
        <v>0</v>
      </c>
      <c r="J20" s="22">
        <f>[1]ANNUITIES!J20</f>
        <v>0</v>
      </c>
      <c r="K20" s="22">
        <f>[1]ANNUITIES!K20</f>
        <v>0</v>
      </c>
      <c r="L20" s="22">
        <f>[1]ANNUITIES!L20</f>
        <v>32839</v>
      </c>
      <c r="M20" s="22">
        <f>[1]ANNUITIES!M20</f>
        <v>72029</v>
      </c>
      <c r="N20" s="22">
        <f>[1]ANNUITIES!N20</f>
        <v>279886</v>
      </c>
      <c r="O20" s="22">
        <f>[1]ANNUITIES!O20</f>
        <v>0</v>
      </c>
      <c r="P20" s="22">
        <f>[1]ANNUITIES!P20</f>
        <v>0</v>
      </c>
      <c r="Q20" s="23">
        <f>[1]ANNUITIES!Q20</f>
        <v>4449383</v>
      </c>
    </row>
    <row r="21" spans="2:17" ht="31.5" customHeight="1" x14ac:dyDescent="0.3">
      <c r="B21" s="58" t="s">
        <v>199</v>
      </c>
      <c r="C21" s="22">
        <f>[1]ANNUITIES!C21</f>
        <v>0</v>
      </c>
      <c r="D21" s="22">
        <f>[1]ANNUITIES!D21</f>
        <v>0</v>
      </c>
      <c r="E21" s="22">
        <f>[1]ANNUITIES!E21</f>
        <v>0</v>
      </c>
      <c r="F21" s="22">
        <f>[1]ANNUITIES!F21</f>
        <v>0</v>
      </c>
      <c r="G21" s="22">
        <f>[1]ANNUITIES!G21</f>
        <v>0</v>
      </c>
      <c r="H21" s="22">
        <f>[1]ANNUITIES!H21</f>
        <v>0</v>
      </c>
      <c r="I21" s="22">
        <f>[1]ANNUITIES!I21</f>
        <v>0</v>
      </c>
      <c r="J21" s="22">
        <f>[1]ANNUITIES!J21</f>
        <v>0</v>
      </c>
      <c r="K21" s="22">
        <f>[1]ANNUITIES!K21</f>
        <v>0</v>
      </c>
      <c r="L21" s="22">
        <f>[1]ANNUITIES!L21</f>
        <v>0</v>
      </c>
      <c r="M21" s="22">
        <f>[1]ANNUITIES!M21</f>
        <v>0</v>
      </c>
      <c r="N21" s="22">
        <f>[1]ANNUITIES!N21</f>
        <v>0</v>
      </c>
      <c r="O21" s="22">
        <f>[1]ANNUITIES!O21</f>
        <v>0</v>
      </c>
      <c r="P21" s="22">
        <f>[1]ANNUITIES!P21</f>
        <v>0</v>
      </c>
      <c r="Q21" s="23">
        <f>[1]ANNUITIES!Q21</f>
        <v>0</v>
      </c>
    </row>
    <row r="22" spans="2:17" ht="31.5" customHeight="1" x14ac:dyDescent="0.3">
      <c r="B22" s="8" t="s">
        <v>60</v>
      </c>
      <c r="C22" s="22">
        <f>[1]ANNUITIES!C22</f>
        <v>282</v>
      </c>
      <c r="D22" s="22">
        <f>[1]ANNUITIES!D22</f>
        <v>0</v>
      </c>
      <c r="E22" s="22">
        <f>[1]ANNUITIES!E22</f>
        <v>0</v>
      </c>
      <c r="F22" s="22">
        <f>[1]ANNUITIES!F22</f>
        <v>0</v>
      </c>
      <c r="G22" s="22">
        <f>[1]ANNUITIES!G22</f>
        <v>1407</v>
      </c>
      <c r="H22" s="22">
        <f>[1]ANNUITIES!H22</f>
        <v>0</v>
      </c>
      <c r="I22" s="22">
        <f>[1]ANNUITIES!I22</f>
        <v>0</v>
      </c>
      <c r="J22" s="22">
        <f>[1]ANNUITIES!J22</f>
        <v>0</v>
      </c>
      <c r="K22" s="22">
        <f>[1]ANNUITIES!K22</f>
        <v>1407</v>
      </c>
      <c r="L22" s="22">
        <f>[1]ANNUITIES!L22</f>
        <v>0</v>
      </c>
      <c r="M22" s="22">
        <f>[1]ANNUITIES!M22</f>
        <v>0</v>
      </c>
      <c r="N22" s="22">
        <f>[1]ANNUITIES!N22</f>
        <v>7</v>
      </c>
      <c r="O22" s="22">
        <f>[1]ANNUITIES!O22</f>
        <v>6</v>
      </c>
      <c r="P22" s="22">
        <f>[1]ANNUITIES!P22</f>
        <v>0</v>
      </c>
      <c r="Q22" s="23">
        <f>[1]ANNUITIES!Q22</f>
        <v>-1124</v>
      </c>
    </row>
    <row r="23" spans="2:17" ht="31.5" customHeight="1" x14ac:dyDescent="0.3">
      <c r="B23" s="8" t="s">
        <v>61</v>
      </c>
      <c r="C23" s="22">
        <f>[1]ANNUITIES!C23</f>
        <v>106335</v>
      </c>
      <c r="D23" s="22">
        <f>[1]ANNUITIES!D23</f>
        <v>45333</v>
      </c>
      <c r="E23" s="22">
        <f>[1]ANNUITIES!E23</f>
        <v>45333</v>
      </c>
      <c r="F23" s="22">
        <f>[1]ANNUITIES!F23</f>
        <v>0</v>
      </c>
      <c r="G23" s="22">
        <f>[1]ANNUITIES!G23</f>
        <v>0</v>
      </c>
      <c r="H23" s="22">
        <f>[1]ANNUITIES!H23</f>
        <v>0</v>
      </c>
      <c r="I23" s="22">
        <f>[1]ANNUITIES!I23</f>
        <v>0</v>
      </c>
      <c r="J23" s="22">
        <f>[1]ANNUITIES!J23</f>
        <v>0</v>
      </c>
      <c r="K23" s="22">
        <f>[1]ANNUITIES!K23</f>
        <v>0</v>
      </c>
      <c r="L23" s="22">
        <f>[1]ANNUITIES!L23</f>
        <v>0</v>
      </c>
      <c r="M23" s="22">
        <f>[1]ANNUITIES!M23</f>
        <v>0</v>
      </c>
      <c r="N23" s="22">
        <f>[1]ANNUITIES!N23</f>
        <v>0</v>
      </c>
      <c r="O23" s="22">
        <f>[1]ANNUITIES!O23</f>
        <v>0</v>
      </c>
      <c r="P23" s="22">
        <f>[1]ANNUITIES!P23</f>
        <v>-2739</v>
      </c>
      <c r="Q23" s="23">
        <f>[1]ANNUITIES!Q23</f>
        <v>154407</v>
      </c>
    </row>
    <row r="24" spans="2:17" ht="31.5" customHeight="1" x14ac:dyDescent="0.3">
      <c r="B24" s="8" t="s">
        <v>136</v>
      </c>
      <c r="C24" s="22">
        <f>[1]ANNUITIES!C24</f>
        <v>0</v>
      </c>
      <c r="D24" s="22">
        <f>[1]ANNUITIES!D24</f>
        <v>0</v>
      </c>
      <c r="E24" s="22">
        <f>[1]ANNUITIES!E24</f>
        <v>0</v>
      </c>
      <c r="F24" s="22">
        <f>[1]ANNUITIES!F24</f>
        <v>0</v>
      </c>
      <c r="G24" s="22">
        <f>[1]ANNUITIES!G24</f>
        <v>0</v>
      </c>
      <c r="H24" s="22">
        <f>[1]ANNUITIES!H24</f>
        <v>0</v>
      </c>
      <c r="I24" s="22">
        <f>[1]ANNUITIES!I24</f>
        <v>0</v>
      </c>
      <c r="J24" s="22">
        <f>[1]ANNUITIES!J24</f>
        <v>0</v>
      </c>
      <c r="K24" s="22">
        <f>[1]ANNUITIES!K24</f>
        <v>0</v>
      </c>
      <c r="L24" s="22">
        <f>[1]ANNUITIES!L24</f>
        <v>0</v>
      </c>
      <c r="M24" s="22">
        <f>[1]ANNUITIES!M24</f>
        <v>0</v>
      </c>
      <c r="N24" s="22">
        <f>[1]ANNUITIES!N24</f>
        <v>0</v>
      </c>
      <c r="O24" s="22">
        <f>[1]ANNUITIES!O24</f>
        <v>0</v>
      </c>
      <c r="P24" s="22">
        <f>[1]ANNUITIES!P24</f>
        <v>0</v>
      </c>
      <c r="Q24" s="23">
        <f>[1]ANNUITIES!Q24</f>
        <v>0</v>
      </c>
    </row>
    <row r="25" spans="2:17" ht="31.5" customHeight="1" x14ac:dyDescent="0.3">
      <c r="B25" s="8" t="s">
        <v>137</v>
      </c>
      <c r="C25" s="22">
        <f>[1]ANNUITIES!C25</f>
        <v>-272</v>
      </c>
      <c r="D25" s="22">
        <f>[1]ANNUITIES!D25</f>
        <v>0</v>
      </c>
      <c r="E25" s="22">
        <f>[1]ANNUITIES!E25</f>
        <v>0</v>
      </c>
      <c r="F25" s="22">
        <f>[1]ANNUITIES!F25</f>
        <v>0</v>
      </c>
      <c r="G25" s="22">
        <f>[1]ANNUITIES!G25</f>
        <v>136</v>
      </c>
      <c r="H25" s="22">
        <f>[1]ANNUITIES!H25</f>
        <v>136</v>
      </c>
      <c r="I25" s="22">
        <f>[1]ANNUITIES!I25</f>
        <v>0</v>
      </c>
      <c r="J25" s="22">
        <f>[1]ANNUITIES!J25</f>
        <v>0</v>
      </c>
      <c r="K25" s="22">
        <f>[1]ANNUITIES!K25</f>
        <v>0</v>
      </c>
      <c r="L25" s="22">
        <f>[1]ANNUITIES!L25</f>
        <v>0</v>
      </c>
      <c r="M25" s="22">
        <f>[1]ANNUITIES!M25</f>
        <v>0</v>
      </c>
      <c r="N25" s="22">
        <f>[1]ANNUITIES!N25</f>
        <v>0</v>
      </c>
      <c r="O25" s="22">
        <f>[1]ANNUITIES!O25</f>
        <v>0</v>
      </c>
      <c r="P25" s="22">
        <f>[1]ANNUITIES!P25</f>
        <v>0</v>
      </c>
      <c r="Q25" s="23">
        <f>[1]ANNUITIES!Q25</f>
        <v>-408</v>
      </c>
    </row>
    <row r="26" spans="2:17" ht="31.5" customHeight="1" x14ac:dyDescent="0.3">
      <c r="B26" s="8" t="s">
        <v>155</v>
      </c>
      <c r="C26" s="22">
        <f>[1]ANNUITIES!C26</f>
        <v>7657219</v>
      </c>
      <c r="D26" s="22">
        <f>[1]ANNUITIES!D26</f>
        <v>678521</v>
      </c>
      <c r="E26" s="22">
        <f>[1]ANNUITIES!E26</f>
        <v>678521</v>
      </c>
      <c r="F26" s="22">
        <f>[1]ANNUITIES!F26</f>
        <v>0</v>
      </c>
      <c r="G26" s="22">
        <f>[1]ANNUITIES!G26</f>
        <v>953617</v>
      </c>
      <c r="H26" s="22">
        <f>[1]ANNUITIES!H26</f>
        <v>950549</v>
      </c>
      <c r="I26" s="22">
        <f>[1]ANNUITIES!I26</f>
        <v>0</v>
      </c>
      <c r="J26" s="22">
        <f>[1]ANNUITIES!J26</f>
        <v>0</v>
      </c>
      <c r="K26" s="22">
        <f>[1]ANNUITIES!K26</f>
        <v>0</v>
      </c>
      <c r="L26" s="22">
        <f>[1]ANNUITIES!L26</f>
        <v>13570</v>
      </c>
      <c r="M26" s="22">
        <f>[1]ANNUITIES!M26</f>
        <v>11374</v>
      </c>
      <c r="N26" s="22">
        <f>[1]ANNUITIES!N26</f>
        <v>1088669</v>
      </c>
      <c r="O26" s="22">
        <f>[1]ANNUITIES!O26</f>
        <v>0</v>
      </c>
      <c r="P26" s="22">
        <f>[1]ANNUITIES!P26</f>
        <v>0</v>
      </c>
      <c r="Q26" s="23">
        <f>[1]ANNUITIES!Q26</f>
        <v>8448916</v>
      </c>
    </row>
    <row r="27" spans="2:17" ht="31.5" customHeight="1" x14ac:dyDescent="0.3">
      <c r="B27" s="8" t="s">
        <v>38</v>
      </c>
      <c r="C27" s="22">
        <f>[1]ANNUITIES!C27</f>
        <v>0</v>
      </c>
      <c r="D27" s="22">
        <f>[1]ANNUITIES!D27</f>
        <v>0</v>
      </c>
      <c r="E27" s="22">
        <f>[1]ANNUITIES!E27</f>
        <v>0</v>
      </c>
      <c r="F27" s="22">
        <f>[1]ANNUITIES!F27</f>
        <v>0</v>
      </c>
      <c r="G27" s="22">
        <f>[1]ANNUITIES!G27</f>
        <v>0</v>
      </c>
      <c r="H27" s="22">
        <f>[1]ANNUITIES!H27</f>
        <v>0</v>
      </c>
      <c r="I27" s="22">
        <f>[1]ANNUITIES!I27</f>
        <v>0</v>
      </c>
      <c r="J27" s="22">
        <f>[1]ANNUITIES!J27</f>
        <v>0</v>
      </c>
      <c r="K27" s="22">
        <f>[1]ANNUITIES!K27</f>
        <v>0</v>
      </c>
      <c r="L27" s="22">
        <f>[1]ANNUITIES!L27</f>
        <v>0</v>
      </c>
      <c r="M27" s="22">
        <f>[1]ANNUITIES!M27</f>
        <v>0</v>
      </c>
      <c r="N27" s="22">
        <f>[1]ANNUITIES!N27</f>
        <v>0</v>
      </c>
      <c r="O27" s="22">
        <f>[1]ANNUITIES!O27</f>
        <v>0</v>
      </c>
      <c r="P27" s="22">
        <f>[1]ANNUITIES!P27</f>
        <v>0</v>
      </c>
      <c r="Q27" s="23">
        <f>[1]ANNUITIES!Q27</f>
        <v>0</v>
      </c>
    </row>
    <row r="28" spans="2:17" ht="31.5" customHeight="1" x14ac:dyDescent="0.3">
      <c r="B28" s="8" t="s">
        <v>62</v>
      </c>
      <c r="C28" s="22">
        <f>[1]ANNUITIES!C28</f>
        <v>1197794</v>
      </c>
      <c r="D28" s="22">
        <f>[1]ANNUITIES!D28</f>
        <v>4126</v>
      </c>
      <c r="E28" s="22">
        <f>[1]ANNUITIES!E28</f>
        <v>4126</v>
      </c>
      <c r="F28" s="22">
        <f>[1]ANNUITIES!F28</f>
        <v>0</v>
      </c>
      <c r="G28" s="22">
        <f>[1]ANNUITIES!G28</f>
        <v>108075</v>
      </c>
      <c r="H28" s="22">
        <f>[1]ANNUITIES!H28</f>
        <v>4363</v>
      </c>
      <c r="I28" s="22">
        <f>[1]ANNUITIES!I28</f>
        <v>0</v>
      </c>
      <c r="J28" s="22">
        <f>[1]ANNUITIES!J28</f>
        <v>0</v>
      </c>
      <c r="K28" s="22">
        <f>[1]ANNUITIES!K28</f>
        <v>108075</v>
      </c>
      <c r="L28" s="22">
        <f>[1]ANNUITIES!L28</f>
        <v>289</v>
      </c>
      <c r="M28" s="22">
        <f>[1]ANNUITIES!M28</f>
        <v>646</v>
      </c>
      <c r="N28" s="22">
        <f>[1]ANNUITIES!N28</f>
        <v>990</v>
      </c>
      <c r="O28" s="22">
        <f>[1]ANNUITIES!O28</f>
        <v>0</v>
      </c>
      <c r="P28" s="22">
        <f>[1]ANNUITIES!P28</f>
        <v>0</v>
      </c>
      <c r="Q28" s="23">
        <f>[1]ANNUITIES!Q28</f>
        <v>1089536</v>
      </c>
    </row>
    <row r="29" spans="2:17" ht="31.5" customHeight="1" x14ac:dyDescent="0.3">
      <c r="B29" s="8" t="s">
        <v>63</v>
      </c>
      <c r="C29" s="22">
        <f>[1]ANNUITIES!C29</f>
        <v>0</v>
      </c>
      <c r="D29" s="22">
        <f>[1]ANNUITIES!D29</f>
        <v>0</v>
      </c>
      <c r="E29" s="22">
        <f>[1]ANNUITIES!E29</f>
        <v>0</v>
      </c>
      <c r="F29" s="22">
        <f>[1]ANNUITIES!F29</f>
        <v>0</v>
      </c>
      <c r="G29" s="22">
        <f>[1]ANNUITIES!G29</f>
        <v>0</v>
      </c>
      <c r="H29" s="22">
        <f>[1]ANNUITIES!H29</f>
        <v>0</v>
      </c>
      <c r="I29" s="22">
        <f>[1]ANNUITIES!I29</f>
        <v>0</v>
      </c>
      <c r="J29" s="22">
        <f>[1]ANNUITIES!J29</f>
        <v>0</v>
      </c>
      <c r="K29" s="22">
        <f>[1]ANNUITIES!K29</f>
        <v>0</v>
      </c>
      <c r="L29" s="22">
        <f>[1]ANNUITIES!L29</f>
        <v>0</v>
      </c>
      <c r="M29" s="22">
        <f>[1]ANNUITIES!M29</f>
        <v>0</v>
      </c>
      <c r="N29" s="22">
        <f>[1]ANNUITIES!N29</f>
        <v>0</v>
      </c>
      <c r="O29" s="22">
        <f>[1]ANNUITIES!O29</f>
        <v>0</v>
      </c>
      <c r="P29" s="22">
        <f>[1]ANNUITIES!P29</f>
        <v>0</v>
      </c>
      <c r="Q29" s="23">
        <f>[1]ANNUITIES!Q29</f>
        <v>0</v>
      </c>
    </row>
    <row r="30" spans="2:17" ht="31.5" customHeight="1" x14ac:dyDescent="0.3">
      <c r="B30" s="8" t="s">
        <v>64</v>
      </c>
      <c r="C30" s="22">
        <f>[1]ANNUITIES!C30</f>
        <v>1309928</v>
      </c>
      <c r="D30" s="22">
        <f>[1]ANNUITIES!D30</f>
        <v>0</v>
      </c>
      <c r="E30" s="22">
        <f>[1]ANNUITIES!E30</f>
        <v>0</v>
      </c>
      <c r="F30" s="22">
        <f>[1]ANNUITIES!F30</f>
        <v>0</v>
      </c>
      <c r="G30" s="22">
        <f>[1]ANNUITIES!G30</f>
        <v>148894</v>
      </c>
      <c r="H30" s="22">
        <f>[1]ANNUITIES!H30</f>
        <v>0</v>
      </c>
      <c r="I30" s="22">
        <f>[1]ANNUITIES!I30</f>
        <v>0</v>
      </c>
      <c r="J30" s="22">
        <f>[1]ANNUITIES!J30</f>
        <v>0</v>
      </c>
      <c r="K30" s="22">
        <f>[1]ANNUITIES!K30</f>
        <v>148894</v>
      </c>
      <c r="L30" s="22">
        <f>[1]ANNUITIES!L30</f>
        <v>0</v>
      </c>
      <c r="M30" s="22">
        <f>[1]ANNUITIES!M30</f>
        <v>0</v>
      </c>
      <c r="N30" s="22">
        <f>[1]ANNUITIES!N30</f>
        <v>0</v>
      </c>
      <c r="O30" s="22">
        <f>[1]ANNUITIES!O30</f>
        <v>0</v>
      </c>
      <c r="P30" s="22">
        <f>[1]ANNUITIES!P30</f>
        <v>0</v>
      </c>
      <c r="Q30" s="23">
        <f>[1]ANNUITIES!Q30</f>
        <v>1161033</v>
      </c>
    </row>
    <row r="31" spans="2:17" ht="31.5" customHeight="1" x14ac:dyDescent="0.25">
      <c r="B31" s="64" t="s">
        <v>45</v>
      </c>
      <c r="C31" s="76">
        <f t="shared" ref="C31:Q31" si="0">SUM(C6:C30)</f>
        <v>34095048</v>
      </c>
      <c r="D31" s="76">
        <f t="shared" si="0"/>
        <v>6882085</v>
      </c>
      <c r="E31" s="76">
        <f t="shared" si="0"/>
        <v>6882085</v>
      </c>
      <c r="F31" s="76">
        <f t="shared" si="0"/>
        <v>0</v>
      </c>
      <c r="G31" s="76">
        <f t="shared" si="0"/>
        <v>3382428</v>
      </c>
      <c r="H31" s="76">
        <f t="shared" si="0"/>
        <v>3524137</v>
      </c>
      <c r="I31" s="76">
        <f t="shared" si="0"/>
        <v>0</v>
      </c>
      <c r="J31" s="76">
        <f t="shared" si="0"/>
        <v>0</v>
      </c>
      <c r="K31" s="76">
        <f t="shared" si="0"/>
        <v>1954658</v>
      </c>
      <c r="L31" s="76">
        <f t="shared" si="0"/>
        <v>111812</v>
      </c>
      <c r="M31" s="76">
        <f t="shared" si="0"/>
        <v>221938</v>
      </c>
      <c r="N31" s="76">
        <f t="shared" si="0"/>
        <v>4744213</v>
      </c>
      <c r="O31" s="76">
        <f t="shared" si="0"/>
        <v>9084</v>
      </c>
      <c r="P31" s="76">
        <f t="shared" si="0"/>
        <v>-381006</v>
      </c>
      <c r="Q31" s="76">
        <f t="shared" si="0"/>
        <v>40280722</v>
      </c>
    </row>
    <row r="32" spans="2:17" ht="31.5" customHeight="1" x14ac:dyDescent="0.25">
      <c r="B32" s="238" t="s">
        <v>46</v>
      </c>
      <c r="C32" s="239"/>
      <c r="D32" s="239"/>
      <c r="E32" s="239"/>
      <c r="F32" s="239"/>
      <c r="G32" s="239"/>
      <c r="H32" s="239"/>
      <c r="I32" s="239"/>
      <c r="J32" s="239"/>
      <c r="K32" s="239"/>
      <c r="L32" s="239"/>
      <c r="M32" s="239"/>
      <c r="N32" s="239"/>
      <c r="O32" s="239"/>
      <c r="P32" s="239"/>
      <c r="Q32" s="240"/>
    </row>
    <row r="33" spans="2:17" ht="31.5" customHeight="1" x14ac:dyDescent="0.3">
      <c r="B33" s="8" t="s">
        <v>47</v>
      </c>
      <c r="C33" s="22">
        <f>[1]ANNUITIES!C33</f>
        <v>0</v>
      </c>
      <c r="D33" s="22">
        <f>[1]ANNUITIES!D33</f>
        <v>0</v>
      </c>
      <c r="E33" s="22">
        <f>[1]ANNUITIES!E33</f>
        <v>0</v>
      </c>
      <c r="F33" s="22">
        <f>[1]ANNUITIES!F33</f>
        <v>0</v>
      </c>
      <c r="G33" s="22">
        <f>[1]ANNUITIES!G33</f>
        <v>0</v>
      </c>
      <c r="H33" s="22">
        <f>[1]ANNUITIES!H33</f>
        <v>0</v>
      </c>
      <c r="I33" s="22">
        <f>[1]ANNUITIES!I33</f>
        <v>0</v>
      </c>
      <c r="J33" s="22">
        <f>[1]ANNUITIES!J33</f>
        <v>0</v>
      </c>
      <c r="K33" s="22">
        <f>[1]ANNUITIES!K33</f>
        <v>0</v>
      </c>
      <c r="L33" s="22">
        <f>[1]ANNUITIES!L33</f>
        <v>0</v>
      </c>
      <c r="M33" s="22">
        <f>[1]ANNUITIES!M33</f>
        <v>0</v>
      </c>
      <c r="N33" s="22">
        <f>[1]ANNUITIES!N33</f>
        <v>0</v>
      </c>
      <c r="O33" s="22">
        <f>[1]ANNUITIES!O33</f>
        <v>0</v>
      </c>
      <c r="P33" s="22">
        <f>[1]ANNUITIES!P33</f>
        <v>0</v>
      </c>
      <c r="Q33" s="23">
        <f>[1]ANNUITIES!Q33</f>
        <v>0</v>
      </c>
    </row>
    <row r="34" spans="2:17" ht="31.5" customHeight="1" x14ac:dyDescent="0.3">
      <c r="B34" s="8" t="s">
        <v>79</v>
      </c>
      <c r="C34" s="22">
        <f>[1]ANNUITIES!C34</f>
        <v>0</v>
      </c>
      <c r="D34" s="22">
        <f>[1]ANNUITIES!D34</f>
        <v>0</v>
      </c>
      <c r="E34" s="22">
        <f>[1]ANNUITIES!E34</f>
        <v>0</v>
      </c>
      <c r="F34" s="22">
        <f>[1]ANNUITIES!F34</f>
        <v>0</v>
      </c>
      <c r="G34" s="22">
        <f>[1]ANNUITIES!G34</f>
        <v>0</v>
      </c>
      <c r="H34" s="22">
        <f>[1]ANNUITIES!H34</f>
        <v>0</v>
      </c>
      <c r="I34" s="22">
        <f>[1]ANNUITIES!I34</f>
        <v>0</v>
      </c>
      <c r="J34" s="22">
        <f>[1]ANNUITIES!J34</f>
        <v>0</v>
      </c>
      <c r="K34" s="22">
        <f>[1]ANNUITIES!K34</f>
        <v>0</v>
      </c>
      <c r="L34" s="22">
        <f>[1]ANNUITIES!L34</f>
        <v>0</v>
      </c>
      <c r="M34" s="22">
        <f>[1]ANNUITIES!M34</f>
        <v>0</v>
      </c>
      <c r="N34" s="22">
        <f>[1]ANNUITIES!N34</f>
        <v>0</v>
      </c>
      <c r="O34" s="22">
        <f>[1]ANNUITIES!O34</f>
        <v>0</v>
      </c>
      <c r="P34" s="22">
        <f>[1]ANNUITIES!P34</f>
        <v>0</v>
      </c>
      <c r="Q34" s="23">
        <f>[1]ANNUITIES!Q34</f>
        <v>0</v>
      </c>
    </row>
    <row r="35" spans="2:17" ht="31.5" customHeight="1" x14ac:dyDescent="0.3">
      <c r="B35" s="8" t="s">
        <v>48</v>
      </c>
      <c r="C35" s="22">
        <f>[1]ANNUITIES!C35</f>
        <v>0</v>
      </c>
      <c r="D35" s="22">
        <f>[1]ANNUITIES!D35</f>
        <v>0</v>
      </c>
      <c r="E35" s="22">
        <f>[1]ANNUITIES!E35</f>
        <v>0</v>
      </c>
      <c r="F35" s="22">
        <f>[1]ANNUITIES!F35</f>
        <v>0</v>
      </c>
      <c r="G35" s="22">
        <f>[1]ANNUITIES!G35</f>
        <v>0</v>
      </c>
      <c r="H35" s="22">
        <f>[1]ANNUITIES!H35</f>
        <v>0</v>
      </c>
      <c r="I35" s="22">
        <f>[1]ANNUITIES!I35</f>
        <v>0</v>
      </c>
      <c r="J35" s="22">
        <f>[1]ANNUITIES!J35</f>
        <v>0</v>
      </c>
      <c r="K35" s="22">
        <f>[1]ANNUITIES!K35</f>
        <v>0</v>
      </c>
      <c r="L35" s="22">
        <f>[1]ANNUITIES!L35</f>
        <v>0</v>
      </c>
      <c r="M35" s="22">
        <f>[1]ANNUITIES!M35</f>
        <v>0</v>
      </c>
      <c r="N35" s="22">
        <f>[1]ANNUITIES!N35</f>
        <v>0</v>
      </c>
      <c r="O35" s="22">
        <f>[1]ANNUITIES!O35</f>
        <v>0</v>
      </c>
      <c r="P35" s="22">
        <f>[1]ANNUITIES!P35</f>
        <v>0</v>
      </c>
      <c r="Q35" s="23">
        <f>[1]ANNUITIES!Q35</f>
        <v>0</v>
      </c>
    </row>
    <row r="36" spans="2:17" ht="31.5" customHeight="1" x14ac:dyDescent="0.25">
      <c r="B36" s="64" t="s">
        <v>45</v>
      </c>
      <c r="C36" s="76">
        <f>SUM(C33:C35)</f>
        <v>0</v>
      </c>
      <c r="D36" s="76">
        <f t="shared" ref="D36:Q36" si="1">SUM(D33:D35)</f>
        <v>0</v>
      </c>
      <c r="E36" s="76">
        <f t="shared" si="1"/>
        <v>0</v>
      </c>
      <c r="F36" s="76">
        <f t="shared" si="1"/>
        <v>0</v>
      </c>
      <c r="G36" s="76">
        <f t="shared" si="1"/>
        <v>0</v>
      </c>
      <c r="H36" s="76">
        <f t="shared" si="1"/>
        <v>0</v>
      </c>
      <c r="I36" s="76">
        <f t="shared" si="1"/>
        <v>0</v>
      </c>
      <c r="J36" s="76">
        <f t="shared" si="1"/>
        <v>0</v>
      </c>
      <c r="K36" s="76">
        <f t="shared" si="1"/>
        <v>0</v>
      </c>
      <c r="L36" s="76">
        <f t="shared" si="1"/>
        <v>0</v>
      </c>
      <c r="M36" s="76">
        <f t="shared" si="1"/>
        <v>0</v>
      </c>
      <c r="N36" s="76">
        <f t="shared" si="1"/>
        <v>0</v>
      </c>
      <c r="O36" s="76">
        <f t="shared" si="1"/>
        <v>0</v>
      </c>
      <c r="P36" s="76">
        <f t="shared" si="1"/>
        <v>0</v>
      </c>
      <c r="Q36" s="76">
        <f t="shared" si="1"/>
        <v>0</v>
      </c>
    </row>
    <row r="37" spans="2:17" ht="21.75" customHeight="1" x14ac:dyDescent="0.25">
      <c r="B37" s="237" t="s">
        <v>50</v>
      </c>
      <c r="C37" s="237"/>
      <c r="D37" s="237"/>
      <c r="E37" s="237"/>
      <c r="F37" s="237"/>
      <c r="G37" s="237"/>
      <c r="H37" s="237"/>
      <c r="I37" s="237"/>
      <c r="J37" s="237"/>
      <c r="K37" s="237"/>
      <c r="L37" s="237"/>
      <c r="M37" s="237"/>
      <c r="N37" s="237"/>
      <c r="O37" s="237"/>
      <c r="P37" s="237"/>
      <c r="Q37" s="237"/>
    </row>
    <row r="38" spans="2:17" ht="21.75" customHeight="1" x14ac:dyDescent="0.25">
      <c r="C38" s="19"/>
      <c r="D38" s="19"/>
      <c r="E38" s="19"/>
      <c r="F38" s="19"/>
      <c r="G38" s="19"/>
      <c r="H38" s="19"/>
      <c r="I38" s="19"/>
      <c r="J38" s="19"/>
      <c r="K38" s="19"/>
      <c r="L38" s="19"/>
      <c r="M38" s="19"/>
      <c r="N38" s="19"/>
      <c r="O38" s="19"/>
      <c r="P38" s="19"/>
      <c r="Q38" s="21"/>
    </row>
  </sheetData>
  <sheetProtection algorithmName="SHA-512" hashValue="oubgWrU5Ms+a0BDBPXkvC6lAJqIfMHuwT+1qCN/8GZxDt9S5CYsBGYn8DctMSp64ptMhcRKN61vXg/7U82xn8A==" saltValue="F2uRkMAvzfO5Sb6c7oxteA==" spinCount="100000" sheet="1" objects="1" scenarios="1"/>
  <mergeCells count="4">
    <mergeCell ref="B3:Q3"/>
    <mergeCell ref="B5:Q5"/>
    <mergeCell ref="B32:Q32"/>
    <mergeCell ref="B37:Q37"/>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7</vt:i4>
      </vt:variant>
    </vt:vector>
  </HeadingPairs>
  <TitlesOfParts>
    <vt:vector size="42"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GDP</vt:lpstr>
      <vt:lpstr>INWARD</vt:lpstr>
      <vt:lpstr>MGT</vt:lpstr>
      <vt:lpstr>NPI</vt:lpstr>
      <vt:lpstr>COM</vt:lpstr>
      <vt:lpstr>NEPI</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Bosco M. Mwanza</cp:lastModifiedBy>
  <cp:lastPrinted>2017-06-13T09:27:29Z</cp:lastPrinted>
  <dcterms:created xsi:type="dcterms:W3CDTF">2014-08-15T11:20:55Z</dcterms:created>
  <dcterms:modified xsi:type="dcterms:W3CDTF">2019-02-27T13:41:58Z</dcterms:modified>
</cp:coreProperties>
</file>