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C:\Users\pakhusama\Desktop\"/>
    </mc:Choice>
  </mc:AlternateContent>
  <xr:revisionPtr revIDLastSave="0" documentId="8_{9E5CD73D-CE0F-4DB3-AB78-A92430E1075B}" xr6:coauthVersionLast="47" xr6:coauthVersionMax="47" xr10:uidLastSave="{00000000-0000-0000-0000-000000000000}"/>
  <workbookProtection workbookAlgorithmName="SHA-512" workbookHashValue="+6qF6Y8HhIIJ/RNUqS8fWaXvh1CUC3lOc2CXoQrFC1MNhHD5gGhJcsLvfcc1uKfvUYwzOIz5bCxD71c2O6wi8w==" workbookSaltValue="g4w2xhmZs6PzFJaYxk4Zsw==" workbookSpinCount="100000" lockStructure="1"/>
  <bookViews>
    <workbookView xWindow="-110" yWindow="-110" windowWidth="19420" windowHeight="10300" tabRatio="848" activeTab="3"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APPENDIX 11" sheetId="7" r:id="rId16"/>
    <sheet name="PP" sheetId="67" state="hidden" r:id="rId17"/>
    <sheet name="DA" sheetId="68" state="hidden" r:id="rId18"/>
    <sheet name="APPENDIX 12" sheetId="8" r:id="rId19"/>
    <sheet name="APPENDIX 13" sheetId="47" r:id="rId20"/>
    <sheet name="APPENDIX 14" sheetId="48" r:id="rId21"/>
    <sheet name="APPENDIX 15" sheetId="49" r:id="rId22"/>
    <sheet name="APPENDIX 16" sheetId="50" r:id="rId23"/>
    <sheet name="APPENDIX 17" sheetId="51" r:id="rId24"/>
    <sheet name="APPENDIX 18"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19" sheetId="57" r:id="rId32"/>
    <sheet name="APPENDIX 20 i" sheetId="21" r:id="rId33"/>
    <sheet name="APPENDIX 20 ii" sheetId="19" r:id="rId34"/>
    <sheet name="APPENDIX 20 iii" sheetId="20" r:id="rId35"/>
    <sheet name="APPENDIX 21 i" sheetId="58" r:id="rId36"/>
    <sheet name="APPENDIX 21 ii" sheetId="59" r:id="rId37"/>
    <sheet name="APPENDIX 21 iii" sheetId="60" r:id="rId38"/>
    <sheet name="APPENDIX  21 iv" sheetId="61" r:id="rId39"/>
  </sheets>
  <definedNames>
    <definedName name="_xlnm._FilterDatabase" localSheetId="3" hidden="1">'APPENDIX 1 '!$A$6:$A$53</definedName>
    <definedName name="_xlnm._FilterDatabase" localSheetId="20" hidden="1">'APPENDIX 14'!#REF!</definedName>
    <definedName name="_xlnm._FilterDatabase" localSheetId="4" hidden="1">'APPENDIX 2'!$B$4:$Q$37</definedName>
    <definedName name="_xlnm._FilterDatabase" localSheetId="6" hidden="1">'APPENDIX 4'!#REF!</definedName>
    <definedName name="_xlnm.Print_Area" localSheetId="38">'APPENDIX  21 iv'!$A$1:$Q$40</definedName>
    <definedName name="_xlnm.Print_Area" localSheetId="3">'APPENDIX 1 '!$A$1:$Q$53</definedName>
    <definedName name="_xlnm.Print_Area" localSheetId="34">'APPENDIX 20 iii'!$A$2:$X$40</definedName>
    <definedName name="_xlnm.Print_Area" localSheetId="6">'APPENDIX 4'!$A$1:$J$36</definedName>
    <definedName name="_xlnm.Print_Area" localSheetId="0">Details!$A$1:$O$24</definedName>
    <definedName name="_xlnm.Print_Area" localSheetId="1">'Reliance &amp; Limitations'!$A$1:$P$10</definedName>
    <definedName name="_xlnm.Print_Area" localSheetId="2">'Table of Contents'!$A$1:$D$35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5" i="52" l="1"/>
  <c r="L6" i="20" l="1"/>
  <c r="N6" i="20"/>
  <c r="M6" i="20" s="1"/>
  <c r="V6" i="20"/>
  <c r="W6" i="20" s="1"/>
  <c r="D51" i="3"/>
  <c r="O6" i="61" l="1"/>
  <c r="P6" i="20" s="1"/>
  <c r="R6" i="20" s="1"/>
  <c r="P6" i="61" l="1"/>
  <c r="O6" i="20" s="1"/>
  <c r="Q6" i="20" s="1"/>
  <c r="S6" i="20" s="1"/>
  <c r="O7" i="61"/>
  <c r="P7" i="61" s="1"/>
  <c r="O8" i="61"/>
  <c r="P8" i="61" s="1"/>
  <c r="O9" i="61"/>
  <c r="P9" i="61" s="1"/>
  <c r="O10" i="61"/>
  <c r="P10" i="61" s="1"/>
  <c r="O11" i="61"/>
  <c r="P11" i="61" s="1"/>
  <c r="O12" i="61"/>
  <c r="P12" i="61" s="1"/>
  <c r="O13" i="61"/>
  <c r="P13" i="61" s="1"/>
  <c r="O14" i="61"/>
  <c r="P14" i="61" s="1"/>
  <c r="O15" i="61"/>
  <c r="P15" i="61" s="1"/>
  <c r="O16" i="61"/>
  <c r="P16" i="61" s="1"/>
  <c r="C44" i="57"/>
  <c r="D44" i="57"/>
  <c r="E44" i="57"/>
  <c r="F44" i="57"/>
  <c r="G44" i="57"/>
  <c r="H44" i="57"/>
  <c r="I44" i="57"/>
  <c r="J44" i="57"/>
  <c r="K44" i="57"/>
  <c r="L44" i="57"/>
  <c r="M44" i="57"/>
  <c r="N44" i="57"/>
  <c r="O44" i="57"/>
  <c r="P44" i="57"/>
  <c r="D51" i="57"/>
  <c r="E51" i="57"/>
  <c r="F51" i="57"/>
  <c r="G51" i="57"/>
  <c r="H51" i="57"/>
  <c r="I51" i="57"/>
  <c r="J51" i="57"/>
  <c r="K51" i="57"/>
  <c r="L51" i="57"/>
  <c r="M51" i="57"/>
  <c r="N51" i="57"/>
  <c r="O51" i="57"/>
  <c r="P51" i="57"/>
  <c r="Q51" i="57"/>
  <c r="C51" i="57"/>
  <c r="C45" i="55"/>
  <c r="D45" i="55"/>
  <c r="E45" i="55"/>
  <c r="F45" i="55"/>
  <c r="G45" i="55"/>
  <c r="H45" i="55"/>
  <c r="I45" i="55"/>
  <c r="J45" i="55"/>
  <c r="K45" i="55"/>
  <c r="L45" i="55"/>
  <c r="M45" i="55"/>
  <c r="N45" i="55"/>
  <c r="O45" i="55"/>
  <c r="P45" i="55"/>
  <c r="D52" i="55"/>
  <c r="E52" i="55"/>
  <c r="F52" i="55"/>
  <c r="G52" i="55"/>
  <c r="H52" i="55"/>
  <c r="I52" i="55"/>
  <c r="J52" i="55"/>
  <c r="K52" i="55"/>
  <c r="L52" i="55"/>
  <c r="M52" i="55"/>
  <c r="N52" i="55"/>
  <c r="O52" i="55"/>
  <c r="P52" i="55"/>
  <c r="Q52" i="55"/>
  <c r="C52" i="55"/>
  <c r="D52" i="53"/>
  <c r="E52" i="53"/>
  <c r="F52" i="53"/>
  <c r="G52" i="53"/>
  <c r="H52" i="53"/>
  <c r="I52" i="53"/>
  <c r="J52" i="53"/>
  <c r="K52" i="53"/>
  <c r="L52" i="53"/>
  <c r="M52" i="53"/>
  <c r="N52" i="53"/>
  <c r="O52" i="53"/>
  <c r="P52" i="53"/>
  <c r="Q52" i="53"/>
  <c r="D45" i="53"/>
  <c r="E45" i="53"/>
  <c r="F45" i="53"/>
  <c r="G45" i="53"/>
  <c r="H45" i="53"/>
  <c r="I45" i="53"/>
  <c r="J45" i="53"/>
  <c r="K45" i="53"/>
  <c r="L45" i="53"/>
  <c r="M45" i="53"/>
  <c r="N45" i="53"/>
  <c r="O45" i="53"/>
  <c r="P45" i="53"/>
  <c r="Q45" i="53"/>
  <c r="C52" i="53"/>
  <c r="C45" i="53"/>
  <c r="D45" i="56"/>
  <c r="E45" i="56"/>
  <c r="F45" i="56"/>
  <c r="G45" i="56"/>
  <c r="H45" i="56"/>
  <c r="I45" i="56"/>
  <c r="J45" i="56"/>
  <c r="K45" i="56"/>
  <c r="L45" i="56"/>
  <c r="M45" i="56"/>
  <c r="N45" i="56"/>
  <c r="O45" i="56"/>
  <c r="P45" i="56"/>
  <c r="Q45" i="56"/>
  <c r="C45" i="56"/>
  <c r="D52" i="56"/>
  <c r="E52" i="56"/>
  <c r="F52" i="56"/>
  <c r="G52" i="56"/>
  <c r="H52" i="56"/>
  <c r="I52" i="56"/>
  <c r="J52" i="56"/>
  <c r="K52" i="56"/>
  <c r="L52" i="56"/>
  <c r="M52" i="56"/>
  <c r="N52" i="56"/>
  <c r="O52" i="56"/>
  <c r="P52" i="56"/>
  <c r="Q52" i="56"/>
  <c r="C52" i="56"/>
  <c r="D45" i="54"/>
  <c r="E45" i="54"/>
  <c r="F45" i="54"/>
  <c r="G45" i="54"/>
  <c r="H45" i="54"/>
  <c r="I45" i="54"/>
  <c r="J45" i="54"/>
  <c r="K45" i="54"/>
  <c r="L45" i="54"/>
  <c r="M45" i="54"/>
  <c r="N45" i="54"/>
  <c r="O45" i="54"/>
  <c r="P45" i="54"/>
  <c r="Q45" i="54"/>
  <c r="C45" i="54"/>
  <c r="D52" i="54"/>
  <c r="E52" i="54"/>
  <c r="F52" i="54"/>
  <c r="G52" i="54"/>
  <c r="H52" i="54"/>
  <c r="I52" i="54"/>
  <c r="J52" i="54"/>
  <c r="K52" i="54"/>
  <c r="L52" i="54"/>
  <c r="M52" i="54"/>
  <c r="N52" i="54"/>
  <c r="O52" i="54"/>
  <c r="P52" i="54"/>
  <c r="Q52" i="54"/>
  <c r="C52" i="54"/>
  <c r="Q45" i="52" l="1"/>
  <c r="D45" i="52"/>
  <c r="E45" i="52"/>
  <c r="F45" i="52"/>
  <c r="G45" i="52"/>
  <c r="H45" i="52"/>
  <c r="I45" i="52"/>
  <c r="J45" i="52"/>
  <c r="L45" i="52"/>
  <c r="M45" i="52"/>
  <c r="N45" i="52"/>
  <c r="O45" i="52"/>
  <c r="P45" i="52"/>
  <c r="C45" i="52"/>
  <c r="Q52" i="52"/>
  <c r="D52" i="52"/>
  <c r="E52" i="52"/>
  <c r="F52" i="52"/>
  <c r="G52" i="52"/>
  <c r="H52" i="52"/>
  <c r="I52" i="52"/>
  <c r="J52" i="52"/>
  <c r="K52" i="52"/>
  <c r="L52" i="52"/>
  <c r="M52" i="52"/>
  <c r="N52" i="52"/>
  <c r="O52" i="52"/>
  <c r="P52" i="52"/>
  <c r="C52" i="52"/>
  <c r="D52" i="50"/>
  <c r="E52" i="50"/>
  <c r="F52" i="50"/>
  <c r="G52" i="50"/>
  <c r="H52" i="50"/>
  <c r="I52" i="50"/>
  <c r="J52" i="50"/>
  <c r="K52" i="50"/>
  <c r="L52" i="50"/>
  <c r="M52" i="50"/>
  <c r="N52" i="50"/>
  <c r="O52" i="50"/>
  <c r="P52" i="50"/>
  <c r="C52" i="50"/>
  <c r="D45" i="50"/>
  <c r="E45" i="50"/>
  <c r="F45" i="50"/>
  <c r="G45" i="50"/>
  <c r="H45" i="50"/>
  <c r="I45" i="50"/>
  <c r="J45" i="50"/>
  <c r="K45" i="50"/>
  <c r="L45" i="50"/>
  <c r="M45" i="50"/>
  <c r="N45" i="50"/>
  <c r="O45" i="50"/>
  <c r="P45" i="50"/>
  <c r="C45" i="50"/>
  <c r="D44" i="49"/>
  <c r="E44" i="49"/>
  <c r="F44" i="49"/>
  <c r="G44" i="49"/>
  <c r="H44" i="49"/>
  <c r="I44" i="49"/>
  <c r="J44" i="49"/>
  <c r="K44" i="49"/>
  <c r="L44" i="49"/>
  <c r="M44" i="49"/>
  <c r="N44" i="49"/>
  <c r="O44" i="49"/>
  <c r="P44" i="49"/>
  <c r="C44" i="49"/>
  <c r="D51" i="49"/>
  <c r="E51" i="49"/>
  <c r="F51" i="49"/>
  <c r="G51" i="49"/>
  <c r="H51" i="49"/>
  <c r="I51" i="49"/>
  <c r="J51" i="49"/>
  <c r="K51" i="49"/>
  <c r="L51" i="49"/>
  <c r="M51" i="49"/>
  <c r="N51" i="49"/>
  <c r="O51" i="49"/>
  <c r="P51" i="49"/>
  <c r="Q51" i="49"/>
  <c r="C51" i="49"/>
  <c r="C47" i="47" l="1"/>
  <c r="Q47" i="47" s="1"/>
  <c r="D47" i="47"/>
  <c r="E47" i="47"/>
  <c r="F47" i="47"/>
  <c r="G47" i="47"/>
  <c r="H47" i="47"/>
  <c r="I47" i="47"/>
  <c r="J47" i="47"/>
  <c r="K47" i="47"/>
  <c r="L47" i="47"/>
  <c r="M47" i="47"/>
  <c r="N47" i="47"/>
  <c r="O47" i="47"/>
  <c r="P47" i="47"/>
  <c r="D52" i="63" l="1"/>
  <c r="E52" i="63"/>
  <c r="F52" i="63"/>
  <c r="G52" i="63"/>
  <c r="H52" i="63"/>
  <c r="I52" i="63"/>
  <c r="J52" i="63"/>
  <c r="K52" i="63"/>
  <c r="L52" i="63"/>
  <c r="M52" i="63"/>
  <c r="N52" i="63"/>
  <c r="O52" i="63"/>
  <c r="P52" i="63"/>
  <c r="Q52" i="63"/>
  <c r="C52" i="63"/>
  <c r="D30" i="43" l="1"/>
  <c r="E30" i="43"/>
  <c r="F30" i="43"/>
  <c r="G30" i="43"/>
  <c r="H30" i="43"/>
  <c r="I30" i="43"/>
  <c r="J30" i="43"/>
  <c r="K30" i="43"/>
  <c r="L30" i="43"/>
  <c r="M30" i="43"/>
  <c r="N30" i="43"/>
  <c r="O30" i="43"/>
  <c r="P30" i="43"/>
  <c r="Q30" i="43"/>
  <c r="C30" i="43"/>
  <c r="C30" i="5"/>
  <c r="D30" i="5"/>
  <c r="E30" i="5"/>
  <c r="F30" i="5"/>
  <c r="G30" i="5"/>
  <c r="H30" i="5"/>
  <c r="I30" i="5"/>
  <c r="J30" i="5"/>
  <c r="K30" i="5"/>
  <c r="L30" i="5"/>
  <c r="M30" i="5"/>
  <c r="N30" i="5"/>
  <c r="O30" i="5"/>
  <c r="P30" i="5"/>
  <c r="Q30" i="5"/>
  <c r="C30" i="64" l="1"/>
  <c r="C30" i="4"/>
  <c r="C35" i="67" l="1"/>
  <c r="C30" i="46"/>
  <c r="D30" i="46"/>
  <c r="E30" i="46"/>
  <c r="F30" i="46"/>
  <c r="G30" i="46"/>
  <c r="H30" i="46"/>
  <c r="I30" i="46"/>
  <c r="J30" i="46"/>
  <c r="K30" i="46"/>
  <c r="L30" i="46"/>
  <c r="M30" i="46"/>
  <c r="N30" i="46"/>
  <c r="O30" i="46"/>
  <c r="P30" i="46"/>
  <c r="Q30" i="46"/>
  <c r="C35" i="6"/>
  <c r="C33" i="9" l="1"/>
  <c r="D33" i="9"/>
  <c r="F33" i="9"/>
  <c r="G33" i="9"/>
  <c r="H33" i="9"/>
  <c r="C34" i="9"/>
  <c r="D34" i="9"/>
  <c r="F34" i="9"/>
  <c r="G34" i="9"/>
  <c r="H34" i="9"/>
  <c r="C35" i="9"/>
  <c r="D35" i="9"/>
  <c r="F35" i="9"/>
  <c r="G35" i="9"/>
  <c r="H35" i="9"/>
  <c r="Q45" i="62" l="1"/>
  <c r="L7" i="20" l="1"/>
  <c r="N7" i="20"/>
  <c r="V7" i="20"/>
  <c r="W7" i="20" s="1"/>
  <c r="L8" i="20"/>
  <c r="N8" i="20"/>
  <c r="V8" i="20"/>
  <c r="W8" i="20" s="1"/>
  <c r="L9" i="20"/>
  <c r="N9" i="20"/>
  <c r="V9" i="20"/>
  <c r="W9" i="20" s="1"/>
  <c r="L10" i="20"/>
  <c r="N10" i="20"/>
  <c r="M10" i="20" s="1"/>
  <c r="V10" i="20"/>
  <c r="W10" i="20" s="1"/>
  <c r="L11" i="20"/>
  <c r="N11" i="20"/>
  <c r="M11" i="20" s="1"/>
  <c r="V11" i="20"/>
  <c r="W11" i="20" s="1"/>
  <c r="L12" i="20"/>
  <c r="N12" i="20"/>
  <c r="M12" i="20" s="1"/>
  <c r="V12" i="20"/>
  <c r="W12" i="20" s="1"/>
  <c r="L13" i="20"/>
  <c r="N13" i="20"/>
  <c r="V13" i="20"/>
  <c r="W13" i="20" s="1"/>
  <c r="L14" i="20"/>
  <c r="N14" i="20"/>
  <c r="M14" i="20" s="1"/>
  <c r="V14" i="20"/>
  <c r="W14" i="20" s="1"/>
  <c r="L15" i="20"/>
  <c r="N15" i="20"/>
  <c r="M15" i="20" s="1"/>
  <c r="V15" i="20"/>
  <c r="W15" i="20" s="1"/>
  <c r="L16" i="20"/>
  <c r="N16" i="20"/>
  <c r="M16" i="20" s="1"/>
  <c r="V16" i="20"/>
  <c r="W16" i="20" s="1"/>
  <c r="N17" i="20"/>
  <c r="M17" i="20" s="1"/>
  <c r="V17" i="20"/>
  <c r="W17" i="20" s="1"/>
  <c r="N18" i="20"/>
  <c r="M18" i="20" s="1"/>
  <c r="V18" i="20"/>
  <c r="W18" i="20" s="1"/>
  <c r="N19" i="20"/>
  <c r="M19" i="20" s="1"/>
  <c r="V19" i="20"/>
  <c r="W19" i="20" s="1"/>
  <c r="N20" i="20"/>
  <c r="M20" i="20" s="1"/>
  <c r="V20" i="20"/>
  <c r="W20" i="20" s="1"/>
  <c r="N21" i="20"/>
  <c r="V21" i="20"/>
  <c r="W21" i="20" s="1"/>
  <c r="N22" i="20"/>
  <c r="V22" i="20"/>
  <c r="W22" i="20" s="1"/>
  <c r="N23" i="20"/>
  <c r="V23" i="20"/>
  <c r="W23" i="20" s="1"/>
  <c r="N24" i="20"/>
  <c r="M24" i="20" s="1"/>
  <c r="V24" i="20"/>
  <c r="W24" i="20" s="1"/>
  <c r="N25" i="20"/>
  <c r="M25" i="20" s="1"/>
  <c r="V25" i="20"/>
  <c r="W25" i="20" s="1"/>
  <c r="N26" i="20"/>
  <c r="M26" i="20" s="1"/>
  <c r="V26" i="20"/>
  <c r="W26" i="20" s="1"/>
  <c r="N27" i="20"/>
  <c r="V27" i="20"/>
  <c r="W27" i="20" s="1"/>
  <c r="N28" i="20"/>
  <c r="M28" i="20" s="1"/>
  <c r="V28" i="20"/>
  <c r="W28" i="20" s="1"/>
  <c r="N29" i="20"/>
  <c r="M29" i="20" s="1"/>
  <c r="V29" i="20"/>
  <c r="W29" i="20" s="1"/>
  <c r="N30" i="20"/>
  <c r="M30" i="20" s="1"/>
  <c r="V30" i="20"/>
  <c r="W30" i="20" s="1"/>
  <c r="N31" i="20"/>
  <c r="M31" i="20" s="1"/>
  <c r="V31" i="20"/>
  <c r="W31" i="20" s="1"/>
  <c r="N32" i="20"/>
  <c r="M32" i="20" s="1"/>
  <c r="V32" i="20"/>
  <c r="W32" i="20" s="1"/>
  <c r="N33" i="20"/>
  <c r="M33" i="20" s="1"/>
  <c r="V33" i="20"/>
  <c r="W33" i="20" s="1"/>
  <c r="N34" i="20"/>
  <c r="M34" i="20" s="1"/>
  <c r="V34" i="20"/>
  <c r="W34" i="20" s="1"/>
  <c r="N35" i="20"/>
  <c r="V35" i="20"/>
  <c r="W35" i="20" s="1"/>
  <c r="N36" i="20"/>
  <c r="M36" i="20" s="1"/>
  <c r="V36" i="20"/>
  <c r="W36" i="20" s="1"/>
  <c r="N37" i="20"/>
  <c r="V37" i="20"/>
  <c r="W37" i="20" s="1"/>
  <c r="M13" i="20" l="1"/>
  <c r="M27" i="20"/>
  <c r="M9" i="20"/>
  <c r="M23" i="20"/>
  <c r="M8" i="20"/>
  <c r="M37" i="20"/>
  <c r="M35" i="20"/>
  <c r="M22" i="20"/>
  <c r="M21" i="20"/>
  <c r="M7" i="20"/>
  <c r="Q45" i="63"/>
  <c r="D35" i="4" l="1"/>
  <c r="V38" i="20" l="1"/>
  <c r="V39" i="20"/>
  <c r="P7" i="20"/>
  <c r="R7" i="20" s="1"/>
  <c r="P8" i="20"/>
  <c r="R8" i="20" s="1"/>
  <c r="P9" i="20"/>
  <c r="R9" i="20" s="1"/>
  <c r="P10" i="20"/>
  <c r="R10" i="20" s="1"/>
  <c r="P11" i="20"/>
  <c r="R11" i="20" s="1"/>
  <c r="P13" i="20"/>
  <c r="R13" i="20" s="1"/>
  <c r="P14" i="20"/>
  <c r="R14" i="20" s="1"/>
  <c r="P15" i="20"/>
  <c r="R15" i="20" s="1"/>
  <c r="P16" i="20"/>
  <c r="R16" i="20" s="1"/>
  <c r="O17" i="61"/>
  <c r="P17" i="20" s="1"/>
  <c r="R17" i="20" s="1"/>
  <c r="O18" i="61"/>
  <c r="P18" i="20" s="1"/>
  <c r="R18" i="20" s="1"/>
  <c r="O19" i="61"/>
  <c r="P19" i="20" s="1"/>
  <c r="R19" i="20" s="1"/>
  <c r="O20" i="61"/>
  <c r="P20" i="20" s="1"/>
  <c r="R20" i="20" s="1"/>
  <c r="O21" i="61"/>
  <c r="P21" i="20" s="1"/>
  <c r="R21" i="20" s="1"/>
  <c r="O22" i="61"/>
  <c r="P22" i="20" s="1"/>
  <c r="R22" i="20" s="1"/>
  <c r="O23" i="61"/>
  <c r="P23" i="20" s="1"/>
  <c r="R23" i="20" s="1"/>
  <c r="O24" i="61"/>
  <c r="P24" i="20" s="1"/>
  <c r="R24" i="20" s="1"/>
  <c r="O25" i="61"/>
  <c r="P25" i="20" s="1"/>
  <c r="R25" i="20" s="1"/>
  <c r="O26" i="61"/>
  <c r="P26" i="20" s="1"/>
  <c r="R26" i="20" s="1"/>
  <c r="O27" i="61"/>
  <c r="P27" i="20" s="1"/>
  <c r="R27" i="20" s="1"/>
  <c r="O28" i="61"/>
  <c r="P28" i="20" s="1"/>
  <c r="R28" i="20" s="1"/>
  <c r="O29" i="61"/>
  <c r="P29" i="20" s="1"/>
  <c r="R29" i="20" s="1"/>
  <c r="O30" i="61"/>
  <c r="P30" i="20" s="1"/>
  <c r="R30" i="20" s="1"/>
  <c r="O31" i="61"/>
  <c r="P31" i="20" s="1"/>
  <c r="R31" i="20" s="1"/>
  <c r="O32" i="61"/>
  <c r="P32" i="20" s="1"/>
  <c r="R32" i="20" s="1"/>
  <c r="O33" i="61"/>
  <c r="P33" i="20" s="1"/>
  <c r="R33" i="20" s="1"/>
  <c r="O34" i="61"/>
  <c r="P34" i="20" s="1"/>
  <c r="R34" i="20" s="1"/>
  <c r="O35" i="61"/>
  <c r="P35" i="20" s="1"/>
  <c r="R35" i="20" s="1"/>
  <c r="O36" i="61"/>
  <c r="P36" i="20" s="1"/>
  <c r="R36" i="20" s="1"/>
  <c r="O37" i="61"/>
  <c r="P37" i="20" s="1"/>
  <c r="R37" i="20" s="1"/>
  <c r="O38" i="61"/>
  <c r="O39" i="61"/>
  <c r="P12" i="20" l="1"/>
  <c r="R12" i="20" s="1"/>
  <c r="D35" i="64"/>
  <c r="E35" i="64"/>
  <c r="F35" i="64"/>
  <c r="G35" i="64"/>
  <c r="H35" i="64"/>
  <c r="I35" i="64"/>
  <c r="J35" i="64"/>
  <c r="K35" i="64"/>
  <c r="L35" i="64"/>
  <c r="M35" i="64"/>
  <c r="N35" i="64"/>
  <c r="O35" i="64"/>
  <c r="P35" i="64"/>
  <c r="Q35" i="64"/>
  <c r="C35" i="64"/>
  <c r="D45" i="63"/>
  <c r="E45" i="63"/>
  <c r="F45" i="63"/>
  <c r="G45" i="63"/>
  <c r="H45" i="63"/>
  <c r="I45" i="63"/>
  <c r="J45" i="63"/>
  <c r="K45" i="63"/>
  <c r="L45" i="63"/>
  <c r="M45" i="63"/>
  <c r="N45" i="63"/>
  <c r="O45" i="63"/>
  <c r="P45" i="63"/>
  <c r="C45" i="63"/>
  <c r="O7" i="20" l="1"/>
  <c r="Q7" i="20" s="1"/>
  <c r="S7" i="20" s="1"/>
  <c r="O8" i="20"/>
  <c r="Q8" i="20" s="1"/>
  <c r="S8" i="20" s="1"/>
  <c r="O9" i="20"/>
  <c r="Q9" i="20" s="1"/>
  <c r="S9" i="20" s="1"/>
  <c r="O10" i="20"/>
  <c r="Q10" i="20" s="1"/>
  <c r="S10" i="20" s="1"/>
  <c r="O11" i="20"/>
  <c r="Q11" i="20" s="1"/>
  <c r="S11" i="20" s="1"/>
  <c r="O12" i="20"/>
  <c r="Q12" i="20" s="1"/>
  <c r="S12" i="20" s="1"/>
  <c r="O13" i="20"/>
  <c r="Q13" i="20" s="1"/>
  <c r="S13" i="20" s="1"/>
  <c r="O14" i="20"/>
  <c r="Q14" i="20" s="1"/>
  <c r="S14" i="20" s="1"/>
  <c r="O15" i="20"/>
  <c r="Q15" i="20" s="1"/>
  <c r="S15" i="20" s="1"/>
  <c r="O16" i="20"/>
  <c r="Q16" i="20" s="1"/>
  <c r="S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6" l="1"/>
  <c r="E30" i="6"/>
  <c r="F30" i="6"/>
  <c r="G30" i="6"/>
  <c r="H30" i="6"/>
  <c r="I30" i="6"/>
  <c r="J30" i="6"/>
  <c r="K30" i="6"/>
  <c r="L30" i="6"/>
  <c r="M30" i="6"/>
  <c r="N30" i="6"/>
  <c r="O30" i="6"/>
  <c r="P30" i="6"/>
  <c r="Q30" i="6"/>
  <c r="C30" i="6"/>
  <c r="C37" i="6" s="1"/>
  <c r="D30" i="41"/>
  <c r="E30" i="41"/>
  <c r="F30" i="41"/>
  <c r="G30" i="41"/>
  <c r="H30" i="41"/>
  <c r="I30" i="41"/>
  <c r="J30" i="41"/>
  <c r="K30" i="41"/>
  <c r="L30" i="41"/>
  <c r="M30" i="41"/>
  <c r="N30" i="41"/>
  <c r="O30" i="41"/>
  <c r="P30" i="41"/>
  <c r="Q30" i="41"/>
  <c r="C30" i="41"/>
  <c r="D30" i="4" l="1"/>
  <c r="E30" i="4"/>
  <c r="F30" i="4"/>
  <c r="G30" i="4"/>
  <c r="H30" i="4"/>
  <c r="I30" i="4"/>
  <c r="J30" i="4"/>
  <c r="K30" i="4"/>
  <c r="L30" i="4"/>
  <c r="M30" i="4"/>
  <c r="N30" i="4"/>
  <c r="O30" i="4"/>
  <c r="P30" i="4"/>
  <c r="Q30" i="4"/>
  <c r="C51" i="47" l="1"/>
  <c r="C45" i="62" l="1"/>
  <c r="D45" i="62"/>
  <c r="E45" i="62"/>
  <c r="F45" i="62"/>
  <c r="G45" i="62"/>
  <c r="H45" i="62"/>
  <c r="I45" i="62"/>
  <c r="J45" i="62"/>
  <c r="K45" i="62"/>
  <c r="L45" i="62"/>
  <c r="M45" i="62"/>
  <c r="N45" i="62"/>
  <c r="O45" i="62"/>
  <c r="P45" i="62"/>
  <c r="C7" i="9" l="1"/>
  <c r="D7" i="9"/>
  <c r="F7" i="9"/>
  <c r="G7" i="9"/>
  <c r="H7" i="9"/>
  <c r="C9" i="9"/>
  <c r="D9" i="9"/>
  <c r="F9" i="9"/>
  <c r="G9" i="9"/>
  <c r="H9" i="9"/>
  <c r="C10" i="9"/>
  <c r="D10" i="9"/>
  <c r="F10" i="9"/>
  <c r="G10" i="9"/>
  <c r="H10" i="9"/>
  <c r="C11" i="9"/>
  <c r="D11" i="9"/>
  <c r="F11" i="9"/>
  <c r="G11" i="9"/>
  <c r="H11" i="9"/>
  <c r="C12" i="9"/>
  <c r="D12" i="9"/>
  <c r="F12" i="9"/>
  <c r="G12" i="9"/>
  <c r="H12" i="9"/>
  <c r="C13" i="9"/>
  <c r="D13" i="9"/>
  <c r="F13" i="9"/>
  <c r="G13" i="9"/>
  <c r="H13" i="9"/>
  <c r="C14" i="9"/>
  <c r="D14" i="9"/>
  <c r="F14" i="9"/>
  <c r="G14" i="9"/>
  <c r="H14" i="9"/>
  <c r="C15" i="9"/>
  <c r="D15" i="9"/>
  <c r="F15" i="9"/>
  <c r="G15" i="9"/>
  <c r="H15" i="9"/>
  <c r="C16" i="9"/>
  <c r="D16" i="9"/>
  <c r="F16" i="9"/>
  <c r="G16" i="9"/>
  <c r="H16" i="9"/>
  <c r="C17" i="9"/>
  <c r="D17" i="9"/>
  <c r="F17" i="9"/>
  <c r="G17" i="9"/>
  <c r="H17" i="9"/>
  <c r="C18" i="9"/>
  <c r="D18" i="9"/>
  <c r="F18" i="9"/>
  <c r="G18" i="9"/>
  <c r="H18" i="9"/>
  <c r="C19" i="9"/>
  <c r="D19" i="9"/>
  <c r="F19" i="9"/>
  <c r="G19" i="9"/>
  <c r="H19" i="9"/>
  <c r="C20" i="9"/>
  <c r="D20" i="9"/>
  <c r="F20" i="9"/>
  <c r="G20" i="9"/>
  <c r="H20" i="9"/>
  <c r="C21" i="9"/>
  <c r="D21" i="9"/>
  <c r="F21" i="9"/>
  <c r="G21" i="9"/>
  <c r="H21" i="9"/>
  <c r="C22" i="9"/>
  <c r="D22" i="9"/>
  <c r="F22" i="9"/>
  <c r="G22" i="9"/>
  <c r="H22" i="9"/>
  <c r="C23" i="9"/>
  <c r="D23" i="9"/>
  <c r="F23" i="9"/>
  <c r="G23" i="9"/>
  <c r="H23" i="9"/>
  <c r="C24" i="9"/>
  <c r="D24" i="9"/>
  <c r="F24" i="9"/>
  <c r="G24" i="9"/>
  <c r="H24" i="9"/>
  <c r="C25" i="9"/>
  <c r="D25" i="9"/>
  <c r="F25" i="9"/>
  <c r="G25" i="9"/>
  <c r="H25" i="9"/>
  <c r="C26" i="9"/>
  <c r="D26" i="9"/>
  <c r="F26" i="9"/>
  <c r="G26" i="9"/>
  <c r="H26" i="9"/>
  <c r="C27" i="9"/>
  <c r="D27" i="9"/>
  <c r="F27" i="9"/>
  <c r="G27" i="9"/>
  <c r="H27" i="9"/>
  <c r="C28" i="9"/>
  <c r="D28" i="9"/>
  <c r="F28" i="9"/>
  <c r="G28" i="9"/>
  <c r="H28" i="9"/>
  <c r="C29" i="9"/>
  <c r="D29" i="9"/>
  <c r="F29" i="9"/>
  <c r="G29" i="9"/>
  <c r="H29" i="9"/>
  <c r="C30" i="9"/>
  <c r="D30" i="9"/>
  <c r="F30" i="9"/>
  <c r="G30" i="9"/>
  <c r="H30" i="9"/>
  <c r="H8" i="9"/>
  <c r="G8" i="9"/>
  <c r="F8" i="9"/>
  <c r="D8" i="9"/>
  <c r="C8" i="9"/>
  <c r="C36" i="9" l="1"/>
  <c r="C31" i="9"/>
  <c r="H31" i="9"/>
  <c r="G31" i="9"/>
  <c r="F31" i="9"/>
  <c r="D31" i="9"/>
  <c r="Q34" i="45"/>
  <c r="P34" i="45"/>
  <c r="O34" i="45"/>
  <c r="N34" i="45"/>
  <c r="M34" i="45"/>
  <c r="L34" i="45"/>
  <c r="K34" i="45"/>
  <c r="J34" i="45"/>
  <c r="I34" i="45"/>
  <c r="H34" i="45"/>
  <c r="G34" i="45"/>
  <c r="F34" i="45"/>
  <c r="E34" i="45"/>
  <c r="D34" i="45"/>
  <c r="I35" i="9" s="1"/>
  <c r="C34" i="45"/>
  <c r="Q33" i="45"/>
  <c r="P33" i="45"/>
  <c r="O33" i="45"/>
  <c r="N33" i="45"/>
  <c r="M33" i="45"/>
  <c r="L33" i="45"/>
  <c r="K33" i="45"/>
  <c r="J33" i="45"/>
  <c r="I33" i="45"/>
  <c r="H33" i="45"/>
  <c r="G33" i="45"/>
  <c r="F33" i="45"/>
  <c r="E33" i="45"/>
  <c r="D33" i="45"/>
  <c r="I34" i="9" s="1"/>
  <c r="C33" i="45"/>
  <c r="Q32" i="45"/>
  <c r="P32" i="45"/>
  <c r="O32" i="45"/>
  <c r="N32" i="45"/>
  <c r="M32" i="45"/>
  <c r="L32" i="45"/>
  <c r="K32" i="45"/>
  <c r="J32" i="45"/>
  <c r="I32" i="45"/>
  <c r="H32" i="45"/>
  <c r="G32" i="45"/>
  <c r="F32" i="45"/>
  <c r="E32" i="45"/>
  <c r="D32" i="45"/>
  <c r="I33" i="9" s="1"/>
  <c r="C32" i="45"/>
  <c r="Q34" i="7"/>
  <c r="P34" i="7"/>
  <c r="O34" i="7"/>
  <c r="N34" i="7"/>
  <c r="M34" i="7"/>
  <c r="L34" i="7"/>
  <c r="K34" i="7"/>
  <c r="J34" i="7"/>
  <c r="I34" i="7"/>
  <c r="H34" i="7"/>
  <c r="G34" i="7"/>
  <c r="F34" i="7"/>
  <c r="E34" i="7"/>
  <c r="D34" i="7"/>
  <c r="E35" i="9" s="1"/>
  <c r="C34" i="7"/>
  <c r="Q33" i="7"/>
  <c r="P33" i="7"/>
  <c r="O33" i="7"/>
  <c r="N33" i="7"/>
  <c r="M33" i="7"/>
  <c r="L33" i="7"/>
  <c r="K33" i="7"/>
  <c r="J33" i="7"/>
  <c r="I33" i="7"/>
  <c r="H33" i="7"/>
  <c r="G33" i="7"/>
  <c r="F33" i="7"/>
  <c r="E33" i="7"/>
  <c r="D33" i="7"/>
  <c r="E34" i="9" s="1"/>
  <c r="J34" i="9" s="1"/>
  <c r="C33" i="7"/>
  <c r="Q32" i="7"/>
  <c r="P32" i="7"/>
  <c r="O32" i="7"/>
  <c r="N32" i="7"/>
  <c r="M32" i="7"/>
  <c r="L32" i="7"/>
  <c r="K32" i="7"/>
  <c r="J32" i="7"/>
  <c r="I32" i="7"/>
  <c r="H32" i="7"/>
  <c r="G32" i="7"/>
  <c r="F32" i="7"/>
  <c r="E32" i="7"/>
  <c r="D32" i="7"/>
  <c r="E33" i="9" s="1"/>
  <c r="J33" i="9" s="1"/>
  <c r="C32" i="7"/>
  <c r="C6" i="7"/>
  <c r="D6" i="7"/>
  <c r="E6" i="7"/>
  <c r="F6" i="7"/>
  <c r="G6" i="7"/>
  <c r="H6" i="7"/>
  <c r="I6" i="7"/>
  <c r="J6" i="7"/>
  <c r="K6" i="7"/>
  <c r="L6" i="7"/>
  <c r="M6" i="7"/>
  <c r="N6" i="7"/>
  <c r="O6" i="7"/>
  <c r="P6" i="7"/>
  <c r="Q6" i="7"/>
  <c r="C8" i="7"/>
  <c r="D8" i="7"/>
  <c r="E9" i="9" s="1"/>
  <c r="E8" i="7"/>
  <c r="F8" i="7"/>
  <c r="G8" i="7"/>
  <c r="H8" i="7"/>
  <c r="I8" i="7"/>
  <c r="J8" i="7"/>
  <c r="K8" i="7"/>
  <c r="L8" i="7"/>
  <c r="M8" i="7"/>
  <c r="N8" i="7"/>
  <c r="O8" i="7"/>
  <c r="P8" i="7"/>
  <c r="Q8" i="7"/>
  <c r="C9" i="7"/>
  <c r="D9" i="7"/>
  <c r="E10" i="9" s="1"/>
  <c r="E9" i="7"/>
  <c r="F9" i="7"/>
  <c r="G9" i="7"/>
  <c r="H9" i="7"/>
  <c r="I9" i="7"/>
  <c r="J9" i="7"/>
  <c r="K9" i="7"/>
  <c r="L9" i="7"/>
  <c r="M9" i="7"/>
  <c r="N9" i="7"/>
  <c r="O9" i="7"/>
  <c r="P9" i="7"/>
  <c r="Q9" i="7"/>
  <c r="C10" i="7"/>
  <c r="D10" i="7"/>
  <c r="E11" i="9" s="1"/>
  <c r="E10" i="7"/>
  <c r="F10" i="7"/>
  <c r="G10" i="7"/>
  <c r="H10" i="7"/>
  <c r="I10" i="7"/>
  <c r="J10" i="7"/>
  <c r="K10" i="7"/>
  <c r="L10" i="7"/>
  <c r="M10" i="7"/>
  <c r="N10" i="7"/>
  <c r="O10" i="7"/>
  <c r="P10" i="7"/>
  <c r="Q10" i="7"/>
  <c r="C11" i="7"/>
  <c r="D11" i="7"/>
  <c r="E12" i="9" s="1"/>
  <c r="E11" i="7"/>
  <c r="F11" i="7"/>
  <c r="G11" i="7"/>
  <c r="H11" i="7"/>
  <c r="I11" i="7"/>
  <c r="J11" i="7"/>
  <c r="K11" i="7"/>
  <c r="L11" i="7"/>
  <c r="M11" i="7"/>
  <c r="N11" i="7"/>
  <c r="O11" i="7"/>
  <c r="P11" i="7"/>
  <c r="Q11" i="7"/>
  <c r="C12" i="7"/>
  <c r="D12" i="7"/>
  <c r="E13" i="9" s="1"/>
  <c r="E12" i="7"/>
  <c r="F12" i="7"/>
  <c r="G12" i="7"/>
  <c r="H12" i="7"/>
  <c r="I12" i="7"/>
  <c r="J12" i="7"/>
  <c r="K12" i="7"/>
  <c r="L12" i="7"/>
  <c r="M12" i="7"/>
  <c r="N12" i="7"/>
  <c r="O12" i="7"/>
  <c r="P12" i="7"/>
  <c r="Q12" i="7"/>
  <c r="C13" i="7"/>
  <c r="D13" i="7"/>
  <c r="E14" i="9" s="1"/>
  <c r="E13" i="7"/>
  <c r="F13" i="7"/>
  <c r="G13" i="7"/>
  <c r="H13" i="7"/>
  <c r="I13" i="7"/>
  <c r="J13" i="7"/>
  <c r="K13" i="7"/>
  <c r="L13" i="7"/>
  <c r="M13" i="7"/>
  <c r="N13" i="7"/>
  <c r="O13" i="7"/>
  <c r="P13" i="7"/>
  <c r="Q13" i="7"/>
  <c r="C14" i="7"/>
  <c r="D14" i="7"/>
  <c r="E15" i="9" s="1"/>
  <c r="E14" i="7"/>
  <c r="F14" i="7"/>
  <c r="G14" i="7"/>
  <c r="H14" i="7"/>
  <c r="I14" i="7"/>
  <c r="J14" i="7"/>
  <c r="K14" i="7"/>
  <c r="L14" i="7"/>
  <c r="M14" i="7"/>
  <c r="N14" i="7"/>
  <c r="O14" i="7"/>
  <c r="P14" i="7"/>
  <c r="Q14" i="7"/>
  <c r="C15" i="7"/>
  <c r="D15" i="7"/>
  <c r="E16" i="9" s="1"/>
  <c r="E15" i="7"/>
  <c r="F15" i="7"/>
  <c r="G15" i="7"/>
  <c r="H15" i="7"/>
  <c r="I15" i="7"/>
  <c r="J15" i="7"/>
  <c r="K15" i="7"/>
  <c r="L15" i="7"/>
  <c r="M15" i="7"/>
  <c r="N15" i="7"/>
  <c r="O15" i="7"/>
  <c r="P15" i="7"/>
  <c r="Q15" i="7"/>
  <c r="C16" i="7"/>
  <c r="D16" i="7"/>
  <c r="E17" i="9" s="1"/>
  <c r="E16" i="7"/>
  <c r="F16" i="7"/>
  <c r="G16" i="7"/>
  <c r="H16" i="7"/>
  <c r="I16" i="7"/>
  <c r="J16" i="7"/>
  <c r="K16" i="7"/>
  <c r="L16" i="7"/>
  <c r="M16" i="7"/>
  <c r="N16" i="7"/>
  <c r="O16" i="7"/>
  <c r="P16" i="7"/>
  <c r="Q16" i="7"/>
  <c r="C17" i="7"/>
  <c r="D17" i="7"/>
  <c r="E18" i="9" s="1"/>
  <c r="E17" i="7"/>
  <c r="F17" i="7"/>
  <c r="G17" i="7"/>
  <c r="H17" i="7"/>
  <c r="I17" i="7"/>
  <c r="J17" i="7"/>
  <c r="K17" i="7"/>
  <c r="L17" i="7"/>
  <c r="M17" i="7"/>
  <c r="N17" i="7"/>
  <c r="O17" i="7"/>
  <c r="P17" i="7"/>
  <c r="Q17" i="7"/>
  <c r="C18" i="7"/>
  <c r="D18" i="7"/>
  <c r="E19" i="9" s="1"/>
  <c r="E18" i="7"/>
  <c r="F18" i="7"/>
  <c r="G18" i="7"/>
  <c r="H18" i="7"/>
  <c r="I18" i="7"/>
  <c r="J18" i="7"/>
  <c r="K18" i="7"/>
  <c r="L18" i="7"/>
  <c r="M18" i="7"/>
  <c r="N18" i="7"/>
  <c r="O18" i="7"/>
  <c r="P18" i="7"/>
  <c r="Q18" i="7"/>
  <c r="C19" i="7"/>
  <c r="D19" i="7"/>
  <c r="E20" i="9" s="1"/>
  <c r="E19" i="7"/>
  <c r="F19" i="7"/>
  <c r="G19" i="7"/>
  <c r="H19" i="7"/>
  <c r="I19" i="7"/>
  <c r="J19" i="7"/>
  <c r="K19" i="7"/>
  <c r="L19" i="7"/>
  <c r="M19" i="7"/>
  <c r="N19" i="7"/>
  <c r="O19" i="7"/>
  <c r="P19" i="7"/>
  <c r="Q19" i="7"/>
  <c r="C20" i="7"/>
  <c r="D20" i="7"/>
  <c r="E21" i="9" s="1"/>
  <c r="E20" i="7"/>
  <c r="F20" i="7"/>
  <c r="G20" i="7"/>
  <c r="H20" i="7"/>
  <c r="I20" i="7"/>
  <c r="J20" i="7"/>
  <c r="K20" i="7"/>
  <c r="L20" i="7"/>
  <c r="M20" i="7"/>
  <c r="N20" i="7"/>
  <c r="O20" i="7"/>
  <c r="P20" i="7"/>
  <c r="Q20" i="7"/>
  <c r="C21" i="7"/>
  <c r="D21" i="7"/>
  <c r="E22" i="9" s="1"/>
  <c r="E21" i="7"/>
  <c r="F21" i="7"/>
  <c r="G21" i="7"/>
  <c r="H21" i="7"/>
  <c r="I21" i="7"/>
  <c r="J21" i="7"/>
  <c r="K21" i="7"/>
  <c r="L21" i="7"/>
  <c r="M21" i="7"/>
  <c r="N21" i="7"/>
  <c r="O21" i="7"/>
  <c r="P21" i="7"/>
  <c r="Q21" i="7"/>
  <c r="C22" i="7"/>
  <c r="D22" i="7"/>
  <c r="E23" i="9" s="1"/>
  <c r="E22" i="7"/>
  <c r="F22" i="7"/>
  <c r="G22" i="7"/>
  <c r="H22" i="7"/>
  <c r="I22" i="7"/>
  <c r="J22" i="7"/>
  <c r="K22" i="7"/>
  <c r="L22" i="7"/>
  <c r="M22" i="7"/>
  <c r="N22" i="7"/>
  <c r="O22" i="7"/>
  <c r="P22" i="7"/>
  <c r="Q22" i="7"/>
  <c r="C23" i="7"/>
  <c r="D23" i="7"/>
  <c r="E24" i="9" s="1"/>
  <c r="E23" i="7"/>
  <c r="F23" i="7"/>
  <c r="G23" i="7"/>
  <c r="H23" i="7"/>
  <c r="I23" i="7"/>
  <c r="J23" i="7"/>
  <c r="K23" i="7"/>
  <c r="L23" i="7"/>
  <c r="M23" i="7"/>
  <c r="N23" i="7"/>
  <c r="O23" i="7"/>
  <c r="P23" i="7"/>
  <c r="Q23" i="7"/>
  <c r="C24" i="7"/>
  <c r="D24" i="7"/>
  <c r="E25" i="9" s="1"/>
  <c r="E24" i="7"/>
  <c r="F24" i="7"/>
  <c r="G24" i="7"/>
  <c r="H24" i="7"/>
  <c r="I24" i="7"/>
  <c r="J24" i="7"/>
  <c r="K24" i="7"/>
  <c r="L24" i="7"/>
  <c r="M24" i="7"/>
  <c r="N24" i="7"/>
  <c r="O24" i="7"/>
  <c r="P24" i="7"/>
  <c r="Q24" i="7"/>
  <c r="C25" i="7"/>
  <c r="D25" i="7"/>
  <c r="E26" i="9" s="1"/>
  <c r="E25" i="7"/>
  <c r="F25" i="7"/>
  <c r="G25" i="7"/>
  <c r="H25" i="7"/>
  <c r="I25" i="7"/>
  <c r="J25" i="7"/>
  <c r="K25" i="7"/>
  <c r="L25" i="7"/>
  <c r="M25" i="7"/>
  <c r="N25" i="7"/>
  <c r="O25" i="7"/>
  <c r="P25" i="7"/>
  <c r="Q25" i="7"/>
  <c r="C26" i="7"/>
  <c r="D26" i="7"/>
  <c r="E27" i="9" s="1"/>
  <c r="E26" i="7"/>
  <c r="F26" i="7"/>
  <c r="G26" i="7"/>
  <c r="H26" i="7"/>
  <c r="I26" i="7"/>
  <c r="J26" i="7"/>
  <c r="K26" i="7"/>
  <c r="L26" i="7"/>
  <c r="M26" i="7"/>
  <c r="N26" i="7"/>
  <c r="O26" i="7"/>
  <c r="P26" i="7"/>
  <c r="Q26" i="7"/>
  <c r="C27" i="7"/>
  <c r="D27" i="7"/>
  <c r="E28" i="9" s="1"/>
  <c r="E27" i="7"/>
  <c r="F27" i="7"/>
  <c r="G27" i="7"/>
  <c r="H27" i="7"/>
  <c r="I27" i="7"/>
  <c r="J27" i="7"/>
  <c r="K27" i="7"/>
  <c r="L27" i="7"/>
  <c r="M27" i="7"/>
  <c r="N27" i="7"/>
  <c r="O27" i="7"/>
  <c r="P27" i="7"/>
  <c r="Q27" i="7"/>
  <c r="C28" i="7"/>
  <c r="D28" i="7"/>
  <c r="E29" i="9" s="1"/>
  <c r="E28" i="7"/>
  <c r="F28" i="7"/>
  <c r="G28" i="7"/>
  <c r="H28" i="7"/>
  <c r="I28" i="7"/>
  <c r="J28" i="7"/>
  <c r="K28" i="7"/>
  <c r="L28" i="7"/>
  <c r="M28" i="7"/>
  <c r="N28" i="7"/>
  <c r="O28" i="7"/>
  <c r="P28" i="7"/>
  <c r="Q28" i="7"/>
  <c r="C29" i="7"/>
  <c r="D29" i="7"/>
  <c r="E30" i="9" s="1"/>
  <c r="E29" i="7"/>
  <c r="F29" i="7"/>
  <c r="G29" i="7"/>
  <c r="H29" i="7"/>
  <c r="I29" i="7"/>
  <c r="J29" i="7"/>
  <c r="K29" i="7"/>
  <c r="L29" i="7"/>
  <c r="M29" i="7"/>
  <c r="N29" i="7"/>
  <c r="O29" i="7"/>
  <c r="P29" i="7"/>
  <c r="Q29" i="7"/>
  <c r="D7" i="7"/>
  <c r="E8" i="9" s="1"/>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I9" i="9" s="1"/>
  <c r="E8" i="45"/>
  <c r="F8" i="45"/>
  <c r="G8" i="45"/>
  <c r="H8" i="45"/>
  <c r="I8" i="45"/>
  <c r="J8" i="45"/>
  <c r="K8" i="45"/>
  <c r="L8" i="45"/>
  <c r="M8" i="45"/>
  <c r="N8" i="45"/>
  <c r="O8" i="45"/>
  <c r="P8" i="45"/>
  <c r="Q8" i="45"/>
  <c r="C9" i="45"/>
  <c r="D9" i="45"/>
  <c r="I10" i="9" s="1"/>
  <c r="E9" i="45"/>
  <c r="F9" i="45"/>
  <c r="G9" i="45"/>
  <c r="H9" i="45"/>
  <c r="I9" i="45"/>
  <c r="J9" i="45"/>
  <c r="K9" i="45"/>
  <c r="L9" i="45"/>
  <c r="M9" i="45"/>
  <c r="N9" i="45"/>
  <c r="O9" i="45"/>
  <c r="P9" i="45"/>
  <c r="Q9" i="45"/>
  <c r="C10" i="45"/>
  <c r="D10" i="45"/>
  <c r="I11" i="9" s="1"/>
  <c r="E10" i="45"/>
  <c r="F10" i="45"/>
  <c r="G10" i="45"/>
  <c r="H10" i="45"/>
  <c r="I10" i="45"/>
  <c r="J10" i="45"/>
  <c r="K10" i="45"/>
  <c r="L10" i="45"/>
  <c r="M10" i="45"/>
  <c r="N10" i="45"/>
  <c r="O10" i="45"/>
  <c r="P10" i="45"/>
  <c r="Q10" i="45"/>
  <c r="C11" i="45"/>
  <c r="D11" i="45"/>
  <c r="I12" i="9" s="1"/>
  <c r="E11" i="45"/>
  <c r="F11" i="45"/>
  <c r="G11" i="45"/>
  <c r="H11" i="45"/>
  <c r="I11" i="45"/>
  <c r="J11" i="45"/>
  <c r="K11" i="45"/>
  <c r="L11" i="45"/>
  <c r="M11" i="45"/>
  <c r="N11" i="45"/>
  <c r="O11" i="45"/>
  <c r="P11" i="45"/>
  <c r="Q11" i="45"/>
  <c r="C12" i="45"/>
  <c r="D12" i="45"/>
  <c r="I13" i="9" s="1"/>
  <c r="E12" i="45"/>
  <c r="F12" i="45"/>
  <c r="G12" i="45"/>
  <c r="H12" i="45"/>
  <c r="I12" i="45"/>
  <c r="J12" i="45"/>
  <c r="K12" i="45"/>
  <c r="L12" i="45"/>
  <c r="M12" i="45"/>
  <c r="N12" i="45"/>
  <c r="O12" i="45"/>
  <c r="P12" i="45"/>
  <c r="Q12" i="45"/>
  <c r="C13" i="45"/>
  <c r="D13" i="45"/>
  <c r="I14" i="9" s="1"/>
  <c r="E13" i="45"/>
  <c r="F13" i="45"/>
  <c r="G13" i="45"/>
  <c r="H13" i="45"/>
  <c r="I13" i="45"/>
  <c r="J13" i="45"/>
  <c r="K13" i="45"/>
  <c r="L13" i="45"/>
  <c r="M13" i="45"/>
  <c r="N13" i="45"/>
  <c r="O13" i="45"/>
  <c r="P13" i="45"/>
  <c r="P13" i="8" s="1"/>
  <c r="Q13" i="45"/>
  <c r="Q13" i="8" s="1"/>
  <c r="C14" i="45"/>
  <c r="D14" i="45"/>
  <c r="I15" i="9" s="1"/>
  <c r="E14" i="45"/>
  <c r="F14" i="45"/>
  <c r="G14" i="45"/>
  <c r="H14" i="45"/>
  <c r="I14" i="45"/>
  <c r="J14" i="45"/>
  <c r="K14" i="45"/>
  <c r="L14" i="45"/>
  <c r="M14" i="45"/>
  <c r="N14" i="45"/>
  <c r="O14" i="45"/>
  <c r="P14" i="45"/>
  <c r="Q14" i="45"/>
  <c r="C15" i="45"/>
  <c r="D15" i="45"/>
  <c r="I16" i="9" s="1"/>
  <c r="E15" i="45"/>
  <c r="F15" i="45"/>
  <c r="G15" i="45"/>
  <c r="H15" i="45"/>
  <c r="I15" i="45"/>
  <c r="J15" i="45"/>
  <c r="K15" i="45"/>
  <c r="L15" i="45"/>
  <c r="M15" i="45"/>
  <c r="N15" i="45"/>
  <c r="O15" i="45"/>
  <c r="P15" i="45"/>
  <c r="Q15" i="45"/>
  <c r="C16" i="45"/>
  <c r="D16" i="45"/>
  <c r="I17" i="9" s="1"/>
  <c r="E16" i="45"/>
  <c r="F16" i="45"/>
  <c r="G16" i="45"/>
  <c r="H16" i="45"/>
  <c r="I16" i="45"/>
  <c r="J16" i="45"/>
  <c r="K16" i="45"/>
  <c r="L16" i="45"/>
  <c r="M16" i="45"/>
  <c r="N16" i="45"/>
  <c r="O16" i="45"/>
  <c r="P16" i="45"/>
  <c r="Q16" i="45"/>
  <c r="C17" i="45"/>
  <c r="D17" i="45"/>
  <c r="I18" i="9" s="1"/>
  <c r="E17" i="45"/>
  <c r="F17" i="45"/>
  <c r="G17" i="45"/>
  <c r="H17" i="45"/>
  <c r="I17" i="45"/>
  <c r="J17" i="45"/>
  <c r="K17" i="45"/>
  <c r="L17" i="45"/>
  <c r="M17" i="45"/>
  <c r="N17" i="45"/>
  <c r="O17" i="45"/>
  <c r="P17" i="45"/>
  <c r="Q17" i="45"/>
  <c r="C18" i="45"/>
  <c r="D18" i="45"/>
  <c r="I19" i="9" s="1"/>
  <c r="E18" i="45"/>
  <c r="F18" i="45"/>
  <c r="G18" i="45"/>
  <c r="H18" i="45"/>
  <c r="I18" i="45"/>
  <c r="J18" i="45"/>
  <c r="K18" i="45"/>
  <c r="L18" i="45"/>
  <c r="M18" i="45"/>
  <c r="N18" i="45"/>
  <c r="O18" i="45"/>
  <c r="P18" i="45"/>
  <c r="Q18" i="45"/>
  <c r="C19" i="45"/>
  <c r="D19" i="45"/>
  <c r="I20" i="9" s="1"/>
  <c r="E19" i="45"/>
  <c r="F19" i="45"/>
  <c r="G19" i="45"/>
  <c r="H19" i="45"/>
  <c r="I19" i="45"/>
  <c r="J19" i="45"/>
  <c r="K19" i="45"/>
  <c r="L19" i="45"/>
  <c r="M19" i="45"/>
  <c r="N19" i="45"/>
  <c r="O19" i="45"/>
  <c r="P19" i="45"/>
  <c r="Q19" i="45"/>
  <c r="C20" i="45"/>
  <c r="D20" i="45"/>
  <c r="I21" i="9" s="1"/>
  <c r="E20" i="45"/>
  <c r="F20" i="45"/>
  <c r="G20" i="45"/>
  <c r="H20" i="45"/>
  <c r="I20" i="45"/>
  <c r="J20" i="45"/>
  <c r="K20" i="45"/>
  <c r="L20" i="45"/>
  <c r="M20" i="45"/>
  <c r="N20" i="45"/>
  <c r="O20" i="45"/>
  <c r="P20" i="45"/>
  <c r="Q20" i="45"/>
  <c r="C21" i="45"/>
  <c r="D21" i="45"/>
  <c r="I22" i="9" s="1"/>
  <c r="E21" i="45"/>
  <c r="F21" i="45"/>
  <c r="G21" i="45"/>
  <c r="H21" i="45"/>
  <c r="I21" i="45"/>
  <c r="J21" i="45"/>
  <c r="K21" i="45"/>
  <c r="L21" i="45"/>
  <c r="M21" i="45"/>
  <c r="N21" i="45"/>
  <c r="O21" i="45"/>
  <c r="P21" i="45"/>
  <c r="Q21" i="45"/>
  <c r="C22" i="45"/>
  <c r="D22" i="45"/>
  <c r="I23" i="9" s="1"/>
  <c r="E22" i="45"/>
  <c r="F22" i="45"/>
  <c r="G22" i="45"/>
  <c r="H22" i="45"/>
  <c r="I22" i="45"/>
  <c r="J22" i="45"/>
  <c r="K22" i="45"/>
  <c r="L22" i="45"/>
  <c r="M22" i="45"/>
  <c r="N22" i="45"/>
  <c r="O22" i="45"/>
  <c r="P22" i="45"/>
  <c r="Q22" i="45"/>
  <c r="C23" i="45"/>
  <c r="D23" i="45"/>
  <c r="I24" i="9" s="1"/>
  <c r="E23" i="45"/>
  <c r="F23" i="45"/>
  <c r="G23" i="45"/>
  <c r="H23" i="45"/>
  <c r="I23" i="45"/>
  <c r="J23" i="45"/>
  <c r="K23" i="45"/>
  <c r="L23" i="45"/>
  <c r="M23" i="45"/>
  <c r="N23" i="45"/>
  <c r="O23" i="45"/>
  <c r="P23" i="45"/>
  <c r="Q23" i="45"/>
  <c r="C24" i="45"/>
  <c r="D24" i="45"/>
  <c r="I25" i="9" s="1"/>
  <c r="E24" i="45"/>
  <c r="F24" i="45"/>
  <c r="G24" i="45"/>
  <c r="H24" i="45"/>
  <c r="I24" i="45"/>
  <c r="J24" i="45"/>
  <c r="K24" i="45"/>
  <c r="L24" i="45"/>
  <c r="M24" i="45"/>
  <c r="N24" i="45"/>
  <c r="O24" i="45"/>
  <c r="P24" i="45"/>
  <c r="Q24" i="45"/>
  <c r="C25" i="45"/>
  <c r="D25" i="45"/>
  <c r="I26" i="9" s="1"/>
  <c r="E25" i="45"/>
  <c r="F25" i="45"/>
  <c r="G25" i="45"/>
  <c r="H25" i="45"/>
  <c r="I25" i="45"/>
  <c r="J25" i="45"/>
  <c r="K25" i="45"/>
  <c r="L25" i="45"/>
  <c r="M25" i="45"/>
  <c r="N25" i="45"/>
  <c r="O25" i="45"/>
  <c r="P25" i="45"/>
  <c r="Q25" i="45"/>
  <c r="C26" i="45"/>
  <c r="D26" i="45"/>
  <c r="I27" i="9" s="1"/>
  <c r="E26" i="45"/>
  <c r="F26" i="45"/>
  <c r="G26" i="45"/>
  <c r="H26" i="45"/>
  <c r="I26" i="45"/>
  <c r="J26" i="45"/>
  <c r="K26" i="45"/>
  <c r="L26" i="45"/>
  <c r="M26" i="45"/>
  <c r="N26" i="45"/>
  <c r="O26" i="45"/>
  <c r="P26" i="45"/>
  <c r="Q26" i="45"/>
  <c r="C27" i="45"/>
  <c r="D27" i="45"/>
  <c r="I28" i="9" s="1"/>
  <c r="E27" i="45"/>
  <c r="F27" i="45"/>
  <c r="G27" i="45"/>
  <c r="H27" i="45"/>
  <c r="I27" i="45"/>
  <c r="J27" i="45"/>
  <c r="K27" i="45"/>
  <c r="L27" i="45"/>
  <c r="M27" i="45"/>
  <c r="N27" i="45"/>
  <c r="O27" i="45"/>
  <c r="P27" i="45"/>
  <c r="Q27" i="45"/>
  <c r="C28" i="45"/>
  <c r="D28" i="45"/>
  <c r="I29" i="9" s="1"/>
  <c r="E28" i="45"/>
  <c r="F28" i="45"/>
  <c r="G28" i="45"/>
  <c r="H28" i="45"/>
  <c r="I28" i="45"/>
  <c r="J28" i="45"/>
  <c r="K28" i="45"/>
  <c r="L28" i="45"/>
  <c r="M28" i="45"/>
  <c r="N28" i="45"/>
  <c r="O28" i="45"/>
  <c r="P28" i="45"/>
  <c r="Q28" i="45"/>
  <c r="C29" i="45"/>
  <c r="D29" i="45"/>
  <c r="I30" i="9" s="1"/>
  <c r="E29" i="45"/>
  <c r="F29" i="45"/>
  <c r="G29" i="45"/>
  <c r="H29" i="45"/>
  <c r="I29" i="45"/>
  <c r="J29" i="45"/>
  <c r="K29" i="45"/>
  <c r="L29" i="45"/>
  <c r="M29" i="45"/>
  <c r="N29" i="45"/>
  <c r="O29" i="45"/>
  <c r="P29" i="45"/>
  <c r="Q29" i="45"/>
  <c r="Q7" i="45"/>
  <c r="D7" i="45"/>
  <c r="I8" i="9" s="1"/>
  <c r="E7" i="45"/>
  <c r="F7" i="45"/>
  <c r="G7" i="45"/>
  <c r="H7" i="45"/>
  <c r="I7" i="45"/>
  <c r="J7" i="45"/>
  <c r="K7" i="45"/>
  <c r="L7" i="45"/>
  <c r="M7" i="45"/>
  <c r="N7" i="45"/>
  <c r="O7" i="45"/>
  <c r="P7" i="45"/>
  <c r="C7" i="45"/>
  <c r="J35" i="9" l="1"/>
  <c r="C30" i="7"/>
  <c r="Q30" i="7"/>
  <c r="I30" i="7"/>
  <c r="P30" i="7"/>
  <c r="O30" i="7"/>
  <c r="G30" i="7"/>
  <c r="L30" i="7"/>
  <c r="H30" i="7"/>
  <c r="N30" i="7"/>
  <c r="F30" i="7"/>
  <c r="E7" i="9"/>
  <c r="E31" i="9" s="1"/>
  <c r="D30" i="7"/>
  <c r="K30" i="7"/>
  <c r="J30" i="7"/>
  <c r="M30" i="7"/>
  <c r="E30" i="7"/>
  <c r="N30" i="45"/>
  <c r="M30" i="45"/>
  <c r="E30" i="45"/>
  <c r="L30" i="45"/>
  <c r="K30" i="45"/>
  <c r="J30" i="45"/>
  <c r="I7" i="9"/>
  <c r="I31" i="9" s="1"/>
  <c r="D30" i="45"/>
  <c r="C30" i="45"/>
  <c r="Q30" i="45"/>
  <c r="I30" i="45"/>
  <c r="F30" i="45"/>
  <c r="P30" i="45"/>
  <c r="H30" i="45"/>
  <c r="O30" i="45"/>
  <c r="G30" i="45"/>
  <c r="J30" i="9"/>
  <c r="J23" i="9"/>
  <c r="J15" i="9"/>
  <c r="J27" i="9"/>
  <c r="J19" i="9"/>
  <c r="J11" i="9"/>
  <c r="J20" i="9"/>
  <c r="J12" i="9"/>
  <c r="J28" i="9"/>
  <c r="J21" i="9"/>
  <c r="J13" i="9"/>
  <c r="J29" i="9"/>
  <c r="J22" i="9"/>
  <c r="J14" i="9"/>
  <c r="J24" i="9"/>
  <c r="J16" i="9"/>
  <c r="J8" i="9"/>
  <c r="J25" i="9"/>
  <c r="J17" i="9"/>
  <c r="J9" i="9"/>
  <c r="J26" i="9"/>
  <c r="J18" i="9"/>
  <c r="J10" i="9"/>
  <c r="J7" i="9" l="1"/>
  <c r="J31" i="9" s="1"/>
  <c r="Q35" i="68" l="1"/>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F45" i="47" s="1"/>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C44" i="47"/>
  <c r="D44" i="47"/>
  <c r="E44" i="47"/>
  <c r="F44" i="47"/>
  <c r="G44" i="47"/>
  <c r="H44" i="47"/>
  <c r="I44" i="47"/>
  <c r="J44" i="47"/>
  <c r="K44" i="47"/>
  <c r="L44" i="47"/>
  <c r="M44" i="47"/>
  <c r="N44" i="47"/>
  <c r="O44" i="47"/>
  <c r="P44" i="47"/>
  <c r="N45" i="47" l="1"/>
  <c r="M45" i="47"/>
  <c r="E45" i="47"/>
  <c r="L45" i="47"/>
  <c r="D45" i="47"/>
  <c r="C45" i="47"/>
  <c r="K45" i="47"/>
  <c r="P45" i="47"/>
  <c r="O45" i="47"/>
  <c r="G45" i="47"/>
  <c r="J45" i="47"/>
  <c r="I45" i="47"/>
  <c r="H45" i="47"/>
  <c r="Q35" i="47"/>
  <c r="Q18" i="47"/>
  <c r="Q39" i="47"/>
  <c r="Q34" i="47"/>
  <c r="Q27" i="47"/>
  <c r="Q14" i="47"/>
  <c r="Q31" i="47"/>
  <c r="Q10" i="47"/>
  <c r="Q43" i="47"/>
  <c r="Q41" i="47"/>
  <c r="Q22" i="47"/>
  <c r="Q19" i="47"/>
  <c r="Q40" i="47"/>
  <c r="Q38" i="47"/>
  <c r="Q29" i="47"/>
  <c r="Q23" i="47"/>
  <c r="Q21" i="47"/>
  <c r="Q12" i="47"/>
  <c r="Q7" i="47"/>
  <c r="Q8" i="47"/>
  <c r="Q37" i="47"/>
  <c r="Q32" i="47"/>
  <c r="Q30" i="47"/>
  <c r="Q20" i="47"/>
  <c r="Q15" i="47"/>
  <c r="Q13" i="47"/>
  <c r="Q36" i="47"/>
  <c r="Q25" i="47"/>
  <c r="Q17" i="47"/>
  <c r="Q44" i="47"/>
  <c r="Q42" i="47"/>
  <c r="Q33" i="47"/>
  <c r="Q28" i="47"/>
  <c r="Q26" i="47"/>
  <c r="Q16" i="47"/>
  <c r="Q11" i="47"/>
  <c r="Q9" i="47"/>
  <c r="Q45" i="47" l="1"/>
  <c r="Q18" i="8"/>
  <c r="C18" i="8" l="1"/>
  <c r="P18" i="8"/>
  <c r="O18" i="8"/>
  <c r="N18" i="8"/>
  <c r="M18" i="8"/>
  <c r="L18" i="8"/>
  <c r="K18" i="8"/>
  <c r="J18" i="8"/>
  <c r="I18" i="8"/>
  <c r="H18" i="8"/>
  <c r="G18" i="8"/>
  <c r="F18" i="8"/>
  <c r="E18" i="8"/>
  <c r="D18" i="8"/>
  <c r="E51" i="3" l="1"/>
  <c r="F51" i="3"/>
  <c r="G51" i="3"/>
  <c r="H51" i="3"/>
  <c r="I51" i="3"/>
  <c r="J51" i="3"/>
  <c r="K51" i="3"/>
  <c r="L51" i="3"/>
  <c r="M51" i="3"/>
  <c r="N51" i="3"/>
  <c r="O51" i="3"/>
  <c r="P51" i="3"/>
  <c r="Q51" i="3"/>
  <c r="C51" i="3"/>
  <c r="C51" i="51" l="1"/>
  <c r="D51" i="51"/>
  <c r="E51" i="51"/>
  <c r="F51" i="51"/>
  <c r="G51" i="51"/>
  <c r="H51" i="51"/>
  <c r="I51" i="51"/>
  <c r="J51" i="51"/>
  <c r="K51" i="51"/>
  <c r="L51" i="51"/>
  <c r="M51" i="51"/>
  <c r="N51" i="51"/>
  <c r="O51" i="51"/>
  <c r="P51" i="51"/>
  <c r="Q51" i="51"/>
  <c r="C44" i="51"/>
  <c r="C7" i="51"/>
  <c r="Q52" i="50"/>
  <c r="D51" i="47"/>
  <c r="E51" i="47"/>
  <c r="F51" i="47"/>
  <c r="G51" i="47"/>
  <c r="H51" i="47"/>
  <c r="I51" i="47"/>
  <c r="J51" i="47"/>
  <c r="K51" i="47"/>
  <c r="L51" i="47"/>
  <c r="M51" i="47"/>
  <c r="N51" i="47"/>
  <c r="O51" i="47"/>
  <c r="P51" i="47"/>
  <c r="D52" i="62"/>
  <c r="E52" i="62"/>
  <c r="F52" i="62"/>
  <c r="G52" i="62"/>
  <c r="H52" i="62"/>
  <c r="I52" i="62"/>
  <c r="J52" i="62"/>
  <c r="K52" i="62"/>
  <c r="L52" i="62"/>
  <c r="M52" i="62"/>
  <c r="N52" i="62"/>
  <c r="O52" i="62"/>
  <c r="P52" i="62"/>
  <c r="Q52" i="62"/>
  <c r="C52" i="62"/>
  <c r="C52" i="51" l="1"/>
  <c r="Q51" i="47"/>
  <c r="C49" i="47" l="1"/>
  <c r="D49" i="47"/>
  <c r="E49" i="47"/>
  <c r="F49" i="47"/>
  <c r="G49" i="47"/>
  <c r="H49" i="47"/>
  <c r="I49" i="47"/>
  <c r="J49" i="47"/>
  <c r="K49" i="47"/>
  <c r="L49" i="47"/>
  <c r="M49" i="47"/>
  <c r="N49" i="47"/>
  <c r="O49" i="47"/>
  <c r="P49" i="47"/>
  <c r="D49" i="51"/>
  <c r="E49" i="51"/>
  <c r="F49" i="51"/>
  <c r="G49" i="51"/>
  <c r="H49" i="51"/>
  <c r="I49" i="51"/>
  <c r="J49" i="51"/>
  <c r="K49" i="51"/>
  <c r="L49" i="51"/>
  <c r="M49" i="51"/>
  <c r="N49" i="51"/>
  <c r="O49" i="51"/>
  <c r="P49" i="51"/>
  <c r="Q49" i="51"/>
  <c r="C49" i="51"/>
  <c r="Q49" i="47" l="1"/>
  <c r="Q45" i="55"/>
  <c r="Q35" i="4" l="1"/>
  <c r="Q44" i="3"/>
  <c r="P50" i="47" l="1"/>
  <c r="O50" i="47"/>
  <c r="N50" i="47"/>
  <c r="M50" i="47"/>
  <c r="L50" i="47"/>
  <c r="K50" i="47"/>
  <c r="J50" i="47"/>
  <c r="I50" i="47"/>
  <c r="H50" i="47"/>
  <c r="G50" i="47"/>
  <c r="F50" i="47"/>
  <c r="E50" i="47"/>
  <c r="D50" i="47"/>
  <c r="C50" i="47"/>
  <c r="P48" i="47"/>
  <c r="O48" i="47"/>
  <c r="N48" i="47"/>
  <c r="M48" i="47"/>
  <c r="L48" i="47"/>
  <c r="K48" i="47"/>
  <c r="J48" i="47"/>
  <c r="I48" i="47"/>
  <c r="H48" i="47"/>
  <c r="G48" i="47"/>
  <c r="F48" i="47"/>
  <c r="E48" i="47"/>
  <c r="D48" i="47"/>
  <c r="C48" i="47"/>
  <c r="M52" i="47" l="1"/>
  <c r="M51" i="48" s="1"/>
  <c r="E52" i="47"/>
  <c r="E51" i="48" s="1"/>
  <c r="F52" i="47"/>
  <c r="F51" i="48" s="1"/>
  <c r="N52" i="47"/>
  <c r="N51" i="48" s="1"/>
  <c r="G52" i="47"/>
  <c r="G51" i="48" s="1"/>
  <c r="O52" i="47"/>
  <c r="O51" i="48" s="1"/>
  <c r="H52" i="47"/>
  <c r="H51" i="48" s="1"/>
  <c r="P52" i="47"/>
  <c r="P51" i="48" s="1"/>
  <c r="I52" i="47"/>
  <c r="I51" i="48" s="1"/>
  <c r="J52" i="47"/>
  <c r="J51" i="48" s="1"/>
  <c r="C52" i="47"/>
  <c r="C51" i="48" s="1"/>
  <c r="K52" i="47"/>
  <c r="K51" i="48" s="1"/>
  <c r="D52" i="47"/>
  <c r="D51" i="48" s="1"/>
  <c r="L52" i="47"/>
  <c r="L51" i="48" s="1"/>
  <c r="Q48" i="47"/>
  <c r="Q50" i="47"/>
  <c r="P49" i="48" l="1"/>
  <c r="O49" i="48"/>
  <c r="Q52" i="47"/>
  <c r="R47" i="47" s="1"/>
  <c r="Q24" i="48"/>
  <c r="R24" i="47" l="1"/>
  <c r="Q25" i="48"/>
  <c r="R51" i="47"/>
  <c r="Q51" i="48"/>
  <c r="R49" i="47"/>
  <c r="Q49" i="48"/>
  <c r="C44" i="3" l="1"/>
  <c r="C52" i="3" s="1"/>
  <c r="D44" i="3"/>
  <c r="E44" i="3"/>
  <c r="F44" i="3"/>
  <c r="G44" i="3"/>
  <c r="H44" i="3"/>
  <c r="I44" i="3"/>
  <c r="J44" i="3"/>
  <c r="J52" i="3" s="1"/>
  <c r="K44" i="3"/>
  <c r="L44" i="3"/>
  <c r="M44" i="3"/>
  <c r="N44" i="3"/>
  <c r="O44" i="3"/>
  <c r="P44" i="3"/>
  <c r="Q52" i="3" l="1"/>
  <c r="M52" i="3"/>
  <c r="I52" i="3"/>
  <c r="E52" i="3"/>
  <c r="P52" i="3"/>
  <c r="L52" i="3"/>
  <c r="H52" i="3"/>
  <c r="D52" i="3"/>
  <c r="N52" i="3"/>
  <c r="F52" i="3"/>
  <c r="O52" i="3"/>
  <c r="K52" i="3"/>
  <c r="G52" i="3"/>
  <c r="P39" i="20"/>
  <c r="P44" i="20" s="1"/>
  <c r="P38" i="20"/>
  <c r="P38" i="61"/>
  <c r="O38" i="20" s="1"/>
  <c r="P34" i="61"/>
  <c r="O34" i="20" s="1"/>
  <c r="Q34" i="20" s="1"/>
  <c r="S34" i="20" s="1"/>
  <c r="P32" i="61"/>
  <c r="O32" i="20" s="1"/>
  <c r="Q32" i="20" s="1"/>
  <c r="S32" i="20" s="1"/>
  <c r="P30" i="61"/>
  <c r="O30" i="20" s="1"/>
  <c r="Q30" i="20" s="1"/>
  <c r="S30" i="20" s="1"/>
  <c r="P28" i="61"/>
  <c r="O28" i="20" s="1"/>
  <c r="Q28" i="20" s="1"/>
  <c r="S28" i="20" s="1"/>
  <c r="P26" i="61"/>
  <c r="O26" i="20" s="1"/>
  <c r="Q26" i="20" s="1"/>
  <c r="S26" i="20" s="1"/>
  <c r="P24" i="61"/>
  <c r="O24" i="20" s="1"/>
  <c r="Q24" i="20" s="1"/>
  <c r="S24" i="20" s="1"/>
  <c r="P22" i="61"/>
  <c r="O22" i="20" s="1"/>
  <c r="Q22" i="20" s="1"/>
  <c r="S22" i="20" s="1"/>
  <c r="P20" i="61"/>
  <c r="O20" i="20" s="1"/>
  <c r="Q20" i="20" s="1"/>
  <c r="S20" i="20" s="1"/>
  <c r="P18" i="61"/>
  <c r="O18" i="20" s="1"/>
  <c r="Q18" i="20" s="1"/>
  <c r="S18" i="20" s="1"/>
  <c r="P43" i="20"/>
  <c r="Q44" i="57"/>
  <c r="P53" i="57"/>
  <c r="O53" i="57"/>
  <c r="N53" i="57"/>
  <c r="M53" i="57"/>
  <c r="L53" i="57"/>
  <c r="J53" i="57"/>
  <c r="I53" i="57"/>
  <c r="H53" i="57"/>
  <c r="G53" i="57"/>
  <c r="F53" i="57"/>
  <c r="E53" i="57"/>
  <c r="D53" i="57"/>
  <c r="C53" i="57"/>
  <c r="Q50" i="51"/>
  <c r="P50" i="51"/>
  <c r="O50" i="51"/>
  <c r="N50" i="51"/>
  <c r="M50" i="51"/>
  <c r="L50" i="51"/>
  <c r="K50" i="51"/>
  <c r="J50" i="51"/>
  <c r="I50" i="51"/>
  <c r="H50" i="51"/>
  <c r="G50" i="51"/>
  <c r="F50" i="51"/>
  <c r="E50" i="51"/>
  <c r="D50" i="51"/>
  <c r="C50"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4" i="51"/>
  <c r="P44" i="51"/>
  <c r="O44" i="51"/>
  <c r="N44" i="51"/>
  <c r="M44" i="51"/>
  <c r="L44" i="51"/>
  <c r="K44" i="51"/>
  <c r="J44" i="51"/>
  <c r="I44" i="51"/>
  <c r="H44" i="51"/>
  <c r="G44" i="51"/>
  <c r="F44" i="51"/>
  <c r="E44" i="51"/>
  <c r="D44"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2" i="51"/>
  <c r="K52" i="51"/>
  <c r="H52" i="51"/>
  <c r="Q44" i="49"/>
  <c r="R50" i="47"/>
  <c r="O48" i="48"/>
  <c r="N49" i="48"/>
  <c r="M49" i="48"/>
  <c r="L49" i="48"/>
  <c r="K49" i="48"/>
  <c r="J49" i="48"/>
  <c r="I49" i="48"/>
  <c r="H49" i="48"/>
  <c r="F49" i="48"/>
  <c r="D49" i="48"/>
  <c r="R30" i="47"/>
  <c r="P24" i="48"/>
  <c r="O24" i="48"/>
  <c r="N24" i="48"/>
  <c r="M24" i="48"/>
  <c r="L24" i="48"/>
  <c r="K24" i="48"/>
  <c r="J24" i="48"/>
  <c r="I24" i="48"/>
  <c r="H24" i="48"/>
  <c r="G24" i="48"/>
  <c r="F24" i="48"/>
  <c r="E24" i="48"/>
  <c r="D24" i="48"/>
  <c r="C24" i="48"/>
  <c r="R37" i="47"/>
  <c r="R35" i="47"/>
  <c r="R25" i="47"/>
  <c r="R18" i="47"/>
  <c r="R8" i="47"/>
  <c r="Q53" i="57" l="1"/>
  <c r="K53" i="57"/>
  <c r="H45" i="51"/>
  <c r="P45" i="51"/>
  <c r="O45" i="51"/>
  <c r="G45" i="51"/>
  <c r="E25" i="48"/>
  <c r="O25" i="48"/>
  <c r="N25" i="48"/>
  <c r="G25" i="48"/>
  <c r="H25" i="48"/>
  <c r="P25" i="48"/>
  <c r="C25" i="48"/>
  <c r="K25" i="48"/>
  <c r="J25" i="48"/>
  <c r="D25" i="48"/>
  <c r="L25" i="48"/>
  <c r="F25" i="48"/>
  <c r="I18" i="48"/>
  <c r="I25" i="48"/>
  <c r="P45" i="20"/>
  <c r="M7" i="48"/>
  <c r="M25" i="48"/>
  <c r="C45" i="51"/>
  <c r="K45" i="51"/>
  <c r="E45" i="51"/>
  <c r="M45" i="51"/>
  <c r="L52" i="51"/>
  <c r="D52" i="51"/>
  <c r="G52" i="51"/>
  <c r="O52" i="51"/>
  <c r="C49" i="48"/>
  <c r="C48" i="48"/>
  <c r="E48" i="48"/>
  <c r="E49" i="48"/>
  <c r="G48" i="48"/>
  <c r="G49" i="48"/>
  <c r="L45" i="51"/>
  <c r="I45" i="51"/>
  <c r="R48" i="47"/>
  <c r="I8" i="48"/>
  <c r="R13" i="47"/>
  <c r="R26" i="47"/>
  <c r="R41" i="47"/>
  <c r="M12" i="48"/>
  <c r="R14" i="47"/>
  <c r="F52" i="51"/>
  <c r="J52" i="51"/>
  <c r="N52" i="51"/>
  <c r="C30" i="48"/>
  <c r="K43" i="48"/>
  <c r="C17" i="48"/>
  <c r="I41" i="48"/>
  <c r="Q16" i="48"/>
  <c r="R9" i="47"/>
  <c r="R20" i="47"/>
  <c r="R31" i="47"/>
  <c r="R42" i="47"/>
  <c r="F38" i="48"/>
  <c r="J42" i="48"/>
  <c r="E10" i="48"/>
  <c r="E15" i="48"/>
  <c r="Q21" i="48"/>
  <c r="I31" i="48"/>
  <c r="G39" i="48"/>
  <c r="O17" i="48"/>
  <c r="C12" i="48"/>
  <c r="H22" i="48"/>
  <c r="P31" i="48"/>
  <c r="O26" i="48"/>
  <c r="M35" i="48"/>
  <c r="O9" i="48"/>
  <c r="K14" i="48"/>
  <c r="K21" i="48"/>
  <c r="G28" i="48"/>
  <c r="P17" i="61"/>
  <c r="O17" i="20" s="1"/>
  <c r="Q17" i="20" s="1"/>
  <c r="S17" i="20" s="1"/>
  <c r="P19" i="61"/>
  <c r="O19" i="20" s="1"/>
  <c r="Q19" i="20" s="1"/>
  <c r="S19" i="20" s="1"/>
  <c r="P21" i="61"/>
  <c r="O21" i="20" s="1"/>
  <c r="Q21" i="20" s="1"/>
  <c r="S21" i="20" s="1"/>
  <c r="P23" i="61"/>
  <c r="O23" i="20" s="1"/>
  <c r="Q23" i="20" s="1"/>
  <c r="S23" i="20" s="1"/>
  <c r="F9" i="48"/>
  <c r="J13" i="48"/>
  <c r="N18" i="48"/>
  <c r="J20" i="48"/>
  <c r="N22" i="48"/>
  <c r="J30" i="48"/>
  <c r="N36" i="48"/>
  <c r="F44" i="48"/>
  <c r="J8" i="48"/>
  <c r="J9" i="48"/>
  <c r="F12" i="48"/>
  <c r="N13" i="48"/>
  <c r="N15" i="48"/>
  <c r="C18" i="48"/>
  <c r="N19" i="48"/>
  <c r="K20" i="48"/>
  <c r="O30" i="48"/>
  <c r="G34" i="48"/>
  <c r="F40" i="48"/>
  <c r="K9" i="48"/>
  <c r="G17" i="48"/>
  <c r="O20" i="48"/>
  <c r="N40" i="48"/>
  <c r="F45" i="51"/>
  <c r="J45" i="51"/>
  <c r="N45" i="51"/>
  <c r="F11" i="48"/>
  <c r="J15" i="48"/>
  <c r="J16" i="48"/>
  <c r="N17" i="48"/>
  <c r="J19" i="48"/>
  <c r="F32" i="48"/>
  <c r="N33" i="48"/>
  <c r="N38" i="48"/>
  <c r="N7" i="48"/>
  <c r="J11" i="48"/>
  <c r="N12" i="48"/>
  <c r="O14" i="48"/>
  <c r="K16" i="48"/>
  <c r="F17" i="48"/>
  <c r="C19" i="48"/>
  <c r="G23" i="48"/>
  <c r="F27" i="48"/>
  <c r="N28" i="48"/>
  <c r="J32" i="48"/>
  <c r="G37" i="48"/>
  <c r="J44" i="48"/>
  <c r="F7" i="48"/>
  <c r="C8" i="48"/>
  <c r="N8" i="48"/>
  <c r="G10" i="48"/>
  <c r="N11" i="48"/>
  <c r="G12" i="48"/>
  <c r="C13" i="48"/>
  <c r="O13" i="48"/>
  <c r="F16" i="48"/>
  <c r="N16" i="48"/>
  <c r="F19" i="48"/>
  <c r="O19" i="48"/>
  <c r="F22" i="48"/>
  <c r="J23" i="48"/>
  <c r="J27" i="48"/>
  <c r="J29" i="48"/>
  <c r="F33" i="48"/>
  <c r="N34" i="48"/>
  <c r="O37" i="48"/>
  <c r="J7" i="48"/>
  <c r="F8" i="48"/>
  <c r="O8" i="48"/>
  <c r="N9" i="48"/>
  <c r="K10" i="48"/>
  <c r="Q11" i="48"/>
  <c r="J12" i="48"/>
  <c r="F13" i="48"/>
  <c r="I14" i="48"/>
  <c r="F15" i="48"/>
  <c r="G16" i="48"/>
  <c r="J17" i="48"/>
  <c r="J18" i="48"/>
  <c r="I19" i="48"/>
  <c r="F20" i="48"/>
  <c r="G21" i="48"/>
  <c r="M22" i="48"/>
  <c r="N23" i="48"/>
  <c r="F28" i="48"/>
  <c r="O29" i="48"/>
  <c r="O31" i="48"/>
  <c r="G33" i="48"/>
  <c r="J36" i="48"/>
  <c r="E52" i="51"/>
  <c r="M52" i="51"/>
  <c r="P25" i="61"/>
  <c r="O25" i="20" s="1"/>
  <c r="Q25" i="20" s="1"/>
  <c r="S25" i="20" s="1"/>
  <c r="P27" i="61"/>
  <c r="O27" i="20" s="1"/>
  <c r="Q27" i="20" s="1"/>
  <c r="S27" i="20" s="1"/>
  <c r="P29" i="61"/>
  <c r="O29" i="20" s="1"/>
  <c r="Q29" i="20" s="1"/>
  <c r="S29" i="20" s="1"/>
  <c r="P31" i="61"/>
  <c r="O31" i="20" s="1"/>
  <c r="Q31" i="20" s="1"/>
  <c r="S31" i="20" s="1"/>
  <c r="X31" i="20" s="1"/>
  <c r="P33" i="61"/>
  <c r="O33" i="20" s="1"/>
  <c r="Q33" i="20" s="1"/>
  <c r="S33" i="20" s="1"/>
  <c r="P35" i="61"/>
  <c r="O35" i="20" s="1"/>
  <c r="Q35" i="20" s="1"/>
  <c r="S35" i="20" s="1"/>
  <c r="P37" i="61"/>
  <c r="O37" i="20" s="1"/>
  <c r="Q37" i="20" s="1"/>
  <c r="S37" i="20" s="1"/>
  <c r="P39" i="61"/>
  <c r="P36" i="61"/>
  <c r="O36" i="20" s="1"/>
  <c r="Q36" i="20" s="1"/>
  <c r="S36" i="20" s="1"/>
  <c r="D43" i="48"/>
  <c r="D39" i="48"/>
  <c r="D41" i="48"/>
  <c r="D37" i="48"/>
  <c r="D33" i="48"/>
  <c r="D29" i="48"/>
  <c r="D40" i="48"/>
  <c r="D32" i="48"/>
  <c r="D28" i="48"/>
  <c r="D23" i="48"/>
  <c r="D19" i="48"/>
  <c r="D44" i="48"/>
  <c r="D27" i="48"/>
  <c r="D21" i="48"/>
  <c r="D16" i="48"/>
  <c r="D12" i="48"/>
  <c r="D8" i="48"/>
  <c r="D36" i="48"/>
  <c r="D31" i="48"/>
  <c r="D30" i="48"/>
  <c r="D22" i="48"/>
  <c r="L43" i="48"/>
  <c r="L39" i="48"/>
  <c r="L35" i="48"/>
  <c r="L41" i="48"/>
  <c r="L37" i="48"/>
  <c r="L33" i="48"/>
  <c r="L29" i="48"/>
  <c r="L40" i="48"/>
  <c r="L30" i="48"/>
  <c r="L28" i="48"/>
  <c r="L23" i="48"/>
  <c r="L19" i="48"/>
  <c r="L42" i="48"/>
  <c r="L32" i="48"/>
  <c r="L31" i="48"/>
  <c r="L18" i="48"/>
  <c r="L16" i="48"/>
  <c r="L12" i="48"/>
  <c r="L8" i="48"/>
  <c r="L44" i="48"/>
  <c r="L26" i="48"/>
  <c r="L20" i="48"/>
  <c r="J48" i="48"/>
  <c r="J47" i="48"/>
  <c r="D9" i="48"/>
  <c r="P10" i="48"/>
  <c r="L11" i="48"/>
  <c r="L17" i="48"/>
  <c r="H32" i="48"/>
  <c r="D35" i="48"/>
  <c r="E44" i="48"/>
  <c r="E40" i="48"/>
  <c r="E36" i="48"/>
  <c r="E42" i="48"/>
  <c r="E38" i="48"/>
  <c r="E34" i="48"/>
  <c r="E30" i="48"/>
  <c r="E41" i="48"/>
  <c r="E33" i="48"/>
  <c r="E20" i="48"/>
  <c r="E39" i="48"/>
  <c r="E32" i="48"/>
  <c r="E31" i="48"/>
  <c r="E28" i="48"/>
  <c r="E22" i="48"/>
  <c r="E17" i="48"/>
  <c r="E13" i="48"/>
  <c r="E9" i="48"/>
  <c r="E43" i="48"/>
  <c r="E29" i="48"/>
  <c r="E23" i="48"/>
  <c r="Q44" i="48"/>
  <c r="Q40" i="48"/>
  <c r="Q36" i="48"/>
  <c r="Q42" i="48"/>
  <c r="Q38" i="48"/>
  <c r="Q34" i="48"/>
  <c r="Q30" i="48"/>
  <c r="Q37" i="48"/>
  <c r="Q29" i="48"/>
  <c r="Q20" i="48"/>
  <c r="Q41" i="48"/>
  <c r="Q23" i="48"/>
  <c r="Q18" i="48"/>
  <c r="Q17" i="48"/>
  <c r="Q13" i="48"/>
  <c r="Q9" i="48"/>
  <c r="R44" i="47"/>
  <c r="R40" i="47"/>
  <c r="R36" i="47"/>
  <c r="R32" i="47"/>
  <c r="R28" i="47"/>
  <c r="R23" i="47"/>
  <c r="R19" i="47"/>
  <c r="R15" i="47"/>
  <c r="R11" i="47"/>
  <c r="R7" i="47"/>
  <c r="Q43" i="48"/>
  <c r="Q33" i="48"/>
  <c r="Q32" i="48"/>
  <c r="Q31" i="48"/>
  <c r="Q26" i="48"/>
  <c r="Q19" i="48"/>
  <c r="P9" i="48"/>
  <c r="L10" i="48"/>
  <c r="H11" i="48"/>
  <c r="M11" i="48"/>
  <c r="M16" i="48"/>
  <c r="D18" i="48"/>
  <c r="D20" i="48"/>
  <c r="I23" i="48"/>
  <c r="P26" i="48"/>
  <c r="L27" i="48"/>
  <c r="L36" i="48"/>
  <c r="R10" i="47"/>
  <c r="R16" i="47"/>
  <c r="R21" i="47"/>
  <c r="R27" i="47"/>
  <c r="R33" i="47"/>
  <c r="R38" i="47"/>
  <c r="R43" i="47"/>
  <c r="D48" i="48"/>
  <c r="D50" i="48"/>
  <c r="D47" i="48"/>
  <c r="H48" i="48"/>
  <c r="H50" i="48"/>
  <c r="L48" i="48"/>
  <c r="L50" i="48"/>
  <c r="L47" i="48"/>
  <c r="P48" i="48"/>
  <c r="P47" i="48"/>
  <c r="P50"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M33" i="48"/>
  <c r="L34" i="48"/>
  <c r="D38" i="48"/>
  <c r="H43" i="48"/>
  <c r="H39" i="48"/>
  <c r="H35" i="48"/>
  <c r="H41" i="48"/>
  <c r="H37" i="48"/>
  <c r="H33" i="48"/>
  <c r="H29" i="48"/>
  <c r="H44" i="48"/>
  <c r="H36" i="48"/>
  <c r="H31" i="48"/>
  <c r="H28" i="48"/>
  <c r="H23" i="48"/>
  <c r="H19" i="48"/>
  <c r="H42" i="48"/>
  <c r="H38" i="48"/>
  <c r="H26" i="48"/>
  <c r="H20" i="48"/>
  <c r="H16" i="48"/>
  <c r="H12" i="48"/>
  <c r="H8" i="48"/>
  <c r="H40" i="48"/>
  <c r="H34" i="48"/>
  <c r="H27" i="48"/>
  <c r="H21" i="48"/>
  <c r="P43" i="48"/>
  <c r="P39" i="48"/>
  <c r="P35" i="48"/>
  <c r="P41" i="48"/>
  <c r="P37" i="48"/>
  <c r="P33" i="48"/>
  <c r="P29" i="48"/>
  <c r="P44" i="48"/>
  <c r="P36" i="48"/>
  <c r="P34" i="48"/>
  <c r="P28" i="48"/>
  <c r="P23" i="48"/>
  <c r="P19" i="48"/>
  <c r="P40" i="48"/>
  <c r="P22" i="48"/>
  <c r="P16" i="48"/>
  <c r="P12" i="48"/>
  <c r="P8" i="48"/>
  <c r="P38" i="48"/>
  <c r="F48" i="48"/>
  <c r="F47" i="48"/>
  <c r="F50" i="48"/>
  <c r="N48" i="48"/>
  <c r="N50" i="48"/>
  <c r="N47" i="48"/>
  <c r="H7" i="48"/>
  <c r="H13" i="48"/>
  <c r="D14" i="48"/>
  <c r="P15" i="48"/>
  <c r="P18" i="48"/>
  <c r="D26" i="48"/>
  <c r="D34" i="48"/>
  <c r="L38" i="48"/>
  <c r="I44" i="48"/>
  <c r="I40" i="48"/>
  <c r="I36" i="48"/>
  <c r="I42" i="48"/>
  <c r="I38" i="48"/>
  <c r="I34" i="48"/>
  <c r="I30" i="48"/>
  <c r="I37" i="48"/>
  <c r="I32" i="48"/>
  <c r="I20" i="48"/>
  <c r="I39" i="48"/>
  <c r="I43" i="48"/>
  <c r="I27" i="48"/>
  <c r="I21" i="48"/>
  <c r="I17" i="48"/>
  <c r="I13" i="48"/>
  <c r="I9" i="48"/>
  <c r="I35" i="48"/>
  <c r="I33" i="48"/>
  <c r="I28" i="48"/>
  <c r="I22" i="48"/>
  <c r="M44" i="48"/>
  <c r="M40" i="48"/>
  <c r="M36" i="48"/>
  <c r="M42" i="48"/>
  <c r="M38" i="48"/>
  <c r="M34" i="48"/>
  <c r="M30" i="48"/>
  <c r="M41" i="48"/>
  <c r="M31" i="48"/>
  <c r="M20" i="48"/>
  <c r="M43" i="48"/>
  <c r="M37" i="48"/>
  <c r="M26" i="48"/>
  <c r="M19" i="48"/>
  <c r="M17" i="48"/>
  <c r="M13" i="48"/>
  <c r="M9" i="48"/>
  <c r="M39" i="48"/>
  <c r="M29" i="48"/>
  <c r="M27" i="48"/>
  <c r="M21" i="48"/>
  <c r="D7" i="48"/>
  <c r="I7" i="48"/>
  <c r="E8" i="48"/>
  <c r="Q10" i="48"/>
  <c r="I12" i="48"/>
  <c r="D13" i="48"/>
  <c r="E14" i="48"/>
  <c r="P14" i="48"/>
  <c r="L15" i="48"/>
  <c r="Q15" i="48"/>
  <c r="H17" i="48"/>
  <c r="E26" i="48"/>
  <c r="Q28" i="48"/>
  <c r="E35" i="48"/>
  <c r="P42" i="48"/>
  <c r="D45" i="51"/>
  <c r="Q45" i="50"/>
  <c r="R12" i="47"/>
  <c r="R17" i="47"/>
  <c r="R22" i="47"/>
  <c r="R29" i="47"/>
  <c r="R34" i="47"/>
  <c r="R39" i="47"/>
  <c r="C42" i="48"/>
  <c r="C38" i="48"/>
  <c r="C44" i="48"/>
  <c r="C40" i="48"/>
  <c r="C36" i="48"/>
  <c r="C32" i="48"/>
  <c r="C39" i="48"/>
  <c r="C31" i="48"/>
  <c r="C27" i="48"/>
  <c r="C22" i="48"/>
  <c r="C43" i="48"/>
  <c r="C37" i="48"/>
  <c r="C35" i="48"/>
  <c r="C34" i="48"/>
  <c r="C33" i="48"/>
  <c r="C26" i="48"/>
  <c r="C20" i="48"/>
  <c r="C15" i="48"/>
  <c r="C11" i="48"/>
  <c r="C7" i="48"/>
  <c r="C41" i="48"/>
  <c r="C28" i="48"/>
  <c r="C21" i="48"/>
  <c r="G42" i="48"/>
  <c r="G38" i="48"/>
  <c r="G44" i="48"/>
  <c r="G40" i="48"/>
  <c r="G36" i="48"/>
  <c r="G32" i="48"/>
  <c r="G43" i="48"/>
  <c r="G35" i="48"/>
  <c r="G30" i="48"/>
  <c r="G27" i="48"/>
  <c r="G22" i="48"/>
  <c r="G18" i="48"/>
  <c r="G41" i="48"/>
  <c r="G29" i="48"/>
  <c r="G19" i="48"/>
  <c r="G15" i="48"/>
  <c r="G11" i="48"/>
  <c r="G7" i="48"/>
  <c r="G26" i="48"/>
  <c r="G20" i="48"/>
  <c r="K42" i="48"/>
  <c r="K38" i="48"/>
  <c r="K44" i="48"/>
  <c r="K40" i="48"/>
  <c r="K36" i="48"/>
  <c r="K32" i="48"/>
  <c r="K39" i="48"/>
  <c r="K34" i="48"/>
  <c r="K29" i="48"/>
  <c r="K27" i="48"/>
  <c r="K22" i="48"/>
  <c r="K18" i="48"/>
  <c r="K41" i="48"/>
  <c r="K35" i="48"/>
  <c r="K33" i="48"/>
  <c r="K23" i="48"/>
  <c r="K15" i="48"/>
  <c r="K11" i="48"/>
  <c r="K7" i="48"/>
  <c r="K37" i="48"/>
  <c r="K31" i="48"/>
  <c r="K30" i="48"/>
  <c r="O42" i="48"/>
  <c r="O38" i="48"/>
  <c r="O44" i="48"/>
  <c r="O40" i="48"/>
  <c r="O36" i="48"/>
  <c r="O32" i="48"/>
  <c r="O43" i="48"/>
  <c r="O35" i="48"/>
  <c r="O33" i="48"/>
  <c r="O27" i="48"/>
  <c r="O22" i="48"/>
  <c r="O18" i="48"/>
  <c r="O39" i="48"/>
  <c r="O28" i="48"/>
  <c r="O21" i="48"/>
  <c r="O15" i="48"/>
  <c r="O11" i="48"/>
  <c r="O7" i="48"/>
  <c r="O41" i="48"/>
  <c r="O34" i="48"/>
  <c r="O23" i="48"/>
  <c r="E50" i="48"/>
  <c r="E47" i="48"/>
  <c r="I50" i="48"/>
  <c r="I47" i="48"/>
  <c r="I48" i="48"/>
  <c r="M50" i="48"/>
  <c r="M47" i="48"/>
  <c r="M48" i="48"/>
  <c r="Q50" i="48"/>
  <c r="Q47" i="48"/>
  <c r="Q48"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Q35" i="48"/>
  <c r="E37" i="48"/>
  <c r="Q39" i="48"/>
  <c r="D42" i="48"/>
  <c r="H47" i="48"/>
  <c r="J50" i="48"/>
  <c r="F41" i="48"/>
  <c r="F37" i="48"/>
  <c r="F43" i="48"/>
  <c r="F39" i="48"/>
  <c r="F35" i="48"/>
  <c r="F31" i="48"/>
  <c r="F42" i="48"/>
  <c r="F34" i="48"/>
  <c r="F29" i="48"/>
  <c r="F26" i="48"/>
  <c r="F21" i="48"/>
  <c r="J41" i="48"/>
  <c r="J37" i="48"/>
  <c r="J43" i="48"/>
  <c r="J39" i="48"/>
  <c r="J35" i="48"/>
  <c r="J31" i="48"/>
  <c r="J38" i="48"/>
  <c r="J33" i="48"/>
  <c r="J26" i="48"/>
  <c r="J21" i="48"/>
  <c r="N41" i="48"/>
  <c r="N37" i="48"/>
  <c r="N43" i="48"/>
  <c r="N39" i="48"/>
  <c r="N35" i="48"/>
  <c r="N31" i="48"/>
  <c r="N42" i="48"/>
  <c r="N32" i="48"/>
  <c r="N26" i="48"/>
  <c r="N21" i="48"/>
  <c r="C47" i="48"/>
  <c r="C50" i="48"/>
  <c r="G47" i="48"/>
  <c r="G50" i="48"/>
  <c r="K47" i="48"/>
  <c r="K50" i="48"/>
  <c r="K48" i="48"/>
  <c r="O47" i="48"/>
  <c r="O50" i="48"/>
  <c r="F10" i="48"/>
  <c r="J10" i="48"/>
  <c r="N10" i="48"/>
  <c r="F14" i="48"/>
  <c r="J14" i="48"/>
  <c r="N14" i="48"/>
  <c r="F18" i="48"/>
  <c r="N20" i="48"/>
  <c r="J22" i="48"/>
  <c r="F23" i="48"/>
  <c r="N27" i="48"/>
  <c r="J28" i="48"/>
  <c r="N29" i="48"/>
  <c r="F30" i="48"/>
  <c r="N30" i="48"/>
  <c r="J34" i="48"/>
  <c r="F36" i="48"/>
  <c r="J40" i="48"/>
  <c r="N44" i="48"/>
  <c r="I52" i="51"/>
  <c r="Q52" i="51"/>
  <c r="X22" i="20" l="1"/>
  <c r="O39" i="20"/>
  <c r="O44" i="20" s="1"/>
  <c r="Q45" i="51"/>
  <c r="I45" i="48"/>
  <c r="M45" i="48"/>
  <c r="L45" i="48"/>
  <c r="C45" i="48"/>
  <c r="N45" i="48"/>
  <c r="D45" i="48"/>
  <c r="Q45" i="48"/>
  <c r="P45" i="48"/>
  <c r="J45" i="48"/>
  <c r="O45" i="48"/>
  <c r="H45" i="48"/>
  <c r="F45" i="48"/>
  <c r="E45" i="48"/>
  <c r="K45" i="48"/>
  <c r="G45" i="48"/>
  <c r="O45" i="20"/>
  <c r="O47" i="20" s="1"/>
  <c r="H52" i="48"/>
  <c r="O52" i="48"/>
  <c r="C52" i="48"/>
  <c r="G52" i="48"/>
  <c r="N52" i="48"/>
  <c r="F52" i="48"/>
  <c r="P52" i="48"/>
  <c r="R52" i="47"/>
  <c r="I52" i="48"/>
  <c r="K52" i="48"/>
  <c r="Q52" i="48"/>
  <c r="E52" i="48"/>
  <c r="D52" i="48"/>
  <c r="M52" i="48"/>
  <c r="L52" i="48"/>
  <c r="J52" i="48"/>
  <c r="R45" i="47"/>
  <c r="O43" i="20" l="1"/>
  <c r="C19" i="36" l="1"/>
  <c r="G19" i="36" l="1"/>
  <c r="H19" i="36"/>
  <c r="W38" i="20" l="1"/>
  <c r="W39" i="20"/>
  <c r="C29" i="36" l="1"/>
  <c r="C28" i="36"/>
  <c r="C27" i="36"/>
  <c r="C26" i="36"/>
  <c r="C25" i="36"/>
  <c r="C24" i="36"/>
  <c r="C23" i="36"/>
  <c r="C22" i="36"/>
  <c r="C21" i="36"/>
  <c r="C20" i="36"/>
  <c r="C18" i="36"/>
  <c r="C17" i="36"/>
  <c r="C16" i="36"/>
  <c r="C15" i="36"/>
  <c r="C14" i="36"/>
  <c r="C13" i="36"/>
  <c r="C12" i="36"/>
  <c r="C11" i="36"/>
  <c r="C10" i="36"/>
  <c r="C9" i="36"/>
  <c r="C8" i="36"/>
  <c r="C6" i="36"/>
  <c r="C7" i="36"/>
  <c r="N43" i="20"/>
  <c r="N38" i="20"/>
  <c r="N39" i="20"/>
  <c r="N44" i="20" s="1"/>
  <c r="C30" i="36" l="1"/>
  <c r="N45" i="20"/>
  <c r="R39" i="20"/>
  <c r="R44" i="20" s="1"/>
  <c r="R38" i="20"/>
  <c r="R43" i="20"/>
  <c r="R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M43" i="20" l="1"/>
  <c r="M38" i="20"/>
  <c r="M39" i="20"/>
  <c r="M44" i="20" l="1"/>
  <c r="M45" i="20"/>
  <c r="M47" i="20" s="1"/>
  <c r="Q47" i="20" s="1"/>
  <c r="Q39" i="20"/>
  <c r="Q38" i="20"/>
  <c r="S38" i="20" s="1"/>
  <c r="S45" i="20" l="1"/>
  <c r="Q45" i="20"/>
  <c r="S39" i="20"/>
  <c r="S44" i="20" s="1"/>
  <c r="Q44" i="20"/>
  <c r="S43" i="20"/>
  <c r="Q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H29" i="36" l="1"/>
  <c r="H26" i="36"/>
  <c r="H22" i="36"/>
  <c r="H17" i="36"/>
  <c r="H13" i="36"/>
  <c r="H10" i="36"/>
  <c r="H8" i="36"/>
  <c r="H7" i="36"/>
  <c r="H28" i="36"/>
  <c r="H25" i="36"/>
  <c r="H23" i="36"/>
  <c r="H21" i="36"/>
  <c r="H18" i="36"/>
  <c r="H16" i="36"/>
  <c r="H14" i="36"/>
  <c r="H12" i="36"/>
  <c r="H11" i="36"/>
  <c r="H9" i="36"/>
  <c r="H27" i="36"/>
  <c r="H24" i="36"/>
  <c r="H20" i="36"/>
  <c r="H15" i="36"/>
  <c r="H6" i="36"/>
  <c r="G29" i="36"/>
  <c r="G28" i="36"/>
  <c r="G27" i="36"/>
  <c r="G26" i="36"/>
  <c r="G25" i="36"/>
  <c r="G24" i="36"/>
  <c r="G23" i="36"/>
  <c r="G22" i="36"/>
  <c r="G21" i="36"/>
  <c r="G20" i="36"/>
  <c r="G18" i="36"/>
  <c r="G17" i="36"/>
  <c r="G16" i="36"/>
  <c r="G15" i="36"/>
  <c r="G14" i="36"/>
  <c r="G13" i="36"/>
  <c r="G12" i="36"/>
  <c r="G11" i="36"/>
  <c r="G10" i="36"/>
  <c r="G9" i="36"/>
  <c r="G8" i="36"/>
  <c r="G6" i="36"/>
  <c r="G7" i="36"/>
  <c r="H30" i="36" l="1"/>
  <c r="G30" i="36"/>
  <c r="F35" i="5"/>
  <c r="F37" i="5" s="1"/>
  <c r="J35" i="5"/>
  <c r="J37" i="5" s="1"/>
  <c r="N35" i="5"/>
  <c r="N37" i="5" s="1"/>
  <c r="E35" i="6"/>
  <c r="E37" i="6" s="1"/>
  <c r="I35" i="6"/>
  <c r="I37" i="6" s="1"/>
  <c r="M35" i="6"/>
  <c r="M37" i="6" s="1"/>
  <c r="Q35" i="6"/>
  <c r="Q37" i="6" s="1"/>
  <c r="D35" i="7"/>
  <c r="H35" i="7"/>
  <c r="L35" i="7"/>
  <c r="P35" i="7"/>
  <c r="G35" i="5"/>
  <c r="G37" i="5" s="1"/>
  <c r="O35" i="5"/>
  <c r="O37" i="5" s="1"/>
  <c r="J35" i="6"/>
  <c r="J37" i="6" s="1"/>
  <c r="I35" i="7"/>
  <c r="M35" i="7"/>
  <c r="C35" i="5"/>
  <c r="C37" i="5" s="1"/>
  <c r="K35" i="5"/>
  <c r="K37" i="5" s="1"/>
  <c r="F35" i="6"/>
  <c r="F37" i="6" s="1"/>
  <c r="N35" i="6"/>
  <c r="N37" i="6" s="1"/>
  <c r="E35" i="7"/>
  <c r="Q35" i="7"/>
  <c r="D35" i="5"/>
  <c r="D37" i="5" s="1"/>
  <c r="H35" i="5"/>
  <c r="H37" i="5" s="1"/>
  <c r="L35" i="5"/>
  <c r="L37" i="5" s="1"/>
  <c r="P35" i="5"/>
  <c r="P37" i="5" s="1"/>
  <c r="G35" i="6"/>
  <c r="G37" i="6" s="1"/>
  <c r="K35" i="6"/>
  <c r="K37" i="6" s="1"/>
  <c r="O35" i="6"/>
  <c r="O37" i="6" s="1"/>
  <c r="F35" i="7"/>
  <c r="J35" i="7"/>
  <c r="N35" i="7"/>
  <c r="E35" i="5"/>
  <c r="E37" i="5" s="1"/>
  <c r="I35" i="5"/>
  <c r="I37" i="5" s="1"/>
  <c r="M35" i="5"/>
  <c r="M37" i="5" s="1"/>
  <c r="Q35" i="5"/>
  <c r="Q37" i="5" s="1"/>
  <c r="D35" i="6"/>
  <c r="D37" i="6" s="1"/>
  <c r="H35" i="6"/>
  <c r="H37" i="6" s="1"/>
  <c r="L35" i="6"/>
  <c r="L37" i="6" s="1"/>
  <c r="P35" i="6"/>
  <c r="P37" i="6" s="1"/>
  <c r="C35" i="7"/>
  <c r="G35" i="7"/>
  <c r="K35" i="7"/>
  <c r="O35" i="7"/>
  <c r="L35" i="8" l="1"/>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J36" i="9"/>
  <c r="I36" i="9"/>
  <c r="H36" i="9"/>
  <c r="G36" i="9"/>
  <c r="F36" i="9"/>
  <c r="E36" i="9"/>
  <c r="D36" i="9"/>
  <c r="K35" i="9" l="1"/>
  <c r="K33" i="9"/>
  <c r="K34" i="9"/>
  <c r="C36" i="4"/>
  <c r="G34" i="36"/>
  <c r="G33" i="36"/>
  <c r="G32" i="36"/>
  <c r="D33" i="36"/>
  <c r="D34" i="36"/>
  <c r="D32" i="36"/>
  <c r="H34" i="36"/>
  <c r="H32" i="36"/>
  <c r="H33" i="36"/>
  <c r="E34" i="36"/>
  <c r="E32" i="36"/>
  <c r="E33" i="36"/>
  <c r="F34" i="36"/>
  <c r="F33" i="36"/>
  <c r="F32" i="36"/>
  <c r="J32" i="36"/>
  <c r="J34" i="36"/>
  <c r="J33" i="36"/>
  <c r="C34" i="36"/>
  <c r="C33" i="36"/>
  <c r="C32" i="36"/>
  <c r="I34" i="36"/>
  <c r="I33" i="36"/>
  <c r="I32" i="36"/>
  <c r="K36" i="4"/>
  <c r="G36" i="4"/>
  <c r="D36" i="4"/>
  <c r="O36" i="4"/>
  <c r="J36" i="4"/>
  <c r="P36" i="4"/>
  <c r="I36" i="4"/>
  <c r="N36" i="4"/>
  <c r="H36" i="4"/>
  <c r="F36" i="4"/>
  <c r="L36" i="4"/>
  <c r="M36" i="4"/>
  <c r="E36" i="4"/>
  <c r="I35" i="36" l="1"/>
  <c r="J35" i="36"/>
  <c r="H35" i="36"/>
  <c r="F35" i="36"/>
  <c r="G35" i="36"/>
  <c r="D35" i="36"/>
  <c r="E35" i="36"/>
  <c r="C35" i="36"/>
  <c r="K36" i="9"/>
  <c r="H8" i="8" l="1"/>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H27" i="8"/>
  <c r="L27" i="8"/>
  <c r="P27" i="8"/>
  <c r="E28" i="8"/>
  <c r="I28" i="8"/>
  <c r="M28" i="8"/>
  <c r="Q28" i="8"/>
  <c r="F29" i="8"/>
  <c r="J29" i="8"/>
  <c r="N29" i="8"/>
  <c r="G28" i="8"/>
  <c r="P6"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E27" i="8"/>
  <c r="I27" i="8"/>
  <c r="M27" i="8"/>
  <c r="Q27" i="8"/>
  <c r="F28" i="8"/>
  <c r="J28" i="8"/>
  <c r="N28" i="8"/>
  <c r="C29" i="8"/>
  <c r="G29" i="8"/>
  <c r="K29" i="8"/>
  <c r="O29" i="8"/>
  <c r="E6" i="8"/>
  <c r="I6" i="8"/>
  <c r="M6" i="8"/>
  <c r="Q6" i="8"/>
  <c r="F8" i="8"/>
  <c r="J8" i="8"/>
  <c r="N8" i="8"/>
  <c r="C9" i="8"/>
  <c r="G9" i="8"/>
  <c r="K9" i="8"/>
  <c r="O9" i="8"/>
  <c r="H10" i="8"/>
  <c r="L10" i="8"/>
  <c r="P10" i="8"/>
  <c r="E11" i="8"/>
  <c r="I11" i="8"/>
  <c r="M11" i="8"/>
  <c r="Q11" i="8"/>
  <c r="C12" i="8"/>
  <c r="G12" i="8"/>
  <c r="K12" i="8"/>
  <c r="O12" i="8"/>
  <c r="H13" i="8"/>
  <c r="L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F27" i="8"/>
  <c r="J27" i="8"/>
  <c r="N27" i="8"/>
  <c r="C28" i="8"/>
  <c r="K28" i="8"/>
  <c r="O28" i="8"/>
  <c r="H29" i="8"/>
  <c r="L29" i="8"/>
  <c r="P29" i="8"/>
  <c r="K8" i="8"/>
  <c r="O8" i="8"/>
  <c r="H9" i="8"/>
  <c r="L9" i="8"/>
  <c r="P9" i="8"/>
  <c r="E10" i="8"/>
  <c r="I10" i="8"/>
  <c r="M10" i="8"/>
  <c r="Q10" i="8"/>
  <c r="F11" i="8"/>
  <c r="J11" i="8"/>
  <c r="N11" i="8"/>
  <c r="H12" i="8"/>
  <c r="L12" i="8"/>
  <c r="P12" i="8"/>
  <c r="E13" i="8"/>
  <c r="I13" i="8"/>
  <c r="M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C27" i="8"/>
  <c r="G27" i="8"/>
  <c r="K27" i="8"/>
  <c r="O27" i="8"/>
  <c r="H28" i="8"/>
  <c r="L28" i="8"/>
  <c r="P28" i="8"/>
  <c r="E29" i="8"/>
  <c r="I29" i="8"/>
  <c r="M29" i="8"/>
  <c r="Q29" i="8"/>
  <c r="D7" i="8"/>
  <c r="H7" i="8"/>
  <c r="L7" i="8"/>
  <c r="P7" i="8"/>
  <c r="D10" i="8"/>
  <c r="D17" i="8"/>
  <c r="D26" i="8"/>
  <c r="E7" i="8"/>
  <c r="M7" i="8"/>
  <c r="Q7" i="8"/>
  <c r="J6" i="8"/>
  <c r="N6" i="8"/>
  <c r="G8" i="8"/>
  <c r="D16" i="8"/>
  <c r="D21" i="8"/>
  <c r="D28" i="8"/>
  <c r="F7" i="8"/>
  <c r="C6" i="8"/>
  <c r="C7" i="8"/>
  <c r="G7" i="8"/>
  <c r="K7" i="8"/>
  <c r="O7" i="8"/>
  <c r="D6" i="8"/>
  <c r="H6" i="8"/>
  <c r="L6" i="8"/>
  <c r="D11" i="8"/>
  <c r="D14" i="8"/>
  <c r="D19" i="8"/>
  <c r="D23" i="8"/>
  <c r="D13" i="8"/>
  <c r="D22" i="8"/>
  <c r="D29" i="8"/>
  <c r="I7" i="8"/>
  <c r="F6" i="8"/>
  <c r="C8" i="8"/>
  <c r="D9" i="8"/>
  <c r="D12" i="8"/>
  <c r="D25" i="8"/>
  <c r="J7" i="8"/>
  <c r="N7" i="8"/>
  <c r="G6" i="8"/>
  <c r="K6" i="8"/>
  <c r="O6" i="8"/>
  <c r="D8" i="8"/>
  <c r="D15" i="8"/>
  <c r="D20" i="8"/>
  <c r="D24" i="8"/>
  <c r="D27" i="8"/>
  <c r="L30" i="8" l="1"/>
  <c r="Q30" i="8"/>
  <c r="Q38" i="8" s="1"/>
  <c r="M30" i="8"/>
  <c r="D30" i="8"/>
  <c r="D38" i="8" s="1"/>
  <c r="I30" i="8"/>
  <c r="I38" i="8" s="1"/>
  <c r="E30" i="8"/>
  <c r="P30" i="8"/>
  <c r="P38" i="8" s="1"/>
  <c r="O30" i="8"/>
  <c r="O38" i="8" s="1"/>
  <c r="N30" i="8"/>
  <c r="K30" i="8"/>
  <c r="K38" i="8" s="1"/>
  <c r="F30" i="8"/>
  <c r="F38" i="8" s="1"/>
  <c r="J30" i="8"/>
  <c r="J38" i="8" s="1"/>
  <c r="H30" i="8"/>
  <c r="H38" i="8" s="1"/>
  <c r="G30" i="8"/>
  <c r="G38" i="8" s="1"/>
  <c r="C30" i="8"/>
  <c r="C38" i="8" s="1"/>
  <c r="F19" i="36"/>
  <c r="E7" i="36"/>
  <c r="E19" i="36"/>
  <c r="I7" i="36"/>
  <c r="I19" i="36"/>
  <c r="D7" i="36"/>
  <c r="D19" i="36"/>
  <c r="F17" i="36"/>
  <c r="F6" i="36"/>
  <c r="F16" i="36"/>
  <c r="F14" i="36"/>
  <c r="F18" i="36"/>
  <c r="F25" i="36"/>
  <c r="F28" i="36"/>
  <c r="F20" i="36"/>
  <c r="F13" i="36"/>
  <c r="F12" i="36"/>
  <c r="F11" i="36"/>
  <c r="F22" i="36"/>
  <c r="F24" i="36"/>
  <c r="F27" i="36"/>
  <c r="F26" i="36"/>
  <c r="F8" i="36"/>
  <c r="F21" i="36"/>
  <c r="F15" i="36"/>
  <c r="F29" i="36"/>
  <c r="F9" i="36"/>
  <c r="F23" i="36"/>
  <c r="F10" i="36"/>
  <c r="D23" i="36"/>
  <c r="D13" i="36"/>
  <c r="D9" i="36"/>
  <c r="D15" i="36"/>
  <c r="D17" i="36"/>
  <c r="D24" i="36"/>
  <c r="D11" i="36"/>
  <c r="D20" i="36"/>
  <c r="D27" i="36"/>
  <c r="D14" i="36"/>
  <c r="D29" i="36"/>
  <c r="D25" i="36"/>
  <c r="D21" i="36"/>
  <c r="D8" i="36"/>
  <c r="D10" i="36"/>
  <c r="D16" i="36"/>
  <c r="F7" i="36"/>
  <c r="D6" i="36"/>
  <c r="D18" i="36"/>
  <c r="D22" i="36"/>
  <c r="E22" i="36"/>
  <c r="E21" i="36"/>
  <c r="E18" i="36"/>
  <c r="E26" i="36"/>
  <c r="E15" i="36"/>
  <c r="E20" i="36"/>
  <c r="E10" i="36"/>
  <c r="E16" i="36"/>
  <c r="E14" i="36"/>
  <c r="E17" i="36"/>
  <c r="E8" i="36"/>
  <c r="E24" i="36"/>
  <c r="E25" i="36"/>
  <c r="E27" i="36"/>
  <c r="E9" i="36"/>
  <c r="E6" i="36"/>
  <c r="E23" i="36"/>
  <c r="E29" i="36"/>
  <c r="E28" i="36"/>
  <c r="E12" i="36"/>
  <c r="E11" i="36"/>
  <c r="E13" i="36"/>
  <c r="D26" i="36"/>
  <c r="D28" i="36"/>
  <c r="D12" i="36"/>
  <c r="I25" i="36"/>
  <c r="I11" i="36"/>
  <c r="I26" i="36"/>
  <c r="I12" i="36"/>
  <c r="I28" i="36"/>
  <c r="I6" i="36"/>
  <c r="I27" i="36"/>
  <c r="I8" i="36"/>
  <c r="I23" i="36"/>
  <c r="I17" i="36"/>
  <c r="I9" i="36"/>
  <c r="I15" i="36"/>
  <c r="I20" i="36"/>
  <c r="I10" i="36"/>
  <c r="I14" i="36"/>
  <c r="I29" i="36"/>
  <c r="I16" i="36"/>
  <c r="I24" i="36"/>
  <c r="I22" i="36"/>
  <c r="I18" i="36"/>
  <c r="I13" i="36"/>
  <c r="I21" i="36"/>
  <c r="E38" i="8" l="1"/>
  <c r="F30" i="36"/>
  <c r="E30" i="36"/>
  <c r="I30" i="36"/>
  <c r="D30" i="36"/>
  <c r="K19" i="9"/>
  <c r="K11" i="9"/>
  <c r="K30" i="9"/>
  <c r="K15" i="9"/>
  <c r="K23" i="9"/>
  <c r="K27" i="9"/>
  <c r="K21" i="9"/>
  <c r="K14" i="9"/>
  <c r="K13" i="9"/>
  <c r="K28" i="9"/>
  <c r="K26" i="9"/>
  <c r="K25" i="9"/>
  <c r="K24" i="9"/>
  <c r="K22" i="9"/>
  <c r="K9" i="9"/>
  <c r="K17" i="9"/>
  <c r="K10" i="9"/>
  <c r="K12" i="9"/>
  <c r="K29" i="9"/>
  <c r="K7" i="9"/>
  <c r="K20" i="9"/>
  <c r="K18" i="9"/>
  <c r="K16" i="9"/>
  <c r="J19" i="36"/>
  <c r="J28" i="36"/>
  <c r="J20" i="36"/>
  <c r="J16" i="36"/>
  <c r="J17" i="36"/>
  <c r="J13" i="36"/>
  <c r="K8" i="9"/>
  <c r="J9" i="36"/>
  <c r="J22" i="36"/>
  <c r="J10" i="36"/>
  <c r="J14" i="36"/>
  <c r="J12" i="36"/>
  <c r="J26" i="36"/>
  <c r="J18" i="36"/>
  <c r="J21" i="36"/>
  <c r="J7" i="36"/>
  <c r="J15" i="36"/>
  <c r="J6" i="36"/>
  <c r="J8" i="36"/>
  <c r="J29" i="36"/>
  <c r="J25" i="36"/>
  <c r="J11" i="36"/>
  <c r="J27" i="36"/>
  <c r="J24" i="36"/>
  <c r="J23" i="36"/>
  <c r="J30" i="36" l="1"/>
  <c r="K31" i="9"/>
</calcChain>
</file>

<file path=xl/sharedStrings.xml><?xml version="1.0" encoding="utf-8"?>
<sst xmlns="http://schemas.openxmlformats.org/spreadsheetml/2006/main" count="2143" uniqueCount="325">
  <si>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</si>
  <si>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</si>
  <si>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</si>
  <si>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</si>
  <si>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</si>
  <si>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</si>
  <si>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</si>
  <si>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</si>
  <si>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</si>
  <si>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</si>
  <si>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</si>
  <si>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</si>
  <si>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</si>
  <si>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</si>
  <si>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</si>
  <si>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</si>
  <si>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</si>
  <si>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</si>
  <si>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</si>
  <si>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</si>
  <si>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</si>
  <si>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</si>
  <si>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</si>
  <si>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</si>
  <si>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</si>
  <si>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</si>
  <si>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</si>
  <si>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</si>
  <si>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</si>
  <si>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</si>
  <si>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</si>
  <si>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</si>
  <si>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</si>
  <si>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</si>
  <si>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</si>
  <si>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</si>
  <si>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</si>
  <si>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</si>
  <si>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</si>
  <si>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</si>
  <si>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</si>
  <si>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</si>
  <si>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</si>
  <si>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</si>
  <si>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</si>
  <si>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</si>
  <si>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</si>
  <si>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</si>
  <si>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</si>
  <si>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</si>
  <si>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</si>
  <si>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</si>
  <si>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</si>
  <si>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</si>
  <si>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</si>
  <si>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</si>
  <si>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</si>
  <si>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</si>
  <si>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</si>
  <si>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</si>
  <si>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</si>
  <si>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</si>
  <si>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</si>
  <si>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</si>
  <si>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</si>
  <si>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</si>
  <si>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</si>
  <si>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</si>
  <si>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</si>
  <si>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</si>
  <si>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</si>
  <si>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</si>
  <si>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</si>
  <si>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</si>
  <si>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</si>
  <si>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</si>
  <si>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</si>
  <si>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</si>
  <si>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</si>
  <si>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</si>
  <si>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</si>
  <si>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</si>
  <si>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</si>
  <si>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</si>
  <si>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</si>
  <si>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</si>
  <si>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</si>
  <si>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</si>
  <si>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</si>
  <si>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</si>
  <si>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</si>
  <si>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</si>
  <si>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</si>
  <si>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</si>
  <si>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</si>
  <si>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</si>
  <si>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</si>
  <si>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</si>
  <si>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</si>
  <si>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</si>
  <si>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</si>
  <si>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</si>
  <si>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</si>
  <si>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</si>
  <si>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</si>
  <si>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</si>
  <si>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</si>
  <si>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</si>
  <si>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</si>
  <si>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</si>
  <si>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</si>
  <si>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</si>
  <si>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</si>
  <si>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</si>
  <si>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</si>
  <si>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</si>
  <si>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</si>
  <si>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</si>
  <si>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</si>
  <si>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</si>
  <si>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</si>
  <si>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</si>
  <si>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</si>
  <si>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</si>
  <si>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</si>
  <si>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</si>
  <si>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</si>
  <si>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</si>
  <si>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</si>
  <si>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</si>
  <si>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</si>
  <si>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</si>
  <si>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</si>
  <si>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</si>
  <si>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</si>
  <si>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</si>
  <si>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</si>
  <si>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</si>
  <si>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</si>
  <si>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</si>
  <si>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</si>
  <si>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</si>
  <si>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</si>
  <si>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</si>
  <si>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</si>
  <si>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</si>
  <si>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</si>
  <si>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</si>
  <si>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</si>
  <si>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</si>
  <si>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</si>
  <si>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</si>
  <si>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</si>
  <si>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</si>
  <si>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</si>
  <si>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</si>
  <si>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</si>
  <si>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</si>
  <si>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</si>
  <si>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</si>
  <si>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</si>
  <si>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</si>
  <si>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</si>
  <si>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</si>
  <si>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</si>
  <si>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</si>
  <si>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</si>
  <si>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</si>
  <si>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</si>
  <si>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</si>
  <si>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</si>
  <si>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</si>
  <si>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</si>
  <si>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</si>
  <si>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</si>
  <si>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</si>
  <si>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</si>
  <si>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</si>
  <si>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</si>
  <si>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</si>
  <si>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</si>
  <si>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</si>
  <si>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</si>
  <si>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</si>
  <si>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</si>
  <si>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</si>
  <si>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</si>
  <si>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</si>
  <si>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</si>
  <si>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</si>
  <si>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</si>
  <si>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</si>
  <si>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</si>
  <si>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</si>
  <si>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</si>
  <si>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</si>
  <si>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</si>
  <si>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</si>
  <si>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</si>
  <si>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</si>
  <si>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</si>
  <si>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</si>
  <si>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</si>
  <si>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</si>
  <si>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</si>
  <si>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</si>
  <si>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</si>
  <si>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</si>
  <si>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</si>
  <si>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</si>
  <si>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</si>
  <si>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</si>
  <si>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</si>
  <si>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</si>
  <si>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</si>
  <si>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</si>
  <si>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</si>
  <si>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</si>
  <si>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</si>
  <si>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</si>
  <si>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</si>
  <si>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</si>
  <si>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</si>
  <si>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</si>
  <si>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</si>
  <si>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</si>
  <si>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</si>
  <si>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</si>
  <si>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</si>
  <si>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</si>
  <si>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</si>
  <si>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</si>
  <si>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</si>
  <si>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</si>
  <si>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</si>
  <si>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</si>
  <si>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</si>
  <si>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</si>
  <si>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</si>
  <si>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</si>
  <si>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</si>
  <si>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</si>
  <si>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</si>
  <si>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</si>
  <si>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</si>
  <si>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</si>
  <si>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</si>
  <si>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</si>
  <si>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</si>
  <si>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</si>
  <si>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</si>
  <si>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</si>
  <si>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</si>
  <si>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</si>
  <si>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</si>
  <si>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</si>
  <si>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</si>
  <si>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APPENDIX 03'</t>
  </si>
  <si>
    <t>JUBILEE GENERAL INSURANCE</t>
  </si>
  <si>
    <t>JUBILEE HEALTH INSURANCE</t>
  </si>
  <si>
    <t xml:space="preserve">JUBILEE GENERAL INSURANCE </t>
  </si>
  <si>
    <t xml:space="preserve"> APA LIFE ASSURANCE COMPANY</t>
  </si>
  <si>
    <t>GHANA              RE-INSURANCE COMPANY LIMITED</t>
  </si>
  <si>
    <t>GEMINIA LIFE INSURANCE COMPANY</t>
  </si>
  <si>
    <t>2021 QUARTER FOUR STATISTICS</t>
  </si>
  <si>
    <t>APPENDIX 1: SUMMARY OF GENERAL INSURANCE BUSINESS PROFIT &amp; LOSS ACCOUNTS FOR THE PERIOD ENDED 31.12.2021</t>
  </si>
  <si>
    <t>SUMMARY OF GENERAL INSURANCE BUSINESS PROFIT &amp; LOSS ACCOUNTS FOR THE PERIOD ENDED 31.12.2021</t>
  </si>
  <si>
    <t>SUMMARY OF LONG TERM INSURANCE BUSINESS PROFIT &amp; LOSS ACCOUNTS  FOR THE PERIOD ENDED 31.12.2021</t>
  </si>
  <si>
    <t>SUMMARY OF LONG TERM INSURANCE BUSINESS GROSS PREMIUM INCOME FOR THE PERIOD ENDED 31.12.2021</t>
  </si>
  <si>
    <t>SUMMARY OF LONG TERM INSURANCE BUSINESS MARKET SHARE PER CLASS FOR THE PERIOD ENDED 31.12.2021</t>
  </si>
  <si>
    <t>SUMMARY OF LIFE ASSURANCE BUSINESS REVENUE ACCOUNTS FOR THE PERIOD ENDED 31.12.2021</t>
  </si>
  <si>
    <t>SUMMARY OF ANNUITIES BUSINESS REVENUE ACCOUNTS FOR THE PERIOD ENDED 31.12.2021</t>
  </si>
  <si>
    <t>SUMMARY OF GROUP LIFE BUSINESS REVENUE ACCOUNTS FOR THE PERIOD ENDED 31.12.2021</t>
  </si>
  <si>
    <t>SUMMARY OF GROUP CREDIT BUSINESS REVENUE ACCOUNTS FOR THE PERIOD ENDED 31.12.2021</t>
  </si>
  <si>
    <t>SUMMARY OF INVESTMENTS BUSINESS REVENUE ACCOUNTS FOR THE PERIOD ENDED 31.12.2021</t>
  </si>
  <si>
    <t>SUMMARY OF PERMANENT HEALTH BUSINESS REVENUE ACCOUNTS FOR THE PERIOD ENDED 31.12.2021</t>
  </si>
  <si>
    <t>SUMMARY OF PENSIONS BUSINESS REVENUE ACCOUNTS FOR THE PERIOD ENDED 31.12.2021</t>
  </si>
  <si>
    <t>SUMMARY OF COMBINED LONG TERM BUSINESS REVENUE ACCOUNTS FOR THE PERIOD ENDED 31.12.2021</t>
  </si>
  <si>
    <t>SUMMARY OF GROSS  PREMIUM INCOME UNDER GENERAL INSURANCE BUSINESS FOR THE PERIOD ENDED 31.12.2021</t>
  </si>
  <si>
    <t>SUMMARY OF GENERAL INSURANCE BUSINESS MARKET SHARE PER CLASS FOR THE PERIOD ENDED 31.12.2021</t>
  </si>
  <si>
    <t>SUMMARY OF CLAIMS PAID UNDER GENERAL INSURANCE BUSINESS FOR THE PERIOD ENDED 31.12.2021</t>
  </si>
  <si>
    <t>SUMMARY OF CLAIMS INCURRED UNDER GENERAL INSURANCE BUSINESS FOR THE PERIOD ENDED 31.12.2021</t>
  </si>
  <si>
    <t>SUMMARY OF INCURRED CLAIMS RATIOS UNDER GENERAL INSURANCE BUSINESS FOR THE PERIOD ENDED 31.12.2021</t>
  </si>
  <si>
    <t>SUMMARY OF UNDERWRITING PROFITS UNDER GENERAL INSURANCE BUSINESS FOR THE PERIOD ENDED 31.12.2021</t>
  </si>
  <si>
    <t>SUMMARY OF GENERAL INSURANCE BUSINESS REVENUE ACCOUNTS FOR THE PERIOD ENDED 31.12.2021</t>
  </si>
  <si>
    <t>SUMMARY OF LONG TERM INSURANCE BUSINESS BALANCE SHEETS AS AT 31.12.2021</t>
  </si>
  <si>
    <t>SUMMARY OF GENERAL INSURANCE BUSINESS BALANCE SHEETS AS AT 31.12.2021</t>
  </si>
  <si>
    <t>APPENDIX 2: SUMMARY OF LONG TERM INSURANCE BUSINESS PROFIT &amp; LOSS ACCOUNTS  FOR THE PERIOD ENDED 31.12.2021</t>
  </si>
  <si>
    <t>APPENDIX 3: SUMMARY OF LONG TERM INSURANCE BUSINESS GROSS PREMIUM INCOME FOR THE PERIOD ENDED 31.12.2021</t>
  </si>
  <si>
    <t>APPENDIX 4: SUMMARY OF LONG TERM INSURANCE BUSINESS MARKET SHARE (GROSS PREMIUM INCOME) PER CLASS FOR THE PERIOD ENDED 31.12.2021</t>
  </si>
  <si>
    <t>APPENDIX 5: SUMMARY OF LIFE ASSURANCE BUSINESS REVENUE ACCOUNTS FOR THE PERIOD ENDED 31.12.2021</t>
  </si>
  <si>
    <t>APPENDIX 6: SUMMARY OF ANNUITIES BUSINESS REVENUE ACCOUNTS FOR THE PERIOD ENDED 31.12.2021</t>
  </si>
  <si>
    <t>APPENDIX 7: SUMMARY OF GROUP LIFE BUSINESS REVENUE ACCOUNTS FOR THE PERIOD ENDED 31.12.2021</t>
  </si>
  <si>
    <t>APPENDIX 8: SUMMARY OF GROUP CREDIT BUSINESS REVENUE ACCOUNTS FOR THE PERIOD ENDED 31.12.2021</t>
  </si>
  <si>
    <t>APPENDIX 9: SUMMARY OF INVESTMENTS BUSINESS REVENUE ACCOUNTS FOR THE PERIOD ENDED 31.12.2021</t>
  </si>
  <si>
    <t>LINKED INVESTMENTS 31.12.2021</t>
  </si>
  <si>
    <t>NON-LINKED INVESTMENTS 31.12.2021</t>
  </si>
  <si>
    <t>APPENDIX 10: SUMMARY OF PERMANENT HEALTH BUSINESS REVENUE ACCOUNTS FOR THE PERIOD ENDED 31.12.2021</t>
  </si>
  <si>
    <t>APPENDIX 11: SUMMARY OF PENSIONS BUSINESS REVENUE ACCOUNTS FOR THE PERIOD ENDED 31.12.2021</t>
  </si>
  <si>
    <t>PERSONAL PENSIONS 31.12.2021</t>
  </si>
  <si>
    <t>DEPOSIT ADMINISTRATION 31.12.2021</t>
  </si>
  <si>
    <t>APPENDIX 12: SUMMARY OF COMBINED LONG TERM BUSINESS REVENUE ACCOUNTS FOR THE PERIOD ENDED 31.12.2021</t>
  </si>
  <si>
    <t>APPENDIX 13: SUMMARY OF GROSS  PREMIUM INCOME UNDER GENERAL INSURANCE BUSINESS FOR THE PERIOD ENDED 31.12.2021</t>
  </si>
  <si>
    <t>APPENDIX 14: SUMMARY OF GENERAL INSURANCE BUSINESS MARKET SHARE (GROSS PREMIUM INCOME) PER CLASS FOR THE PERIOD ENDED 31.12.2021</t>
  </si>
  <si>
    <t>APPENDIX 15: SUMMARY OF CLAIMS PAID UNDER GENERAL INSURANCE BUSINESS FOR THE PERIOD ENDED 31.12.2021</t>
  </si>
  <si>
    <t>APPENDIX 16: SUMMARY OF CLAIMS INCURRED UNDER GENERAL INSURANCE BUSINESS FOR THE PERIOD ENDED 31.12.2021</t>
  </si>
  <si>
    <t>APPENDIX 17: SUMMARY OF INCURRED CLAIMS RATIOS UNDER GENERAL INSURANCE BUSINESS FOR THE PERIOD ENDED 31.12.2021</t>
  </si>
  <si>
    <t>APPENDIX 18: SUMMARY OF UNDERWRITING PROFITS UNDER GENERAL INSURANCE BUSINESS FOR THE PERIOD ENDED 31.12.2021</t>
  </si>
  <si>
    <t>APPENDIX 18: SUMMARY OF GROSS DIRECT PREMIUM UNDER GENERAL INSURANCE BUSINESS FOR THE PERIOD ENDED 31.12.2021</t>
  </si>
  <si>
    <t>APPENDIX 18: SUMMARY OF INWARD REINSURANCE PREMIUM UNDER GENERAL INSURANCE BUSINESS FOR THE PERIOD ENDED 31.12.2021</t>
  </si>
  <si>
    <t>APPENDIX 18: SUMMARY OF NET PREMIUM INCOME UNDER GENERAL INSURANCE BUSINESS FOR THE PERIOD ENDED 31.12.2021</t>
  </si>
  <si>
    <t>APPENDIX 18: SUMMARY OF NET EARNED PREMIUM INCOME UNDER GENERAL INSURANCE BUSINESS FOR THE PERIOD ENDED 31.12.2021</t>
  </si>
  <si>
    <t>APPENDIX 18: SUMMARY OF MANAGEMENT EXPENSES UNDER GENERAL INSURANCE BUSINESS FOR THE PERIOD ENDED 31.12.2021</t>
  </si>
  <si>
    <t>APPENDIX 18: SUMMARY OF COMMISSIONS UNDER GENERAL INSURANCE BUSINESS FOR THE PERIOD ENDED 31.12.2021</t>
  </si>
  <si>
    <t>APPENDIX 19: SUMMARY OF GENERAL INSURANCE BUSINESS REVENUE ACCOUNTS FOR THE PERIOD ENDED 31.12.2021</t>
  </si>
  <si>
    <t>APPENDIX 20 i: SUMMARY OF LONG TERM INSURANCE BUSINESS BALANCE SHEETS AS AT 31.12.2021</t>
  </si>
  <si>
    <t>APPENDIX 20 ii: SUMMARY OF LONG TERM INSURANCE BUSINESS BALANCE SHEETS AS AT 31.12.2021</t>
  </si>
  <si>
    <t>APPENDIX 20 iii: SUMMARY OF LONG TERM INSURANCE BUSINESS BALANCE SHEETS AS AT 31.12.2021</t>
  </si>
  <si>
    <t>APPENDIX 21 i: SUMMARY OF GENERAL INSURANCE BUSINESS BALANCE SHEETS AS AT 31.12.2021</t>
  </si>
  <si>
    <t>APPENDIX 21 ii: SUMMARY OF GENERAL INSURANCE BUSINESS BALANCE SHEETS AS AT 31.12.2021</t>
  </si>
  <si>
    <t>APPENDIX 21 iii: SUMMARY OF GENERAL INSURANCE BUSINESS BALANCE SHEETS AS AT 31.12.2021</t>
  </si>
  <si>
    <t>APPENDIX 21 iv: SUMMARY OF GENERAL INSURANCE BUSINESS BALANCE SHEETS AS AT 31.12.2021</t>
  </si>
  <si>
    <t>31st December 2021</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</si>
  <si>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and 95% of the regulated general insurance companies who had submitted their returns by the date of this report.</t>
  </si>
  <si>
    <t>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</si>
</sst>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
  </numFmts>
  <fonts count="58"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s>
  <cellStyleXfs count="10">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36">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6" fontId="44" fillId="0" borderId="1" xfId="1" applyNumberFormat="1" applyFont="1" applyBorder="1"/>
    <xf numFmtId="166" fontId="44" fillId="0" borderId="41" xfId="1" applyNumberFormat="1" applyFont="1" applyBorder="1"/>
    <xf numFmtId="166" fontId="5" fillId="5" borderId="1" xfId="1" applyNumberFormat="1" applyFont="1" applyFill="1" applyBorder="1"/>
    <xf numFmtId="166" fontId="44"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0" fontId="12" fillId="0" borderId="0" xfId="0" applyFont="1" applyAlignment="1">
      <alignment horizontal="left"/>
    </xf>
    <xf numFmtId="41" fontId="0" fillId="0" borderId="0" xfId="5" applyFont="1"/>
    <xf numFmtId="41" fontId="10" fillId="0" borderId="0" xfId="5" applyFont="1"/>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5" fontId="0" fillId="0" borderId="0" xfId="0" applyNumberFormat="1" applyFont="1"/>
    <xf numFmtId="166" fontId="0" fillId="0" borderId="0" xfId="1" applyNumberFormat="1" applyFont="1"/>
    <xf numFmtId="164" fontId="0" fillId="0" borderId="0" xfId="0" applyNumberFormat="1" applyFon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0" fontId="5" fillId="0" borderId="1" xfId="0" applyFont="1" applyBorder="1" applyAlignment="1">
      <alignment horizontal="center" wrapText="1"/>
    </xf>
    <xf numFmtId="43"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6"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6" fontId="4" fillId="6" borderId="1" xfId="1" applyNumberFormat="1" applyFont="1" applyFill="1" applyBorder="1" applyAlignment="1">
      <alignment horizontal="left"/>
    </xf>
    <xf numFmtId="166" fontId="5" fillId="6" borderId="1" xfId="1" applyNumberFormat="1" applyFont="1" applyFill="1" applyBorder="1"/>
    <xf numFmtId="10" fontId="30" fillId="0" borderId="0" xfId="8" applyNumberFormat="1" applyFont="1" applyAlignment="1">
      <alignment horizontal="right" wrapText="1"/>
    </xf>
    <xf numFmtId="0" fontId="49" fillId="2" borderId="2" xfId="0" applyFont="1" applyFill="1" applyBorder="1"/>
    <xf numFmtId="165" fontId="49" fillId="2" borderId="1" xfId="1" applyNumberFormat="1" applyFont="1" applyFill="1" applyBorder="1" applyAlignment="1">
      <alignment horizontal="right" wrapText="1"/>
    </xf>
    <xf numFmtId="165" fontId="50" fillId="2" borderId="1" xfId="1" applyNumberFormat="1" applyFont="1" applyFill="1" applyBorder="1" applyAlignment="1">
      <alignment horizontal="right" wrapText="1"/>
    </xf>
    <xf numFmtId="2" fontId="18" fillId="0" borderId="1" xfId="0" applyNumberFormat="1" applyFont="1" applyBorder="1"/>
    <xf numFmtId="0" fontId="49" fillId="2" borderId="1" xfId="0" applyFont="1" applyFill="1" applyBorder="1"/>
    <xf numFmtId="0" fontId="50" fillId="8" borderId="1" xfId="0" applyFont="1" applyFill="1" applyBorder="1"/>
    <xf numFmtId="165" fontId="50" fillId="8" borderId="1" xfId="1" applyNumberFormat="1" applyFont="1" applyFill="1" applyBorder="1" applyAlignment="1">
      <alignment horizontal="right" wrapText="1"/>
    </xf>
    <xf numFmtId="43" fontId="50" fillId="2" borderId="1" xfId="1" applyFont="1" applyFill="1" applyBorder="1" applyAlignment="1">
      <alignment horizontal="right"/>
    </xf>
    <xf numFmtId="0" fontId="49" fillId="0" borderId="2" xfId="0" applyFont="1" applyBorder="1"/>
    <xf numFmtId="168" fontId="49" fillId="0" borderId="1" xfId="1" applyNumberFormat="1" applyFont="1" applyBorder="1" applyAlignment="1">
      <alignment horizontal="right" wrapText="1"/>
    </xf>
    <xf numFmtId="168" fontId="50" fillId="0" borderId="1" xfId="1" applyNumberFormat="1" applyFont="1" applyBorder="1" applyAlignment="1">
      <alignment horizontal="right" wrapText="1"/>
    </xf>
    <xf numFmtId="0" fontId="49" fillId="0" borderId="1" xfId="0" applyFont="1" applyBorder="1"/>
    <xf numFmtId="0" fontId="50" fillId="6" borderId="1" xfId="0" applyFont="1" applyFill="1" applyBorder="1"/>
    <xf numFmtId="168" fontId="50" fillId="6" borderId="1" xfId="1" applyNumberFormat="1" applyFont="1" applyFill="1" applyBorder="1" applyAlignment="1">
      <alignment horizontal="right" wrapText="1"/>
    </xf>
    <xf numFmtId="2" fontId="49" fillId="0" borderId="1" xfId="1" applyNumberFormat="1" applyFont="1" applyBorder="1" applyAlignment="1">
      <alignment horizontal="right" wrapText="1"/>
    </xf>
    <xf numFmtId="2" fontId="50" fillId="0" borderId="1" xfId="1" applyNumberFormat="1" applyFont="1" applyBorder="1" applyAlignment="1">
      <alignment horizontal="right" wrapText="1"/>
    </xf>
    <xf numFmtId="0" fontId="48" fillId="0" borderId="1" xfId="0" applyFont="1" applyBorder="1" applyAlignment="1">
      <alignment wrapText="1"/>
    </xf>
    <xf numFmtId="0" fontId="48" fillId="0" borderId="1" xfId="0" applyFont="1" applyBorder="1" applyAlignment="1">
      <alignment horizontal="center" wrapText="1"/>
    </xf>
    <xf numFmtId="0" fontId="49" fillId="0" borderId="1" xfId="0" applyFont="1" applyBorder="1" applyAlignment="1">
      <alignment wrapText="1"/>
    </xf>
    <xf numFmtId="165" fontId="49" fillId="0" borderId="2" xfId="1" applyNumberFormat="1" applyFont="1" applyBorder="1" applyAlignment="1">
      <alignment horizontal="right" wrapText="1"/>
    </xf>
    <xf numFmtId="165" fontId="50" fillId="0" borderId="2" xfId="1" applyNumberFormat="1" applyFont="1" applyBorder="1" applyAlignment="1">
      <alignment horizontal="right" wrapText="1"/>
    </xf>
    <xf numFmtId="165" fontId="49" fillId="0" borderId="1" xfId="1" applyNumberFormat="1" applyFont="1" applyBorder="1" applyAlignment="1">
      <alignment horizontal="right" wrapText="1"/>
    </xf>
    <xf numFmtId="0" fontId="50" fillId="6" borderId="1" xfId="0" applyFont="1" applyFill="1" applyBorder="1" applyAlignment="1">
      <alignment wrapText="1"/>
    </xf>
    <xf numFmtId="165" fontId="50" fillId="6" borderId="1" xfId="1" applyNumberFormat="1" applyFont="1" applyFill="1" applyBorder="1" applyAlignment="1">
      <alignment horizontal="right" wrapText="1"/>
    </xf>
    <xf numFmtId="165" fontId="50" fillId="0" borderId="1" xfId="1" applyNumberFormat="1" applyFont="1" applyBorder="1" applyAlignment="1">
      <alignment horizontal="right" wrapText="1"/>
    </xf>
    <xf numFmtId="0" fontId="48" fillId="0" borderId="1" xfId="0" applyFont="1" applyBorder="1" applyAlignment="1">
      <alignment horizontal="center" vertical="center" wrapText="1"/>
    </xf>
    <xf numFmtId="165" fontId="49" fillId="0" borderId="2" xfId="1" applyNumberFormat="1" applyFont="1" applyBorder="1" applyAlignment="1">
      <alignment horizontal="right"/>
    </xf>
    <xf numFmtId="0" fontId="49" fillId="0" borderId="2" xfId="0" applyFont="1" applyBorder="1" applyAlignment="1">
      <alignment wrapText="1"/>
    </xf>
    <xf numFmtId="169" fontId="49" fillId="0" borderId="2" xfId="1" applyNumberFormat="1" applyFont="1" applyBorder="1" applyAlignment="1">
      <alignment horizontal="right" wrapText="1"/>
    </xf>
    <xf numFmtId="169" fontId="50" fillId="0" borderId="2" xfId="1" applyNumberFormat="1" applyFont="1" applyBorder="1" applyAlignment="1">
      <alignment horizontal="right" wrapText="1"/>
    </xf>
    <xf numFmtId="169" fontId="50" fillId="6" borderId="2" xfId="1" applyNumberFormat="1" applyFont="1" applyFill="1" applyBorder="1" applyAlignment="1">
      <alignment horizontal="right" wrapText="1"/>
    </xf>
    <xf numFmtId="169" fontId="49" fillId="0" borderId="1" xfId="1" applyNumberFormat="1" applyFont="1" applyBorder="1" applyAlignment="1">
      <alignment horizontal="right" wrapText="1"/>
    </xf>
    <xf numFmtId="169" fontId="50" fillId="0" borderId="1" xfId="1" applyNumberFormat="1" applyFont="1" applyBorder="1" applyAlignment="1">
      <alignment horizontal="right" wrapText="1"/>
    </xf>
    <xf numFmtId="0" fontId="53" fillId="0" borderId="0" xfId="0" applyFont="1"/>
    <xf numFmtId="165" fontId="49" fillId="0" borderId="1" xfId="1" applyNumberFormat="1" applyFont="1" applyFill="1" applyBorder="1" applyAlignment="1">
      <alignment horizontal="right" wrapText="1"/>
    </xf>
    <xf numFmtId="0" fontId="48" fillId="0" borderId="1" xfId="0" applyFont="1" applyBorder="1" applyAlignment="1">
      <alignment horizontal="left" wrapText="1"/>
    </xf>
    <xf numFmtId="0" fontId="50" fillId="0" borderId="1" xfId="0" applyFont="1" applyBorder="1" applyAlignment="1">
      <alignment horizontal="center" vertical="center" wrapText="1"/>
    </xf>
    <xf numFmtId="166" fontId="50" fillId="0" borderId="1" xfId="1" applyNumberFormat="1" applyFont="1" applyBorder="1" applyAlignment="1">
      <alignment horizontal="center" vertical="center" wrapText="1"/>
    </xf>
    <xf numFmtId="0" fontId="54" fillId="0" borderId="1" xfId="0" applyFont="1" applyBorder="1" applyAlignment="1">
      <alignment horizontal="left"/>
    </xf>
    <xf numFmtId="0" fontId="55" fillId="5" borderId="1" xfId="0" applyFont="1" applyFill="1" applyBorder="1" applyAlignment="1">
      <alignment horizontal="left"/>
    </xf>
    <xf numFmtId="166" fontId="48" fillId="5" borderId="1" xfId="1" applyNumberFormat="1" applyFont="1" applyFill="1" applyBorder="1"/>
    <xf numFmtId="0" fontId="56" fillId="0" borderId="1" xfId="0" applyFont="1" applyBorder="1" applyAlignment="1">
      <alignment horizontal="left"/>
    </xf>
    <xf numFmtId="0" fontId="48" fillId="6" borderId="1" xfId="0" applyFont="1" applyFill="1" applyBorder="1" applyAlignment="1">
      <alignment horizontal="left"/>
    </xf>
    <xf numFmtId="166" fontId="48" fillId="6" borderId="1" xfId="1" applyNumberFormat="1" applyFont="1" applyFill="1" applyBorder="1"/>
    <xf numFmtId="0" fontId="56" fillId="0" borderId="2" xfId="0" applyFont="1" applyBorder="1" applyAlignment="1">
      <alignment horizontal="left"/>
    </xf>
    <xf numFmtId="166" fontId="48" fillId="6" borderId="3" xfId="1" applyNumberFormat="1" applyFont="1" applyFill="1" applyBorder="1"/>
    <xf numFmtId="0" fontId="52" fillId="0" borderId="8" xfId="0" applyFont="1" applyBorder="1" applyAlignment="1">
      <alignment horizontal="left"/>
    </xf>
    <xf numFmtId="166" fontId="52" fillId="0" borderId="8" xfId="1" applyNumberFormat="1" applyFont="1" applyBorder="1" applyAlignment="1">
      <alignment horizontal="center"/>
    </xf>
    <xf numFmtId="0" fontId="48" fillId="0" borderId="1" xfId="0" applyFont="1" applyBorder="1" applyAlignment="1">
      <alignment horizontal="left" vertical="center" wrapText="1"/>
    </xf>
    <xf numFmtId="166" fontId="48" fillId="0" borderId="1" xfId="1" applyNumberFormat="1" applyFont="1" applyBorder="1" applyAlignment="1">
      <alignment horizontal="center" vertical="center" wrapText="1"/>
    </xf>
    <xf numFmtId="0" fontId="48" fillId="6" borderId="3" xfId="0" applyFont="1" applyFill="1" applyBorder="1" applyAlignment="1">
      <alignment horizontal="left"/>
    </xf>
    <xf numFmtId="0" fontId="52" fillId="0" borderId="0" xfId="0" applyFont="1" applyAlignment="1">
      <alignment horizontal="left"/>
    </xf>
    <xf numFmtId="166" fontId="52" fillId="0" borderId="0" xfId="1" applyNumberFormat="1" applyFont="1" applyAlignment="1">
      <alignment horizontal="center"/>
    </xf>
    <xf numFmtId="0" fontId="48" fillId="0" borderId="2" xfId="2" applyFont="1" applyBorder="1" applyAlignment="1">
      <alignment horizontal="center" vertical="center" wrapText="1"/>
    </xf>
    <xf numFmtId="0" fontId="50" fillId="0" borderId="1" xfId="2" applyFont="1" applyBorder="1" applyAlignment="1">
      <alignment horizontal="center" vertical="center" wrapText="1"/>
    </xf>
    <xf numFmtId="166" fontId="56" fillId="0" borderId="41" xfId="1" applyNumberFormat="1" applyFont="1" applyBorder="1"/>
    <xf numFmtId="166" fontId="56" fillId="0" borderId="1" xfId="1" applyNumberFormat="1" applyFont="1" applyBorder="1"/>
    <xf numFmtId="166" fontId="56" fillId="0" borderId="2" xfId="1" applyNumberFormat="1" applyFont="1" applyBorder="1"/>
    <xf numFmtId="0" fontId="48" fillId="0" borderId="1" xfId="0" applyFont="1" applyBorder="1" applyAlignment="1">
      <alignment horizontal="center" vertical="center" wrapText="1"/>
    </xf>
    <xf numFmtId="165" fontId="50" fillId="5" borderId="1" xfId="1" applyNumberFormat="1" applyFont="1" applyFill="1" applyBorder="1" applyAlignment="1">
      <alignment horizontal="right" wrapText="1"/>
    </xf>
    <xf numFmtId="165" fontId="8" fillId="6" borderId="1" xfId="1" applyNumberFormat="1" applyFont="1" applyFill="1" applyBorder="1" applyAlignment="1">
      <alignment horizontal="right" wrapText="1"/>
    </xf>
    <xf numFmtId="165" fontId="50" fillId="0" borderId="1"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57" fillId="0" borderId="8" xfId="0" applyFont="1" applyBorder="1" applyAlignment="1">
      <alignment horizontal="left"/>
    </xf>
    <xf numFmtId="0" fontId="57" fillId="0" borderId="0" xfId="0" applyFont="1" applyAlignment="1">
      <alignment horizontal="left"/>
    </xf>
    <xf numFmtId="166" fontId="46" fillId="0" borderId="0" xfId="1" applyNumberFormat="1" applyFont="1" applyBorder="1" applyAlignment="1">
      <alignment horizontal="left" wrapText="1"/>
    </xf>
    <xf numFmtId="41" fontId="10" fillId="0" borderId="0" xfId="0" applyNumberFormat="1" applyFont="1"/>
    <xf numFmtId="1" fontId="10" fillId="0" borderId="0" xfId="0" applyNumberFormat="1" applyFont="1"/>
    <xf numFmtId="166" fontId="13" fillId="0" borderId="0" xfId="0" applyNumberFormat="1" applyFont="1"/>
    <xf numFmtId="9" fontId="10" fillId="0" borderId="0" xfId="8" applyFont="1"/>
    <xf numFmtId="170" fontId="10" fillId="0" borderId="0" xfId="8" applyNumberFormat="1" applyFont="1"/>
    <xf numFmtId="170" fontId="10" fillId="0" borderId="0" xfId="0" applyNumberFormat="1" applyFont="1"/>
    <xf numFmtId="170" fontId="0" fillId="0" borderId="0" xfId="8" applyNumberFormat="1" applyFont="1"/>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48" fillId="5" borderId="4" xfId="0" applyFont="1" applyFill="1" applyBorder="1" applyAlignment="1">
      <alignment horizontal="center"/>
    </xf>
    <xf numFmtId="0" fontId="48" fillId="5" borderId="5" xfId="0" applyFont="1" applyFill="1" applyBorder="1" applyAlignment="1">
      <alignment horizontal="center"/>
    </xf>
    <xf numFmtId="0" fontId="48" fillId="5" borderId="6" xfId="0" applyFont="1" applyFill="1" applyBorder="1" applyAlignment="1">
      <alignment horizontal="center"/>
    </xf>
    <xf numFmtId="0" fontId="41" fillId="0" borderId="7" xfId="0" applyFont="1" applyBorder="1" applyAlignment="1">
      <alignment horizontal="left"/>
    </xf>
    <xf numFmtId="0" fontId="48" fillId="0" borderId="1" xfId="0" applyFont="1" applyBorder="1" applyAlignment="1">
      <alignment horizontal="center" vertical="center" wrapText="1"/>
    </xf>
    <xf numFmtId="0" fontId="48" fillId="6" borderId="4" xfId="0" applyFont="1" applyFill="1" applyBorder="1" applyAlignment="1">
      <alignment horizontal="left"/>
    </xf>
    <xf numFmtId="0" fontId="48" fillId="6" borderId="5" xfId="0" applyFont="1" applyFill="1" applyBorder="1" applyAlignment="1">
      <alignment horizontal="left"/>
    </xf>
    <xf numFmtId="0" fontId="48" fillId="6" borderId="6" xfId="0" applyFont="1" applyFill="1" applyBorder="1" applyAlignment="1">
      <alignment horizontal="left"/>
    </xf>
    <xf numFmtId="0" fontId="48" fillId="0" borderId="1" xfId="0" applyFont="1" applyBorder="1" applyAlignment="1">
      <alignment horizontal="center" vertical="center"/>
    </xf>
    <xf numFmtId="0" fontId="48" fillId="0" borderId="1" xfId="0" applyFont="1" applyBorder="1" applyAlignment="1">
      <alignment horizontal="center" wrapText="1"/>
    </xf>
    <xf numFmtId="0" fontId="42" fillId="0" borderId="7" xfId="0" applyFont="1" applyBorder="1" applyAlignment="1">
      <alignment horizontal="left"/>
    </xf>
    <xf numFmtId="0" fontId="48" fillId="6" borderId="1" xfId="0" applyFont="1" applyFill="1" applyBorder="1" applyAlignment="1">
      <alignment horizontal="left" wrapText="1"/>
    </xf>
    <xf numFmtId="0" fontId="48" fillId="5" borderId="1" xfId="0" applyFont="1" applyFill="1" applyBorder="1" applyAlignment="1">
      <alignment horizontal="center" wrapText="1"/>
    </xf>
    <xf numFmtId="0" fontId="50" fillId="5" borderId="1" xfId="0" applyFont="1" applyFill="1" applyBorder="1" applyAlignment="1">
      <alignment horizontal="center" wrapText="1"/>
    </xf>
    <xf numFmtId="0" fontId="51" fillId="0" borderId="0" xfId="0" applyFont="1" applyAlignment="1">
      <alignment horizontal="left" wrapText="1"/>
    </xf>
    <xf numFmtId="0" fontId="5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43" fillId="0" borderId="7" xfId="0" applyFont="1" applyBorder="1" applyAlignment="1">
      <alignment horizontal="left" wrapText="1"/>
    </xf>
    <xf numFmtId="0" fontId="52" fillId="0" borderId="0" xfId="0" applyFont="1" applyAlignment="1">
      <alignment horizontal="left"/>
    </xf>
    <xf numFmtId="0" fontId="52" fillId="0" borderId="0" xfId="0" applyFont="1" applyAlignment="1">
      <alignment horizontal="right"/>
    </xf>
    <xf numFmtId="0" fontId="18" fillId="6" borderId="4" xfId="0" applyFont="1" applyFill="1" applyBorder="1" applyAlignment="1">
      <alignment horizontal="left"/>
    </xf>
    <xf numFmtId="0" fontId="18" fillId="6" borderId="5" xfId="0" applyFont="1" applyFill="1" applyBorder="1" applyAlignment="1">
      <alignment horizontal="left"/>
    </xf>
    <xf numFmtId="0" fontId="18" fillId="6" borderId="6" xfId="0" applyFont="1" applyFill="1" applyBorder="1" applyAlignment="1">
      <alignment horizontal="lef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2" fillId="0" borderId="0" xfId="0" applyFont="1" applyAlignment="1">
      <alignment horizontal="right"/>
    </xf>
    <xf numFmtId="0" fontId="11" fillId="6" borderId="42" xfId="0" applyFont="1" applyFill="1" applyBorder="1" applyAlignment="1">
      <alignment horizontal="left"/>
    </xf>
    <xf numFmtId="0" fontId="11" fillId="6" borderId="8" xfId="0" applyFont="1" applyFill="1" applyBorder="1" applyAlignment="1">
      <alignment horizontal="left"/>
    </xf>
    <xf numFmtId="0" fontId="52" fillId="0" borderId="8" xfId="0" applyFont="1" applyBorder="1" applyAlignment="1">
      <alignment horizontal="left"/>
    </xf>
    <xf numFmtId="0" fontId="52" fillId="0" borderId="43" xfId="0" applyFont="1" applyBorder="1" applyAlignment="1">
      <alignment horizontal="left"/>
    </xf>
    <xf numFmtId="0" fontId="12" fillId="0" borderId="8" xfId="0" applyFont="1" applyBorder="1" applyAlignment="1">
      <alignment horizontal="left"/>
    </xf>
  </cellXfs>
  <cellStyles count="10">
    <cellStyle name="Comma" xfId="1" builtinId="3"/>
    <cellStyle name="Comma [0]" xfId="5" builtinId="6"/>
    <cellStyle name="Comma 2" xfId="3" xr:uid="{00000000-0005-0000-0000-000002000000}"/>
    <cellStyle name="Comma 3" xfId="7" xr:uid="{00000000-0005-0000-0000-000003000000}"/>
    <cellStyle name="Comma 4" xfId="9" xr:uid="{8E1B24AB-8535-40BB-A5D9-E171004E483E}"/>
    <cellStyle name="Hyperlink" xfId="4" builtinId="8"/>
    <cellStyle name="Normal" xfId="0" builtinId="0"/>
    <cellStyle name="Normal 2" xfId="2" xr:uid="{00000000-0005-0000-0000-000006000000}"/>
    <cellStyle name="Normal 3" xfId="6" xr:uid="{00000000-0005-0000-0000-000007000000}"/>
    <cellStyle name="Percent" xfId="8" builtinId="5"/>
  </cellStyles>
  <dxfs count="0"/>
  <tableStyles count="0" defaultTableStyle="TableStyleMedium2" defaultPivotStyle="PivotStyleLight16"/>
  <colors>
    <mruColors>
      <color rgb="FFF0A73C"/>
      <color rgb="FFA2D668"/>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opLeftCell="A19" zoomScaleNormal="100" zoomScaleSheetLayoutView="100" workbookViewId="0">
      <selection activeCell="E15" sqref="E15"/>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146</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187</v>
      </c>
      <c r="F11" s="36" t="s">
        <v>147</v>
      </c>
      <c r="I11" s="26"/>
      <c r="J11" s="26"/>
    </row>
    <row r="12" spans="3:10" ht="20.149999999999999" customHeight="1" thickBot="1" x14ac:dyDescent="0.4">
      <c r="C12" s="25"/>
      <c r="D12" s="25"/>
      <c r="I12" s="26"/>
      <c r="J12" s="26"/>
    </row>
    <row r="13" spans="3:10" ht="20.149999999999999" customHeight="1" thickBot="1" x14ac:dyDescent="0.4">
      <c r="C13" s="25"/>
      <c r="D13" s="25"/>
      <c r="E13" s="35" t="s">
        <v>324</v>
      </c>
      <c r="F13" s="91">
        <v>4</v>
      </c>
      <c r="I13" s="26"/>
      <c r="J13" s="26"/>
    </row>
    <row r="14" spans="3:10" s="164" customFormat="1" ht="36.75" customHeight="1" thickBot="1" x14ac:dyDescent="0.4">
      <c r="C14" s="163"/>
      <c r="D14" s="163"/>
      <c r="I14" s="165"/>
      <c r="J14" s="165"/>
    </row>
    <row r="15" spans="3:10" ht="20.149999999999999" customHeight="1" thickBot="1" x14ac:dyDescent="0.4">
      <c r="C15" s="25"/>
      <c r="D15" s="25"/>
      <c r="E15" s="29" t="s">
        <v>150</v>
      </c>
      <c r="F15" s="91">
        <v>2021</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188</v>
      </c>
      <c r="F18" s="91" t="s">
        <v>322</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9GcDe8KmDilUh1zpk1ghS6Bw0yohvWY5wVe/0FLUJCdG29lzii9v9qMsisIWR110ukBlY+CmF6jp9VcqcMXGzw==" saltValue="6zAs4GPue8JKyYSja4Xe0A=="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1"/>
  <sheetViews>
    <sheetView showGridLines="0" topLeftCell="G1" zoomScale="80" zoomScaleNormal="80" workbookViewId="0">
      <selection activeCell="K46" sqref="K46"/>
    </sheetView>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292" t="s">
        <v>292</v>
      </c>
      <c r="C3" s="292"/>
      <c r="D3" s="292"/>
      <c r="E3" s="292"/>
      <c r="F3" s="292"/>
      <c r="G3" s="292"/>
      <c r="H3" s="292"/>
      <c r="I3" s="292"/>
      <c r="J3" s="292"/>
      <c r="K3" s="292"/>
      <c r="L3" s="292"/>
      <c r="M3" s="292"/>
      <c r="N3" s="292"/>
      <c r="O3" s="292"/>
      <c r="P3" s="292"/>
      <c r="Q3" s="292"/>
    </row>
    <row r="4" spans="2:17" s="13" customFormat="1" ht="28"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26.25" customHeight="1" x14ac:dyDescent="0.3">
      <c r="B5" s="284" t="s">
        <v>16</v>
      </c>
      <c r="C5" s="285"/>
      <c r="D5" s="285"/>
      <c r="E5" s="285"/>
      <c r="F5" s="285"/>
      <c r="G5" s="285"/>
      <c r="H5" s="285"/>
      <c r="I5" s="285"/>
      <c r="J5" s="285"/>
      <c r="K5" s="285"/>
      <c r="L5" s="285"/>
      <c r="M5" s="285"/>
      <c r="N5" s="285"/>
      <c r="O5" s="285"/>
      <c r="P5" s="285"/>
      <c r="Q5" s="286"/>
    </row>
    <row r="6" spans="2:17" ht="26.25" customHeight="1" x14ac:dyDescent="0.3">
      <c r="B6" s="7" t="s">
        <v>256</v>
      </c>
      <c r="C6" s="130">
        <v>308169</v>
      </c>
      <c r="D6" s="130">
        <v>1982848</v>
      </c>
      <c r="E6" s="130">
        <v>884938</v>
      </c>
      <c r="F6" s="130">
        <v>0</v>
      </c>
      <c r="G6" s="130">
        <v>2185323</v>
      </c>
      <c r="H6" s="130">
        <v>1109351</v>
      </c>
      <c r="I6" s="130">
        <v>0</v>
      </c>
      <c r="J6" s="130">
        <v>0</v>
      </c>
      <c r="K6" s="130">
        <v>0</v>
      </c>
      <c r="L6" s="130">
        <v>108984</v>
      </c>
      <c r="M6" s="130">
        <v>227376</v>
      </c>
      <c r="N6" s="130">
        <v>162458</v>
      </c>
      <c r="O6" s="130">
        <v>0</v>
      </c>
      <c r="P6" s="130">
        <v>72807</v>
      </c>
      <c r="Q6" s="131">
        <v>-162953</v>
      </c>
    </row>
    <row r="7" spans="2:17" ht="26.25" customHeight="1" x14ac:dyDescent="0.3">
      <c r="B7" s="4" t="s">
        <v>51</v>
      </c>
      <c r="C7" s="130">
        <v>-173384</v>
      </c>
      <c r="D7" s="130">
        <v>861223</v>
      </c>
      <c r="E7" s="130">
        <v>402137</v>
      </c>
      <c r="F7" s="130">
        <v>0</v>
      </c>
      <c r="G7" s="130">
        <v>350629</v>
      </c>
      <c r="H7" s="130">
        <v>425160</v>
      </c>
      <c r="I7" s="130">
        <v>0</v>
      </c>
      <c r="J7" s="130">
        <v>0</v>
      </c>
      <c r="K7" s="130">
        <v>0</v>
      </c>
      <c r="L7" s="130">
        <v>89850</v>
      </c>
      <c r="M7" s="130">
        <v>122625</v>
      </c>
      <c r="N7" s="130">
        <v>26318</v>
      </c>
      <c r="O7" s="130">
        <v>2349</v>
      </c>
      <c r="P7" s="130">
        <v>-8442</v>
      </c>
      <c r="Q7" s="131">
        <v>-376470</v>
      </c>
    </row>
    <row r="8" spans="2:17" ht="26.25" customHeight="1" x14ac:dyDescent="0.3">
      <c r="B8" s="4" t="s">
        <v>148</v>
      </c>
      <c r="C8" s="130">
        <v>1915747</v>
      </c>
      <c r="D8" s="130">
        <v>1481210</v>
      </c>
      <c r="E8" s="130">
        <v>630042</v>
      </c>
      <c r="F8" s="130">
        <v>0</v>
      </c>
      <c r="G8" s="130">
        <v>127982</v>
      </c>
      <c r="H8" s="130">
        <v>266573</v>
      </c>
      <c r="I8" s="130">
        <v>0</v>
      </c>
      <c r="J8" s="130">
        <v>0</v>
      </c>
      <c r="K8" s="130">
        <v>0</v>
      </c>
      <c r="L8" s="130">
        <v>-6880</v>
      </c>
      <c r="M8" s="130">
        <v>277592</v>
      </c>
      <c r="N8" s="130">
        <v>527952</v>
      </c>
      <c r="O8" s="130">
        <v>-2247</v>
      </c>
      <c r="P8" s="130">
        <v>-432731</v>
      </c>
      <c r="Q8" s="131">
        <v>2971433</v>
      </c>
    </row>
    <row r="9" spans="2:17" ht="26.25" customHeight="1" x14ac:dyDescent="0.3">
      <c r="B9" s="4" t="s">
        <v>52</v>
      </c>
      <c r="C9" s="130">
        <v>0</v>
      </c>
      <c r="D9" s="130">
        <v>252985</v>
      </c>
      <c r="E9" s="130">
        <v>196825</v>
      </c>
      <c r="F9" s="130">
        <v>0</v>
      </c>
      <c r="G9" s="130">
        <v>0</v>
      </c>
      <c r="H9" s="130">
        <v>100810</v>
      </c>
      <c r="I9" s="130">
        <v>0</v>
      </c>
      <c r="J9" s="130">
        <v>0</v>
      </c>
      <c r="K9" s="130">
        <v>0</v>
      </c>
      <c r="L9" s="130">
        <v>23591</v>
      </c>
      <c r="M9" s="130">
        <v>0</v>
      </c>
      <c r="N9" s="130">
        <v>0</v>
      </c>
      <c r="O9" s="130">
        <v>0</v>
      </c>
      <c r="P9" s="130">
        <v>0</v>
      </c>
      <c r="Q9" s="131">
        <v>72424</v>
      </c>
    </row>
    <row r="10" spans="2:17" ht="26.25" customHeight="1" x14ac:dyDescent="0.3">
      <c r="B10" s="4" t="s">
        <v>53</v>
      </c>
      <c r="C10" s="130">
        <v>-285199</v>
      </c>
      <c r="D10" s="130">
        <v>832330</v>
      </c>
      <c r="E10" s="130">
        <v>553473</v>
      </c>
      <c r="F10" s="130">
        <v>0</v>
      </c>
      <c r="G10" s="130">
        <v>363692</v>
      </c>
      <c r="H10" s="130">
        <v>530999</v>
      </c>
      <c r="I10" s="130">
        <v>0</v>
      </c>
      <c r="J10" s="130">
        <v>0</v>
      </c>
      <c r="K10" s="130">
        <v>0</v>
      </c>
      <c r="L10" s="130">
        <v>24529</v>
      </c>
      <c r="M10" s="130">
        <v>195187</v>
      </c>
      <c r="N10" s="130">
        <v>65630</v>
      </c>
      <c r="O10" s="130">
        <v>0</v>
      </c>
      <c r="P10" s="130">
        <v>0</v>
      </c>
      <c r="Q10" s="131">
        <v>-416809</v>
      </c>
    </row>
    <row r="11" spans="2:17" ht="26.25" customHeight="1" x14ac:dyDescent="0.3">
      <c r="B11" s="4" t="s">
        <v>22</v>
      </c>
      <c r="C11" s="130">
        <v>40428</v>
      </c>
      <c r="D11" s="130">
        <v>21128</v>
      </c>
      <c r="E11" s="130">
        <v>9259</v>
      </c>
      <c r="F11" s="130">
        <v>0</v>
      </c>
      <c r="G11" s="130">
        <v>0</v>
      </c>
      <c r="H11" s="130">
        <v>27675</v>
      </c>
      <c r="I11" s="130">
        <v>0</v>
      </c>
      <c r="J11" s="130">
        <v>0</v>
      </c>
      <c r="K11" s="130">
        <v>0</v>
      </c>
      <c r="L11" s="130">
        <v>-2870</v>
      </c>
      <c r="M11" s="130">
        <v>123</v>
      </c>
      <c r="N11" s="130">
        <v>2308</v>
      </c>
      <c r="O11" s="130">
        <v>0</v>
      </c>
      <c r="P11" s="130">
        <v>0</v>
      </c>
      <c r="Q11" s="131">
        <v>27068</v>
      </c>
    </row>
    <row r="12" spans="2:17" ht="26.25" customHeight="1" x14ac:dyDescent="0.3">
      <c r="B12" s="4" t="s">
        <v>55</v>
      </c>
      <c r="C12" s="130">
        <v>8935</v>
      </c>
      <c r="D12" s="130">
        <v>50177</v>
      </c>
      <c r="E12" s="130">
        <v>6291</v>
      </c>
      <c r="F12" s="130">
        <v>0</v>
      </c>
      <c r="G12" s="130">
        <v>1995</v>
      </c>
      <c r="H12" s="130">
        <v>2195</v>
      </c>
      <c r="I12" s="130">
        <v>0</v>
      </c>
      <c r="J12" s="130">
        <v>0</v>
      </c>
      <c r="K12" s="130">
        <v>0</v>
      </c>
      <c r="L12" s="130">
        <v>-9612</v>
      </c>
      <c r="M12" s="130">
        <v>11823</v>
      </c>
      <c r="N12" s="130">
        <v>1024</v>
      </c>
      <c r="O12" s="130">
        <v>0</v>
      </c>
      <c r="P12" s="130">
        <v>0</v>
      </c>
      <c r="Q12" s="131">
        <v>11844</v>
      </c>
    </row>
    <row r="13" spans="2:17" ht="26.25" customHeight="1" x14ac:dyDescent="0.3">
      <c r="B13" s="4" t="s">
        <v>263</v>
      </c>
      <c r="C13" s="130">
        <v>731061</v>
      </c>
      <c r="D13" s="130">
        <v>655459</v>
      </c>
      <c r="E13" s="130">
        <v>432648</v>
      </c>
      <c r="F13" s="130">
        <v>0</v>
      </c>
      <c r="G13" s="130">
        <v>-535149</v>
      </c>
      <c r="H13" s="130">
        <v>298222</v>
      </c>
      <c r="I13" s="130">
        <v>0</v>
      </c>
      <c r="J13" s="130">
        <v>0</v>
      </c>
      <c r="K13" s="130">
        <v>0</v>
      </c>
      <c r="L13" s="130">
        <v>-21316</v>
      </c>
      <c r="M13" s="130">
        <v>149977</v>
      </c>
      <c r="N13" s="130">
        <v>10184</v>
      </c>
      <c r="O13" s="130">
        <v>0</v>
      </c>
      <c r="P13" s="130">
        <v>15949</v>
      </c>
      <c r="Q13" s="131">
        <v>731061</v>
      </c>
    </row>
    <row r="14" spans="2:17" ht="26.25" customHeight="1" x14ac:dyDescent="0.3">
      <c r="B14" s="4" t="s">
        <v>56</v>
      </c>
      <c r="C14" s="130">
        <v>137203</v>
      </c>
      <c r="D14" s="130">
        <v>454385</v>
      </c>
      <c r="E14" s="130">
        <v>272799</v>
      </c>
      <c r="F14" s="130">
        <v>0</v>
      </c>
      <c r="G14" s="130">
        <v>102330</v>
      </c>
      <c r="H14" s="130">
        <v>114294</v>
      </c>
      <c r="I14" s="130">
        <v>0</v>
      </c>
      <c r="J14" s="130">
        <v>0</v>
      </c>
      <c r="K14" s="130">
        <v>0</v>
      </c>
      <c r="L14" s="130">
        <v>-25382</v>
      </c>
      <c r="M14" s="130">
        <v>79288</v>
      </c>
      <c r="N14" s="130">
        <v>15493</v>
      </c>
      <c r="O14" s="130">
        <v>0</v>
      </c>
      <c r="P14" s="130">
        <v>24000</v>
      </c>
      <c r="Q14" s="131">
        <v>233294</v>
      </c>
    </row>
    <row r="15" spans="2:17" ht="26.25" customHeight="1" x14ac:dyDescent="0.3">
      <c r="B15" s="4" t="s">
        <v>57</v>
      </c>
      <c r="C15" s="130">
        <v>211885</v>
      </c>
      <c r="D15" s="130">
        <v>896849</v>
      </c>
      <c r="E15" s="130">
        <v>431308</v>
      </c>
      <c r="F15" s="130">
        <v>0</v>
      </c>
      <c r="G15" s="130">
        <v>410445</v>
      </c>
      <c r="H15" s="130">
        <v>520479</v>
      </c>
      <c r="I15" s="130">
        <v>0</v>
      </c>
      <c r="J15" s="130">
        <v>0</v>
      </c>
      <c r="K15" s="130">
        <v>0</v>
      </c>
      <c r="L15" s="130">
        <v>29411</v>
      </c>
      <c r="M15" s="130">
        <v>131125</v>
      </c>
      <c r="N15" s="130">
        <v>119471</v>
      </c>
      <c r="O15" s="130">
        <v>895</v>
      </c>
      <c r="P15" s="130">
        <v>-127867</v>
      </c>
      <c r="Q15" s="131">
        <v>208622</v>
      </c>
    </row>
    <row r="16" spans="2:17" ht="26.25" customHeight="1" x14ac:dyDescent="0.3">
      <c r="B16" s="4" t="s">
        <v>58</v>
      </c>
      <c r="C16" s="130">
        <v>64892</v>
      </c>
      <c r="D16" s="130">
        <v>48061</v>
      </c>
      <c r="E16" s="130">
        <v>17133</v>
      </c>
      <c r="F16" s="130">
        <v>0</v>
      </c>
      <c r="G16" s="130">
        <v>19243</v>
      </c>
      <c r="H16" s="130">
        <v>19586</v>
      </c>
      <c r="I16" s="130">
        <v>0</v>
      </c>
      <c r="J16" s="130">
        <v>0</v>
      </c>
      <c r="K16" s="130">
        <v>0</v>
      </c>
      <c r="L16" s="130">
        <v>2332</v>
      </c>
      <c r="M16" s="130">
        <v>2600</v>
      </c>
      <c r="N16" s="130">
        <v>11954</v>
      </c>
      <c r="O16" s="130">
        <v>0</v>
      </c>
      <c r="P16" s="130">
        <v>0</v>
      </c>
      <c r="Q16" s="131">
        <v>69461</v>
      </c>
    </row>
    <row r="17" spans="2:17" ht="26.25" customHeight="1" x14ac:dyDescent="0.3">
      <c r="B17" s="4" t="s">
        <v>131</v>
      </c>
      <c r="C17" s="130">
        <v>181</v>
      </c>
      <c r="D17" s="130">
        <v>201527</v>
      </c>
      <c r="E17" s="130">
        <v>179393</v>
      </c>
      <c r="F17" s="130">
        <v>0</v>
      </c>
      <c r="G17" s="130">
        <v>30661</v>
      </c>
      <c r="H17" s="130">
        <v>30661</v>
      </c>
      <c r="I17" s="130">
        <v>0</v>
      </c>
      <c r="J17" s="130">
        <v>0</v>
      </c>
      <c r="K17" s="130">
        <v>0</v>
      </c>
      <c r="L17" s="130">
        <v>9423</v>
      </c>
      <c r="M17" s="130">
        <v>23413</v>
      </c>
      <c r="N17" s="130">
        <v>6122</v>
      </c>
      <c r="O17" s="130">
        <v>0</v>
      </c>
      <c r="P17" s="130">
        <v>0</v>
      </c>
      <c r="Q17" s="131">
        <v>122199</v>
      </c>
    </row>
    <row r="18" spans="2:17" ht="26.25" customHeight="1" x14ac:dyDescent="0.3">
      <c r="B18" s="4" t="s">
        <v>253</v>
      </c>
      <c r="C18" s="130">
        <v>0</v>
      </c>
      <c r="D18" s="130">
        <v>6414</v>
      </c>
      <c r="E18" s="130">
        <v>6414</v>
      </c>
      <c r="F18" s="130">
        <v>0</v>
      </c>
      <c r="G18" s="130">
        <v>0</v>
      </c>
      <c r="H18" s="130">
        <v>0</v>
      </c>
      <c r="I18" s="130">
        <v>0</v>
      </c>
      <c r="J18" s="130">
        <v>0</v>
      </c>
      <c r="K18" s="130">
        <v>0</v>
      </c>
      <c r="L18" s="130">
        <v>1365</v>
      </c>
      <c r="M18" s="130">
        <v>0</v>
      </c>
      <c r="N18" s="130">
        <v>0</v>
      </c>
      <c r="O18" s="130">
        <v>0</v>
      </c>
      <c r="P18" s="130">
        <v>0</v>
      </c>
      <c r="Q18" s="131">
        <v>5049</v>
      </c>
    </row>
    <row r="19" spans="2:17" ht="26.25" customHeight="1" x14ac:dyDescent="0.3">
      <c r="B19" s="4" t="s">
        <v>136</v>
      </c>
      <c r="C19" s="130">
        <v>296783</v>
      </c>
      <c r="D19" s="130">
        <v>463117</v>
      </c>
      <c r="E19" s="130">
        <v>288547</v>
      </c>
      <c r="F19" s="130">
        <v>0</v>
      </c>
      <c r="G19" s="130">
        <v>341740</v>
      </c>
      <c r="H19" s="130">
        <v>404312</v>
      </c>
      <c r="I19" s="130">
        <v>0</v>
      </c>
      <c r="J19" s="130">
        <v>0</v>
      </c>
      <c r="K19" s="130">
        <v>0</v>
      </c>
      <c r="L19" s="130">
        <v>39514</v>
      </c>
      <c r="M19" s="130">
        <v>63547</v>
      </c>
      <c r="N19" s="130">
        <v>61520</v>
      </c>
      <c r="O19" s="130">
        <v>0</v>
      </c>
      <c r="P19" s="130">
        <v>0</v>
      </c>
      <c r="Q19" s="131">
        <v>139477</v>
      </c>
    </row>
    <row r="20" spans="2:17" ht="26.25" customHeight="1" x14ac:dyDescent="0.3">
      <c r="B20" s="4" t="s">
        <v>35</v>
      </c>
      <c r="C20" s="130">
        <v>-25157</v>
      </c>
      <c r="D20" s="130">
        <v>283721</v>
      </c>
      <c r="E20" s="130">
        <v>155435</v>
      </c>
      <c r="F20" s="130">
        <v>0</v>
      </c>
      <c r="G20" s="130">
        <v>226794</v>
      </c>
      <c r="H20" s="130">
        <v>226794</v>
      </c>
      <c r="I20" s="130">
        <v>0</v>
      </c>
      <c r="J20" s="130">
        <v>0</v>
      </c>
      <c r="K20" s="130">
        <v>0</v>
      </c>
      <c r="L20" s="130">
        <v>-16837</v>
      </c>
      <c r="M20" s="130">
        <v>29311</v>
      </c>
      <c r="N20" s="130">
        <v>0</v>
      </c>
      <c r="O20" s="130">
        <v>0</v>
      </c>
      <c r="P20" s="130">
        <v>0</v>
      </c>
      <c r="Q20" s="131">
        <v>-108990</v>
      </c>
    </row>
    <row r="21" spans="2:17" ht="26.25" customHeight="1" x14ac:dyDescent="0.3">
      <c r="B21" s="117" t="s">
        <v>191</v>
      </c>
      <c r="C21" s="130">
        <v>110376</v>
      </c>
      <c r="D21" s="130">
        <v>269769</v>
      </c>
      <c r="E21" s="130">
        <v>102276</v>
      </c>
      <c r="F21" s="130">
        <v>0</v>
      </c>
      <c r="G21" s="130">
        <v>110282</v>
      </c>
      <c r="H21" s="130">
        <v>110282</v>
      </c>
      <c r="I21" s="130">
        <v>0</v>
      </c>
      <c r="J21" s="130">
        <v>0</v>
      </c>
      <c r="K21" s="130">
        <v>0</v>
      </c>
      <c r="L21" s="130">
        <v>-6075</v>
      </c>
      <c r="M21" s="130">
        <v>89896</v>
      </c>
      <c r="N21" s="130">
        <v>17898</v>
      </c>
      <c r="O21" s="130">
        <v>0</v>
      </c>
      <c r="P21" s="130">
        <v>-99731</v>
      </c>
      <c r="Q21" s="131">
        <v>136178</v>
      </c>
    </row>
    <row r="22" spans="2:17" ht="26.25" customHeight="1" x14ac:dyDescent="0.3">
      <c r="B22" s="4" t="s">
        <v>59</v>
      </c>
      <c r="C22" s="130">
        <v>216998</v>
      </c>
      <c r="D22" s="130">
        <v>417180</v>
      </c>
      <c r="E22" s="130">
        <v>315785</v>
      </c>
      <c r="F22" s="130">
        <v>0</v>
      </c>
      <c r="G22" s="130">
        <v>290330</v>
      </c>
      <c r="H22" s="130">
        <v>301897</v>
      </c>
      <c r="I22" s="130">
        <v>0</v>
      </c>
      <c r="J22" s="130">
        <v>0</v>
      </c>
      <c r="K22" s="130">
        <v>0</v>
      </c>
      <c r="L22" s="130">
        <v>41289</v>
      </c>
      <c r="M22" s="130">
        <v>85560</v>
      </c>
      <c r="N22" s="130">
        <v>45997</v>
      </c>
      <c r="O22" s="130">
        <v>821</v>
      </c>
      <c r="P22" s="130">
        <v>-208825</v>
      </c>
      <c r="Q22" s="131">
        <v>358038</v>
      </c>
    </row>
    <row r="23" spans="2:17" ht="26.25" customHeight="1" x14ac:dyDescent="0.3">
      <c r="B23" s="4" t="s">
        <v>60</v>
      </c>
      <c r="C23" s="130">
        <v>1653818</v>
      </c>
      <c r="D23" s="130">
        <v>1853106</v>
      </c>
      <c r="E23" s="130">
        <v>1509516</v>
      </c>
      <c r="F23" s="130">
        <v>0</v>
      </c>
      <c r="G23" s="130">
        <v>853469</v>
      </c>
      <c r="H23" s="130">
        <v>912988</v>
      </c>
      <c r="I23" s="130">
        <v>0</v>
      </c>
      <c r="J23" s="130">
        <v>0</v>
      </c>
      <c r="K23" s="130">
        <v>0</v>
      </c>
      <c r="L23" s="130">
        <v>147278</v>
      </c>
      <c r="M23" s="130">
        <v>114687</v>
      </c>
      <c r="N23" s="130">
        <v>26432</v>
      </c>
      <c r="O23" s="130">
        <v>0</v>
      </c>
      <c r="P23" s="130">
        <v>-80697</v>
      </c>
      <c r="Q23" s="131">
        <v>2095510</v>
      </c>
    </row>
    <row r="24" spans="2:17" ht="26.25" customHeight="1" x14ac:dyDescent="0.3">
      <c r="B24" s="4" t="s">
        <v>134</v>
      </c>
      <c r="C24" s="130">
        <v>67767</v>
      </c>
      <c r="D24" s="130">
        <v>477140</v>
      </c>
      <c r="E24" s="130">
        <v>355761</v>
      </c>
      <c r="F24" s="130">
        <v>30289</v>
      </c>
      <c r="G24" s="130">
        <v>126685</v>
      </c>
      <c r="H24" s="130">
        <v>126685</v>
      </c>
      <c r="I24" s="130">
        <v>0</v>
      </c>
      <c r="J24" s="130">
        <v>0</v>
      </c>
      <c r="K24" s="130">
        <v>0</v>
      </c>
      <c r="L24" s="130">
        <v>51812</v>
      </c>
      <c r="M24" s="130">
        <v>239714</v>
      </c>
      <c r="N24" s="130">
        <v>24925</v>
      </c>
      <c r="O24" s="130">
        <v>914</v>
      </c>
      <c r="P24" s="130">
        <v>0</v>
      </c>
      <c r="Q24" s="131">
        <v>59617</v>
      </c>
    </row>
    <row r="25" spans="2:17" ht="26.2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26.25" customHeight="1" x14ac:dyDescent="0.3">
      <c r="B26" s="4" t="s">
        <v>149</v>
      </c>
      <c r="C26" s="130">
        <v>50987</v>
      </c>
      <c r="D26" s="130">
        <v>1440004</v>
      </c>
      <c r="E26" s="130">
        <v>592756</v>
      </c>
      <c r="F26" s="130">
        <v>0</v>
      </c>
      <c r="G26" s="130">
        <v>405053</v>
      </c>
      <c r="H26" s="130">
        <v>338303</v>
      </c>
      <c r="I26" s="130">
        <v>0</v>
      </c>
      <c r="J26" s="130">
        <v>0</v>
      </c>
      <c r="K26" s="130">
        <v>0</v>
      </c>
      <c r="L26" s="130">
        <v>44872</v>
      </c>
      <c r="M26" s="130">
        <v>132022</v>
      </c>
      <c r="N26" s="130">
        <v>32729</v>
      </c>
      <c r="O26" s="130">
        <v>0</v>
      </c>
      <c r="P26" s="130">
        <v>0</v>
      </c>
      <c r="Q26" s="131">
        <v>161275</v>
      </c>
    </row>
    <row r="27" spans="2:17" ht="26.25" customHeight="1" x14ac:dyDescent="0.3">
      <c r="B27" s="4" t="s">
        <v>61</v>
      </c>
      <c r="C27" s="130">
        <v>115780</v>
      </c>
      <c r="D27" s="130">
        <v>230911</v>
      </c>
      <c r="E27" s="130">
        <v>127248</v>
      </c>
      <c r="F27" s="130">
        <v>0</v>
      </c>
      <c r="G27" s="130">
        <v>128390</v>
      </c>
      <c r="H27" s="130">
        <v>137747</v>
      </c>
      <c r="I27" s="130">
        <v>0</v>
      </c>
      <c r="J27" s="130">
        <v>0</v>
      </c>
      <c r="K27" s="130">
        <v>0</v>
      </c>
      <c r="L27" s="130">
        <v>-16640</v>
      </c>
      <c r="M27" s="130">
        <v>43541</v>
      </c>
      <c r="N27" s="130">
        <v>16090</v>
      </c>
      <c r="O27" s="130">
        <v>0</v>
      </c>
      <c r="P27" s="130">
        <v>0</v>
      </c>
      <c r="Q27" s="131">
        <v>94470</v>
      </c>
    </row>
    <row r="28" spans="2:17" ht="26.25" customHeight="1" x14ac:dyDescent="0.3">
      <c r="B28" s="4" t="s">
        <v>62</v>
      </c>
      <c r="C28" s="130">
        <v>-29767</v>
      </c>
      <c r="D28" s="130">
        <v>80504</v>
      </c>
      <c r="E28" s="130">
        <v>45233</v>
      </c>
      <c r="F28" s="130">
        <v>0</v>
      </c>
      <c r="G28" s="130">
        <v>82376</v>
      </c>
      <c r="H28" s="130">
        <v>28227</v>
      </c>
      <c r="I28" s="130">
        <v>0</v>
      </c>
      <c r="J28" s="130">
        <v>0</v>
      </c>
      <c r="K28" s="130">
        <v>0</v>
      </c>
      <c r="L28" s="130">
        <v>-2594</v>
      </c>
      <c r="M28" s="130">
        <v>31348</v>
      </c>
      <c r="N28" s="130">
        <v>12995</v>
      </c>
      <c r="O28" s="130">
        <v>0</v>
      </c>
      <c r="P28" s="130">
        <v>-5225</v>
      </c>
      <c r="Q28" s="131">
        <v>-23294</v>
      </c>
    </row>
    <row r="29" spans="2:17" ht="26.25" customHeight="1" x14ac:dyDescent="0.3">
      <c r="B29" s="4" t="s">
        <v>63</v>
      </c>
      <c r="C29" s="130">
        <v>1709680</v>
      </c>
      <c r="D29" s="130">
        <v>832002</v>
      </c>
      <c r="E29" s="130">
        <v>378853</v>
      </c>
      <c r="F29" s="130">
        <v>0</v>
      </c>
      <c r="G29" s="130">
        <v>576679</v>
      </c>
      <c r="H29" s="130">
        <v>370167</v>
      </c>
      <c r="I29" s="130">
        <v>0</v>
      </c>
      <c r="J29" s="130">
        <v>0</v>
      </c>
      <c r="K29" s="130">
        <v>0</v>
      </c>
      <c r="L29" s="130">
        <v>150867</v>
      </c>
      <c r="M29" s="130">
        <v>224633</v>
      </c>
      <c r="N29" s="130">
        <v>44194</v>
      </c>
      <c r="O29" s="130">
        <v>0</v>
      </c>
      <c r="P29" s="130">
        <v>0</v>
      </c>
      <c r="Q29" s="131">
        <v>1387060</v>
      </c>
    </row>
    <row r="30" spans="2:17" ht="26.25" customHeight="1" x14ac:dyDescent="0.3">
      <c r="B30" s="56" t="s">
        <v>45</v>
      </c>
      <c r="C30" s="132">
        <f t="shared" ref="C30:Q30" si="0">SUM(C6:C29)</f>
        <v>7127183</v>
      </c>
      <c r="D30" s="132">
        <f t="shared" si="0"/>
        <v>14092050</v>
      </c>
      <c r="E30" s="132">
        <f t="shared" si="0"/>
        <v>7894070</v>
      </c>
      <c r="F30" s="132">
        <f t="shared" si="0"/>
        <v>30289</v>
      </c>
      <c r="G30" s="132">
        <f t="shared" si="0"/>
        <v>6198949</v>
      </c>
      <c r="H30" s="132">
        <f t="shared" si="0"/>
        <v>6403407</v>
      </c>
      <c r="I30" s="132">
        <f t="shared" si="0"/>
        <v>0</v>
      </c>
      <c r="J30" s="132">
        <f t="shared" si="0"/>
        <v>0</v>
      </c>
      <c r="K30" s="132">
        <f t="shared" si="0"/>
        <v>0</v>
      </c>
      <c r="L30" s="132">
        <f t="shared" si="0"/>
        <v>656911</v>
      </c>
      <c r="M30" s="132">
        <f t="shared" si="0"/>
        <v>2275388</v>
      </c>
      <c r="N30" s="132">
        <f t="shared" si="0"/>
        <v>1231694</v>
      </c>
      <c r="O30" s="132">
        <f t="shared" si="0"/>
        <v>2732</v>
      </c>
      <c r="P30" s="133">
        <f t="shared" si="0"/>
        <v>-850762</v>
      </c>
      <c r="Q30" s="132">
        <f t="shared" si="0"/>
        <v>7795564</v>
      </c>
    </row>
    <row r="31" spans="2:17" ht="26.25" customHeight="1" x14ac:dyDescent="0.3">
      <c r="B31" s="284" t="s">
        <v>46</v>
      </c>
      <c r="C31" s="285"/>
      <c r="D31" s="285"/>
      <c r="E31" s="285"/>
      <c r="F31" s="285"/>
      <c r="G31" s="285"/>
      <c r="H31" s="285"/>
      <c r="I31" s="285"/>
      <c r="J31" s="285"/>
      <c r="K31" s="285"/>
      <c r="L31" s="285"/>
      <c r="M31" s="285"/>
      <c r="N31" s="285"/>
      <c r="O31" s="285"/>
      <c r="P31" s="285"/>
      <c r="Q31" s="286"/>
    </row>
    <row r="32" spans="2:17" ht="26.25" customHeight="1" x14ac:dyDescent="0.3">
      <c r="B32" s="4" t="s">
        <v>47</v>
      </c>
      <c r="C32" s="130">
        <v>0</v>
      </c>
      <c r="D32" s="130">
        <v>133985</v>
      </c>
      <c r="E32" s="130">
        <v>120187</v>
      </c>
      <c r="F32" s="130">
        <v>0</v>
      </c>
      <c r="G32" s="130">
        <v>179773</v>
      </c>
      <c r="H32" s="130">
        <v>272634</v>
      </c>
      <c r="I32" s="130">
        <v>0</v>
      </c>
      <c r="J32" s="130">
        <v>0</v>
      </c>
      <c r="K32" s="130">
        <v>0</v>
      </c>
      <c r="L32" s="130">
        <v>19357</v>
      </c>
      <c r="M32" s="130">
        <v>4257</v>
      </c>
      <c r="N32" s="130">
        <v>136554</v>
      </c>
      <c r="O32" s="130">
        <v>0</v>
      </c>
      <c r="P32" s="130">
        <v>0</v>
      </c>
      <c r="Q32" s="131">
        <v>-39507</v>
      </c>
    </row>
    <row r="33" spans="2:18" ht="26.25" customHeight="1" x14ac:dyDescent="0.3">
      <c r="B33" s="4" t="s">
        <v>78</v>
      </c>
      <c r="C33" s="130">
        <v>0</v>
      </c>
      <c r="D33" s="130">
        <v>1134266</v>
      </c>
      <c r="E33" s="130">
        <v>881808</v>
      </c>
      <c r="F33" s="130">
        <v>-11728</v>
      </c>
      <c r="G33" s="130">
        <v>625674</v>
      </c>
      <c r="H33" s="130">
        <v>1187778</v>
      </c>
      <c r="I33" s="130">
        <v>0</v>
      </c>
      <c r="J33" s="130">
        <v>0</v>
      </c>
      <c r="K33" s="130">
        <v>0</v>
      </c>
      <c r="L33" s="130">
        <v>243003</v>
      </c>
      <c r="M33" s="130">
        <v>51274</v>
      </c>
      <c r="N33" s="130">
        <v>0</v>
      </c>
      <c r="O33" s="130">
        <v>0</v>
      </c>
      <c r="P33" s="130">
        <v>0</v>
      </c>
      <c r="Q33" s="131">
        <v>-611975</v>
      </c>
    </row>
    <row r="34" spans="2:18" ht="26.25" customHeight="1" x14ac:dyDescent="0.3">
      <c r="B34" s="4" t="s">
        <v>48</v>
      </c>
      <c r="C34" s="130">
        <v>8018366</v>
      </c>
      <c r="D34" s="130">
        <v>1765507</v>
      </c>
      <c r="E34" s="130">
        <v>1694432</v>
      </c>
      <c r="F34" s="130">
        <v>0</v>
      </c>
      <c r="G34" s="130">
        <v>1411901</v>
      </c>
      <c r="H34" s="130">
        <v>1411901</v>
      </c>
      <c r="I34" s="130">
        <v>0</v>
      </c>
      <c r="J34" s="130">
        <v>0</v>
      </c>
      <c r="K34" s="130">
        <v>0</v>
      </c>
      <c r="L34" s="130">
        <v>535677</v>
      </c>
      <c r="M34" s="130">
        <v>153604</v>
      </c>
      <c r="N34" s="130">
        <v>898550</v>
      </c>
      <c r="O34" s="130">
        <v>0</v>
      </c>
      <c r="P34" s="130">
        <v>0</v>
      </c>
      <c r="Q34" s="131">
        <v>8510166</v>
      </c>
    </row>
    <row r="35" spans="2:18" ht="26.25" customHeight="1" x14ac:dyDescent="0.3">
      <c r="B35" s="56" t="s">
        <v>45</v>
      </c>
      <c r="C35" s="132">
        <f>SUM(C32:C34)</f>
        <v>8018366</v>
      </c>
      <c r="D35" s="132">
        <f t="shared" ref="D35:Q35" si="1">SUM(D32:D34)</f>
        <v>3033758</v>
      </c>
      <c r="E35" s="132">
        <f t="shared" si="1"/>
        <v>2696427</v>
      </c>
      <c r="F35" s="132">
        <f t="shared" si="1"/>
        <v>-11728</v>
      </c>
      <c r="G35" s="132">
        <f t="shared" si="1"/>
        <v>2217348</v>
      </c>
      <c r="H35" s="132">
        <f t="shared" si="1"/>
        <v>2872313</v>
      </c>
      <c r="I35" s="132">
        <f t="shared" si="1"/>
        <v>0</v>
      </c>
      <c r="J35" s="132">
        <f t="shared" si="1"/>
        <v>0</v>
      </c>
      <c r="K35" s="132">
        <f t="shared" si="1"/>
        <v>0</v>
      </c>
      <c r="L35" s="132">
        <f t="shared" si="1"/>
        <v>798037</v>
      </c>
      <c r="M35" s="132">
        <f t="shared" si="1"/>
        <v>209135</v>
      </c>
      <c r="N35" s="132">
        <f t="shared" si="1"/>
        <v>1035104</v>
      </c>
      <c r="O35" s="132">
        <f t="shared" si="1"/>
        <v>0</v>
      </c>
      <c r="P35" s="132">
        <f t="shared" si="1"/>
        <v>0</v>
      </c>
      <c r="Q35" s="132">
        <f t="shared" si="1"/>
        <v>7858684</v>
      </c>
      <c r="R35" s="2" t="s">
        <v>252</v>
      </c>
    </row>
    <row r="36" spans="2:18" x14ac:dyDescent="0.3">
      <c r="B36" s="288" t="s">
        <v>50</v>
      </c>
      <c r="C36" s="288"/>
      <c r="D36" s="288"/>
      <c r="E36" s="288"/>
      <c r="F36" s="288"/>
      <c r="G36" s="288"/>
      <c r="H36" s="288"/>
      <c r="I36" s="288"/>
      <c r="J36" s="288"/>
      <c r="K36" s="288"/>
      <c r="L36" s="288"/>
      <c r="M36" s="288"/>
      <c r="N36" s="288"/>
      <c r="O36" s="288"/>
      <c r="P36" s="288"/>
      <c r="Q36" s="288"/>
    </row>
    <row r="37" spans="2:18" hidden="1" x14ac:dyDescent="0.3">
      <c r="C37" s="14">
        <f>C30+C35</f>
        <v>15145549</v>
      </c>
      <c r="D37" s="14">
        <f t="shared" ref="D37:Q37" si="2">D30+D35</f>
        <v>17125808</v>
      </c>
      <c r="E37" s="14">
        <f t="shared" si="2"/>
        <v>10590497</v>
      </c>
      <c r="F37" s="14">
        <f t="shared" si="2"/>
        <v>18561</v>
      </c>
      <c r="G37" s="14">
        <f t="shared" si="2"/>
        <v>8416297</v>
      </c>
      <c r="H37" s="14">
        <f t="shared" si="2"/>
        <v>9275720</v>
      </c>
      <c r="I37" s="14">
        <f t="shared" si="2"/>
        <v>0</v>
      </c>
      <c r="J37" s="14">
        <f t="shared" si="2"/>
        <v>0</v>
      </c>
      <c r="K37" s="14">
        <f t="shared" si="2"/>
        <v>0</v>
      </c>
      <c r="L37" s="14">
        <f t="shared" si="2"/>
        <v>1454948</v>
      </c>
      <c r="M37" s="14">
        <f t="shared" si="2"/>
        <v>2484523</v>
      </c>
      <c r="N37" s="14">
        <f t="shared" si="2"/>
        <v>2266798</v>
      </c>
      <c r="O37" s="14">
        <f t="shared" si="2"/>
        <v>2732</v>
      </c>
      <c r="P37" s="130">
        <f t="shared" si="2"/>
        <v>-850762</v>
      </c>
      <c r="Q37" s="14">
        <f t="shared" si="2"/>
        <v>15654248</v>
      </c>
    </row>
    <row r="38" spans="2:18" x14ac:dyDescent="0.3">
      <c r="C38" s="14"/>
      <c r="D38" s="14"/>
      <c r="E38" s="14"/>
      <c r="F38" s="14"/>
      <c r="G38" s="14"/>
      <c r="H38" s="14"/>
      <c r="I38" s="14"/>
      <c r="J38" s="14"/>
      <c r="K38" s="14"/>
      <c r="L38" s="14"/>
      <c r="M38" s="14"/>
      <c r="N38" s="14"/>
      <c r="O38" s="14"/>
      <c r="P38" s="14"/>
      <c r="Q38" s="14"/>
    </row>
    <row r="39" spans="2:18" x14ac:dyDescent="0.3">
      <c r="C39" s="14"/>
      <c r="D39" s="14"/>
      <c r="E39" s="14"/>
      <c r="F39" s="14"/>
      <c r="G39" s="14"/>
      <c r="H39" s="14"/>
      <c r="I39" s="14"/>
      <c r="J39" s="14"/>
      <c r="K39" s="14"/>
      <c r="L39" s="14"/>
      <c r="M39" s="14"/>
      <c r="N39" s="14"/>
      <c r="O39" s="14"/>
      <c r="P39" s="14"/>
      <c r="Q39" s="14"/>
    </row>
    <row r="40" spans="2:18" x14ac:dyDescent="0.3">
      <c r="Q40" s="16"/>
    </row>
    <row r="41" spans="2:18" x14ac:dyDescent="0.3">
      <c r="C41" s="14"/>
      <c r="D41" s="14"/>
      <c r="E41" s="14"/>
      <c r="F41" s="14"/>
      <c r="G41" s="14"/>
      <c r="H41" s="14"/>
      <c r="I41" s="14"/>
      <c r="J41" s="14"/>
      <c r="K41" s="14"/>
      <c r="L41" s="14"/>
      <c r="M41" s="14"/>
      <c r="N41" s="14"/>
      <c r="O41" s="14"/>
      <c r="P41" s="14"/>
      <c r="Q41" s="14"/>
    </row>
  </sheetData>
  <sheetProtection algorithmName="SHA-512" hashValue="zHpPUWF2D4RWxtWaWxhX0847EYg6CrJg+80whZbegjP+O0bjEvT4ijzivjbuCv3YKxtFl6UQ0dsXvI11fAyGVg==" saltValue="RdHAxCTa5vuxabPfrAxcqw==" spinCount="100000"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topLeftCell="H1" zoomScale="80" zoomScaleNormal="80" workbookViewId="0">
      <selection activeCell="Q42" sqref="Q42"/>
    </sheetView>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292" t="s">
        <v>293</v>
      </c>
      <c r="C3" s="292"/>
      <c r="D3" s="292"/>
      <c r="E3" s="292"/>
      <c r="F3" s="292"/>
      <c r="G3" s="292"/>
      <c r="H3" s="292"/>
      <c r="I3" s="292"/>
      <c r="J3" s="292"/>
      <c r="K3" s="292"/>
      <c r="L3" s="292"/>
      <c r="M3" s="292"/>
      <c r="N3" s="292"/>
      <c r="O3" s="292"/>
      <c r="P3" s="292"/>
      <c r="Q3" s="292"/>
    </row>
    <row r="4" spans="2:17" s="13" customFormat="1" ht="28"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27" customHeight="1" x14ac:dyDescent="0.3">
      <c r="B5" s="284" t="s">
        <v>16</v>
      </c>
      <c r="C5" s="285"/>
      <c r="D5" s="285"/>
      <c r="E5" s="285"/>
      <c r="F5" s="285"/>
      <c r="G5" s="285"/>
      <c r="H5" s="285"/>
      <c r="I5" s="285"/>
      <c r="J5" s="285"/>
      <c r="K5" s="285"/>
      <c r="L5" s="285"/>
      <c r="M5" s="285"/>
      <c r="N5" s="285"/>
      <c r="O5" s="285"/>
      <c r="P5" s="285"/>
      <c r="Q5" s="286"/>
    </row>
    <row r="6" spans="2:17" ht="27" customHeight="1" x14ac:dyDescent="0.3">
      <c r="B6" s="7" t="s">
        <v>256</v>
      </c>
      <c r="C6" s="130">
        <v>5999</v>
      </c>
      <c r="D6" s="130">
        <v>1198006</v>
      </c>
      <c r="E6" s="130">
        <v>1124036</v>
      </c>
      <c r="F6" s="130">
        <v>0</v>
      </c>
      <c r="G6" s="130">
        <v>657443</v>
      </c>
      <c r="H6" s="130">
        <v>157814</v>
      </c>
      <c r="I6" s="130">
        <v>0</v>
      </c>
      <c r="J6" s="130">
        <v>0</v>
      </c>
      <c r="K6" s="130">
        <v>0</v>
      </c>
      <c r="L6" s="130">
        <v>368849</v>
      </c>
      <c r="M6" s="130">
        <v>136425</v>
      </c>
      <c r="N6" s="130">
        <v>81229</v>
      </c>
      <c r="O6" s="130">
        <v>27731</v>
      </c>
      <c r="P6" s="130">
        <v>0</v>
      </c>
      <c r="Q6" s="131">
        <v>520444</v>
      </c>
    </row>
    <row r="7" spans="2:17" ht="27" customHeight="1" x14ac:dyDescent="0.3">
      <c r="B7" s="4" t="s">
        <v>51</v>
      </c>
      <c r="C7" s="130">
        <v>360736</v>
      </c>
      <c r="D7" s="130">
        <v>607479</v>
      </c>
      <c r="E7" s="130">
        <v>547928</v>
      </c>
      <c r="F7" s="130">
        <v>0</v>
      </c>
      <c r="G7" s="130">
        <v>215539</v>
      </c>
      <c r="H7" s="130">
        <v>241349</v>
      </c>
      <c r="I7" s="130">
        <v>0</v>
      </c>
      <c r="J7" s="130">
        <v>0</v>
      </c>
      <c r="K7" s="130">
        <v>0</v>
      </c>
      <c r="L7" s="130">
        <v>48217</v>
      </c>
      <c r="M7" s="130">
        <v>5734</v>
      </c>
      <c r="N7" s="130">
        <v>7135</v>
      </c>
      <c r="O7" s="130">
        <v>637</v>
      </c>
      <c r="P7" s="130">
        <v>0</v>
      </c>
      <c r="Q7" s="131">
        <v>619863</v>
      </c>
    </row>
    <row r="8" spans="2:17" ht="27" customHeight="1" x14ac:dyDescent="0.3">
      <c r="B8" s="4" t="s">
        <v>148</v>
      </c>
      <c r="C8" s="130">
        <v>1244024</v>
      </c>
      <c r="D8" s="130">
        <v>2288431</v>
      </c>
      <c r="E8" s="130">
        <v>2189468</v>
      </c>
      <c r="F8" s="130">
        <v>0</v>
      </c>
      <c r="G8" s="130">
        <v>947927</v>
      </c>
      <c r="H8" s="130">
        <v>1018065</v>
      </c>
      <c r="I8" s="130">
        <v>0</v>
      </c>
      <c r="J8" s="130">
        <v>0</v>
      </c>
      <c r="K8" s="130">
        <v>0</v>
      </c>
      <c r="L8" s="130">
        <v>97284</v>
      </c>
      <c r="M8" s="130">
        <v>428872</v>
      </c>
      <c r="N8" s="130">
        <v>-9737</v>
      </c>
      <c r="O8" s="130">
        <v>6021</v>
      </c>
      <c r="P8" s="130">
        <v>-9815</v>
      </c>
      <c r="Q8" s="131">
        <v>1883327</v>
      </c>
    </row>
    <row r="9" spans="2:17" ht="27" customHeight="1" x14ac:dyDescent="0.3">
      <c r="B9" s="4" t="s">
        <v>52</v>
      </c>
      <c r="C9" s="130">
        <v>0</v>
      </c>
      <c r="D9" s="130">
        <v>19229</v>
      </c>
      <c r="E9" s="130">
        <v>19229</v>
      </c>
      <c r="F9" s="130">
        <v>0</v>
      </c>
      <c r="G9" s="130">
        <v>0</v>
      </c>
      <c r="H9" s="130">
        <v>2952</v>
      </c>
      <c r="I9" s="130">
        <v>0</v>
      </c>
      <c r="J9" s="130">
        <v>0</v>
      </c>
      <c r="K9" s="130">
        <v>0</v>
      </c>
      <c r="L9" s="130">
        <v>0</v>
      </c>
      <c r="M9" s="130">
        <v>0</v>
      </c>
      <c r="N9" s="130">
        <v>0</v>
      </c>
      <c r="O9" s="130">
        <v>0</v>
      </c>
      <c r="P9" s="130">
        <v>0</v>
      </c>
      <c r="Q9" s="131">
        <v>16277</v>
      </c>
    </row>
    <row r="10" spans="2:17" ht="27" customHeight="1" x14ac:dyDescent="0.3">
      <c r="B10" s="4" t="s">
        <v>53</v>
      </c>
      <c r="C10" s="130">
        <v>977473</v>
      </c>
      <c r="D10" s="130">
        <v>4132854</v>
      </c>
      <c r="E10" s="130">
        <v>2748218</v>
      </c>
      <c r="F10" s="130">
        <v>0</v>
      </c>
      <c r="G10" s="130">
        <v>1634292</v>
      </c>
      <c r="H10" s="130">
        <v>2241988</v>
      </c>
      <c r="I10" s="130">
        <v>0</v>
      </c>
      <c r="J10" s="130">
        <v>0</v>
      </c>
      <c r="K10" s="130">
        <v>0</v>
      </c>
      <c r="L10" s="130">
        <v>26154</v>
      </c>
      <c r="M10" s="130">
        <v>969183</v>
      </c>
      <c r="N10" s="130">
        <v>325881</v>
      </c>
      <c r="O10" s="130">
        <v>0</v>
      </c>
      <c r="P10" s="130">
        <v>0</v>
      </c>
      <c r="Q10" s="131">
        <v>814247</v>
      </c>
    </row>
    <row r="11" spans="2:17" ht="27" customHeight="1" x14ac:dyDescent="0.3">
      <c r="B11" s="4" t="s">
        <v>22</v>
      </c>
      <c r="C11" s="130">
        <v>0</v>
      </c>
      <c r="D11" s="130">
        <v>0</v>
      </c>
      <c r="E11" s="130">
        <v>0</v>
      </c>
      <c r="F11" s="130">
        <v>0</v>
      </c>
      <c r="G11" s="130">
        <v>0</v>
      </c>
      <c r="H11" s="130">
        <v>0</v>
      </c>
      <c r="I11" s="130">
        <v>0</v>
      </c>
      <c r="J11" s="130">
        <v>0</v>
      </c>
      <c r="K11" s="130">
        <v>0</v>
      </c>
      <c r="L11" s="130">
        <v>0</v>
      </c>
      <c r="M11" s="130">
        <v>0</v>
      </c>
      <c r="N11" s="130">
        <v>0</v>
      </c>
      <c r="O11" s="130">
        <v>0</v>
      </c>
      <c r="P11" s="130">
        <v>0</v>
      </c>
      <c r="Q11" s="131">
        <v>0</v>
      </c>
    </row>
    <row r="12" spans="2:17" ht="27" customHeight="1" x14ac:dyDescent="0.3">
      <c r="B12" s="4" t="s">
        <v>55</v>
      </c>
      <c r="C12" s="130">
        <v>728</v>
      </c>
      <c r="D12" s="130">
        <v>3911</v>
      </c>
      <c r="E12" s="130">
        <v>490</v>
      </c>
      <c r="F12" s="130">
        <v>0</v>
      </c>
      <c r="G12" s="130">
        <v>327</v>
      </c>
      <c r="H12" s="130">
        <v>327</v>
      </c>
      <c r="I12" s="130">
        <v>0</v>
      </c>
      <c r="J12" s="130">
        <v>0</v>
      </c>
      <c r="K12" s="130">
        <v>0</v>
      </c>
      <c r="L12" s="130">
        <v>-728</v>
      </c>
      <c r="M12" s="130">
        <v>921</v>
      </c>
      <c r="N12" s="130">
        <v>80</v>
      </c>
      <c r="O12" s="130">
        <v>0</v>
      </c>
      <c r="P12" s="130">
        <v>0</v>
      </c>
      <c r="Q12" s="131">
        <v>778</v>
      </c>
    </row>
    <row r="13" spans="2:17" ht="27" customHeight="1" x14ac:dyDescent="0.3">
      <c r="B13" s="4" t="s">
        <v>263</v>
      </c>
      <c r="C13" s="130">
        <v>0</v>
      </c>
      <c r="D13" s="130">
        <v>93507</v>
      </c>
      <c r="E13" s="130">
        <v>93507</v>
      </c>
      <c r="F13" s="130">
        <v>0</v>
      </c>
      <c r="G13" s="130">
        <v>-12148</v>
      </c>
      <c r="H13" s="130">
        <v>183466</v>
      </c>
      <c r="I13" s="130">
        <v>0</v>
      </c>
      <c r="J13" s="130">
        <v>0</v>
      </c>
      <c r="K13" s="130">
        <v>0</v>
      </c>
      <c r="L13" s="130">
        <v>7083</v>
      </c>
      <c r="M13" s="130">
        <v>19921</v>
      </c>
      <c r="N13" s="130">
        <v>1453</v>
      </c>
      <c r="O13" s="130">
        <v>0</v>
      </c>
      <c r="P13" s="130">
        <v>-115510</v>
      </c>
      <c r="Q13" s="131">
        <v>0</v>
      </c>
    </row>
    <row r="14" spans="2:17" ht="27" customHeight="1" x14ac:dyDescent="0.3">
      <c r="B14" s="4" t="s">
        <v>56</v>
      </c>
      <c r="C14" s="130">
        <v>114910</v>
      </c>
      <c r="D14" s="130">
        <v>201935</v>
      </c>
      <c r="E14" s="130">
        <v>112137</v>
      </c>
      <c r="F14" s="130">
        <v>0</v>
      </c>
      <c r="G14" s="130">
        <v>137823</v>
      </c>
      <c r="H14" s="130">
        <v>139886</v>
      </c>
      <c r="I14" s="130">
        <v>0</v>
      </c>
      <c r="J14" s="130">
        <v>0</v>
      </c>
      <c r="K14" s="130">
        <v>0</v>
      </c>
      <c r="L14" s="130">
        <v>-3850</v>
      </c>
      <c r="M14" s="130">
        <v>64911</v>
      </c>
      <c r="N14" s="130">
        <v>13872</v>
      </c>
      <c r="O14" s="130">
        <v>0</v>
      </c>
      <c r="P14" s="130">
        <v>14400</v>
      </c>
      <c r="Q14" s="131">
        <v>25571</v>
      </c>
    </row>
    <row r="15" spans="2:17" ht="27" customHeight="1" x14ac:dyDescent="0.3">
      <c r="B15" s="4" t="s">
        <v>57</v>
      </c>
      <c r="C15" s="130">
        <v>101672</v>
      </c>
      <c r="D15" s="130">
        <v>126141</v>
      </c>
      <c r="E15" s="130">
        <v>126118</v>
      </c>
      <c r="F15" s="130">
        <v>0</v>
      </c>
      <c r="G15" s="130">
        <v>98936</v>
      </c>
      <c r="H15" s="130">
        <v>0</v>
      </c>
      <c r="I15" s="130">
        <v>0</v>
      </c>
      <c r="J15" s="130">
        <v>0</v>
      </c>
      <c r="K15" s="130">
        <v>0</v>
      </c>
      <c r="L15" s="130">
        <v>10126</v>
      </c>
      <c r="M15" s="130">
        <v>19499</v>
      </c>
      <c r="N15" s="130">
        <v>17766</v>
      </c>
      <c r="O15" s="130">
        <v>133</v>
      </c>
      <c r="P15" s="130">
        <v>0</v>
      </c>
      <c r="Q15" s="131">
        <v>215798</v>
      </c>
    </row>
    <row r="16" spans="2:17" ht="27" customHeight="1" x14ac:dyDescent="0.3">
      <c r="B16" s="4" t="s">
        <v>58</v>
      </c>
      <c r="C16" s="130">
        <v>0</v>
      </c>
      <c r="D16" s="130">
        <v>0</v>
      </c>
      <c r="E16" s="130">
        <v>0</v>
      </c>
      <c r="F16" s="130">
        <v>0</v>
      </c>
      <c r="G16" s="130">
        <v>0</v>
      </c>
      <c r="H16" s="130">
        <v>0</v>
      </c>
      <c r="I16" s="130">
        <v>0</v>
      </c>
      <c r="J16" s="130">
        <v>0</v>
      </c>
      <c r="K16" s="130">
        <v>0</v>
      </c>
      <c r="L16" s="130">
        <v>0</v>
      </c>
      <c r="M16" s="130">
        <v>0</v>
      </c>
      <c r="N16" s="130">
        <v>0</v>
      </c>
      <c r="O16" s="130">
        <v>0</v>
      </c>
      <c r="P16" s="130">
        <v>0</v>
      </c>
      <c r="Q16" s="131">
        <v>0</v>
      </c>
    </row>
    <row r="17" spans="2:17" ht="27" customHeight="1" x14ac:dyDescent="0.3">
      <c r="B17" s="4" t="s">
        <v>131</v>
      </c>
      <c r="C17" s="130">
        <v>627413</v>
      </c>
      <c r="D17" s="130">
        <v>491400</v>
      </c>
      <c r="E17" s="130">
        <v>450037</v>
      </c>
      <c r="F17" s="130">
        <v>0</v>
      </c>
      <c r="G17" s="130">
        <v>64261</v>
      </c>
      <c r="H17" s="130">
        <v>92204</v>
      </c>
      <c r="I17" s="130">
        <v>0</v>
      </c>
      <c r="J17" s="130">
        <v>0</v>
      </c>
      <c r="K17" s="130">
        <v>0</v>
      </c>
      <c r="L17" s="130">
        <v>29458</v>
      </c>
      <c r="M17" s="130">
        <v>274279</v>
      </c>
      <c r="N17" s="130">
        <v>685</v>
      </c>
      <c r="O17" s="130">
        <v>0</v>
      </c>
      <c r="P17" s="130">
        <v>0</v>
      </c>
      <c r="Q17" s="131">
        <v>682194</v>
      </c>
    </row>
    <row r="18" spans="2:17" ht="27" customHeight="1" x14ac:dyDescent="0.3">
      <c r="B18" s="4" t="s">
        <v>253</v>
      </c>
      <c r="C18" s="130">
        <v>96630</v>
      </c>
      <c r="D18" s="130">
        <v>1411870</v>
      </c>
      <c r="E18" s="130">
        <v>1411870</v>
      </c>
      <c r="F18" s="130">
        <v>0</v>
      </c>
      <c r="G18" s="130">
        <v>0</v>
      </c>
      <c r="H18" s="130">
        <v>1085083</v>
      </c>
      <c r="I18" s="130">
        <v>0</v>
      </c>
      <c r="J18" s="130">
        <v>0</v>
      </c>
      <c r="K18" s="130">
        <v>0</v>
      </c>
      <c r="L18" s="130">
        <v>75381</v>
      </c>
      <c r="M18" s="130">
        <v>209667</v>
      </c>
      <c r="N18" s="130">
        <v>67852</v>
      </c>
      <c r="O18" s="130">
        <v>0</v>
      </c>
      <c r="P18" s="130">
        <v>0</v>
      </c>
      <c r="Q18" s="131">
        <v>206222</v>
      </c>
    </row>
    <row r="19" spans="2:17" ht="27" customHeight="1" x14ac:dyDescent="0.3">
      <c r="B19" s="4" t="s">
        <v>136</v>
      </c>
      <c r="C19" s="130">
        <v>841422</v>
      </c>
      <c r="D19" s="130">
        <v>532758</v>
      </c>
      <c r="E19" s="130">
        <v>429047</v>
      </c>
      <c r="F19" s="130">
        <v>0</v>
      </c>
      <c r="G19" s="130">
        <v>301058</v>
      </c>
      <c r="H19" s="130">
        <v>404611</v>
      </c>
      <c r="I19" s="130">
        <v>0</v>
      </c>
      <c r="J19" s="130">
        <v>0</v>
      </c>
      <c r="K19" s="130">
        <v>0</v>
      </c>
      <c r="L19" s="130">
        <v>100859</v>
      </c>
      <c r="M19" s="130">
        <v>159628</v>
      </c>
      <c r="N19" s="130">
        <v>0</v>
      </c>
      <c r="O19" s="130">
        <v>0</v>
      </c>
      <c r="P19" s="130">
        <v>0</v>
      </c>
      <c r="Q19" s="131">
        <v>605372</v>
      </c>
    </row>
    <row r="20" spans="2:17" ht="27" customHeight="1" x14ac:dyDescent="0.3">
      <c r="B20" s="4" t="s">
        <v>35</v>
      </c>
      <c r="C20" s="130">
        <v>159241</v>
      </c>
      <c r="D20" s="130">
        <v>345063</v>
      </c>
      <c r="E20" s="130">
        <v>345063</v>
      </c>
      <c r="F20" s="130">
        <v>0</v>
      </c>
      <c r="G20" s="130">
        <v>225937</v>
      </c>
      <c r="H20" s="130">
        <v>225937</v>
      </c>
      <c r="I20" s="130">
        <v>0</v>
      </c>
      <c r="J20" s="130">
        <v>0</v>
      </c>
      <c r="K20" s="130">
        <v>0</v>
      </c>
      <c r="L20" s="130">
        <v>30801</v>
      </c>
      <c r="M20" s="130">
        <v>89442</v>
      </c>
      <c r="N20" s="130">
        <v>593</v>
      </c>
      <c r="O20" s="130">
        <v>0</v>
      </c>
      <c r="P20" s="130">
        <v>0</v>
      </c>
      <c r="Q20" s="131">
        <v>158717</v>
      </c>
    </row>
    <row r="21" spans="2:17" ht="27" customHeight="1" x14ac:dyDescent="0.3">
      <c r="B21" s="117" t="s">
        <v>191</v>
      </c>
      <c r="C21" s="130">
        <v>37906</v>
      </c>
      <c r="D21" s="130">
        <v>60701</v>
      </c>
      <c r="E21" s="130">
        <v>49010</v>
      </c>
      <c r="F21" s="130">
        <v>0</v>
      </c>
      <c r="G21" s="130">
        <v>67007</v>
      </c>
      <c r="H21" s="130">
        <v>67007</v>
      </c>
      <c r="I21" s="130">
        <v>0</v>
      </c>
      <c r="J21" s="130">
        <v>0</v>
      </c>
      <c r="K21" s="130">
        <v>0</v>
      </c>
      <c r="L21" s="130">
        <v>0</v>
      </c>
      <c r="M21" s="130">
        <v>13464</v>
      </c>
      <c r="N21" s="130">
        <v>0</v>
      </c>
      <c r="O21" s="130">
        <v>0</v>
      </c>
      <c r="P21" s="130">
        <v>0</v>
      </c>
      <c r="Q21" s="131">
        <v>6446</v>
      </c>
    </row>
    <row r="22" spans="2:17" ht="27" customHeight="1" x14ac:dyDescent="0.3">
      <c r="B22" s="4" t="s">
        <v>59</v>
      </c>
      <c r="C22" s="130">
        <v>0</v>
      </c>
      <c r="D22" s="130">
        <v>0</v>
      </c>
      <c r="E22" s="130">
        <v>0</v>
      </c>
      <c r="F22" s="130">
        <v>0</v>
      </c>
      <c r="G22" s="130">
        <v>0</v>
      </c>
      <c r="H22" s="130">
        <v>0</v>
      </c>
      <c r="I22" s="130">
        <v>0</v>
      </c>
      <c r="J22" s="130">
        <v>0</v>
      </c>
      <c r="K22" s="130">
        <v>0</v>
      </c>
      <c r="L22" s="130">
        <v>0</v>
      </c>
      <c r="M22" s="130">
        <v>0</v>
      </c>
      <c r="N22" s="130">
        <v>0</v>
      </c>
      <c r="O22" s="130">
        <v>0</v>
      </c>
      <c r="P22" s="130">
        <v>0</v>
      </c>
      <c r="Q22" s="131">
        <v>0</v>
      </c>
    </row>
    <row r="23" spans="2:17" ht="27" customHeight="1" x14ac:dyDescent="0.3">
      <c r="B23" s="4" t="s">
        <v>60</v>
      </c>
      <c r="C23" s="130">
        <v>132914</v>
      </c>
      <c r="D23" s="130">
        <v>545121</v>
      </c>
      <c r="E23" s="130">
        <v>397868</v>
      </c>
      <c r="F23" s="130">
        <v>0</v>
      </c>
      <c r="G23" s="130">
        <v>542714</v>
      </c>
      <c r="H23" s="130">
        <v>348017</v>
      </c>
      <c r="I23" s="130">
        <v>0</v>
      </c>
      <c r="J23" s="130">
        <v>0</v>
      </c>
      <c r="K23" s="130">
        <v>0</v>
      </c>
      <c r="L23" s="130">
        <v>0</v>
      </c>
      <c r="M23" s="130">
        <v>49151</v>
      </c>
      <c r="N23" s="130">
        <v>26567</v>
      </c>
      <c r="O23" s="130">
        <v>0</v>
      </c>
      <c r="P23" s="130">
        <v>0</v>
      </c>
      <c r="Q23" s="131">
        <v>160180</v>
      </c>
    </row>
    <row r="24" spans="2:17" ht="27" customHeight="1" x14ac:dyDescent="0.3">
      <c r="B24" s="4" t="s">
        <v>134</v>
      </c>
      <c r="C24" s="130">
        <v>130411</v>
      </c>
      <c r="D24" s="130">
        <v>236533</v>
      </c>
      <c r="E24" s="130">
        <v>219600</v>
      </c>
      <c r="F24" s="130">
        <v>4291</v>
      </c>
      <c r="G24" s="130">
        <v>141655</v>
      </c>
      <c r="H24" s="130">
        <v>141655</v>
      </c>
      <c r="I24" s="130">
        <v>0</v>
      </c>
      <c r="J24" s="130">
        <v>0</v>
      </c>
      <c r="K24" s="130">
        <v>0</v>
      </c>
      <c r="L24" s="130">
        <v>23441</v>
      </c>
      <c r="M24" s="130">
        <v>68346</v>
      </c>
      <c r="N24" s="130">
        <v>29457</v>
      </c>
      <c r="O24" s="130">
        <v>1080</v>
      </c>
      <c r="P24" s="130">
        <v>0</v>
      </c>
      <c r="Q24" s="131">
        <v>149238</v>
      </c>
    </row>
    <row r="25" spans="2:17" ht="27"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27" customHeight="1" x14ac:dyDescent="0.3">
      <c r="B26" s="4" t="s">
        <v>149</v>
      </c>
      <c r="C26" s="130">
        <v>747302</v>
      </c>
      <c r="D26" s="130">
        <v>580729</v>
      </c>
      <c r="E26" s="130">
        <v>420969</v>
      </c>
      <c r="F26" s="130">
        <v>0</v>
      </c>
      <c r="G26" s="130">
        <v>268226</v>
      </c>
      <c r="H26" s="130">
        <v>261939</v>
      </c>
      <c r="I26" s="130">
        <v>0</v>
      </c>
      <c r="J26" s="130">
        <v>0</v>
      </c>
      <c r="K26" s="130">
        <v>0</v>
      </c>
      <c r="L26" s="130">
        <v>78057</v>
      </c>
      <c r="M26" s="130">
        <v>53242</v>
      </c>
      <c r="N26" s="130">
        <v>47441</v>
      </c>
      <c r="O26" s="130">
        <v>0</v>
      </c>
      <c r="P26" s="130">
        <v>0</v>
      </c>
      <c r="Q26" s="131">
        <v>822475</v>
      </c>
    </row>
    <row r="27" spans="2:17" ht="27" customHeight="1" x14ac:dyDescent="0.3">
      <c r="B27" s="4" t="s">
        <v>61</v>
      </c>
      <c r="C27" s="130">
        <v>0</v>
      </c>
      <c r="D27" s="130">
        <v>0</v>
      </c>
      <c r="E27" s="130">
        <v>0</v>
      </c>
      <c r="F27" s="130">
        <v>0</v>
      </c>
      <c r="G27" s="130">
        <v>0</v>
      </c>
      <c r="H27" s="130">
        <v>0</v>
      </c>
      <c r="I27" s="130">
        <v>0</v>
      </c>
      <c r="J27" s="130">
        <v>0</v>
      </c>
      <c r="K27" s="130">
        <v>0</v>
      </c>
      <c r="L27" s="130">
        <v>0</v>
      </c>
      <c r="M27" s="130">
        <v>0</v>
      </c>
      <c r="N27" s="130">
        <v>0</v>
      </c>
      <c r="O27" s="130">
        <v>0</v>
      </c>
      <c r="P27" s="130">
        <v>0</v>
      </c>
      <c r="Q27" s="131">
        <v>0</v>
      </c>
    </row>
    <row r="28" spans="2:17" ht="27"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27" customHeight="1" x14ac:dyDescent="0.3">
      <c r="B29" s="4" t="s">
        <v>63</v>
      </c>
      <c r="C29" s="130">
        <v>901819</v>
      </c>
      <c r="D29" s="130">
        <v>345793</v>
      </c>
      <c r="E29" s="130">
        <v>345793</v>
      </c>
      <c r="F29" s="130">
        <v>0</v>
      </c>
      <c r="G29" s="130">
        <v>275920</v>
      </c>
      <c r="H29" s="130">
        <v>226576</v>
      </c>
      <c r="I29" s="130">
        <v>0</v>
      </c>
      <c r="J29" s="130">
        <v>0</v>
      </c>
      <c r="K29" s="130">
        <v>0</v>
      </c>
      <c r="L29" s="130">
        <v>0</v>
      </c>
      <c r="M29" s="130">
        <v>0</v>
      </c>
      <c r="N29" s="130">
        <v>11866</v>
      </c>
      <c r="O29" s="130">
        <v>0</v>
      </c>
      <c r="P29" s="130">
        <v>0</v>
      </c>
      <c r="Q29" s="131">
        <v>1032903</v>
      </c>
    </row>
    <row r="30" spans="2:17" ht="27" customHeight="1" x14ac:dyDescent="0.3">
      <c r="B30" s="56" t="s">
        <v>45</v>
      </c>
      <c r="C30" s="132">
        <f>SUM(C6:C29)</f>
        <v>6480600</v>
      </c>
      <c r="D30" s="132">
        <f t="shared" ref="D30:Q30" si="0">SUM(D6:D29)</f>
        <v>13221461</v>
      </c>
      <c r="E30" s="132">
        <f t="shared" si="0"/>
        <v>11030388</v>
      </c>
      <c r="F30" s="132">
        <f t="shared" si="0"/>
        <v>4291</v>
      </c>
      <c r="G30" s="132">
        <f t="shared" si="0"/>
        <v>5566917</v>
      </c>
      <c r="H30" s="132">
        <f t="shared" si="0"/>
        <v>6838876</v>
      </c>
      <c r="I30" s="132">
        <f t="shared" si="0"/>
        <v>0</v>
      </c>
      <c r="J30" s="132">
        <f t="shared" si="0"/>
        <v>0</v>
      </c>
      <c r="K30" s="132">
        <f t="shared" si="0"/>
        <v>0</v>
      </c>
      <c r="L30" s="132">
        <f t="shared" si="0"/>
        <v>891132</v>
      </c>
      <c r="M30" s="132">
        <f t="shared" si="0"/>
        <v>2562685</v>
      </c>
      <c r="N30" s="132">
        <f t="shared" si="0"/>
        <v>622140</v>
      </c>
      <c r="O30" s="132">
        <f t="shared" si="0"/>
        <v>35602</v>
      </c>
      <c r="P30" s="132">
        <f t="shared" si="0"/>
        <v>-110925</v>
      </c>
      <c r="Q30" s="132">
        <f t="shared" si="0"/>
        <v>7920052</v>
      </c>
    </row>
    <row r="31" spans="2:17" ht="27" customHeight="1" x14ac:dyDescent="0.3">
      <c r="B31" s="284" t="s">
        <v>46</v>
      </c>
      <c r="C31" s="285"/>
      <c r="D31" s="285"/>
      <c r="E31" s="285"/>
      <c r="F31" s="285"/>
      <c r="G31" s="285"/>
      <c r="H31" s="285"/>
      <c r="I31" s="285"/>
      <c r="J31" s="285"/>
      <c r="K31" s="285"/>
      <c r="L31" s="285"/>
      <c r="M31" s="285"/>
      <c r="N31" s="285"/>
      <c r="O31" s="285"/>
      <c r="P31" s="285"/>
      <c r="Q31" s="286"/>
    </row>
    <row r="32" spans="2:17" ht="27" customHeight="1" x14ac:dyDescent="0.3">
      <c r="B32" s="4" t="s">
        <v>47</v>
      </c>
      <c r="C32" s="130">
        <v>0</v>
      </c>
      <c r="D32" s="130">
        <v>0</v>
      </c>
      <c r="E32" s="130">
        <v>0</v>
      </c>
      <c r="F32" s="130">
        <v>0</v>
      </c>
      <c r="G32" s="130">
        <v>0</v>
      </c>
      <c r="H32" s="130">
        <v>0</v>
      </c>
      <c r="I32" s="130">
        <v>0</v>
      </c>
      <c r="J32" s="130">
        <v>0</v>
      </c>
      <c r="K32" s="130">
        <v>0</v>
      </c>
      <c r="L32" s="130">
        <v>0</v>
      </c>
      <c r="M32" s="130">
        <v>0</v>
      </c>
      <c r="N32" s="130">
        <v>0</v>
      </c>
      <c r="O32" s="130">
        <v>0</v>
      </c>
      <c r="P32" s="130">
        <v>0</v>
      </c>
      <c r="Q32" s="131">
        <v>0</v>
      </c>
    </row>
    <row r="33" spans="2:17" ht="27" customHeight="1" x14ac:dyDescent="0.3">
      <c r="B33" s="4" t="s">
        <v>78</v>
      </c>
      <c r="C33" s="130">
        <v>0</v>
      </c>
      <c r="D33" s="130">
        <v>0</v>
      </c>
      <c r="E33" s="130">
        <v>0</v>
      </c>
      <c r="F33" s="130">
        <v>0</v>
      </c>
      <c r="G33" s="130">
        <v>0</v>
      </c>
      <c r="H33" s="130">
        <v>0</v>
      </c>
      <c r="I33" s="130">
        <v>0</v>
      </c>
      <c r="J33" s="130">
        <v>0</v>
      </c>
      <c r="K33" s="130">
        <v>0</v>
      </c>
      <c r="L33" s="130">
        <v>0</v>
      </c>
      <c r="M33" s="130">
        <v>0</v>
      </c>
      <c r="N33" s="130">
        <v>0</v>
      </c>
      <c r="O33" s="130">
        <v>0</v>
      </c>
      <c r="P33" s="130">
        <v>0</v>
      </c>
      <c r="Q33" s="131">
        <v>0</v>
      </c>
    </row>
    <row r="34" spans="2:17" ht="27" customHeight="1" x14ac:dyDescent="0.3">
      <c r="B34" s="4" t="s">
        <v>48</v>
      </c>
      <c r="C34" s="130">
        <v>0</v>
      </c>
      <c r="D34" s="130">
        <v>0</v>
      </c>
      <c r="E34" s="130">
        <v>0</v>
      </c>
      <c r="F34" s="130">
        <v>0</v>
      </c>
      <c r="G34" s="130">
        <v>0</v>
      </c>
      <c r="H34" s="130">
        <v>0</v>
      </c>
      <c r="I34" s="130">
        <v>0</v>
      </c>
      <c r="J34" s="130">
        <v>0</v>
      </c>
      <c r="K34" s="130">
        <v>0</v>
      </c>
      <c r="L34" s="130">
        <v>0</v>
      </c>
      <c r="M34" s="130">
        <v>0</v>
      </c>
      <c r="N34" s="130">
        <v>0</v>
      </c>
      <c r="O34" s="130">
        <v>0</v>
      </c>
      <c r="P34" s="130">
        <v>0</v>
      </c>
      <c r="Q34" s="131">
        <v>0</v>
      </c>
    </row>
    <row r="35" spans="2:17" ht="27" customHeight="1" x14ac:dyDescent="0.3">
      <c r="B35" s="56" t="s">
        <v>45</v>
      </c>
      <c r="C35" s="132">
        <f>SUM(C32:C34)</f>
        <v>0</v>
      </c>
      <c r="D35" s="132">
        <f t="shared" ref="D35:Q35" si="1">SUM(D32:D34)</f>
        <v>0</v>
      </c>
      <c r="E35" s="132">
        <f t="shared" si="1"/>
        <v>0</v>
      </c>
      <c r="F35" s="132">
        <f t="shared" si="1"/>
        <v>0</v>
      </c>
      <c r="G35" s="132">
        <f t="shared" si="1"/>
        <v>0</v>
      </c>
      <c r="H35" s="132">
        <f t="shared" si="1"/>
        <v>0</v>
      </c>
      <c r="I35" s="132">
        <f t="shared" si="1"/>
        <v>0</v>
      </c>
      <c r="J35" s="132">
        <f t="shared" si="1"/>
        <v>0</v>
      </c>
      <c r="K35" s="132">
        <f t="shared" si="1"/>
        <v>0</v>
      </c>
      <c r="L35" s="132">
        <f t="shared" si="1"/>
        <v>0</v>
      </c>
      <c r="M35" s="132">
        <f t="shared" si="1"/>
        <v>0</v>
      </c>
      <c r="N35" s="132">
        <f t="shared" si="1"/>
        <v>0</v>
      </c>
      <c r="O35" s="132">
        <f t="shared" si="1"/>
        <v>0</v>
      </c>
      <c r="P35" s="132">
        <f t="shared" si="1"/>
        <v>0</v>
      </c>
      <c r="Q35" s="132">
        <f t="shared" si="1"/>
        <v>0</v>
      </c>
    </row>
    <row r="36" spans="2:17" x14ac:dyDescent="0.3">
      <c r="B36" s="288" t="s">
        <v>50</v>
      </c>
      <c r="C36" s="288"/>
      <c r="D36" s="288"/>
      <c r="E36" s="288"/>
      <c r="F36" s="288"/>
      <c r="G36" s="288"/>
      <c r="H36" s="288"/>
      <c r="I36" s="288"/>
      <c r="J36" s="288"/>
      <c r="K36" s="288"/>
      <c r="L36" s="288"/>
      <c r="M36" s="288"/>
      <c r="N36" s="288"/>
      <c r="O36" s="288"/>
      <c r="P36" s="288"/>
      <c r="Q36" s="288"/>
    </row>
    <row r="37" spans="2:17" x14ac:dyDescent="0.3">
      <c r="Q37" s="118"/>
    </row>
    <row r="39" spans="2:17" x14ac:dyDescent="0.3">
      <c r="C39" s="14"/>
      <c r="D39" s="14"/>
      <c r="E39" s="14"/>
      <c r="F39" s="14"/>
      <c r="G39" s="14"/>
      <c r="H39" s="14"/>
      <c r="I39" s="14"/>
      <c r="J39" s="14"/>
      <c r="K39" s="14"/>
      <c r="L39" s="14"/>
      <c r="M39" s="14"/>
      <c r="N39" s="14"/>
      <c r="O39" s="14"/>
      <c r="P39" s="14"/>
      <c r="Q39" s="14"/>
    </row>
    <row r="41" spans="2:17" x14ac:dyDescent="0.3">
      <c r="Q41" s="120"/>
    </row>
  </sheetData>
  <sheetProtection algorithmName="SHA-512" hashValue="9DHFv7C6S93KI86cVhw4eQWZw+zsMrQvZBKCBh6E20TogHUs8K1Bgju3iOYT8IzoetPBUqJC2dDn22P064JhgQ==" saltValue="S9RnNhkRT7IjBOCVQFI53g=="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topLeftCell="G1" zoomScale="80" zoomScaleNormal="80" workbookViewId="0">
      <selection activeCell="I40" sqref="I40"/>
    </sheetView>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292" t="s">
        <v>294</v>
      </c>
      <c r="C3" s="292"/>
      <c r="D3" s="292"/>
      <c r="E3" s="292"/>
      <c r="F3" s="292"/>
      <c r="G3" s="292"/>
      <c r="H3" s="292"/>
      <c r="I3" s="292"/>
      <c r="J3" s="292"/>
      <c r="K3" s="292"/>
      <c r="L3" s="292"/>
      <c r="M3" s="292"/>
      <c r="N3" s="292"/>
      <c r="O3" s="292"/>
      <c r="P3" s="292"/>
      <c r="Q3" s="292"/>
    </row>
    <row r="4" spans="2:17" s="13" customFormat="1" ht="26" x14ac:dyDescent="0.3">
      <c r="B4" s="62" t="s">
        <v>0</v>
      </c>
      <c r="C4" s="59" t="s">
        <v>65</v>
      </c>
      <c r="D4" s="59" t="s">
        <v>66</v>
      </c>
      <c r="E4" s="59" t="s">
        <v>67</v>
      </c>
      <c r="F4" s="59" t="s">
        <v>68</v>
      </c>
      <c r="G4" s="59" t="s">
        <v>69</v>
      </c>
      <c r="H4" s="59" t="s">
        <v>86</v>
      </c>
      <c r="I4" s="63" t="s">
        <v>70</v>
      </c>
      <c r="J4" s="59" t="s">
        <v>71</v>
      </c>
      <c r="K4" s="60" t="s">
        <v>72</v>
      </c>
      <c r="L4" s="60" t="s">
        <v>73</v>
      </c>
      <c r="M4" s="60" t="s">
        <v>74</v>
      </c>
      <c r="N4" s="60" t="s">
        <v>2</v>
      </c>
      <c r="O4" s="60" t="s">
        <v>75</v>
      </c>
      <c r="P4" s="60" t="s">
        <v>76</v>
      </c>
      <c r="Q4" s="161" t="s">
        <v>77</v>
      </c>
    </row>
    <row r="5" spans="2:17" ht="30.75" customHeight="1" x14ac:dyDescent="0.3">
      <c r="B5" s="284" t="s">
        <v>16</v>
      </c>
      <c r="C5" s="285"/>
      <c r="D5" s="285"/>
      <c r="E5" s="285"/>
      <c r="F5" s="285"/>
      <c r="G5" s="285"/>
      <c r="H5" s="285"/>
      <c r="I5" s="285"/>
      <c r="J5" s="285"/>
      <c r="K5" s="285"/>
      <c r="L5" s="285"/>
      <c r="M5" s="285"/>
      <c r="N5" s="285"/>
      <c r="O5" s="285"/>
      <c r="P5" s="285"/>
      <c r="Q5" s="286"/>
    </row>
    <row r="6" spans="2:17" ht="30.75" customHeight="1" x14ac:dyDescent="0.3">
      <c r="B6" s="7" t="s">
        <v>256</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51</v>
      </c>
      <c r="C7" s="17">
        <f>+LINKED!C7+'NON-LINKED'!C7</f>
        <v>1225</v>
      </c>
      <c r="D7" s="17">
        <f>+LINKED!D7+'NON-LINKED'!D7</f>
        <v>55</v>
      </c>
      <c r="E7" s="17">
        <f>+LINKED!E7+'NON-LINKED'!E7</f>
        <v>55</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1280</v>
      </c>
    </row>
    <row r="8" spans="2:17" ht="30.75" customHeight="1" x14ac:dyDescent="0.3">
      <c r="B8" s="4" t="s">
        <v>148</v>
      </c>
      <c r="C8" s="17">
        <f>+LINKED!C8+'NON-LINKED'!C8</f>
        <v>2143228</v>
      </c>
      <c r="D8" s="17">
        <f>+LINKED!D8+'NON-LINKED'!D8</f>
        <v>1354031</v>
      </c>
      <c r="E8" s="17">
        <f>+LINKED!E8+'NON-LINKED'!E8</f>
        <v>1354031</v>
      </c>
      <c r="F8" s="17">
        <f>+LINKED!F8+'NON-LINKED'!F8</f>
        <v>0</v>
      </c>
      <c r="G8" s="17">
        <f>+LINKED!G8+'NON-LINKED'!G8</f>
        <v>872278</v>
      </c>
      <c r="H8" s="17">
        <f>+LINKED!H8+'NON-LINKED'!H8</f>
        <v>460066</v>
      </c>
      <c r="I8" s="17">
        <f>+LINKED!I8+'NON-LINKED'!I8</f>
        <v>115638</v>
      </c>
      <c r="J8" s="17">
        <f>+LINKED!J8+'NON-LINKED'!J8</f>
        <v>302204</v>
      </c>
      <c r="K8" s="17">
        <f>+LINKED!K8+'NON-LINKED'!K8</f>
        <v>0</v>
      </c>
      <c r="L8" s="17">
        <f>+LINKED!L8+'NON-LINKED'!L8</f>
        <v>35585</v>
      </c>
      <c r="M8" s="17">
        <f>+LINKED!M8+'NON-LINKED'!M8</f>
        <v>100683</v>
      </c>
      <c r="N8" s="17">
        <f>+LINKED!N8+'NON-LINKED'!N8</f>
        <v>309332</v>
      </c>
      <c r="O8" s="17">
        <f>+LINKED!O8+'NON-LINKED'!O8</f>
        <v>8584</v>
      </c>
      <c r="P8" s="17">
        <f>+LINKED!P8+'NON-LINKED'!P8</f>
        <v>221222</v>
      </c>
      <c r="Q8" s="18">
        <f>+LINKED!Q8+'NON-LINKED'!Q8</f>
        <v>2562608</v>
      </c>
    </row>
    <row r="9" spans="2:17" ht="30.75" customHeight="1" x14ac:dyDescent="0.3">
      <c r="B9" s="4" t="s">
        <v>52</v>
      </c>
      <c r="C9" s="17">
        <f>+LINKED!C9+'NON-LINKED'!C9</f>
        <v>0</v>
      </c>
      <c r="D9" s="17">
        <f>+LINKED!D9+'NON-LINKED'!D9</f>
        <v>0</v>
      </c>
      <c r="E9" s="17">
        <f>+LINKED!E9+'NON-LINKED'!E9</f>
        <v>0</v>
      </c>
      <c r="F9" s="17">
        <f>+LINKED!F9+'NON-LINKED'!F9</f>
        <v>0</v>
      </c>
      <c r="G9" s="17">
        <f>+LINKED!G9+'NON-LINKED'!G9</f>
        <v>0</v>
      </c>
      <c r="H9" s="17">
        <f>+LINKED!H9+'NON-LINKED'!H9</f>
        <v>0</v>
      </c>
      <c r="I9" s="17">
        <f>+LINKED!I9+'NON-LINKED'!I9</f>
        <v>0</v>
      </c>
      <c r="J9" s="17">
        <f>+LINKED!J9+'NON-LINKED'!J9</f>
        <v>0</v>
      </c>
      <c r="K9" s="17">
        <f>+LINKED!K9+'NON-LINKED'!K9</f>
        <v>0</v>
      </c>
      <c r="L9" s="17">
        <f>+LINKED!L9+'NON-LINKED'!L9</f>
        <v>0</v>
      </c>
      <c r="M9" s="17">
        <f>+LINKED!M9+'NON-LINKED'!M9</f>
        <v>0</v>
      </c>
      <c r="N9" s="17">
        <f>+LINKED!N9+'NON-LINKED'!N9</f>
        <v>0</v>
      </c>
      <c r="O9" s="17">
        <f>+LINKED!O9+'NON-LINKED'!O9</f>
        <v>0</v>
      </c>
      <c r="P9" s="17">
        <f>+LINKED!P9+'NON-LINKED'!P9</f>
        <v>0</v>
      </c>
      <c r="Q9" s="18">
        <f>+LINKED!Q9+'NON-LINKED'!Q9</f>
        <v>0</v>
      </c>
    </row>
    <row r="10" spans="2:17" ht="30.75" customHeight="1" x14ac:dyDescent="0.3">
      <c r="B10" s="4" t="s">
        <v>53</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22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55</v>
      </c>
      <c r="C12" s="17">
        <f>+LINKED!C12+'NON-LINKED'!C12</f>
        <v>0</v>
      </c>
      <c r="D12" s="17">
        <f>+LINKED!D12+'NON-LINKED'!D12</f>
        <v>0</v>
      </c>
      <c r="E12" s="17">
        <f>+LINKED!E12+'NON-LINKED'!E12</f>
        <v>0</v>
      </c>
      <c r="F12" s="17">
        <f>+LINKED!F12+'NON-LINKED'!F12</f>
        <v>0</v>
      </c>
      <c r="G12" s="17">
        <f>+LINKED!G12+'NON-LINKED'!G12</f>
        <v>0</v>
      </c>
      <c r="H12" s="17">
        <f>+LINKED!H12+'NON-LINKED'!H12</f>
        <v>0</v>
      </c>
      <c r="I12" s="17">
        <f>+LINKED!I12+'NON-LINKED'!I12</f>
        <v>0</v>
      </c>
      <c r="J12" s="17">
        <f>+LINKED!J12+'NON-LINKED'!J12</f>
        <v>0</v>
      </c>
      <c r="K12" s="17">
        <f>+LINKED!K12+'NON-LINKED'!K12</f>
        <v>0</v>
      </c>
      <c r="L12" s="17">
        <f>+LINKED!L12+'NON-LINKED'!L12</f>
        <v>0</v>
      </c>
      <c r="M12" s="17">
        <f>+LINKED!M12+'NON-LINKED'!M12</f>
        <v>0</v>
      </c>
      <c r="N12" s="17">
        <f>+LINKED!N12+'NON-LINKED'!N12</f>
        <v>0</v>
      </c>
      <c r="O12" s="17">
        <f>+LINKED!O12+'NON-LINKED'!O12</f>
        <v>0</v>
      </c>
      <c r="P12" s="17">
        <f>+LINKED!P12+'NON-LINKED'!P12</f>
        <v>0</v>
      </c>
      <c r="Q12" s="18">
        <f>+LINKED!Q12+'NON-LINKED'!Q12</f>
        <v>0</v>
      </c>
    </row>
    <row r="13" spans="2:17" ht="30.75" customHeight="1" x14ac:dyDescent="0.3">
      <c r="B13" s="4" t="s">
        <v>263</v>
      </c>
      <c r="C13" s="17">
        <f>+LINKED!C13+'NON-LINKED'!C13</f>
        <v>0</v>
      </c>
      <c r="D13" s="17">
        <f>+LINKED!D13+'NON-LINKED'!D13</f>
        <v>0</v>
      </c>
      <c r="E13" s="17">
        <f>+LINKED!E13+'NON-LINKED'!E13</f>
        <v>0</v>
      </c>
      <c r="F13" s="17">
        <f>+LINKED!F13+'NON-LINKED'!F13</f>
        <v>261</v>
      </c>
      <c r="G13" s="17">
        <f>+LINKED!G13+'NON-LINKED'!G13</f>
        <v>0</v>
      </c>
      <c r="H13" s="17">
        <f>+LINKED!H13+'NON-LINKED'!H13</f>
        <v>0</v>
      </c>
      <c r="I13" s="17">
        <f>+LINKED!I13+'NON-LINKED'!I13</f>
        <v>0</v>
      </c>
      <c r="J13" s="17">
        <f>+LINKED!J13+'NON-LINKED'!J13</f>
        <v>0</v>
      </c>
      <c r="K13" s="17">
        <f>+LINKED!K13+'NON-LINKED'!K13</f>
        <v>0</v>
      </c>
      <c r="L13" s="17">
        <f>+LINKED!L13+'NON-LINKED'!L13</f>
        <v>170</v>
      </c>
      <c r="M13" s="17">
        <f>+LINKED!M13+'NON-LINKED'!M13</f>
        <v>2204</v>
      </c>
      <c r="N13" s="17">
        <f>+LINKED!N13+'NON-LINKED'!N13</f>
        <v>12781</v>
      </c>
      <c r="O13" s="17">
        <f>+LINKED!O13+'NON-LINKED'!O13</f>
        <v>6025</v>
      </c>
      <c r="P13" s="17">
        <f>+LINKED!P13+'NON-LINKED'!P13</f>
        <v>4643</v>
      </c>
      <c r="Q13" s="18">
        <f>+LINKED!Q13+'NON-LINKED'!Q13</f>
        <v>0</v>
      </c>
    </row>
    <row r="14" spans="2:17" ht="30.75" customHeight="1" x14ac:dyDescent="0.3">
      <c r="B14" s="4" t="s">
        <v>56</v>
      </c>
      <c r="C14" s="17">
        <f>+LINKED!C14+'NON-LINKED'!C14</f>
        <v>309081</v>
      </c>
      <c r="D14" s="17">
        <f>+LINKED!D14+'NON-LINKED'!D14</f>
        <v>14505</v>
      </c>
      <c r="E14" s="17">
        <f>+LINKED!E14+'NON-LINKED'!E14</f>
        <v>14505</v>
      </c>
      <c r="F14" s="17">
        <f>+LINKED!F14+'NON-LINKED'!F14</f>
        <v>0</v>
      </c>
      <c r="G14" s="17">
        <f>+LINKED!G14+'NON-LINKED'!G14</f>
        <v>40097</v>
      </c>
      <c r="H14" s="17">
        <f>+LINKED!H14+'NON-LINKED'!H14</f>
        <v>23079</v>
      </c>
      <c r="I14" s="17">
        <f>+LINKED!I14+'NON-LINKED'!I14</f>
        <v>17166</v>
      </c>
      <c r="J14" s="17">
        <f>+LINKED!J14+'NON-LINKED'!J14</f>
        <v>0</v>
      </c>
      <c r="K14" s="17">
        <f>+LINKED!K14+'NON-LINKED'!K14</f>
        <v>0</v>
      </c>
      <c r="L14" s="17">
        <f>+LINKED!L14+'NON-LINKED'!L14</f>
        <v>0</v>
      </c>
      <c r="M14" s="17">
        <f>+LINKED!M14+'NON-LINKED'!M14</f>
        <v>145</v>
      </c>
      <c r="N14" s="17">
        <f>+LINKED!N14+'NON-LINKED'!N14</f>
        <v>97984</v>
      </c>
      <c r="O14" s="17">
        <f>+LINKED!O14+'NON-LINKED'!O14</f>
        <v>0</v>
      </c>
      <c r="P14" s="17">
        <f>+LINKED!P14+'NON-LINKED'!P14</f>
        <v>1783</v>
      </c>
      <c r="Q14" s="18">
        <f>+LINKED!Q14+'NON-LINKED'!Q14</f>
        <v>379397</v>
      </c>
    </row>
    <row r="15" spans="2:17" ht="30.75" customHeight="1" x14ac:dyDescent="0.3">
      <c r="B15" s="4" t="s">
        <v>57</v>
      </c>
      <c r="C15" s="17">
        <f>+LINKED!C15+'NON-LINKED'!C15</f>
        <v>0</v>
      </c>
      <c r="D15" s="17">
        <f>+LINKED!D15+'NON-LINKED'!D15</f>
        <v>0</v>
      </c>
      <c r="E15" s="17">
        <f>+LINKED!E15+'NON-LINKED'!E15</f>
        <v>0</v>
      </c>
      <c r="F15" s="17">
        <f>+LINKED!F15+'NON-LINKED'!F15</f>
        <v>0</v>
      </c>
      <c r="G15" s="17">
        <f>+LINKED!G15+'NON-LINKED'!G15</f>
        <v>0</v>
      </c>
      <c r="H15" s="17">
        <f>+LINKED!H15+'NON-LINKED'!H15</f>
        <v>0</v>
      </c>
      <c r="I15" s="17">
        <f>+LINKED!I15+'NON-LINKED'!I15</f>
        <v>0</v>
      </c>
      <c r="J15" s="17">
        <f>+LINKED!J15+'NON-LINKED'!J15</f>
        <v>0</v>
      </c>
      <c r="K15" s="17">
        <f>+LINKED!K15+'NON-LINKED'!K15</f>
        <v>0</v>
      </c>
      <c r="L15" s="17">
        <f>+LINKED!L15+'NON-LINKED'!L15</f>
        <v>0</v>
      </c>
      <c r="M15" s="17">
        <f>+LINKED!M15+'NON-LINKED'!M15</f>
        <v>0</v>
      </c>
      <c r="N15" s="17">
        <f>+LINKED!N15+'NON-LINKED'!N15</f>
        <v>0</v>
      </c>
      <c r="O15" s="17">
        <f>+LINKED!O15+'NON-LINKED'!O15</f>
        <v>0</v>
      </c>
      <c r="P15" s="17">
        <f>+LINKED!P15+'NON-LINKED'!P15</f>
        <v>0</v>
      </c>
      <c r="Q15" s="18">
        <f>+LINKED!Q15+'NON-LINKED'!Q15</f>
        <v>0</v>
      </c>
    </row>
    <row r="16" spans="2:17" ht="30.75" customHeight="1" x14ac:dyDescent="0.3">
      <c r="B16" s="4" t="s">
        <v>58</v>
      </c>
      <c r="C16" s="17">
        <f>+LINKED!C16+'NON-LINKED'!C16</f>
        <v>0</v>
      </c>
      <c r="D16" s="17">
        <f>+LINKED!D16+'NON-LINKED'!D16</f>
        <v>0</v>
      </c>
      <c r="E16" s="17">
        <f>+LINKED!E16+'NON-LINKED'!E16</f>
        <v>0</v>
      </c>
      <c r="F16" s="17">
        <f>+LINKED!F16+'NON-LINKED'!F16</f>
        <v>0</v>
      </c>
      <c r="G16" s="17">
        <f>+LINKED!G16+'NON-LINKED'!G16</f>
        <v>0</v>
      </c>
      <c r="H16" s="17">
        <f>+LINKED!H16+'NON-LINKED'!H16</f>
        <v>0</v>
      </c>
      <c r="I16" s="17">
        <f>+LINKED!I16+'NON-LINKED'!I16</f>
        <v>0</v>
      </c>
      <c r="J16" s="17">
        <f>+LINKED!J16+'NON-LINKED'!J16</f>
        <v>0</v>
      </c>
      <c r="K16" s="17">
        <f>+LINKED!K16+'NON-LINKED'!K16</f>
        <v>0</v>
      </c>
      <c r="L16" s="17">
        <f>+LINKED!L16+'NON-LINKED'!L16</f>
        <v>0</v>
      </c>
      <c r="M16" s="17">
        <f>+LINKED!M16+'NON-LINKED'!M16</f>
        <v>0</v>
      </c>
      <c r="N16" s="17">
        <f>+LINKED!N16+'NON-LINKED'!N16</f>
        <v>0</v>
      </c>
      <c r="O16" s="17">
        <f>+LINKED!O16+'NON-LINKED'!O16</f>
        <v>0</v>
      </c>
      <c r="P16" s="17">
        <f>+LINKED!P16+'NON-LINKED'!P16</f>
        <v>0</v>
      </c>
      <c r="Q16" s="18">
        <f>+LINKED!Q16+'NON-LINKED'!Q16</f>
        <v>0</v>
      </c>
    </row>
    <row r="17" spans="2:17" ht="30.75" customHeight="1" x14ac:dyDescent="0.3">
      <c r="B17" s="4" t="s">
        <v>131</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253</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136</v>
      </c>
      <c r="C19" s="17">
        <f>+LINKED!C19+'NON-LINKED'!C19</f>
        <v>2395468</v>
      </c>
      <c r="D19" s="17">
        <f>+LINKED!D19+'NON-LINKED'!D19</f>
        <v>1031556</v>
      </c>
      <c r="E19" s="17">
        <f>+LINKED!E19+'NON-LINKED'!E19</f>
        <v>1031556</v>
      </c>
      <c r="F19" s="17">
        <f>+LINKED!F19+'NON-LINKED'!F19</f>
        <v>0</v>
      </c>
      <c r="G19" s="17">
        <f>+LINKED!G19+'NON-LINKED'!G19</f>
        <v>976209</v>
      </c>
      <c r="H19" s="17">
        <f>+LINKED!H19+'NON-LINKED'!H19</f>
        <v>199737</v>
      </c>
      <c r="I19" s="17">
        <f>+LINKED!I19+'NON-LINKED'!I19</f>
        <v>806342</v>
      </c>
      <c r="J19" s="17">
        <f>+LINKED!J19+'NON-LINKED'!J19</f>
        <v>0</v>
      </c>
      <c r="K19" s="17">
        <f>+LINKED!K19+'NON-LINKED'!K19</f>
        <v>0</v>
      </c>
      <c r="L19" s="17">
        <f>+LINKED!L19+'NON-LINKED'!L19</f>
        <v>66188</v>
      </c>
      <c r="M19" s="17">
        <f>+LINKED!M19+'NON-LINKED'!M19</f>
        <v>211352</v>
      </c>
      <c r="N19" s="17">
        <f>+LINKED!N19+'NON-LINKED'!N19</f>
        <v>608932</v>
      </c>
      <c r="O19" s="17">
        <f>+LINKED!O19+'NON-LINKED'!O19</f>
        <v>0</v>
      </c>
      <c r="P19" s="17">
        <f>+LINKED!P19+'NON-LINKED'!P19</f>
        <v>0</v>
      </c>
      <c r="Q19" s="18">
        <f>+LINKED!Q19+'NON-LINKED'!Q19</f>
        <v>2752337</v>
      </c>
    </row>
    <row r="20" spans="2:17" ht="30.75" customHeight="1" x14ac:dyDescent="0.3">
      <c r="B20" s="4" t="s">
        <v>35</v>
      </c>
      <c r="C20" s="17">
        <f>+LINKED!C20+'NON-LINKED'!C20</f>
        <v>35390</v>
      </c>
      <c r="D20" s="17">
        <f>+LINKED!D20+'NON-LINKED'!D20</f>
        <v>2063</v>
      </c>
      <c r="E20" s="17">
        <f>+LINKED!E20+'NON-LINKED'!E20</f>
        <v>2063</v>
      </c>
      <c r="F20" s="17">
        <f>+LINKED!F20+'NON-LINKED'!F20</f>
        <v>0</v>
      </c>
      <c r="G20" s="17">
        <f>+LINKED!G20+'NON-LINKED'!G20</f>
        <v>20975</v>
      </c>
      <c r="H20" s="17">
        <f>+LINKED!H20+'NON-LINKED'!H20</f>
        <v>20975</v>
      </c>
      <c r="I20" s="17">
        <f>+LINKED!I20+'NON-LINKED'!I20</f>
        <v>0</v>
      </c>
      <c r="J20" s="17">
        <f>+LINKED!J20+'NON-LINKED'!J20</f>
        <v>0</v>
      </c>
      <c r="K20" s="17">
        <f>+LINKED!K20+'NON-LINKED'!K20</f>
        <v>0</v>
      </c>
      <c r="L20" s="17">
        <f>+LINKED!L20+'NON-LINKED'!L20</f>
        <v>0</v>
      </c>
      <c r="M20" s="17">
        <f>+LINKED!M20+'NON-LINKED'!M20</f>
        <v>706</v>
      </c>
      <c r="N20" s="17">
        <f>+LINKED!N20+'NON-LINKED'!N20</f>
        <v>0</v>
      </c>
      <c r="O20" s="17">
        <f>+LINKED!O20+'NON-LINKED'!O20</f>
        <v>0</v>
      </c>
      <c r="P20" s="17">
        <f>+LINKED!P20+'NON-LINKED'!P20</f>
        <v>0</v>
      </c>
      <c r="Q20" s="18">
        <f>+LINKED!Q20+'NON-LINKED'!Q20</f>
        <v>15772</v>
      </c>
    </row>
    <row r="21" spans="2:17" ht="30.75" customHeight="1" x14ac:dyDescent="0.3">
      <c r="B21" s="117" t="s">
        <v>191</v>
      </c>
      <c r="C21" s="17">
        <f>+LINKED!C21+'NON-LINKED'!C21</f>
        <v>299504</v>
      </c>
      <c r="D21" s="17">
        <f>+LINKED!D21+'NON-LINKED'!D21</f>
        <v>10453</v>
      </c>
      <c r="E21" s="17">
        <f>+LINKED!E21+'NON-LINKED'!E21</f>
        <v>10453</v>
      </c>
      <c r="F21" s="17">
        <f>+LINKED!F21+'NON-LINKED'!F21</f>
        <v>58526</v>
      </c>
      <c r="G21" s="17">
        <f>+LINKED!G21+'NON-LINKED'!G21</f>
        <v>53563</v>
      </c>
      <c r="H21" s="17">
        <f>+LINKED!H21+'NON-LINKED'!H21</f>
        <v>53563</v>
      </c>
      <c r="I21" s="17">
        <f>+LINKED!I21+'NON-LINKED'!I21</f>
        <v>0</v>
      </c>
      <c r="J21" s="17">
        <f>+LINKED!J21+'NON-LINKED'!J21</f>
        <v>0</v>
      </c>
      <c r="K21" s="17">
        <f>+LINKED!K21+'NON-LINKED'!K21</f>
        <v>0</v>
      </c>
      <c r="L21" s="17">
        <f>+LINKED!L21+'NON-LINKED'!L21</f>
        <v>0</v>
      </c>
      <c r="M21" s="17">
        <f>+LINKED!M21+'NON-LINKED'!M21</f>
        <v>30040</v>
      </c>
      <c r="N21" s="17">
        <f>+LINKED!N21+'NON-LINKED'!N21</f>
        <v>0</v>
      </c>
      <c r="O21" s="17">
        <f>+LINKED!O21+'NON-LINKED'!O21</f>
        <v>0</v>
      </c>
      <c r="P21" s="17">
        <f>+LINKED!P21+'NON-LINKED'!P21</f>
        <v>0</v>
      </c>
      <c r="Q21" s="18">
        <f>+LINKED!Q21+'NON-LINKED'!Q21</f>
        <v>284878</v>
      </c>
    </row>
    <row r="22" spans="2:17" ht="30.75" customHeight="1" x14ac:dyDescent="0.3">
      <c r="B22" s="4" t="s">
        <v>59</v>
      </c>
      <c r="C22" s="17">
        <f>+LINKED!C22+'NON-LINKED'!C22</f>
        <v>5965580</v>
      </c>
      <c r="D22" s="17">
        <f>+LINKED!D22+'NON-LINKED'!D22</f>
        <v>676778</v>
      </c>
      <c r="E22" s="17">
        <f>+LINKED!E22+'NON-LINKED'!E22</f>
        <v>676778</v>
      </c>
      <c r="F22" s="17">
        <f>+LINKED!F22+'NON-LINKED'!F22</f>
        <v>0</v>
      </c>
      <c r="G22" s="17">
        <f>+LINKED!G22+'NON-LINKED'!G22</f>
        <v>1797807</v>
      </c>
      <c r="H22" s="17">
        <f>+LINKED!H22+'NON-LINKED'!H22</f>
        <v>229699</v>
      </c>
      <c r="I22" s="17">
        <f>+LINKED!I22+'NON-LINKED'!I22</f>
        <v>1447767</v>
      </c>
      <c r="J22" s="17">
        <f>+LINKED!J22+'NON-LINKED'!J22</f>
        <v>0</v>
      </c>
      <c r="K22" s="17">
        <f>+LINKED!K22+'NON-LINKED'!K22</f>
        <v>0</v>
      </c>
      <c r="L22" s="17">
        <f>+LINKED!L22+'NON-LINKED'!L22</f>
        <v>0</v>
      </c>
      <c r="M22" s="17">
        <f>+LINKED!M22+'NON-LINKED'!M22</f>
        <v>0</v>
      </c>
      <c r="N22" s="17">
        <f>+LINKED!N22+'NON-LINKED'!N22</f>
        <v>411505</v>
      </c>
      <c r="O22" s="17">
        <f>+LINKED!O22+'NON-LINKED'!O22</f>
        <v>18963</v>
      </c>
      <c r="P22" s="17">
        <f>+LINKED!P22+'NON-LINKED'!P22</f>
        <v>0</v>
      </c>
      <c r="Q22" s="18">
        <f>+LINKED!Q22+'NON-LINKED'!Q22</f>
        <v>5357434</v>
      </c>
    </row>
    <row r="23" spans="2:17" ht="30.75" customHeight="1" x14ac:dyDescent="0.3">
      <c r="B23" s="4" t="s">
        <v>60</v>
      </c>
      <c r="C23" s="17">
        <f>+LINKED!C23+'NON-LINKED'!C23</f>
        <v>312825</v>
      </c>
      <c r="D23" s="17">
        <f>+LINKED!D23+'NON-LINKED'!D23</f>
        <v>55750</v>
      </c>
      <c r="E23" s="17">
        <f>+LINKED!E23+'NON-LINKED'!E23</f>
        <v>55750</v>
      </c>
      <c r="F23" s="17">
        <f>+LINKED!F23+'NON-LINKED'!F23</f>
        <v>0</v>
      </c>
      <c r="G23" s="17">
        <f>+LINKED!G23+'NON-LINKED'!G23</f>
        <v>28882</v>
      </c>
      <c r="H23" s="17">
        <f>+LINKED!H23+'NON-LINKED'!H23</f>
        <v>28882</v>
      </c>
      <c r="I23" s="17">
        <f>+LINKED!I23+'NON-LINKED'!I23</f>
        <v>0</v>
      </c>
      <c r="J23" s="17">
        <f>+LINKED!J23+'NON-LINKED'!J23</f>
        <v>0</v>
      </c>
      <c r="K23" s="17">
        <f>+LINKED!K23+'NON-LINKED'!K23</f>
        <v>0</v>
      </c>
      <c r="L23" s="17">
        <f>+LINKED!L23+'NON-LINKED'!L23</f>
        <v>0</v>
      </c>
      <c r="M23" s="17">
        <f>+LINKED!M23+'NON-LINKED'!M23</f>
        <v>0</v>
      </c>
      <c r="N23" s="17">
        <f>+LINKED!N23+'NON-LINKED'!N23</f>
        <v>0</v>
      </c>
      <c r="O23" s="17">
        <f>+LINKED!O23+'NON-LINKED'!O23</f>
        <v>0</v>
      </c>
      <c r="P23" s="17">
        <f>+LINKED!P23+'NON-LINKED'!P23</f>
        <v>0</v>
      </c>
      <c r="Q23" s="18">
        <f>+LINKED!Q23+'NON-LINKED'!Q23</f>
        <v>339692</v>
      </c>
    </row>
    <row r="24" spans="2:17" ht="30.75" customHeight="1" x14ac:dyDescent="0.3">
      <c r="B24" s="4" t="s">
        <v>134</v>
      </c>
      <c r="C24" s="17">
        <f>+LINKED!C24+'NON-LINKED'!C24</f>
        <v>0</v>
      </c>
      <c r="D24" s="17">
        <f>+LINKED!D24+'NON-LINKED'!D24</f>
        <v>0</v>
      </c>
      <c r="E24" s="17">
        <f>+LINKED!E24+'NON-LINKED'!E24</f>
        <v>0</v>
      </c>
      <c r="F24" s="17">
        <f>+LINKED!F24+'NON-LINKED'!F24</f>
        <v>0</v>
      </c>
      <c r="G24" s="17">
        <f>+LINKED!G24+'NON-LINKED'!G24</f>
        <v>0</v>
      </c>
      <c r="H24" s="17">
        <f>+LINKED!H24+'NON-LINKED'!H24</f>
        <v>0</v>
      </c>
      <c r="I24" s="17">
        <f>+LINKED!I24+'NON-LINKED'!I24</f>
        <v>0</v>
      </c>
      <c r="J24" s="17">
        <f>+LINKED!J24+'NON-LINKED'!J24</f>
        <v>0</v>
      </c>
      <c r="K24" s="17">
        <f>+LINKED!K24+'NON-LINKED'!K24</f>
        <v>0</v>
      </c>
      <c r="L24" s="17">
        <f>+LINKED!L24+'NON-LINKED'!L24</f>
        <v>0</v>
      </c>
      <c r="M24" s="17">
        <f>+LINKED!M24+'NON-LINKED'!M24</f>
        <v>0</v>
      </c>
      <c r="N24" s="17">
        <f>+LINKED!N24+'NON-LINKED'!N24</f>
        <v>0</v>
      </c>
      <c r="O24" s="17">
        <f>+LINKED!O24+'NON-LINKED'!O24</f>
        <v>0</v>
      </c>
      <c r="P24" s="17">
        <f>+LINKED!P24+'NON-LINKED'!P24</f>
        <v>0</v>
      </c>
      <c r="Q24" s="18">
        <f>+LINKED!Q24+'NON-LINKED'!Q24</f>
        <v>0</v>
      </c>
    </row>
    <row r="25" spans="2:17" ht="30.75" customHeight="1" x14ac:dyDescent="0.3">
      <c r="B25" s="4" t="s">
        <v>135</v>
      </c>
      <c r="C25" s="17">
        <f>+LINKED!C25+'NON-LINKED'!C25</f>
        <v>0</v>
      </c>
      <c r="D25" s="17">
        <f>+LINKED!D25+'NON-LINKED'!D25</f>
        <v>0</v>
      </c>
      <c r="E25" s="17">
        <f>+LINKED!E25+'NON-LINKED'!E25</f>
        <v>0</v>
      </c>
      <c r="F25" s="17">
        <f>+LINKED!F25+'NON-LINKED'!F25</f>
        <v>0</v>
      </c>
      <c r="G25" s="17">
        <f>+LINKED!G25+'NON-LINKED'!G25</f>
        <v>0</v>
      </c>
      <c r="H25" s="17">
        <f>+LINKED!H25+'NON-LINKED'!H25</f>
        <v>0</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0</v>
      </c>
    </row>
    <row r="26" spans="2:17" ht="30.75" customHeight="1" x14ac:dyDescent="0.3">
      <c r="B26" s="4" t="s">
        <v>149</v>
      </c>
      <c r="C26" s="17">
        <f>+LINKED!C26+'NON-LINKED'!C26</f>
        <v>3776327</v>
      </c>
      <c r="D26" s="17">
        <f>+LINKED!D26+'NON-LINKED'!D26</f>
        <v>479380</v>
      </c>
      <c r="E26" s="17">
        <f>+LINKED!E26+'NON-LINKED'!E26</f>
        <v>478485</v>
      </c>
      <c r="F26" s="17">
        <f>+LINKED!F26+'NON-LINKED'!F26</f>
        <v>0</v>
      </c>
      <c r="G26" s="17">
        <f>+LINKED!G26+'NON-LINKED'!G26</f>
        <v>1721546</v>
      </c>
      <c r="H26" s="17">
        <f>+LINKED!H26+'NON-LINKED'!H26</f>
        <v>1725716</v>
      </c>
      <c r="I26" s="17">
        <f>+LINKED!I26+'NON-LINKED'!I26</f>
        <v>0</v>
      </c>
      <c r="J26" s="17">
        <f>+LINKED!J26+'NON-LINKED'!J26</f>
        <v>0</v>
      </c>
      <c r="K26" s="17">
        <f>+LINKED!K26+'NON-LINKED'!K26</f>
        <v>0</v>
      </c>
      <c r="L26" s="17">
        <f>+LINKED!L26+'NON-LINKED'!L26</f>
        <v>-25</v>
      </c>
      <c r="M26" s="17">
        <f>+LINKED!M26+'NON-LINKED'!M26</f>
        <v>230048</v>
      </c>
      <c r="N26" s="17">
        <f>+LINKED!N26+'NON-LINKED'!N26</f>
        <v>372537</v>
      </c>
      <c r="O26" s="17">
        <f>+LINKED!O26+'NON-LINKED'!O26</f>
        <v>0</v>
      </c>
      <c r="P26" s="17">
        <f>+LINKED!P26+'NON-LINKED'!P26</f>
        <v>0</v>
      </c>
      <c r="Q26" s="18">
        <f>+LINKED!Q26+'NON-LINKED'!Q26</f>
        <v>2671610</v>
      </c>
    </row>
    <row r="27" spans="2:17" ht="30.75" customHeight="1" x14ac:dyDescent="0.3">
      <c r="B27" s="4" t="s">
        <v>61</v>
      </c>
      <c r="C27" s="17">
        <f>+LINKED!C27+'NON-LINKED'!C27</f>
        <v>343448</v>
      </c>
      <c r="D27" s="17">
        <f>+LINKED!D27+'NON-LINKED'!D27</f>
        <v>169109</v>
      </c>
      <c r="E27" s="17">
        <f>+LINKED!E27+'NON-LINKED'!E27</f>
        <v>169109</v>
      </c>
      <c r="F27" s="17">
        <f>+LINKED!F27+'NON-LINKED'!F27</f>
        <v>0</v>
      </c>
      <c r="G27" s="17">
        <f>+LINKED!G27+'NON-LINKED'!G27</f>
        <v>134983</v>
      </c>
      <c r="H27" s="17">
        <f>+LINKED!H27+'NON-LINKED'!H27</f>
        <v>88921</v>
      </c>
      <c r="I27" s="17">
        <f>+LINKED!I27+'NON-LINKED'!I27</f>
        <v>0</v>
      </c>
      <c r="J27" s="17">
        <f>+LINKED!J27+'NON-LINKED'!J27</f>
        <v>0</v>
      </c>
      <c r="K27" s="17">
        <f>+LINKED!K27+'NON-LINKED'!K27</f>
        <v>0</v>
      </c>
      <c r="L27" s="17">
        <f>+LINKED!L27+'NON-LINKED'!L27</f>
        <v>5300</v>
      </c>
      <c r="M27" s="17">
        <f>+LINKED!M27+'NON-LINKED'!M27</f>
        <v>31888</v>
      </c>
      <c r="N27" s="17">
        <f>+LINKED!N27+'NON-LINKED'!N27</f>
        <v>11783</v>
      </c>
      <c r="O27" s="17">
        <f>+LINKED!O27+'NON-LINKED'!O27</f>
        <v>0</v>
      </c>
      <c r="P27" s="17">
        <f>+LINKED!P27+'NON-LINKED'!P27</f>
        <v>0</v>
      </c>
      <c r="Q27" s="18">
        <f>+LINKED!Q27+'NON-LINKED'!Q27</f>
        <v>398232</v>
      </c>
    </row>
    <row r="28" spans="2:17" ht="30.75" customHeight="1" x14ac:dyDescent="0.3">
      <c r="B28" s="4" t="s">
        <v>62</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63</v>
      </c>
      <c r="C29" s="17">
        <f>+LINKED!C29+'NON-LINKED'!C29</f>
        <v>940398</v>
      </c>
      <c r="D29" s="17">
        <f>+LINKED!D29+'NON-LINKED'!D29</f>
        <v>23444</v>
      </c>
      <c r="E29" s="17">
        <f>+LINKED!E29+'NON-LINKED'!E29</f>
        <v>23444</v>
      </c>
      <c r="F29" s="17">
        <f>+LINKED!F29+'NON-LINKED'!F29</f>
        <v>0</v>
      </c>
      <c r="G29" s="17">
        <f>+LINKED!G29+'NON-LINKED'!G29</f>
        <v>193829</v>
      </c>
      <c r="H29" s="17">
        <f>+LINKED!H29+'NON-LINKED'!H29</f>
        <v>121700</v>
      </c>
      <c r="I29" s="17">
        <f>+LINKED!I29+'NON-LINKED'!I29</f>
        <v>60844</v>
      </c>
      <c r="J29" s="17">
        <f>+LINKED!J29+'NON-LINKED'!J29</f>
        <v>0</v>
      </c>
      <c r="K29" s="17">
        <f>+LINKED!K29+'NON-LINKED'!K29</f>
        <v>0</v>
      </c>
      <c r="L29" s="17">
        <f>+LINKED!L29+'NON-LINKED'!L29</f>
        <v>0</v>
      </c>
      <c r="M29" s="17">
        <f>+LINKED!M29+'NON-LINKED'!M29</f>
        <v>0</v>
      </c>
      <c r="N29" s="17">
        <f>+LINKED!N29+'NON-LINKED'!N29</f>
        <v>175465</v>
      </c>
      <c r="O29" s="17">
        <f>+LINKED!O29+'NON-LINKED'!O29</f>
        <v>0</v>
      </c>
      <c r="P29" s="17">
        <f>+LINKED!P29+'NON-LINKED'!P29</f>
        <v>0</v>
      </c>
      <c r="Q29" s="18">
        <f>+LINKED!Q29+'NON-LINKED'!Q29</f>
        <v>956761</v>
      </c>
    </row>
    <row r="30" spans="2:17" ht="30.75" customHeight="1" x14ac:dyDescent="0.3">
      <c r="B30" s="56" t="s">
        <v>45</v>
      </c>
      <c r="C30" s="57">
        <f t="shared" ref="C30:Q30" si="0">SUM(C6:C29)</f>
        <v>16522474</v>
      </c>
      <c r="D30" s="57">
        <f t="shared" si="0"/>
        <v>3817124</v>
      </c>
      <c r="E30" s="57">
        <f t="shared" si="0"/>
        <v>3816229</v>
      </c>
      <c r="F30" s="57">
        <f t="shared" si="0"/>
        <v>58787</v>
      </c>
      <c r="G30" s="57">
        <f t="shared" si="0"/>
        <v>5840169</v>
      </c>
      <c r="H30" s="57">
        <f t="shared" si="0"/>
        <v>2952338</v>
      </c>
      <c r="I30" s="57">
        <f t="shared" si="0"/>
        <v>2447757</v>
      </c>
      <c r="J30" s="57">
        <f t="shared" si="0"/>
        <v>302204</v>
      </c>
      <c r="K30" s="57">
        <f t="shared" si="0"/>
        <v>0</v>
      </c>
      <c r="L30" s="57">
        <f t="shared" si="0"/>
        <v>107218</v>
      </c>
      <c r="M30" s="57">
        <f t="shared" si="0"/>
        <v>607066</v>
      </c>
      <c r="N30" s="57">
        <f t="shared" si="0"/>
        <v>2000319</v>
      </c>
      <c r="O30" s="57">
        <f t="shared" si="0"/>
        <v>33572</v>
      </c>
      <c r="P30" s="57">
        <f t="shared" si="0"/>
        <v>227648</v>
      </c>
      <c r="Q30" s="57">
        <f t="shared" si="0"/>
        <v>15720001</v>
      </c>
    </row>
    <row r="31" spans="2:17" ht="30.75" customHeight="1" x14ac:dyDescent="0.3">
      <c r="B31" s="284" t="s">
        <v>46</v>
      </c>
      <c r="C31" s="285"/>
      <c r="D31" s="285"/>
      <c r="E31" s="285"/>
      <c r="F31" s="285"/>
      <c r="G31" s="285"/>
      <c r="H31" s="285"/>
      <c r="I31" s="285"/>
      <c r="J31" s="285"/>
      <c r="K31" s="285"/>
      <c r="L31" s="285"/>
      <c r="M31" s="285"/>
      <c r="N31" s="285"/>
      <c r="O31" s="285"/>
      <c r="P31" s="285"/>
      <c r="Q31" s="286"/>
    </row>
    <row r="32" spans="2:17" ht="30.75" customHeight="1" x14ac:dyDescent="0.3">
      <c r="B32" s="4" t="s">
        <v>47</v>
      </c>
      <c r="C32" s="17">
        <f>+LINKED!C32+'NON-LINKED'!C32</f>
        <v>0</v>
      </c>
      <c r="D32" s="17">
        <f>+LINKED!D32+'NON-LINKED'!D32</f>
        <v>0</v>
      </c>
      <c r="E32" s="17">
        <f>+LINKED!E32+'NON-LINKED'!E32</f>
        <v>0</v>
      </c>
      <c r="F32" s="17">
        <f>+LINKED!F32+'NON-LINKED'!F32</f>
        <v>0</v>
      </c>
      <c r="G32" s="17">
        <f>+LINKED!G32+'NON-LINKED'!G32</f>
        <v>0</v>
      </c>
      <c r="H32" s="17">
        <f>+LINKED!H32+'NON-LINKED'!H32</f>
        <v>0</v>
      </c>
      <c r="I32" s="17">
        <f>+LINKED!I32+'NON-LINKED'!I32</f>
        <v>0</v>
      </c>
      <c r="J32" s="17">
        <f>+LINKED!J32+'NON-LINKED'!J32</f>
        <v>0</v>
      </c>
      <c r="K32" s="17">
        <f>+LINKED!K32+'NON-LINKED'!K32</f>
        <v>0</v>
      </c>
      <c r="L32" s="17">
        <f>+LINKED!L32+'NON-LINKED'!L32</f>
        <v>0</v>
      </c>
      <c r="M32" s="17">
        <f>+LINKED!M32+'NON-LINKED'!M32</f>
        <v>0</v>
      </c>
      <c r="N32" s="17">
        <f>+LINKED!N32+'NON-LINKED'!N32</f>
        <v>0</v>
      </c>
      <c r="O32" s="17">
        <f>+LINKED!O32+'NON-LINKED'!O32</f>
        <v>0</v>
      </c>
      <c r="P32" s="17">
        <f>+LINKED!P32+'NON-LINKED'!P32</f>
        <v>0</v>
      </c>
      <c r="Q32" s="18">
        <f>+LINKED!Q32+'NON-LINKED'!Q32</f>
        <v>0</v>
      </c>
    </row>
    <row r="33" spans="2:17" ht="30.75" customHeight="1" x14ac:dyDescent="0.3">
      <c r="B33" s="4" t="s">
        <v>78</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48</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56" t="s">
        <v>45</v>
      </c>
      <c r="C35" s="57">
        <f>SUM(C32:C34)</f>
        <v>0</v>
      </c>
      <c r="D35" s="57">
        <f t="shared" ref="D35:Q35" si="1">SUM(D32:D34)</f>
        <v>0</v>
      </c>
      <c r="E35" s="57">
        <f t="shared" si="1"/>
        <v>0</v>
      </c>
      <c r="F35" s="57">
        <f t="shared" si="1"/>
        <v>0</v>
      </c>
      <c r="G35" s="57">
        <f t="shared" si="1"/>
        <v>0</v>
      </c>
      <c r="H35" s="57">
        <f t="shared" si="1"/>
        <v>0</v>
      </c>
      <c r="I35" s="57">
        <f t="shared" si="1"/>
        <v>0</v>
      </c>
      <c r="J35" s="57">
        <f t="shared" si="1"/>
        <v>0</v>
      </c>
      <c r="K35" s="57">
        <f t="shared" si="1"/>
        <v>0</v>
      </c>
      <c r="L35" s="57">
        <f t="shared" si="1"/>
        <v>0</v>
      </c>
      <c r="M35" s="57">
        <f t="shared" si="1"/>
        <v>0</v>
      </c>
      <c r="N35" s="57">
        <f t="shared" si="1"/>
        <v>0</v>
      </c>
      <c r="O35" s="57">
        <f t="shared" si="1"/>
        <v>0</v>
      </c>
      <c r="P35" s="57">
        <f t="shared" si="1"/>
        <v>0</v>
      </c>
      <c r="Q35" s="57">
        <f t="shared" si="1"/>
        <v>0</v>
      </c>
    </row>
    <row r="36" spans="2:17" x14ac:dyDescent="0.3">
      <c r="B36" s="288" t="s">
        <v>50</v>
      </c>
      <c r="C36" s="288"/>
      <c r="D36" s="288"/>
      <c r="E36" s="288"/>
      <c r="F36" s="288"/>
      <c r="G36" s="288"/>
      <c r="H36" s="288"/>
      <c r="I36" s="288"/>
      <c r="J36" s="288"/>
      <c r="K36" s="288"/>
      <c r="L36" s="288"/>
      <c r="M36" s="288"/>
      <c r="N36" s="288"/>
      <c r="O36" s="288"/>
      <c r="P36" s="288"/>
      <c r="Q36" s="288"/>
    </row>
    <row r="37" spans="2:17" x14ac:dyDescent="0.3">
      <c r="Q37" s="118"/>
    </row>
    <row r="38" spans="2:17" x14ac:dyDescent="0.3">
      <c r="C38" s="14"/>
      <c r="D38" s="14"/>
      <c r="E38" s="14"/>
      <c r="F38" s="14"/>
      <c r="G38" s="14"/>
      <c r="H38" s="14"/>
      <c r="I38" s="14"/>
      <c r="J38" s="14"/>
      <c r="K38" s="14"/>
      <c r="L38" s="14"/>
      <c r="M38" s="14"/>
      <c r="N38" s="14"/>
      <c r="O38" s="14"/>
      <c r="P38" s="14"/>
      <c r="Q38" s="16"/>
    </row>
    <row r="41" spans="2:17" x14ac:dyDescent="0.3">
      <c r="Q41" s="120"/>
    </row>
  </sheetData>
  <sheetProtection algorithmName="SHA-512" hashValue="QYFZDzolInG1MdA6Ho8LEqbQRkWWM30aFwkjNO79fZ6KEt/z6utf5rFFeWi3pWFrGR0/QDKjsYB/IXp8iCnbvQ==" saltValue="jj+j0PefU371Ah+bogLYIA==" spinCount="100000"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topLeftCell="A26" workbookViewId="0">
      <selection activeCell="B37" sqref="B37:Q38"/>
    </sheetView>
  </sheetViews>
  <sheetFormatPr defaultColWidth="14.36328125" defaultRowHeight="14" x14ac:dyDescent="0.3"/>
  <cols>
    <col min="1" max="1" width="9.6328125" style="146" customWidth="1"/>
    <col min="2" max="2" width="43.54296875" style="146" customWidth="1"/>
    <col min="3" max="16" width="17.90625" style="146" customWidth="1"/>
    <col min="17" max="17" width="17.90625" style="147" customWidth="1"/>
    <col min="18" max="256" width="14.36328125" style="146"/>
    <col min="257" max="257" width="9.6328125" style="146" customWidth="1"/>
    <col min="258" max="258" width="43.54296875" style="146" customWidth="1"/>
    <col min="259" max="273" width="17.90625" style="146" customWidth="1"/>
    <col min="274" max="512" width="14.36328125" style="146"/>
    <col min="513" max="513" width="9.6328125" style="146" customWidth="1"/>
    <col min="514" max="514" width="43.54296875" style="146" customWidth="1"/>
    <col min="515" max="529" width="17.90625" style="146" customWidth="1"/>
    <col min="530" max="768" width="14.36328125" style="146"/>
    <col min="769" max="769" width="9.6328125" style="146" customWidth="1"/>
    <col min="770" max="770" width="43.54296875" style="146" customWidth="1"/>
    <col min="771" max="785" width="17.90625" style="146" customWidth="1"/>
    <col min="786" max="1024" width="14.36328125" style="146"/>
    <col min="1025" max="1025" width="9.6328125" style="146" customWidth="1"/>
    <col min="1026" max="1026" width="43.54296875" style="146" customWidth="1"/>
    <col min="1027" max="1041" width="17.90625" style="146" customWidth="1"/>
    <col min="1042" max="1280" width="14.36328125" style="146"/>
    <col min="1281" max="1281" width="9.6328125" style="146" customWidth="1"/>
    <col min="1282" max="1282" width="43.54296875" style="146" customWidth="1"/>
    <col min="1283" max="1297" width="17.90625" style="146" customWidth="1"/>
    <col min="1298" max="1536" width="14.36328125" style="146"/>
    <col min="1537" max="1537" width="9.6328125" style="146" customWidth="1"/>
    <col min="1538" max="1538" width="43.54296875" style="146" customWidth="1"/>
    <col min="1539" max="1553" width="17.90625" style="146" customWidth="1"/>
    <col min="1554" max="1792" width="14.36328125" style="146"/>
    <col min="1793" max="1793" width="9.6328125" style="146" customWidth="1"/>
    <col min="1794" max="1794" width="43.54296875" style="146" customWidth="1"/>
    <col min="1795" max="1809" width="17.90625" style="146" customWidth="1"/>
    <col min="1810" max="2048" width="14.36328125" style="146"/>
    <col min="2049" max="2049" width="9.6328125" style="146" customWidth="1"/>
    <col min="2050" max="2050" width="43.54296875" style="146" customWidth="1"/>
    <col min="2051" max="2065" width="17.90625" style="146" customWidth="1"/>
    <col min="2066" max="2304" width="14.36328125" style="146"/>
    <col min="2305" max="2305" width="9.6328125" style="146" customWidth="1"/>
    <col min="2306" max="2306" width="43.54296875" style="146" customWidth="1"/>
    <col min="2307" max="2321" width="17.90625" style="146" customWidth="1"/>
    <col min="2322" max="2560" width="14.36328125" style="146"/>
    <col min="2561" max="2561" width="9.6328125" style="146" customWidth="1"/>
    <col min="2562" max="2562" width="43.54296875" style="146" customWidth="1"/>
    <col min="2563" max="2577" width="17.90625" style="146" customWidth="1"/>
    <col min="2578" max="2816" width="14.36328125" style="146"/>
    <col min="2817" max="2817" width="9.6328125" style="146" customWidth="1"/>
    <col min="2818" max="2818" width="43.54296875" style="146" customWidth="1"/>
    <col min="2819" max="2833" width="17.90625" style="146" customWidth="1"/>
    <col min="2834" max="3072" width="14.36328125" style="146"/>
    <col min="3073" max="3073" width="9.6328125" style="146" customWidth="1"/>
    <col min="3074" max="3074" width="43.54296875" style="146" customWidth="1"/>
    <col min="3075" max="3089" width="17.90625" style="146" customWidth="1"/>
    <col min="3090" max="3328" width="14.36328125" style="146"/>
    <col min="3329" max="3329" width="9.6328125" style="146" customWidth="1"/>
    <col min="3330" max="3330" width="43.54296875" style="146" customWidth="1"/>
    <col min="3331" max="3345" width="17.90625" style="146" customWidth="1"/>
    <col min="3346" max="3584" width="14.36328125" style="146"/>
    <col min="3585" max="3585" width="9.6328125" style="146" customWidth="1"/>
    <col min="3586" max="3586" width="43.54296875" style="146" customWidth="1"/>
    <col min="3587" max="3601" width="17.90625" style="146" customWidth="1"/>
    <col min="3602" max="3840" width="14.36328125" style="146"/>
    <col min="3841" max="3841" width="9.6328125" style="146" customWidth="1"/>
    <col min="3842" max="3842" width="43.54296875" style="146" customWidth="1"/>
    <col min="3843" max="3857" width="17.90625" style="146" customWidth="1"/>
    <col min="3858" max="4096" width="14.36328125" style="146"/>
    <col min="4097" max="4097" width="9.6328125" style="146" customWidth="1"/>
    <col min="4098" max="4098" width="43.54296875" style="146" customWidth="1"/>
    <col min="4099" max="4113" width="17.90625" style="146" customWidth="1"/>
    <col min="4114" max="4352" width="14.36328125" style="146"/>
    <col min="4353" max="4353" width="9.6328125" style="146" customWidth="1"/>
    <col min="4354" max="4354" width="43.54296875" style="146" customWidth="1"/>
    <col min="4355" max="4369" width="17.90625" style="146" customWidth="1"/>
    <col min="4370" max="4608" width="14.36328125" style="146"/>
    <col min="4609" max="4609" width="9.6328125" style="146" customWidth="1"/>
    <col min="4610" max="4610" width="43.54296875" style="146" customWidth="1"/>
    <col min="4611" max="4625" width="17.90625" style="146" customWidth="1"/>
    <col min="4626" max="4864" width="14.36328125" style="146"/>
    <col min="4865" max="4865" width="9.6328125" style="146" customWidth="1"/>
    <col min="4866" max="4866" width="43.54296875" style="146" customWidth="1"/>
    <col min="4867" max="4881" width="17.90625" style="146" customWidth="1"/>
    <col min="4882" max="5120" width="14.36328125" style="146"/>
    <col min="5121" max="5121" width="9.6328125" style="146" customWidth="1"/>
    <col min="5122" max="5122" width="43.54296875" style="146" customWidth="1"/>
    <col min="5123" max="5137" width="17.90625" style="146" customWidth="1"/>
    <col min="5138" max="5376" width="14.36328125" style="146"/>
    <col min="5377" max="5377" width="9.6328125" style="146" customWidth="1"/>
    <col min="5378" max="5378" width="43.54296875" style="146" customWidth="1"/>
    <col min="5379" max="5393" width="17.90625" style="146" customWidth="1"/>
    <col min="5394" max="5632" width="14.36328125" style="146"/>
    <col min="5633" max="5633" width="9.6328125" style="146" customWidth="1"/>
    <col min="5634" max="5634" width="43.54296875" style="146" customWidth="1"/>
    <col min="5635" max="5649" width="17.90625" style="146" customWidth="1"/>
    <col min="5650" max="5888" width="14.36328125" style="146"/>
    <col min="5889" max="5889" width="9.6328125" style="146" customWidth="1"/>
    <col min="5890" max="5890" width="43.54296875" style="146" customWidth="1"/>
    <col min="5891" max="5905" width="17.90625" style="146" customWidth="1"/>
    <col min="5906" max="6144" width="14.36328125" style="146"/>
    <col min="6145" max="6145" width="9.6328125" style="146" customWidth="1"/>
    <col min="6146" max="6146" width="43.54296875" style="146" customWidth="1"/>
    <col min="6147" max="6161" width="17.90625" style="146" customWidth="1"/>
    <col min="6162" max="6400" width="14.36328125" style="146"/>
    <col min="6401" max="6401" width="9.6328125" style="146" customWidth="1"/>
    <col min="6402" max="6402" width="43.54296875" style="146" customWidth="1"/>
    <col min="6403" max="6417" width="17.90625" style="146" customWidth="1"/>
    <col min="6418" max="6656" width="14.36328125" style="146"/>
    <col min="6657" max="6657" width="9.6328125" style="146" customWidth="1"/>
    <col min="6658" max="6658" width="43.54296875" style="146" customWidth="1"/>
    <col min="6659" max="6673" width="17.90625" style="146" customWidth="1"/>
    <col min="6674" max="6912" width="14.36328125" style="146"/>
    <col min="6913" max="6913" width="9.6328125" style="146" customWidth="1"/>
    <col min="6914" max="6914" width="43.54296875" style="146" customWidth="1"/>
    <col min="6915" max="6929" width="17.90625" style="146" customWidth="1"/>
    <col min="6930" max="7168" width="14.36328125" style="146"/>
    <col min="7169" max="7169" width="9.6328125" style="146" customWidth="1"/>
    <col min="7170" max="7170" width="43.54296875" style="146" customWidth="1"/>
    <col min="7171" max="7185" width="17.90625" style="146" customWidth="1"/>
    <col min="7186" max="7424" width="14.36328125" style="146"/>
    <col min="7425" max="7425" width="9.6328125" style="146" customWidth="1"/>
    <col min="7426" max="7426" width="43.54296875" style="146" customWidth="1"/>
    <col min="7427" max="7441" width="17.90625" style="146" customWidth="1"/>
    <col min="7442" max="7680" width="14.36328125" style="146"/>
    <col min="7681" max="7681" width="9.6328125" style="146" customWidth="1"/>
    <col min="7682" max="7682" width="43.54296875" style="146" customWidth="1"/>
    <col min="7683" max="7697" width="17.90625" style="146" customWidth="1"/>
    <col min="7698" max="7936" width="14.36328125" style="146"/>
    <col min="7937" max="7937" width="9.6328125" style="146" customWidth="1"/>
    <col min="7938" max="7938" width="43.54296875" style="146" customWidth="1"/>
    <col min="7939" max="7953" width="17.90625" style="146" customWidth="1"/>
    <col min="7954" max="8192" width="14.36328125" style="146"/>
    <col min="8193" max="8193" width="9.6328125" style="146" customWidth="1"/>
    <col min="8194" max="8194" width="43.54296875" style="146" customWidth="1"/>
    <col min="8195" max="8209" width="17.90625" style="146" customWidth="1"/>
    <col min="8210" max="8448" width="14.36328125" style="146"/>
    <col min="8449" max="8449" width="9.6328125" style="146" customWidth="1"/>
    <col min="8450" max="8450" width="43.54296875" style="146" customWidth="1"/>
    <col min="8451" max="8465" width="17.90625" style="146" customWidth="1"/>
    <col min="8466" max="8704" width="14.36328125" style="146"/>
    <col min="8705" max="8705" width="9.6328125" style="146" customWidth="1"/>
    <col min="8706" max="8706" width="43.54296875" style="146" customWidth="1"/>
    <col min="8707" max="8721" width="17.90625" style="146" customWidth="1"/>
    <col min="8722" max="8960" width="14.36328125" style="146"/>
    <col min="8961" max="8961" width="9.6328125" style="146" customWidth="1"/>
    <col min="8962" max="8962" width="43.54296875" style="146" customWidth="1"/>
    <col min="8963" max="8977" width="17.90625" style="146" customWidth="1"/>
    <col min="8978" max="9216" width="14.36328125" style="146"/>
    <col min="9217" max="9217" width="9.6328125" style="146" customWidth="1"/>
    <col min="9218" max="9218" width="43.54296875" style="146" customWidth="1"/>
    <col min="9219" max="9233" width="17.90625" style="146" customWidth="1"/>
    <col min="9234" max="9472" width="14.36328125" style="146"/>
    <col min="9473" max="9473" width="9.6328125" style="146" customWidth="1"/>
    <col min="9474" max="9474" width="43.54296875" style="146" customWidth="1"/>
    <col min="9475" max="9489" width="17.90625" style="146" customWidth="1"/>
    <col min="9490" max="9728" width="14.36328125" style="146"/>
    <col min="9729" max="9729" width="9.6328125" style="146" customWidth="1"/>
    <col min="9730" max="9730" width="43.54296875" style="146" customWidth="1"/>
    <col min="9731" max="9745" width="17.90625" style="146" customWidth="1"/>
    <col min="9746" max="9984" width="14.36328125" style="146"/>
    <col min="9985" max="9985" width="9.6328125" style="146" customWidth="1"/>
    <col min="9986" max="9986" width="43.54296875" style="146" customWidth="1"/>
    <col min="9987" max="10001" width="17.90625" style="146" customWidth="1"/>
    <col min="10002" max="10240" width="14.36328125" style="146"/>
    <col min="10241" max="10241" width="9.6328125" style="146" customWidth="1"/>
    <col min="10242" max="10242" width="43.54296875" style="146" customWidth="1"/>
    <col min="10243" max="10257" width="17.90625" style="146" customWidth="1"/>
    <col min="10258" max="10496" width="14.36328125" style="146"/>
    <col min="10497" max="10497" width="9.6328125" style="146" customWidth="1"/>
    <col min="10498" max="10498" width="43.54296875" style="146" customWidth="1"/>
    <col min="10499" max="10513" width="17.90625" style="146" customWidth="1"/>
    <col min="10514" max="10752" width="14.36328125" style="146"/>
    <col min="10753" max="10753" width="9.6328125" style="146" customWidth="1"/>
    <col min="10754" max="10754" width="43.54296875" style="146" customWidth="1"/>
    <col min="10755" max="10769" width="17.90625" style="146" customWidth="1"/>
    <col min="10770" max="11008" width="14.36328125" style="146"/>
    <col min="11009" max="11009" width="9.6328125" style="146" customWidth="1"/>
    <col min="11010" max="11010" width="43.54296875" style="146" customWidth="1"/>
    <col min="11011" max="11025" width="17.90625" style="146" customWidth="1"/>
    <col min="11026" max="11264" width="14.36328125" style="146"/>
    <col min="11265" max="11265" width="9.6328125" style="146" customWidth="1"/>
    <col min="11266" max="11266" width="43.54296875" style="146" customWidth="1"/>
    <col min="11267" max="11281" width="17.90625" style="146" customWidth="1"/>
    <col min="11282" max="11520" width="14.36328125" style="146"/>
    <col min="11521" max="11521" width="9.6328125" style="146" customWidth="1"/>
    <col min="11522" max="11522" width="43.54296875" style="146" customWidth="1"/>
    <col min="11523" max="11537" width="17.90625" style="146" customWidth="1"/>
    <col min="11538" max="11776" width="14.36328125" style="146"/>
    <col min="11777" max="11777" width="9.6328125" style="146" customWidth="1"/>
    <col min="11778" max="11778" width="43.54296875" style="146" customWidth="1"/>
    <col min="11779" max="11793" width="17.90625" style="146" customWidth="1"/>
    <col min="11794" max="12032" width="14.36328125" style="146"/>
    <col min="12033" max="12033" width="9.6328125" style="146" customWidth="1"/>
    <col min="12034" max="12034" width="43.54296875" style="146" customWidth="1"/>
    <col min="12035" max="12049" width="17.90625" style="146" customWidth="1"/>
    <col min="12050" max="12288" width="14.36328125" style="146"/>
    <col min="12289" max="12289" width="9.6328125" style="146" customWidth="1"/>
    <col min="12290" max="12290" width="43.54296875" style="146" customWidth="1"/>
    <col min="12291" max="12305" width="17.90625" style="146" customWidth="1"/>
    <col min="12306" max="12544" width="14.36328125" style="146"/>
    <col min="12545" max="12545" width="9.6328125" style="146" customWidth="1"/>
    <col min="12546" max="12546" width="43.54296875" style="146" customWidth="1"/>
    <col min="12547" max="12561" width="17.90625" style="146" customWidth="1"/>
    <col min="12562" max="12800" width="14.36328125" style="146"/>
    <col min="12801" max="12801" width="9.6328125" style="146" customWidth="1"/>
    <col min="12802" max="12802" width="43.54296875" style="146" customWidth="1"/>
    <col min="12803" max="12817" width="17.90625" style="146" customWidth="1"/>
    <col min="12818" max="13056" width="14.36328125" style="146"/>
    <col min="13057" max="13057" width="9.6328125" style="146" customWidth="1"/>
    <col min="13058" max="13058" width="43.54296875" style="146" customWidth="1"/>
    <col min="13059" max="13073" width="17.90625" style="146" customWidth="1"/>
    <col min="13074" max="13312" width="14.36328125" style="146"/>
    <col min="13313" max="13313" width="9.6328125" style="146" customWidth="1"/>
    <col min="13314" max="13314" width="43.54296875" style="146" customWidth="1"/>
    <col min="13315" max="13329" width="17.90625" style="146" customWidth="1"/>
    <col min="13330" max="13568" width="14.36328125" style="146"/>
    <col min="13569" max="13569" width="9.6328125" style="146" customWidth="1"/>
    <col min="13570" max="13570" width="43.54296875" style="146" customWidth="1"/>
    <col min="13571" max="13585" width="17.90625" style="146" customWidth="1"/>
    <col min="13586" max="13824" width="14.36328125" style="146"/>
    <col min="13825" max="13825" width="9.6328125" style="146" customWidth="1"/>
    <col min="13826" max="13826" width="43.54296875" style="146" customWidth="1"/>
    <col min="13827" max="13841" width="17.90625" style="146" customWidth="1"/>
    <col min="13842" max="14080" width="14.36328125" style="146"/>
    <col min="14081" max="14081" width="9.6328125" style="146" customWidth="1"/>
    <col min="14082" max="14082" width="43.54296875" style="146" customWidth="1"/>
    <col min="14083" max="14097" width="17.90625" style="146" customWidth="1"/>
    <col min="14098" max="14336" width="14.36328125" style="146"/>
    <col min="14337" max="14337" width="9.6328125" style="146" customWidth="1"/>
    <col min="14338" max="14338" width="43.54296875" style="146" customWidth="1"/>
    <col min="14339" max="14353" width="17.90625" style="146" customWidth="1"/>
    <col min="14354" max="14592" width="14.36328125" style="146"/>
    <col min="14593" max="14593" width="9.6328125" style="146" customWidth="1"/>
    <col min="14594" max="14594" width="43.54296875" style="146" customWidth="1"/>
    <col min="14595" max="14609" width="17.90625" style="146" customWidth="1"/>
    <col min="14610" max="14848" width="14.36328125" style="146"/>
    <col min="14849" max="14849" width="9.6328125" style="146" customWidth="1"/>
    <col min="14850" max="14850" width="43.54296875" style="146" customWidth="1"/>
    <col min="14851" max="14865" width="17.90625" style="146" customWidth="1"/>
    <col min="14866" max="15104" width="14.36328125" style="146"/>
    <col min="15105" max="15105" width="9.6328125" style="146" customWidth="1"/>
    <col min="15106" max="15106" width="43.54296875" style="146" customWidth="1"/>
    <col min="15107" max="15121" width="17.90625" style="146" customWidth="1"/>
    <col min="15122" max="15360" width="14.36328125" style="146"/>
    <col min="15361" max="15361" width="9.6328125" style="146" customWidth="1"/>
    <col min="15362" max="15362" width="43.54296875" style="146" customWidth="1"/>
    <col min="15363" max="15377" width="17.90625" style="146" customWidth="1"/>
    <col min="15378" max="15616" width="14.36328125" style="146"/>
    <col min="15617" max="15617" width="9.6328125" style="146" customWidth="1"/>
    <col min="15618" max="15618" width="43.54296875" style="146" customWidth="1"/>
    <col min="15619" max="15633" width="17.90625" style="146" customWidth="1"/>
    <col min="15634" max="15872" width="14.36328125" style="146"/>
    <col min="15873" max="15873" width="9.6328125" style="146" customWidth="1"/>
    <col min="15874" max="15874" width="43.54296875" style="146" customWidth="1"/>
    <col min="15875" max="15889" width="17.90625" style="146" customWidth="1"/>
    <col min="15890" max="16128" width="14.36328125" style="146"/>
    <col min="16129" max="16129" width="9.6328125" style="146" customWidth="1"/>
    <col min="16130" max="16130" width="43.54296875" style="146" customWidth="1"/>
    <col min="16131" max="16145" width="17.90625" style="146" customWidth="1"/>
    <col min="16146" max="16384" width="14.36328125" style="146"/>
  </cols>
  <sheetData>
    <row r="1" spans="2:17" ht="15.75" customHeight="1" x14ac:dyDescent="0.3"/>
    <row r="2" spans="2:17" ht="15.75" customHeight="1" x14ac:dyDescent="0.3"/>
    <row r="3" spans="2:17" ht="18.75" customHeight="1" x14ac:dyDescent="0.3">
      <c r="B3" s="293" t="s">
        <v>295</v>
      </c>
      <c r="C3" s="293"/>
      <c r="D3" s="293"/>
      <c r="E3" s="293"/>
      <c r="F3" s="293"/>
      <c r="G3" s="293"/>
      <c r="H3" s="293"/>
      <c r="I3" s="293"/>
      <c r="J3" s="293"/>
      <c r="K3" s="293"/>
      <c r="L3" s="293"/>
      <c r="M3" s="293"/>
      <c r="N3" s="293"/>
      <c r="O3" s="293"/>
      <c r="P3" s="293"/>
      <c r="Q3" s="293"/>
    </row>
    <row r="4" spans="2:17" s="152" customFormat="1" ht="15.75" customHeight="1" x14ac:dyDescent="0.3">
      <c r="B4" s="148" t="s">
        <v>0</v>
      </c>
      <c r="C4" s="149" t="s">
        <v>65</v>
      </c>
      <c r="D4" s="149" t="s">
        <v>66</v>
      </c>
      <c r="E4" s="149" t="s">
        <v>67</v>
      </c>
      <c r="F4" s="149" t="s">
        <v>68</v>
      </c>
      <c r="G4" s="149" t="s">
        <v>69</v>
      </c>
      <c r="H4" s="149" t="s">
        <v>86</v>
      </c>
      <c r="I4" s="150" t="s">
        <v>70</v>
      </c>
      <c r="J4" s="149" t="s">
        <v>71</v>
      </c>
      <c r="K4" s="151" t="s">
        <v>72</v>
      </c>
      <c r="L4" s="151" t="s">
        <v>73</v>
      </c>
      <c r="M4" s="151" t="s">
        <v>74</v>
      </c>
      <c r="N4" s="151" t="s">
        <v>2</v>
      </c>
      <c r="O4" s="151" t="s">
        <v>75</v>
      </c>
      <c r="P4" s="151" t="s">
        <v>76</v>
      </c>
      <c r="Q4" s="151" t="s">
        <v>77</v>
      </c>
    </row>
    <row r="5" spans="2:17" ht="15" customHeight="1" x14ac:dyDescent="0.3">
      <c r="B5" s="294" t="s">
        <v>16</v>
      </c>
      <c r="C5" s="295"/>
      <c r="D5" s="295"/>
      <c r="E5" s="295"/>
      <c r="F5" s="295"/>
      <c r="G5" s="295"/>
      <c r="H5" s="295"/>
      <c r="I5" s="295"/>
      <c r="J5" s="295"/>
      <c r="K5" s="295"/>
      <c r="L5" s="295"/>
      <c r="M5" s="295"/>
      <c r="N5" s="295"/>
      <c r="O5" s="295"/>
      <c r="P5" s="295"/>
      <c r="Q5" s="296"/>
    </row>
    <row r="6" spans="2:17" ht="18.75" customHeight="1" x14ac:dyDescent="0.3">
      <c r="B6" s="7" t="s">
        <v>256</v>
      </c>
      <c r="C6" s="154">
        <v>0</v>
      </c>
      <c r="D6" s="154">
        <v>0</v>
      </c>
      <c r="E6" s="154">
        <v>0</v>
      </c>
      <c r="F6" s="154">
        <v>0</v>
      </c>
      <c r="G6" s="154">
        <v>0</v>
      </c>
      <c r="H6" s="154">
        <v>0</v>
      </c>
      <c r="I6" s="154">
        <v>0</v>
      </c>
      <c r="J6" s="154">
        <v>0</v>
      </c>
      <c r="K6" s="154">
        <v>0</v>
      </c>
      <c r="L6" s="154">
        <v>0</v>
      </c>
      <c r="M6" s="154">
        <v>0</v>
      </c>
      <c r="N6" s="154">
        <v>0</v>
      </c>
      <c r="O6" s="154">
        <v>0</v>
      </c>
      <c r="P6" s="154">
        <v>0</v>
      </c>
      <c r="Q6" s="155">
        <v>0</v>
      </c>
    </row>
    <row r="7" spans="2:17" ht="18.75" customHeight="1" x14ac:dyDescent="0.3">
      <c r="B7" s="153" t="s">
        <v>51</v>
      </c>
      <c r="C7" s="154">
        <v>1225</v>
      </c>
      <c r="D7" s="154">
        <v>55</v>
      </c>
      <c r="E7" s="154">
        <v>55</v>
      </c>
      <c r="F7" s="154">
        <v>0</v>
      </c>
      <c r="G7" s="154">
        <v>0</v>
      </c>
      <c r="H7" s="154">
        <v>0</v>
      </c>
      <c r="I7" s="154">
        <v>0</v>
      </c>
      <c r="J7" s="154">
        <v>0</v>
      </c>
      <c r="K7" s="154">
        <v>0</v>
      </c>
      <c r="L7" s="154">
        <v>0</v>
      </c>
      <c r="M7" s="154">
        <v>0</v>
      </c>
      <c r="N7" s="154">
        <v>0</v>
      </c>
      <c r="O7" s="154">
        <v>0</v>
      </c>
      <c r="P7" s="154">
        <v>0</v>
      </c>
      <c r="Q7" s="155">
        <v>1280</v>
      </c>
    </row>
    <row r="8" spans="2:17" ht="18.75" customHeight="1" x14ac:dyDescent="0.3">
      <c r="B8" s="153" t="s">
        <v>148</v>
      </c>
      <c r="C8" s="154">
        <v>2143228</v>
      </c>
      <c r="D8" s="154">
        <v>1354031</v>
      </c>
      <c r="E8" s="154">
        <v>1354031</v>
      </c>
      <c r="F8" s="154">
        <v>0</v>
      </c>
      <c r="G8" s="154">
        <v>872278</v>
      </c>
      <c r="H8" s="154">
        <v>460066</v>
      </c>
      <c r="I8" s="154">
        <v>115638</v>
      </c>
      <c r="J8" s="154">
        <v>302204</v>
      </c>
      <c r="K8" s="154">
        <v>0</v>
      </c>
      <c r="L8" s="154">
        <v>35585</v>
      </c>
      <c r="M8" s="154">
        <v>100683</v>
      </c>
      <c r="N8" s="154">
        <v>309332</v>
      </c>
      <c r="O8" s="154">
        <v>8584</v>
      </c>
      <c r="P8" s="154">
        <v>221222</v>
      </c>
      <c r="Q8" s="155">
        <v>2562608</v>
      </c>
    </row>
    <row r="9" spans="2:17" ht="18.75" customHeight="1" x14ac:dyDescent="0.3">
      <c r="B9" s="153" t="s">
        <v>52</v>
      </c>
      <c r="C9" s="154">
        <v>0</v>
      </c>
      <c r="D9" s="154">
        <v>0</v>
      </c>
      <c r="E9" s="154">
        <v>0</v>
      </c>
      <c r="F9" s="154">
        <v>0</v>
      </c>
      <c r="G9" s="154">
        <v>0</v>
      </c>
      <c r="H9" s="154">
        <v>0</v>
      </c>
      <c r="I9" s="154">
        <v>0</v>
      </c>
      <c r="J9" s="154">
        <v>0</v>
      </c>
      <c r="K9" s="154">
        <v>0</v>
      </c>
      <c r="L9" s="154">
        <v>0</v>
      </c>
      <c r="M9" s="154">
        <v>0</v>
      </c>
      <c r="N9" s="154">
        <v>0</v>
      </c>
      <c r="O9" s="154">
        <v>0</v>
      </c>
      <c r="P9" s="154">
        <v>0</v>
      </c>
      <c r="Q9" s="155">
        <v>0</v>
      </c>
    </row>
    <row r="10" spans="2:17" ht="18.75" customHeight="1" x14ac:dyDescent="0.3">
      <c r="B10" s="153" t="s">
        <v>53</v>
      </c>
      <c r="C10" s="154">
        <v>0</v>
      </c>
      <c r="D10" s="154">
        <v>0</v>
      </c>
      <c r="E10" s="154">
        <v>0</v>
      </c>
      <c r="F10" s="154">
        <v>0</v>
      </c>
      <c r="G10" s="154">
        <v>0</v>
      </c>
      <c r="H10" s="154">
        <v>0</v>
      </c>
      <c r="I10" s="154">
        <v>0</v>
      </c>
      <c r="J10" s="154">
        <v>0</v>
      </c>
      <c r="K10" s="154">
        <v>0</v>
      </c>
      <c r="L10" s="154">
        <v>0</v>
      </c>
      <c r="M10" s="154">
        <v>0</v>
      </c>
      <c r="N10" s="154">
        <v>0</v>
      </c>
      <c r="O10" s="154">
        <v>0</v>
      </c>
      <c r="P10" s="154">
        <v>0</v>
      </c>
      <c r="Q10" s="155">
        <v>0</v>
      </c>
    </row>
    <row r="11" spans="2:17" ht="18.75" customHeight="1" x14ac:dyDescent="0.3">
      <c r="B11" s="153" t="s">
        <v>22</v>
      </c>
      <c r="C11" s="154">
        <v>0</v>
      </c>
      <c r="D11" s="154">
        <v>0</v>
      </c>
      <c r="E11" s="154">
        <v>0</v>
      </c>
      <c r="F11" s="154">
        <v>0</v>
      </c>
      <c r="G11" s="154">
        <v>0</v>
      </c>
      <c r="H11" s="154">
        <v>0</v>
      </c>
      <c r="I11" s="154">
        <v>0</v>
      </c>
      <c r="J11" s="154">
        <v>0</v>
      </c>
      <c r="K11" s="154">
        <v>0</v>
      </c>
      <c r="L11" s="154">
        <v>0</v>
      </c>
      <c r="M11" s="154">
        <v>0</v>
      </c>
      <c r="N11" s="154">
        <v>0</v>
      </c>
      <c r="O11" s="154">
        <v>0</v>
      </c>
      <c r="P11" s="154">
        <v>0</v>
      </c>
      <c r="Q11" s="155">
        <v>0</v>
      </c>
    </row>
    <row r="12" spans="2:17" ht="18.75" customHeight="1" x14ac:dyDescent="0.3">
      <c r="B12" s="153" t="s">
        <v>55</v>
      </c>
      <c r="C12" s="154">
        <v>0</v>
      </c>
      <c r="D12" s="154">
        <v>0</v>
      </c>
      <c r="E12" s="154">
        <v>0</v>
      </c>
      <c r="F12" s="154">
        <v>0</v>
      </c>
      <c r="G12" s="154">
        <v>0</v>
      </c>
      <c r="H12" s="154">
        <v>0</v>
      </c>
      <c r="I12" s="154">
        <v>0</v>
      </c>
      <c r="J12" s="154">
        <v>0</v>
      </c>
      <c r="K12" s="154">
        <v>0</v>
      </c>
      <c r="L12" s="154">
        <v>0</v>
      </c>
      <c r="M12" s="154">
        <v>0</v>
      </c>
      <c r="N12" s="154">
        <v>0</v>
      </c>
      <c r="O12" s="154">
        <v>0</v>
      </c>
      <c r="P12" s="154">
        <v>0</v>
      </c>
      <c r="Q12" s="155">
        <v>0</v>
      </c>
    </row>
    <row r="13" spans="2:17" ht="18.75" customHeight="1" x14ac:dyDescent="0.3">
      <c r="B13" s="4" t="s">
        <v>263</v>
      </c>
      <c r="C13" s="154">
        <v>0</v>
      </c>
      <c r="D13" s="154">
        <v>0</v>
      </c>
      <c r="E13" s="154">
        <v>0</v>
      </c>
      <c r="F13" s="154">
        <v>0</v>
      </c>
      <c r="G13" s="154">
        <v>0</v>
      </c>
      <c r="H13" s="154">
        <v>0</v>
      </c>
      <c r="I13" s="154">
        <v>0</v>
      </c>
      <c r="J13" s="154">
        <v>0</v>
      </c>
      <c r="K13" s="154">
        <v>0</v>
      </c>
      <c r="L13" s="154">
        <v>0</v>
      </c>
      <c r="M13" s="154">
        <v>0</v>
      </c>
      <c r="N13" s="154">
        <v>0</v>
      </c>
      <c r="O13" s="154">
        <v>0</v>
      </c>
      <c r="P13" s="154">
        <v>0</v>
      </c>
      <c r="Q13" s="155">
        <v>0</v>
      </c>
    </row>
    <row r="14" spans="2:17" ht="18.75" customHeight="1" x14ac:dyDescent="0.3">
      <c r="B14" s="153" t="s">
        <v>56</v>
      </c>
      <c r="C14" s="154">
        <v>309081</v>
      </c>
      <c r="D14" s="154">
        <v>14505</v>
      </c>
      <c r="E14" s="154">
        <v>14505</v>
      </c>
      <c r="F14" s="154">
        <v>0</v>
      </c>
      <c r="G14" s="154">
        <v>39248</v>
      </c>
      <c r="H14" s="154">
        <v>23079</v>
      </c>
      <c r="I14" s="154">
        <v>17166</v>
      </c>
      <c r="J14" s="154">
        <v>0</v>
      </c>
      <c r="K14" s="154">
        <v>0</v>
      </c>
      <c r="L14" s="154">
        <v>0</v>
      </c>
      <c r="M14" s="154">
        <v>145</v>
      </c>
      <c r="N14" s="154">
        <v>97984</v>
      </c>
      <c r="O14" s="154">
        <v>0</v>
      </c>
      <c r="P14" s="154">
        <v>1783</v>
      </c>
      <c r="Q14" s="155">
        <v>379397</v>
      </c>
    </row>
    <row r="15" spans="2:17" ht="18.75" customHeight="1" x14ac:dyDescent="0.3">
      <c r="B15" s="153" t="s">
        <v>57</v>
      </c>
      <c r="C15" s="154">
        <v>0</v>
      </c>
      <c r="D15" s="154">
        <v>0</v>
      </c>
      <c r="E15" s="154">
        <v>0</v>
      </c>
      <c r="F15" s="154">
        <v>0</v>
      </c>
      <c r="G15" s="154">
        <v>0</v>
      </c>
      <c r="H15" s="154">
        <v>0</v>
      </c>
      <c r="I15" s="154">
        <v>0</v>
      </c>
      <c r="J15" s="154">
        <v>0</v>
      </c>
      <c r="K15" s="154">
        <v>0</v>
      </c>
      <c r="L15" s="154">
        <v>0</v>
      </c>
      <c r="M15" s="154">
        <v>0</v>
      </c>
      <c r="N15" s="154">
        <v>0</v>
      </c>
      <c r="O15" s="154">
        <v>0</v>
      </c>
      <c r="P15" s="154">
        <v>0</v>
      </c>
      <c r="Q15" s="155">
        <v>0</v>
      </c>
    </row>
    <row r="16" spans="2:17" ht="18.75" customHeight="1" x14ac:dyDescent="0.3">
      <c r="B16" s="153" t="s">
        <v>58</v>
      </c>
      <c r="C16" s="154">
        <v>0</v>
      </c>
      <c r="D16" s="154">
        <v>0</v>
      </c>
      <c r="E16" s="154">
        <v>0</v>
      </c>
      <c r="F16" s="154">
        <v>0</v>
      </c>
      <c r="G16" s="154">
        <v>0</v>
      </c>
      <c r="H16" s="154">
        <v>0</v>
      </c>
      <c r="I16" s="154">
        <v>0</v>
      </c>
      <c r="J16" s="154">
        <v>0</v>
      </c>
      <c r="K16" s="154">
        <v>0</v>
      </c>
      <c r="L16" s="154">
        <v>0</v>
      </c>
      <c r="M16" s="154">
        <v>0</v>
      </c>
      <c r="N16" s="154">
        <v>0</v>
      </c>
      <c r="O16" s="154">
        <v>0</v>
      </c>
      <c r="P16" s="154">
        <v>0</v>
      </c>
      <c r="Q16" s="155">
        <v>0</v>
      </c>
    </row>
    <row r="17" spans="2:18" ht="18.75" customHeight="1" x14ac:dyDescent="0.3">
      <c r="B17" s="153" t="s">
        <v>131</v>
      </c>
      <c r="C17" s="154">
        <v>0</v>
      </c>
      <c r="D17" s="154">
        <v>0</v>
      </c>
      <c r="E17" s="154">
        <v>0</v>
      </c>
      <c r="F17" s="154">
        <v>0</v>
      </c>
      <c r="G17" s="154">
        <v>0</v>
      </c>
      <c r="H17" s="154">
        <v>0</v>
      </c>
      <c r="I17" s="154">
        <v>0</v>
      </c>
      <c r="J17" s="154">
        <v>0</v>
      </c>
      <c r="K17" s="154">
        <v>0</v>
      </c>
      <c r="L17" s="154">
        <v>0</v>
      </c>
      <c r="M17" s="154">
        <v>0</v>
      </c>
      <c r="N17" s="154">
        <v>0</v>
      </c>
      <c r="O17" s="154">
        <v>0</v>
      </c>
      <c r="P17" s="154">
        <v>0</v>
      </c>
      <c r="Q17" s="155">
        <v>0</v>
      </c>
    </row>
    <row r="18" spans="2:18" ht="18.75" customHeight="1" x14ac:dyDescent="0.3">
      <c r="B18" s="153" t="s">
        <v>253</v>
      </c>
      <c r="C18" s="154">
        <v>0</v>
      </c>
      <c r="D18" s="154">
        <v>0</v>
      </c>
      <c r="E18" s="154">
        <v>0</v>
      </c>
      <c r="F18" s="154">
        <v>0</v>
      </c>
      <c r="G18" s="154">
        <v>0</v>
      </c>
      <c r="H18" s="154">
        <v>0</v>
      </c>
      <c r="I18" s="154">
        <v>0</v>
      </c>
      <c r="J18" s="154">
        <v>0</v>
      </c>
      <c r="K18" s="154">
        <v>0</v>
      </c>
      <c r="L18" s="154">
        <v>0</v>
      </c>
      <c r="M18" s="154">
        <v>0</v>
      </c>
      <c r="N18" s="154">
        <v>0</v>
      </c>
      <c r="O18" s="154">
        <v>0</v>
      </c>
      <c r="P18" s="154">
        <v>0</v>
      </c>
      <c r="Q18" s="155">
        <v>0</v>
      </c>
    </row>
    <row r="19" spans="2:18" ht="18.75" customHeight="1" x14ac:dyDescent="0.3">
      <c r="B19" s="153" t="s">
        <v>136</v>
      </c>
      <c r="C19" s="154">
        <v>2650244</v>
      </c>
      <c r="D19" s="154">
        <v>1031556</v>
      </c>
      <c r="E19" s="154">
        <v>1031556</v>
      </c>
      <c r="F19" s="154">
        <v>0</v>
      </c>
      <c r="G19" s="154">
        <v>974582</v>
      </c>
      <c r="H19" s="154">
        <v>199737</v>
      </c>
      <c r="I19" s="154">
        <v>804715</v>
      </c>
      <c r="J19" s="154">
        <v>0</v>
      </c>
      <c r="K19" s="154">
        <v>0</v>
      </c>
      <c r="L19" s="154">
        <v>66188</v>
      </c>
      <c r="M19" s="154">
        <v>211352</v>
      </c>
      <c r="N19" s="154">
        <v>375359</v>
      </c>
      <c r="O19" s="154">
        <v>0</v>
      </c>
      <c r="P19" s="154">
        <v>0</v>
      </c>
      <c r="Q19" s="155">
        <v>2775167</v>
      </c>
    </row>
    <row r="20" spans="2:18" ht="18.75" customHeight="1" x14ac:dyDescent="0.3">
      <c r="B20" s="153" t="s">
        <v>35</v>
      </c>
      <c r="C20" s="154">
        <v>35390</v>
      </c>
      <c r="D20" s="154">
        <v>2063</v>
      </c>
      <c r="E20" s="154">
        <v>2063</v>
      </c>
      <c r="F20" s="154">
        <v>0</v>
      </c>
      <c r="G20" s="154">
        <v>20975</v>
      </c>
      <c r="H20" s="154">
        <v>20975</v>
      </c>
      <c r="I20" s="154">
        <v>0</v>
      </c>
      <c r="J20" s="154">
        <v>0</v>
      </c>
      <c r="K20" s="154">
        <v>0</v>
      </c>
      <c r="L20" s="154">
        <v>0</v>
      </c>
      <c r="M20" s="154">
        <v>706</v>
      </c>
      <c r="N20" s="154">
        <v>0</v>
      </c>
      <c r="O20" s="154">
        <v>0</v>
      </c>
      <c r="P20" s="154">
        <v>0</v>
      </c>
      <c r="Q20" s="155">
        <v>15772</v>
      </c>
    </row>
    <row r="21" spans="2:18" ht="18.75" customHeight="1" x14ac:dyDescent="0.3">
      <c r="B21" s="153" t="s">
        <v>191</v>
      </c>
      <c r="C21" s="154">
        <v>299504</v>
      </c>
      <c r="D21" s="154">
        <v>10453</v>
      </c>
      <c r="E21" s="154">
        <v>10453</v>
      </c>
      <c r="F21" s="154">
        <v>58526</v>
      </c>
      <c r="G21" s="154">
        <v>53563</v>
      </c>
      <c r="H21" s="154">
        <v>53563</v>
      </c>
      <c r="I21" s="154">
        <v>0</v>
      </c>
      <c r="J21" s="154">
        <v>0</v>
      </c>
      <c r="K21" s="154">
        <v>0</v>
      </c>
      <c r="L21" s="154">
        <v>0</v>
      </c>
      <c r="M21" s="154">
        <v>30040</v>
      </c>
      <c r="N21" s="154">
        <v>0</v>
      </c>
      <c r="O21" s="154">
        <v>0</v>
      </c>
      <c r="P21" s="154">
        <v>0</v>
      </c>
      <c r="Q21" s="155">
        <v>284878</v>
      </c>
    </row>
    <row r="22" spans="2:18" ht="18.75" customHeight="1" x14ac:dyDescent="0.3">
      <c r="B22" s="153" t="s">
        <v>59</v>
      </c>
      <c r="C22" s="154">
        <v>5965580</v>
      </c>
      <c r="D22" s="154">
        <v>676778</v>
      </c>
      <c r="E22" s="154">
        <v>676778</v>
      </c>
      <c r="F22" s="154">
        <v>0</v>
      </c>
      <c r="G22" s="154">
        <v>1797807</v>
      </c>
      <c r="H22" s="154">
        <v>229699</v>
      </c>
      <c r="I22" s="154">
        <v>1447767</v>
      </c>
      <c r="J22" s="154">
        <v>0</v>
      </c>
      <c r="K22" s="154">
        <v>0</v>
      </c>
      <c r="L22" s="154">
        <v>0</v>
      </c>
      <c r="M22" s="154">
        <v>0</v>
      </c>
      <c r="N22" s="154">
        <v>411505</v>
      </c>
      <c r="O22" s="154">
        <v>18963</v>
      </c>
      <c r="P22" s="154">
        <v>0</v>
      </c>
      <c r="Q22" s="155">
        <v>5357434</v>
      </c>
    </row>
    <row r="23" spans="2:18" ht="18.75" customHeight="1" x14ac:dyDescent="0.3">
      <c r="B23" s="153" t="s">
        <v>60</v>
      </c>
      <c r="C23" s="154">
        <v>312825</v>
      </c>
      <c r="D23" s="154">
        <v>55750</v>
      </c>
      <c r="E23" s="154">
        <v>55750</v>
      </c>
      <c r="F23" s="154">
        <v>0</v>
      </c>
      <c r="G23" s="154">
        <v>28882</v>
      </c>
      <c r="H23" s="154">
        <v>28882</v>
      </c>
      <c r="I23" s="154">
        <v>0</v>
      </c>
      <c r="J23" s="154">
        <v>0</v>
      </c>
      <c r="K23" s="154">
        <v>0</v>
      </c>
      <c r="L23" s="154">
        <v>0</v>
      </c>
      <c r="M23" s="154">
        <v>0</v>
      </c>
      <c r="N23" s="154">
        <v>0</v>
      </c>
      <c r="O23" s="154">
        <v>0</v>
      </c>
      <c r="P23" s="154">
        <v>0</v>
      </c>
      <c r="Q23" s="155">
        <v>339692</v>
      </c>
    </row>
    <row r="24" spans="2:18" ht="18.75" customHeight="1" x14ac:dyDescent="0.3">
      <c r="B24" s="153" t="s">
        <v>134</v>
      </c>
      <c r="C24" s="154">
        <v>0</v>
      </c>
      <c r="D24" s="154">
        <v>0</v>
      </c>
      <c r="E24" s="154">
        <v>0</v>
      </c>
      <c r="F24" s="154">
        <v>0</v>
      </c>
      <c r="G24" s="154">
        <v>0</v>
      </c>
      <c r="H24" s="154">
        <v>0</v>
      </c>
      <c r="I24" s="154">
        <v>0</v>
      </c>
      <c r="J24" s="154">
        <v>0</v>
      </c>
      <c r="K24" s="154">
        <v>0</v>
      </c>
      <c r="L24" s="154">
        <v>0</v>
      </c>
      <c r="M24" s="154">
        <v>0</v>
      </c>
      <c r="N24" s="154">
        <v>0</v>
      </c>
      <c r="O24" s="154">
        <v>0</v>
      </c>
      <c r="P24" s="154">
        <v>0</v>
      </c>
      <c r="Q24" s="155">
        <v>0</v>
      </c>
    </row>
    <row r="25" spans="2:18" ht="18.75" customHeight="1" x14ac:dyDescent="0.3">
      <c r="B25" s="153" t="s">
        <v>135</v>
      </c>
      <c r="C25" s="154">
        <v>0</v>
      </c>
      <c r="D25" s="154">
        <v>0</v>
      </c>
      <c r="E25" s="154">
        <v>0</v>
      </c>
      <c r="F25" s="154">
        <v>0</v>
      </c>
      <c r="G25" s="154">
        <v>0</v>
      </c>
      <c r="H25" s="154">
        <v>0</v>
      </c>
      <c r="I25" s="154">
        <v>0</v>
      </c>
      <c r="J25" s="154">
        <v>0</v>
      </c>
      <c r="K25" s="154">
        <v>0</v>
      </c>
      <c r="L25" s="154">
        <v>0</v>
      </c>
      <c r="M25" s="154">
        <v>0</v>
      </c>
      <c r="N25" s="154">
        <v>0</v>
      </c>
      <c r="O25" s="154">
        <v>0</v>
      </c>
      <c r="P25" s="154">
        <v>0</v>
      </c>
      <c r="Q25" s="155">
        <v>0</v>
      </c>
    </row>
    <row r="26" spans="2:18" ht="18.75" customHeight="1" x14ac:dyDescent="0.3">
      <c r="B26" s="153" t="s">
        <v>149</v>
      </c>
      <c r="C26" s="154">
        <v>3776327</v>
      </c>
      <c r="D26" s="154">
        <v>479380</v>
      </c>
      <c r="E26" s="154">
        <v>478485</v>
      </c>
      <c r="F26" s="154">
        <v>0</v>
      </c>
      <c r="G26" s="154">
        <v>1721546</v>
      </c>
      <c r="H26" s="154">
        <v>1725716</v>
      </c>
      <c r="I26" s="154">
        <v>0</v>
      </c>
      <c r="J26" s="154">
        <v>0</v>
      </c>
      <c r="K26" s="154">
        <v>0</v>
      </c>
      <c r="L26" s="154">
        <v>-25</v>
      </c>
      <c r="M26" s="154">
        <v>230048</v>
      </c>
      <c r="N26" s="154">
        <v>372537</v>
      </c>
      <c r="O26" s="154">
        <v>0</v>
      </c>
      <c r="P26" s="154">
        <v>0</v>
      </c>
      <c r="Q26" s="155">
        <v>2671610</v>
      </c>
    </row>
    <row r="27" spans="2:18" ht="18.75" customHeight="1" x14ac:dyDescent="0.3">
      <c r="B27" s="153" t="s">
        <v>61</v>
      </c>
      <c r="C27" s="154">
        <v>0</v>
      </c>
      <c r="D27" s="154">
        <v>0</v>
      </c>
      <c r="E27" s="154">
        <v>0</v>
      </c>
      <c r="F27" s="154">
        <v>0</v>
      </c>
      <c r="G27" s="154">
        <v>0</v>
      </c>
      <c r="H27" s="154">
        <v>0</v>
      </c>
      <c r="I27" s="154">
        <v>0</v>
      </c>
      <c r="J27" s="154">
        <v>0</v>
      </c>
      <c r="K27" s="154">
        <v>0</v>
      </c>
      <c r="L27" s="154">
        <v>0</v>
      </c>
      <c r="M27" s="154">
        <v>0</v>
      </c>
      <c r="N27" s="154">
        <v>0</v>
      </c>
      <c r="O27" s="154">
        <v>0</v>
      </c>
      <c r="P27" s="154">
        <v>0</v>
      </c>
      <c r="Q27" s="155">
        <v>0</v>
      </c>
    </row>
    <row r="28" spans="2:18" ht="18.75" customHeight="1" x14ac:dyDescent="0.3">
      <c r="B28" s="153" t="s">
        <v>62</v>
      </c>
      <c r="C28" s="154">
        <v>0</v>
      </c>
      <c r="D28" s="154">
        <v>0</v>
      </c>
      <c r="E28" s="154">
        <v>0</v>
      </c>
      <c r="F28" s="154">
        <v>0</v>
      </c>
      <c r="G28" s="154">
        <v>0</v>
      </c>
      <c r="H28" s="154">
        <v>0</v>
      </c>
      <c r="I28" s="154">
        <v>0</v>
      </c>
      <c r="J28" s="154">
        <v>0</v>
      </c>
      <c r="K28" s="154">
        <v>0</v>
      </c>
      <c r="L28" s="154">
        <v>0</v>
      </c>
      <c r="M28" s="154">
        <v>0</v>
      </c>
      <c r="N28" s="154">
        <v>0</v>
      </c>
      <c r="O28" s="154">
        <v>0</v>
      </c>
      <c r="P28" s="154">
        <v>0</v>
      </c>
      <c r="Q28" s="155">
        <v>0</v>
      </c>
    </row>
    <row r="29" spans="2:18" ht="18.75" customHeight="1" x14ac:dyDescent="0.3">
      <c r="B29" s="153" t="s">
        <v>63</v>
      </c>
      <c r="C29" s="154">
        <v>764432</v>
      </c>
      <c r="D29" s="154">
        <v>23444</v>
      </c>
      <c r="E29" s="154">
        <v>23444</v>
      </c>
      <c r="F29" s="154">
        <v>0</v>
      </c>
      <c r="G29" s="154">
        <v>193829</v>
      </c>
      <c r="H29" s="154">
        <v>121700</v>
      </c>
      <c r="I29" s="154">
        <v>60844</v>
      </c>
      <c r="J29" s="154">
        <v>0</v>
      </c>
      <c r="K29" s="154">
        <v>0</v>
      </c>
      <c r="L29" s="154">
        <v>0</v>
      </c>
      <c r="M29" s="154">
        <v>0</v>
      </c>
      <c r="N29" s="154">
        <v>52258</v>
      </c>
      <c r="O29" s="154">
        <v>0</v>
      </c>
      <c r="P29" s="154">
        <v>0</v>
      </c>
      <c r="Q29" s="155">
        <v>657589</v>
      </c>
    </row>
    <row r="30" spans="2:18" ht="18.75" customHeight="1" x14ac:dyDescent="0.3">
      <c r="B30" s="156" t="s">
        <v>45</v>
      </c>
      <c r="C30" s="157">
        <f>SUM(C6:C29)</f>
        <v>16257836</v>
      </c>
      <c r="D30" s="157">
        <f t="shared" ref="D30:Q30" si="0">SUM(D6:D29)</f>
        <v>3648015</v>
      </c>
      <c r="E30" s="157">
        <f t="shared" si="0"/>
        <v>3647120</v>
      </c>
      <c r="F30" s="157">
        <f t="shared" si="0"/>
        <v>58526</v>
      </c>
      <c r="G30" s="157">
        <f t="shared" si="0"/>
        <v>5702710</v>
      </c>
      <c r="H30" s="157">
        <f t="shared" si="0"/>
        <v>2863417</v>
      </c>
      <c r="I30" s="157">
        <f t="shared" si="0"/>
        <v>2446130</v>
      </c>
      <c r="J30" s="157">
        <f t="shared" si="0"/>
        <v>302204</v>
      </c>
      <c r="K30" s="157">
        <f t="shared" si="0"/>
        <v>0</v>
      </c>
      <c r="L30" s="157">
        <f t="shared" si="0"/>
        <v>101748</v>
      </c>
      <c r="M30" s="157">
        <f t="shared" si="0"/>
        <v>572974</v>
      </c>
      <c r="N30" s="157">
        <f t="shared" si="0"/>
        <v>1618975</v>
      </c>
      <c r="O30" s="157">
        <f t="shared" si="0"/>
        <v>27547</v>
      </c>
      <c r="P30" s="157">
        <f t="shared" si="0"/>
        <v>223005</v>
      </c>
      <c r="Q30" s="157">
        <f t="shared" si="0"/>
        <v>15045427</v>
      </c>
      <c r="R30" s="158"/>
    </row>
    <row r="31" spans="2:18" ht="18.75" customHeight="1" x14ac:dyDescent="0.3">
      <c r="B31" s="294" t="s">
        <v>46</v>
      </c>
      <c r="C31" s="295"/>
      <c r="D31" s="295"/>
      <c r="E31" s="295"/>
      <c r="F31" s="295"/>
      <c r="G31" s="295"/>
      <c r="H31" s="295"/>
      <c r="I31" s="295"/>
      <c r="J31" s="295"/>
      <c r="K31" s="295"/>
      <c r="L31" s="295"/>
      <c r="M31" s="295"/>
      <c r="N31" s="295"/>
      <c r="O31" s="295"/>
      <c r="P31" s="295"/>
      <c r="Q31" s="296"/>
    </row>
    <row r="32" spans="2:18" ht="18.75" customHeight="1" x14ac:dyDescent="0.3">
      <c r="B32" s="153" t="s">
        <v>47</v>
      </c>
      <c r="C32" s="154">
        <v>0</v>
      </c>
      <c r="D32" s="154">
        <v>0</v>
      </c>
      <c r="E32" s="154">
        <v>0</v>
      </c>
      <c r="F32" s="154">
        <v>0</v>
      </c>
      <c r="G32" s="154">
        <v>0</v>
      </c>
      <c r="H32" s="154">
        <v>0</v>
      </c>
      <c r="I32" s="154">
        <v>0</v>
      </c>
      <c r="J32" s="154">
        <v>0</v>
      </c>
      <c r="K32" s="154">
        <v>0</v>
      </c>
      <c r="L32" s="154">
        <v>0</v>
      </c>
      <c r="M32" s="154">
        <v>0</v>
      </c>
      <c r="N32" s="154">
        <v>0</v>
      </c>
      <c r="O32" s="154">
        <v>0</v>
      </c>
      <c r="P32" s="154">
        <v>0</v>
      </c>
      <c r="Q32" s="155">
        <v>0</v>
      </c>
    </row>
    <row r="33" spans="2:17" ht="18.75" customHeight="1" x14ac:dyDescent="0.3">
      <c r="B33" s="153" t="s">
        <v>78</v>
      </c>
      <c r="C33" s="154">
        <v>0</v>
      </c>
      <c r="D33" s="154">
        <v>0</v>
      </c>
      <c r="E33" s="154">
        <v>0</v>
      </c>
      <c r="F33" s="154">
        <v>0</v>
      </c>
      <c r="G33" s="154">
        <v>0</v>
      </c>
      <c r="H33" s="154">
        <v>0</v>
      </c>
      <c r="I33" s="154">
        <v>0</v>
      </c>
      <c r="J33" s="154">
        <v>0</v>
      </c>
      <c r="K33" s="154">
        <v>0</v>
      </c>
      <c r="L33" s="154">
        <v>0</v>
      </c>
      <c r="M33" s="154">
        <v>0</v>
      </c>
      <c r="N33" s="154">
        <v>0</v>
      </c>
      <c r="O33" s="154">
        <v>0</v>
      </c>
      <c r="P33" s="154">
        <v>0</v>
      </c>
      <c r="Q33" s="155">
        <v>0</v>
      </c>
    </row>
    <row r="34" spans="2:17" ht="18.75" customHeight="1" x14ac:dyDescent="0.3">
      <c r="B34" s="153" t="s">
        <v>48</v>
      </c>
      <c r="C34" s="154">
        <v>0</v>
      </c>
      <c r="D34" s="154">
        <v>0</v>
      </c>
      <c r="E34" s="154">
        <v>0</v>
      </c>
      <c r="F34" s="154">
        <v>0</v>
      </c>
      <c r="G34" s="154">
        <v>0</v>
      </c>
      <c r="H34" s="154">
        <v>0</v>
      </c>
      <c r="I34" s="154">
        <v>0</v>
      </c>
      <c r="J34" s="154">
        <v>0</v>
      </c>
      <c r="K34" s="154">
        <v>0</v>
      </c>
      <c r="L34" s="154">
        <v>0</v>
      </c>
      <c r="M34" s="154">
        <v>0</v>
      </c>
      <c r="N34" s="154">
        <v>0</v>
      </c>
      <c r="O34" s="154">
        <v>0</v>
      </c>
      <c r="P34" s="154">
        <v>0</v>
      </c>
      <c r="Q34" s="155">
        <v>0</v>
      </c>
    </row>
    <row r="35" spans="2:17" ht="18.75" customHeight="1" x14ac:dyDescent="0.3">
      <c r="B35" s="156" t="s">
        <v>45</v>
      </c>
      <c r="C35" s="157">
        <f>SUM(C32:C34)</f>
        <v>0</v>
      </c>
      <c r="D35" s="157">
        <f t="shared" ref="D35:Q35" si="1">SUM(D32:D34)</f>
        <v>0</v>
      </c>
      <c r="E35" s="157">
        <f t="shared" si="1"/>
        <v>0</v>
      </c>
      <c r="F35" s="157">
        <f t="shared" si="1"/>
        <v>0</v>
      </c>
      <c r="G35" s="157">
        <f t="shared" si="1"/>
        <v>0</v>
      </c>
      <c r="H35" s="157">
        <f t="shared" si="1"/>
        <v>0</v>
      </c>
      <c r="I35" s="157">
        <f t="shared" si="1"/>
        <v>0</v>
      </c>
      <c r="J35" s="157">
        <f t="shared" si="1"/>
        <v>0</v>
      </c>
      <c r="K35" s="157">
        <f t="shared" si="1"/>
        <v>0</v>
      </c>
      <c r="L35" s="157">
        <f t="shared" si="1"/>
        <v>0</v>
      </c>
      <c r="M35" s="157">
        <f t="shared" si="1"/>
        <v>0</v>
      </c>
      <c r="N35" s="157">
        <f t="shared" si="1"/>
        <v>0</v>
      </c>
      <c r="O35" s="157">
        <f t="shared" si="1"/>
        <v>0</v>
      </c>
      <c r="P35" s="157">
        <f t="shared" si="1"/>
        <v>0</v>
      </c>
      <c r="Q35" s="157">
        <f t="shared" si="1"/>
        <v>0</v>
      </c>
    </row>
    <row r="36" spans="2:17" ht="18.75" customHeight="1" x14ac:dyDescent="0.3">
      <c r="B36" s="297" t="s">
        <v>50</v>
      </c>
      <c r="C36" s="297"/>
      <c r="D36" s="297"/>
      <c r="E36" s="297"/>
      <c r="F36" s="297"/>
      <c r="G36" s="297"/>
      <c r="H36" s="297"/>
      <c r="I36" s="297"/>
      <c r="J36" s="297"/>
      <c r="K36" s="297"/>
      <c r="L36" s="297"/>
      <c r="M36" s="297"/>
      <c r="N36" s="297"/>
      <c r="O36" s="297"/>
      <c r="P36" s="297"/>
      <c r="Q36" s="297"/>
    </row>
    <row r="37" spans="2:17" ht="21.75" customHeight="1" x14ac:dyDescent="0.3">
      <c r="C37" s="159"/>
      <c r="D37" s="159"/>
      <c r="E37" s="159"/>
      <c r="F37" s="159"/>
      <c r="G37" s="159"/>
      <c r="H37" s="159"/>
      <c r="I37" s="159"/>
      <c r="J37" s="159"/>
      <c r="K37" s="159"/>
      <c r="L37" s="159"/>
      <c r="M37" s="159"/>
      <c r="N37" s="159"/>
      <c r="O37" s="159"/>
      <c r="P37" s="159"/>
      <c r="Q37" s="159"/>
    </row>
    <row r="38" spans="2:17" ht="21.75" customHeight="1" x14ac:dyDescent="0.3">
      <c r="C38" s="159"/>
      <c r="D38" s="159"/>
      <c r="E38" s="159"/>
      <c r="F38" s="159"/>
      <c r="G38" s="159"/>
      <c r="H38" s="159"/>
      <c r="I38" s="159"/>
      <c r="J38" s="159"/>
      <c r="K38" s="159"/>
      <c r="L38" s="159"/>
      <c r="M38" s="159"/>
      <c r="N38" s="159"/>
      <c r="O38" s="159"/>
      <c r="P38" s="159"/>
      <c r="Q38" s="159"/>
    </row>
  </sheetData>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A25" workbookViewId="0">
      <selection activeCell="C38" sqref="C38:Q38"/>
    </sheetView>
  </sheetViews>
  <sheetFormatPr defaultColWidth="14.36328125" defaultRowHeight="14" x14ac:dyDescent="0.3"/>
  <cols>
    <col min="1" max="1" width="9.6328125" style="146" customWidth="1"/>
    <col min="2" max="2" width="43.54296875" style="146" customWidth="1"/>
    <col min="3" max="16" width="17.90625" style="146" customWidth="1"/>
    <col min="17" max="17" width="17.90625" style="147" customWidth="1"/>
    <col min="18" max="18" width="14.54296875" style="146" bestFit="1" customWidth="1"/>
    <col min="19" max="19" width="15.90625" style="146" bestFit="1" customWidth="1"/>
    <col min="20" max="256" width="14.36328125" style="146"/>
    <col min="257" max="257" width="9.6328125" style="146" customWidth="1"/>
    <col min="258" max="258" width="43.54296875" style="146" customWidth="1"/>
    <col min="259" max="273" width="17.90625" style="146" customWidth="1"/>
    <col min="274" max="274" width="14.54296875" style="146" bestFit="1" customWidth="1"/>
    <col min="275" max="275" width="15.90625" style="146" bestFit="1" customWidth="1"/>
    <col min="276" max="512" width="14.36328125" style="146"/>
    <col min="513" max="513" width="9.6328125" style="146" customWidth="1"/>
    <col min="514" max="514" width="43.54296875" style="146" customWidth="1"/>
    <col min="515" max="529" width="17.90625" style="146" customWidth="1"/>
    <col min="530" max="530" width="14.54296875" style="146" bestFit="1" customWidth="1"/>
    <col min="531" max="531" width="15.90625" style="146" bestFit="1" customWidth="1"/>
    <col min="532" max="768" width="14.36328125" style="146"/>
    <col min="769" max="769" width="9.6328125" style="146" customWidth="1"/>
    <col min="770" max="770" width="43.54296875" style="146" customWidth="1"/>
    <col min="771" max="785" width="17.90625" style="146" customWidth="1"/>
    <col min="786" max="786" width="14.54296875" style="146" bestFit="1" customWidth="1"/>
    <col min="787" max="787" width="15.90625" style="146" bestFit="1" customWidth="1"/>
    <col min="788" max="1024" width="14.36328125" style="146"/>
    <col min="1025" max="1025" width="9.6328125" style="146" customWidth="1"/>
    <col min="1026" max="1026" width="43.54296875" style="146" customWidth="1"/>
    <col min="1027" max="1041" width="17.90625" style="146" customWidth="1"/>
    <col min="1042" max="1042" width="14.54296875" style="146" bestFit="1" customWidth="1"/>
    <col min="1043" max="1043" width="15.90625" style="146" bestFit="1" customWidth="1"/>
    <col min="1044" max="1280" width="14.36328125" style="146"/>
    <col min="1281" max="1281" width="9.6328125" style="146" customWidth="1"/>
    <col min="1282" max="1282" width="43.54296875" style="146" customWidth="1"/>
    <col min="1283" max="1297" width="17.90625" style="146" customWidth="1"/>
    <col min="1298" max="1298" width="14.54296875" style="146" bestFit="1" customWidth="1"/>
    <col min="1299" max="1299" width="15.90625" style="146" bestFit="1" customWidth="1"/>
    <col min="1300" max="1536" width="14.36328125" style="146"/>
    <col min="1537" max="1537" width="9.6328125" style="146" customWidth="1"/>
    <col min="1538" max="1538" width="43.54296875" style="146" customWidth="1"/>
    <col min="1539" max="1553" width="17.90625" style="146" customWidth="1"/>
    <col min="1554" max="1554" width="14.54296875" style="146" bestFit="1" customWidth="1"/>
    <col min="1555" max="1555" width="15.90625" style="146" bestFit="1" customWidth="1"/>
    <col min="1556" max="1792" width="14.36328125" style="146"/>
    <col min="1793" max="1793" width="9.6328125" style="146" customWidth="1"/>
    <col min="1794" max="1794" width="43.54296875" style="146" customWidth="1"/>
    <col min="1795" max="1809" width="17.90625" style="146" customWidth="1"/>
    <col min="1810" max="1810" width="14.54296875" style="146" bestFit="1" customWidth="1"/>
    <col min="1811" max="1811" width="15.90625" style="146" bestFit="1" customWidth="1"/>
    <col min="1812" max="2048" width="14.36328125" style="146"/>
    <col min="2049" max="2049" width="9.6328125" style="146" customWidth="1"/>
    <col min="2050" max="2050" width="43.54296875" style="146" customWidth="1"/>
    <col min="2051" max="2065" width="17.90625" style="146" customWidth="1"/>
    <col min="2066" max="2066" width="14.54296875" style="146" bestFit="1" customWidth="1"/>
    <col min="2067" max="2067" width="15.90625" style="146" bestFit="1" customWidth="1"/>
    <col min="2068" max="2304" width="14.36328125" style="146"/>
    <col min="2305" max="2305" width="9.6328125" style="146" customWidth="1"/>
    <col min="2306" max="2306" width="43.54296875" style="146" customWidth="1"/>
    <col min="2307" max="2321" width="17.90625" style="146" customWidth="1"/>
    <col min="2322" max="2322" width="14.54296875" style="146" bestFit="1" customWidth="1"/>
    <col min="2323" max="2323" width="15.90625" style="146" bestFit="1" customWidth="1"/>
    <col min="2324" max="2560" width="14.36328125" style="146"/>
    <col min="2561" max="2561" width="9.6328125" style="146" customWidth="1"/>
    <col min="2562" max="2562" width="43.54296875" style="146" customWidth="1"/>
    <col min="2563" max="2577" width="17.90625" style="146" customWidth="1"/>
    <col min="2578" max="2578" width="14.54296875" style="146" bestFit="1" customWidth="1"/>
    <col min="2579" max="2579" width="15.90625" style="146" bestFit="1" customWidth="1"/>
    <col min="2580" max="2816" width="14.36328125" style="146"/>
    <col min="2817" max="2817" width="9.6328125" style="146" customWidth="1"/>
    <col min="2818" max="2818" width="43.54296875" style="146" customWidth="1"/>
    <col min="2819" max="2833" width="17.90625" style="146" customWidth="1"/>
    <col min="2834" max="2834" width="14.54296875" style="146" bestFit="1" customWidth="1"/>
    <col min="2835" max="2835" width="15.90625" style="146" bestFit="1" customWidth="1"/>
    <col min="2836" max="3072" width="14.36328125" style="146"/>
    <col min="3073" max="3073" width="9.6328125" style="146" customWidth="1"/>
    <col min="3074" max="3074" width="43.54296875" style="146" customWidth="1"/>
    <col min="3075" max="3089" width="17.90625" style="146" customWidth="1"/>
    <col min="3090" max="3090" width="14.54296875" style="146" bestFit="1" customWidth="1"/>
    <col min="3091" max="3091" width="15.90625" style="146" bestFit="1" customWidth="1"/>
    <col min="3092" max="3328" width="14.36328125" style="146"/>
    <col min="3329" max="3329" width="9.6328125" style="146" customWidth="1"/>
    <col min="3330" max="3330" width="43.54296875" style="146" customWidth="1"/>
    <col min="3331" max="3345" width="17.90625" style="146" customWidth="1"/>
    <col min="3346" max="3346" width="14.54296875" style="146" bestFit="1" customWidth="1"/>
    <col min="3347" max="3347" width="15.90625" style="146" bestFit="1" customWidth="1"/>
    <col min="3348" max="3584" width="14.36328125" style="146"/>
    <col min="3585" max="3585" width="9.6328125" style="146" customWidth="1"/>
    <col min="3586" max="3586" width="43.54296875" style="146" customWidth="1"/>
    <col min="3587" max="3601" width="17.90625" style="146" customWidth="1"/>
    <col min="3602" max="3602" width="14.54296875" style="146" bestFit="1" customWidth="1"/>
    <col min="3603" max="3603" width="15.90625" style="146" bestFit="1" customWidth="1"/>
    <col min="3604" max="3840" width="14.36328125" style="146"/>
    <col min="3841" max="3841" width="9.6328125" style="146" customWidth="1"/>
    <col min="3842" max="3842" width="43.54296875" style="146" customWidth="1"/>
    <col min="3843" max="3857" width="17.90625" style="146" customWidth="1"/>
    <col min="3858" max="3858" width="14.54296875" style="146" bestFit="1" customWidth="1"/>
    <col min="3859" max="3859" width="15.90625" style="146" bestFit="1" customWidth="1"/>
    <col min="3860" max="4096" width="14.36328125" style="146"/>
    <col min="4097" max="4097" width="9.6328125" style="146" customWidth="1"/>
    <col min="4098" max="4098" width="43.54296875" style="146" customWidth="1"/>
    <col min="4099" max="4113" width="17.90625" style="146" customWidth="1"/>
    <col min="4114" max="4114" width="14.54296875" style="146" bestFit="1" customWidth="1"/>
    <col min="4115" max="4115" width="15.90625" style="146" bestFit="1" customWidth="1"/>
    <col min="4116" max="4352" width="14.36328125" style="146"/>
    <col min="4353" max="4353" width="9.6328125" style="146" customWidth="1"/>
    <col min="4354" max="4354" width="43.54296875" style="146" customWidth="1"/>
    <col min="4355" max="4369" width="17.90625" style="146" customWidth="1"/>
    <col min="4370" max="4370" width="14.54296875" style="146" bestFit="1" customWidth="1"/>
    <col min="4371" max="4371" width="15.90625" style="146" bestFit="1" customWidth="1"/>
    <col min="4372" max="4608" width="14.36328125" style="146"/>
    <col min="4609" max="4609" width="9.6328125" style="146" customWidth="1"/>
    <col min="4610" max="4610" width="43.54296875" style="146" customWidth="1"/>
    <col min="4611" max="4625" width="17.90625" style="146" customWidth="1"/>
    <col min="4626" max="4626" width="14.54296875" style="146" bestFit="1" customWidth="1"/>
    <col min="4627" max="4627" width="15.90625" style="146" bestFit="1" customWidth="1"/>
    <col min="4628" max="4864" width="14.36328125" style="146"/>
    <col min="4865" max="4865" width="9.6328125" style="146" customWidth="1"/>
    <col min="4866" max="4866" width="43.54296875" style="146" customWidth="1"/>
    <col min="4867" max="4881" width="17.90625" style="146" customWidth="1"/>
    <col min="4882" max="4882" width="14.54296875" style="146" bestFit="1" customWidth="1"/>
    <col min="4883" max="4883" width="15.90625" style="146" bestFit="1" customWidth="1"/>
    <col min="4884" max="5120" width="14.36328125" style="146"/>
    <col min="5121" max="5121" width="9.6328125" style="146" customWidth="1"/>
    <col min="5122" max="5122" width="43.54296875" style="146" customWidth="1"/>
    <col min="5123" max="5137" width="17.90625" style="146" customWidth="1"/>
    <col min="5138" max="5138" width="14.54296875" style="146" bestFit="1" customWidth="1"/>
    <col min="5139" max="5139" width="15.90625" style="146" bestFit="1" customWidth="1"/>
    <col min="5140" max="5376" width="14.36328125" style="146"/>
    <col min="5377" max="5377" width="9.6328125" style="146" customWidth="1"/>
    <col min="5378" max="5378" width="43.54296875" style="146" customWidth="1"/>
    <col min="5379" max="5393" width="17.90625" style="146" customWidth="1"/>
    <col min="5394" max="5394" width="14.54296875" style="146" bestFit="1" customWidth="1"/>
    <col min="5395" max="5395" width="15.90625" style="146" bestFit="1" customWidth="1"/>
    <col min="5396" max="5632" width="14.36328125" style="146"/>
    <col min="5633" max="5633" width="9.6328125" style="146" customWidth="1"/>
    <col min="5634" max="5634" width="43.54296875" style="146" customWidth="1"/>
    <col min="5635" max="5649" width="17.90625" style="146" customWidth="1"/>
    <col min="5650" max="5650" width="14.54296875" style="146" bestFit="1" customWidth="1"/>
    <col min="5651" max="5651" width="15.90625" style="146" bestFit="1" customWidth="1"/>
    <col min="5652" max="5888" width="14.36328125" style="146"/>
    <col min="5889" max="5889" width="9.6328125" style="146" customWidth="1"/>
    <col min="5890" max="5890" width="43.54296875" style="146" customWidth="1"/>
    <col min="5891" max="5905" width="17.90625" style="146" customWidth="1"/>
    <col min="5906" max="5906" width="14.54296875" style="146" bestFit="1" customWidth="1"/>
    <col min="5907" max="5907" width="15.90625" style="146" bestFit="1" customWidth="1"/>
    <col min="5908" max="6144" width="14.36328125" style="146"/>
    <col min="6145" max="6145" width="9.6328125" style="146" customWidth="1"/>
    <col min="6146" max="6146" width="43.54296875" style="146" customWidth="1"/>
    <col min="6147" max="6161" width="17.90625" style="146" customWidth="1"/>
    <col min="6162" max="6162" width="14.54296875" style="146" bestFit="1" customWidth="1"/>
    <col min="6163" max="6163" width="15.90625" style="146" bestFit="1" customWidth="1"/>
    <col min="6164" max="6400" width="14.36328125" style="146"/>
    <col min="6401" max="6401" width="9.6328125" style="146" customWidth="1"/>
    <col min="6402" max="6402" width="43.54296875" style="146" customWidth="1"/>
    <col min="6403" max="6417" width="17.90625" style="146" customWidth="1"/>
    <col min="6418" max="6418" width="14.54296875" style="146" bestFit="1" customWidth="1"/>
    <col min="6419" max="6419" width="15.90625" style="146" bestFit="1" customWidth="1"/>
    <col min="6420" max="6656" width="14.36328125" style="146"/>
    <col min="6657" max="6657" width="9.6328125" style="146" customWidth="1"/>
    <col min="6658" max="6658" width="43.54296875" style="146" customWidth="1"/>
    <col min="6659" max="6673" width="17.90625" style="146" customWidth="1"/>
    <col min="6674" max="6674" width="14.54296875" style="146" bestFit="1" customWidth="1"/>
    <col min="6675" max="6675" width="15.90625" style="146" bestFit="1" customWidth="1"/>
    <col min="6676" max="6912" width="14.36328125" style="146"/>
    <col min="6913" max="6913" width="9.6328125" style="146" customWidth="1"/>
    <col min="6914" max="6914" width="43.54296875" style="146" customWidth="1"/>
    <col min="6915" max="6929" width="17.90625" style="146" customWidth="1"/>
    <col min="6930" max="6930" width="14.54296875" style="146" bestFit="1" customWidth="1"/>
    <col min="6931" max="6931" width="15.90625" style="146" bestFit="1" customWidth="1"/>
    <col min="6932" max="7168" width="14.36328125" style="146"/>
    <col min="7169" max="7169" width="9.6328125" style="146" customWidth="1"/>
    <col min="7170" max="7170" width="43.54296875" style="146" customWidth="1"/>
    <col min="7171" max="7185" width="17.90625" style="146" customWidth="1"/>
    <col min="7186" max="7186" width="14.54296875" style="146" bestFit="1" customWidth="1"/>
    <col min="7187" max="7187" width="15.90625" style="146" bestFit="1" customWidth="1"/>
    <col min="7188" max="7424" width="14.36328125" style="146"/>
    <col min="7425" max="7425" width="9.6328125" style="146" customWidth="1"/>
    <col min="7426" max="7426" width="43.54296875" style="146" customWidth="1"/>
    <col min="7427" max="7441" width="17.90625" style="146" customWidth="1"/>
    <col min="7442" max="7442" width="14.54296875" style="146" bestFit="1" customWidth="1"/>
    <col min="7443" max="7443" width="15.90625" style="146" bestFit="1" customWidth="1"/>
    <col min="7444" max="7680" width="14.36328125" style="146"/>
    <col min="7681" max="7681" width="9.6328125" style="146" customWidth="1"/>
    <col min="7682" max="7682" width="43.54296875" style="146" customWidth="1"/>
    <col min="7683" max="7697" width="17.90625" style="146" customWidth="1"/>
    <col min="7698" max="7698" width="14.54296875" style="146" bestFit="1" customWidth="1"/>
    <col min="7699" max="7699" width="15.90625" style="146" bestFit="1" customWidth="1"/>
    <col min="7700" max="7936" width="14.36328125" style="146"/>
    <col min="7937" max="7937" width="9.6328125" style="146" customWidth="1"/>
    <col min="7938" max="7938" width="43.54296875" style="146" customWidth="1"/>
    <col min="7939" max="7953" width="17.90625" style="146" customWidth="1"/>
    <col min="7954" max="7954" width="14.54296875" style="146" bestFit="1" customWidth="1"/>
    <col min="7955" max="7955" width="15.90625" style="146" bestFit="1" customWidth="1"/>
    <col min="7956" max="8192" width="14.36328125" style="146"/>
    <col min="8193" max="8193" width="9.6328125" style="146" customWidth="1"/>
    <col min="8194" max="8194" width="43.54296875" style="146" customWidth="1"/>
    <col min="8195" max="8209" width="17.90625" style="146" customWidth="1"/>
    <col min="8210" max="8210" width="14.54296875" style="146" bestFit="1" customWidth="1"/>
    <col min="8211" max="8211" width="15.90625" style="146" bestFit="1" customWidth="1"/>
    <col min="8212" max="8448" width="14.36328125" style="146"/>
    <col min="8449" max="8449" width="9.6328125" style="146" customWidth="1"/>
    <col min="8450" max="8450" width="43.54296875" style="146" customWidth="1"/>
    <col min="8451" max="8465" width="17.90625" style="146" customWidth="1"/>
    <col min="8466" max="8466" width="14.54296875" style="146" bestFit="1" customWidth="1"/>
    <col min="8467" max="8467" width="15.90625" style="146" bestFit="1" customWidth="1"/>
    <col min="8468" max="8704" width="14.36328125" style="146"/>
    <col min="8705" max="8705" width="9.6328125" style="146" customWidth="1"/>
    <col min="8706" max="8706" width="43.54296875" style="146" customWidth="1"/>
    <col min="8707" max="8721" width="17.90625" style="146" customWidth="1"/>
    <col min="8722" max="8722" width="14.54296875" style="146" bestFit="1" customWidth="1"/>
    <col min="8723" max="8723" width="15.90625" style="146" bestFit="1" customWidth="1"/>
    <col min="8724" max="8960" width="14.36328125" style="146"/>
    <col min="8961" max="8961" width="9.6328125" style="146" customWidth="1"/>
    <col min="8962" max="8962" width="43.54296875" style="146" customWidth="1"/>
    <col min="8963" max="8977" width="17.90625" style="146" customWidth="1"/>
    <col min="8978" max="8978" width="14.54296875" style="146" bestFit="1" customWidth="1"/>
    <col min="8979" max="8979" width="15.90625" style="146" bestFit="1" customWidth="1"/>
    <col min="8980" max="9216" width="14.36328125" style="146"/>
    <col min="9217" max="9217" width="9.6328125" style="146" customWidth="1"/>
    <col min="9218" max="9218" width="43.54296875" style="146" customWidth="1"/>
    <col min="9219" max="9233" width="17.90625" style="146" customWidth="1"/>
    <col min="9234" max="9234" width="14.54296875" style="146" bestFit="1" customWidth="1"/>
    <col min="9235" max="9235" width="15.90625" style="146" bestFit="1" customWidth="1"/>
    <col min="9236" max="9472" width="14.36328125" style="146"/>
    <col min="9473" max="9473" width="9.6328125" style="146" customWidth="1"/>
    <col min="9474" max="9474" width="43.54296875" style="146" customWidth="1"/>
    <col min="9475" max="9489" width="17.90625" style="146" customWidth="1"/>
    <col min="9490" max="9490" width="14.54296875" style="146" bestFit="1" customWidth="1"/>
    <col min="9491" max="9491" width="15.90625" style="146" bestFit="1" customWidth="1"/>
    <col min="9492" max="9728" width="14.36328125" style="146"/>
    <col min="9729" max="9729" width="9.6328125" style="146" customWidth="1"/>
    <col min="9730" max="9730" width="43.54296875" style="146" customWidth="1"/>
    <col min="9731" max="9745" width="17.90625" style="146" customWidth="1"/>
    <col min="9746" max="9746" width="14.54296875" style="146" bestFit="1" customWidth="1"/>
    <col min="9747" max="9747" width="15.90625" style="146" bestFit="1" customWidth="1"/>
    <col min="9748" max="9984" width="14.36328125" style="146"/>
    <col min="9985" max="9985" width="9.6328125" style="146" customWidth="1"/>
    <col min="9986" max="9986" width="43.54296875" style="146" customWidth="1"/>
    <col min="9987" max="10001" width="17.90625" style="146" customWidth="1"/>
    <col min="10002" max="10002" width="14.54296875" style="146" bestFit="1" customWidth="1"/>
    <col min="10003" max="10003" width="15.90625" style="146" bestFit="1" customWidth="1"/>
    <col min="10004" max="10240" width="14.36328125" style="146"/>
    <col min="10241" max="10241" width="9.6328125" style="146" customWidth="1"/>
    <col min="10242" max="10242" width="43.54296875" style="146" customWidth="1"/>
    <col min="10243" max="10257" width="17.90625" style="146" customWidth="1"/>
    <col min="10258" max="10258" width="14.54296875" style="146" bestFit="1" customWidth="1"/>
    <col min="10259" max="10259" width="15.90625" style="146" bestFit="1" customWidth="1"/>
    <col min="10260" max="10496" width="14.36328125" style="146"/>
    <col min="10497" max="10497" width="9.6328125" style="146" customWidth="1"/>
    <col min="10498" max="10498" width="43.54296875" style="146" customWidth="1"/>
    <col min="10499" max="10513" width="17.90625" style="146" customWidth="1"/>
    <col min="10514" max="10514" width="14.54296875" style="146" bestFit="1" customWidth="1"/>
    <col min="10515" max="10515" width="15.90625" style="146" bestFit="1" customWidth="1"/>
    <col min="10516" max="10752" width="14.36328125" style="146"/>
    <col min="10753" max="10753" width="9.6328125" style="146" customWidth="1"/>
    <col min="10754" max="10754" width="43.54296875" style="146" customWidth="1"/>
    <col min="10755" max="10769" width="17.90625" style="146" customWidth="1"/>
    <col min="10770" max="10770" width="14.54296875" style="146" bestFit="1" customWidth="1"/>
    <col min="10771" max="10771" width="15.90625" style="146" bestFit="1" customWidth="1"/>
    <col min="10772" max="11008" width="14.36328125" style="146"/>
    <col min="11009" max="11009" width="9.6328125" style="146" customWidth="1"/>
    <col min="11010" max="11010" width="43.54296875" style="146" customWidth="1"/>
    <col min="11011" max="11025" width="17.90625" style="146" customWidth="1"/>
    <col min="11026" max="11026" width="14.54296875" style="146" bestFit="1" customWidth="1"/>
    <col min="11027" max="11027" width="15.90625" style="146" bestFit="1" customWidth="1"/>
    <col min="11028" max="11264" width="14.36328125" style="146"/>
    <col min="11265" max="11265" width="9.6328125" style="146" customWidth="1"/>
    <col min="11266" max="11266" width="43.54296875" style="146" customWidth="1"/>
    <col min="11267" max="11281" width="17.90625" style="146" customWidth="1"/>
    <col min="11282" max="11282" width="14.54296875" style="146" bestFit="1" customWidth="1"/>
    <col min="11283" max="11283" width="15.90625" style="146" bestFit="1" customWidth="1"/>
    <col min="11284" max="11520" width="14.36328125" style="146"/>
    <col min="11521" max="11521" width="9.6328125" style="146" customWidth="1"/>
    <col min="11522" max="11522" width="43.54296875" style="146" customWidth="1"/>
    <col min="11523" max="11537" width="17.90625" style="146" customWidth="1"/>
    <col min="11538" max="11538" width="14.54296875" style="146" bestFit="1" customWidth="1"/>
    <col min="11539" max="11539" width="15.90625" style="146" bestFit="1" customWidth="1"/>
    <col min="11540" max="11776" width="14.36328125" style="146"/>
    <col min="11777" max="11777" width="9.6328125" style="146" customWidth="1"/>
    <col min="11778" max="11778" width="43.54296875" style="146" customWidth="1"/>
    <col min="11779" max="11793" width="17.90625" style="146" customWidth="1"/>
    <col min="11794" max="11794" width="14.54296875" style="146" bestFit="1" customWidth="1"/>
    <col min="11795" max="11795" width="15.90625" style="146" bestFit="1" customWidth="1"/>
    <col min="11796" max="12032" width="14.36328125" style="146"/>
    <col min="12033" max="12033" width="9.6328125" style="146" customWidth="1"/>
    <col min="12034" max="12034" width="43.54296875" style="146" customWidth="1"/>
    <col min="12035" max="12049" width="17.90625" style="146" customWidth="1"/>
    <col min="12050" max="12050" width="14.54296875" style="146" bestFit="1" customWidth="1"/>
    <col min="12051" max="12051" width="15.90625" style="146" bestFit="1" customWidth="1"/>
    <col min="12052" max="12288" width="14.36328125" style="146"/>
    <col min="12289" max="12289" width="9.6328125" style="146" customWidth="1"/>
    <col min="12290" max="12290" width="43.54296875" style="146" customWidth="1"/>
    <col min="12291" max="12305" width="17.90625" style="146" customWidth="1"/>
    <col min="12306" max="12306" width="14.54296875" style="146" bestFit="1" customWidth="1"/>
    <col min="12307" max="12307" width="15.90625" style="146" bestFit="1" customWidth="1"/>
    <col min="12308" max="12544" width="14.36328125" style="146"/>
    <col min="12545" max="12545" width="9.6328125" style="146" customWidth="1"/>
    <col min="12546" max="12546" width="43.54296875" style="146" customWidth="1"/>
    <col min="12547" max="12561" width="17.90625" style="146" customWidth="1"/>
    <col min="12562" max="12562" width="14.54296875" style="146" bestFit="1" customWidth="1"/>
    <col min="12563" max="12563" width="15.90625" style="146" bestFit="1" customWidth="1"/>
    <col min="12564" max="12800" width="14.36328125" style="146"/>
    <col min="12801" max="12801" width="9.6328125" style="146" customWidth="1"/>
    <col min="12802" max="12802" width="43.54296875" style="146" customWidth="1"/>
    <col min="12803" max="12817" width="17.90625" style="146" customWidth="1"/>
    <col min="12818" max="12818" width="14.54296875" style="146" bestFit="1" customWidth="1"/>
    <col min="12819" max="12819" width="15.90625" style="146" bestFit="1" customWidth="1"/>
    <col min="12820" max="13056" width="14.36328125" style="146"/>
    <col min="13057" max="13057" width="9.6328125" style="146" customWidth="1"/>
    <col min="13058" max="13058" width="43.54296875" style="146" customWidth="1"/>
    <col min="13059" max="13073" width="17.90625" style="146" customWidth="1"/>
    <col min="13074" max="13074" width="14.54296875" style="146" bestFit="1" customWidth="1"/>
    <col min="13075" max="13075" width="15.90625" style="146" bestFit="1" customWidth="1"/>
    <col min="13076" max="13312" width="14.36328125" style="146"/>
    <col min="13313" max="13313" width="9.6328125" style="146" customWidth="1"/>
    <col min="13314" max="13314" width="43.54296875" style="146" customWidth="1"/>
    <col min="13315" max="13329" width="17.90625" style="146" customWidth="1"/>
    <col min="13330" max="13330" width="14.54296875" style="146" bestFit="1" customWidth="1"/>
    <col min="13331" max="13331" width="15.90625" style="146" bestFit="1" customWidth="1"/>
    <col min="13332" max="13568" width="14.36328125" style="146"/>
    <col min="13569" max="13569" width="9.6328125" style="146" customWidth="1"/>
    <col min="13570" max="13570" width="43.54296875" style="146" customWidth="1"/>
    <col min="13571" max="13585" width="17.90625" style="146" customWidth="1"/>
    <col min="13586" max="13586" width="14.54296875" style="146" bestFit="1" customWidth="1"/>
    <col min="13587" max="13587" width="15.90625" style="146" bestFit="1" customWidth="1"/>
    <col min="13588" max="13824" width="14.36328125" style="146"/>
    <col min="13825" max="13825" width="9.6328125" style="146" customWidth="1"/>
    <col min="13826" max="13826" width="43.54296875" style="146" customWidth="1"/>
    <col min="13827" max="13841" width="17.90625" style="146" customWidth="1"/>
    <col min="13842" max="13842" width="14.54296875" style="146" bestFit="1" customWidth="1"/>
    <col min="13843" max="13843" width="15.90625" style="146" bestFit="1" customWidth="1"/>
    <col min="13844" max="14080" width="14.36328125" style="146"/>
    <col min="14081" max="14081" width="9.6328125" style="146" customWidth="1"/>
    <col min="14082" max="14082" width="43.54296875" style="146" customWidth="1"/>
    <col min="14083" max="14097" width="17.90625" style="146" customWidth="1"/>
    <col min="14098" max="14098" width="14.54296875" style="146" bestFit="1" customWidth="1"/>
    <col min="14099" max="14099" width="15.90625" style="146" bestFit="1" customWidth="1"/>
    <col min="14100" max="14336" width="14.36328125" style="146"/>
    <col min="14337" max="14337" width="9.6328125" style="146" customWidth="1"/>
    <col min="14338" max="14338" width="43.54296875" style="146" customWidth="1"/>
    <col min="14339" max="14353" width="17.90625" style="146" customWidth="1"/>
    <col min="14354" max="14354" width="14.54296875" style="146" bestFit="1" customWidth="1"/>
    <col min="14355" max="14355" width="15.90625" style="146" bestFit="1" customWidth="1"/>
    <col min="14356" max="14592" width="14.36328125" style="146"/>
    <col min="14593" max="14593" width="9.6328125" style="146" customWidth="1"/>
    <col min="14594" max="14594" width="43.54296875" style="146" customWidth="1"/>
    <col min="14595" max="14609" width="17.90625" style="146" customWidth="1"/>
    <col min="14610" max="14610" width="14.54296875" style="146" bestFit="1" customWidth="1"/>
    <col min="14611" max="14611" width="15.90625" style="146" bestFit="1" customWidth="1"/>
    <col min="14612" max="14848" width="14.36328125" style="146"/>
    <col min="14849" max="14849" width="9.6328125" style="146" customWidth="1"/>
    <col min="14850" max="14850" width="43.54296875" style="146" customWidth="1"/>
    <col min="14851" max="14865" width="17.90625" style="146" customWidth="1"/>
    <col min="14866" max="14866" width="14.54296875" style="146" bestFit="1" customWidth="1"/>
    <col min="14867" max="14867" width="15.90625" style="146" bestFit="1" customWidth="1"/>
    <col min="14868" max="15104" width="14.36328125" style="146"/>
    <col min="15105" max="15105" width="9.6328125" style="146" customWidth="1"/>
    <col min="15106" max="15106" width="43.54296875" style="146" customWidth="1"/>
    <col min="15107" max="15121" width="17.90625" style="146" customWidth="1"/>
    <col min="15122" max="15122" width="14.54296875" style="146" bestFit="1" customWidth="1"/>
    <col min="15123" max="15123" width="15.90625" style="146" bestFit="1" customWidth="1"/>
    <col min="15124" max="15360" width="14.36328125" style="146"/>
    <col min="15361" max="15361" width="9.6328125" style="146" customWidth="1"/>
    <col min="15362" max="15362" width="43.54296875" style="146" customWidth="1"/>
    <col min="15363" max="15377" width="17.90625" style="146" customWidth="1"/>
    <col min="15378" max="15378" width="14.54296875" style="146" bestFit="1" customWidth="1"/>
    <col min="15379" max="15379" width="15.90625" style="146" bestFit="1" customWidth="1"/>
    <col min="15380" max="15616" width="14.36328125" style="146"/>
    <col min="15617" max="15617" width="9.6328125" style="146" customWidth="1"/>
    <col min="15618" max="15618" width="43.54296875" style="146" customWidth="1"/>
    <col min="15619" max="15633" width="17.90625" style="146" customWidth="1"/>
    <col min="15634" max="15634" width="14.54296875" style="146" bestFit="1" customWidth="1"/>
    <col min="15635" max="15635" width="15.90625" style="146" bestFit="1" customWidth="1"/>
    <col min="15636" max="15872" width="14.36328125" style="146"/>
    <col min="15873" max="15873" width="9.6328125" style="146" customWidth="1"/>
    <col min="15874" max="15874" width="43.54296875" style="146" customWidth="1"/>
    <col min="15875" max="15889" width="17.90625" style="146" customWidth="1"/>
    <col min="15890" max="15890" width="14.54296875" style="146" bestFit="1" customWidth="1"/>
    <col min="15891" max="15891" width="15.90625" style="146" bestFit="1" customWidth="1"/>
    <col min="15892" max="16128" width="14.36328125" style="146"/>
    <col min="16129" max="16129" width="9.6328125" style="146" customWidth="1"/>
    <col min="16130" max="16130" width="43.54296875" style="146" customWidth="1"/>
    <col min="16131" max="16145" width="17.90625" style="146" customWidth="1"/>
    <col min="16146" max="16146" width="14.54296875" style="146" bestFit="1" customWidth="1"/>
    <col min="16147" max="16147" width="15.90625" style="146" bestFit="1" customWidth="1"/>
    <col min="16148" max="16384" width="14.36328125" style="146"/>
  </cols>
  <sheetData>
    <row r="1" spans="2:17" ht="15.75" customHeight="1" x14ac:dyDescent="0.3"/>
    <row r="2" spans="2:17" ht="15.75" customHeight="1" x14ac:dyDescent="0.3"/>
    <row r="3" spans="2:17" ht="18.75" customHeight="1" x14ac:dyDescent="0.3">
      <c r="B3" s="293" t="s">
        <v>296</v>
      </c>
      <c r="C3" s="293"/>
      <c r="D3" s="293"/>
      <c r="E3" s="293"/>
      <c r="F3" s="293"/>
      <c r="G3" s="293"/>
      <c r="H3" s="293"/>
      <c r="I3" s="293"/>
      <c r="J3" s="293"/>
      <c r="K3" s="293"/>
      <c r="L3" s="293"/>
      <c r="M3" s="293"/>
      <c r="N3" s="293"/>
      <c r="O3" s="293"/>
      <c r="P3" s="293"/>
      <c r="Q3" s="293"/>
    </row>
    <row r="4" spans="2:17" s="152" customFormat="1" ht="15.75" customHeight="1" x14ac:dyDescent="0.3">
      <c r="B4" s="148" t="s">
        <v>0</v>
      </c>
      <c r="C4" s="149" t="s">
        <v>65</v>
      </c>
      <c r="D4" s="149" t="s">
        <v>66</v>
      </c>
      <c r="E4" s="149" t="s">
        <v>67</v>
      </c>
      <c r="F4" s="149" t="s">
        <v>68</v>
      </c>
      <c r="G4" s="149" t="s">
        <v>69</v>
      </c>
      <c r="H4" s="149" t="s">
        <v>86</v>
      </c>
      <c r="I4" s="150" t="s">
        <v>70</v>
      </c>
      <c r="J4" s="149" t="s">
        <v>71</v>
      </c>
      <c r="K4" s="151" t="s">
        <v>72</v>
      </c>
      <c r="L4" s="151" t="s">
        <v>73</v>
      </c>
      <c r="M4" s="151" t="s">
        <v>74</v>
      </c>
      <c r="N4" s="151" t="s">
        <v>2</v>
      </c>
      <c r="O4" s="151" t="s">
        <v>75</v>
      </c>
      <c r="P4" s="151" t="s">
        <v>76</v>
      </c>
      <c r="Q4" s="151" t="s">
        <v>77</v>
      </c>
    </row>
    <row r="5" spans="2:17" ht="15" customHeight="1" x14ac:dyDescent="0.3">
      <c r="B5" s="294" t="s">
        <v>16</v>
      </c>
      <c r="C5" s="295"/>
      <c r="D5" s="295"/>
      <c r="E5" s="295"/>
      <c r="F5" s="295"/>
      <c r="G5" s="295"/>
      <c r="H5" s="295"/>
      <c r="I5" s="295"/>
      <c r="J5" s="295"/>
      <c r="K5" s="295"/>
      <c r="L5" s="295"/>
      <c r="M5" s="295"/>
      <c r="N5" s="295"/>
      <c r="O5" s="295"/>
      <c r="P5" s="295"/>
      <c r="Q5" s="296"/>
    </row>
    <row r="6" spans="2:17" ht="18.75" customHeight="1" x14ac:dyDescent="0.3">
      <c r="B6" s="7" t="s">
        <v>256</v>
      </c>
      <c r="C6" s="154">
        <v>0</v>
      </c>
      <c r="D6" s="154">
        <v>0</v>
      </c>
      <c r="E6" s="154">
        <v>0</v>
      </c>
      <c r="F6" s="154">
        <v>0</v>
      </c>
      <c r="G6" s="154">
        <v>0</v>
      </c>
      <c r="H6" s="154">
        <v>0</v>
      </c>
      <c r="I6" s="154">
        <v>0</v>
      </c>
      <c r="J6" s="154">
        <v>0</v>
      </c>
      <c r="K6" s="154">
        <v>0</v>
      </c>
      <c r="L6" s="154">
        <v>0</v>
      </c>
      <c r="M6" s="154">
        <v>0</v>
      </c>
      <c r="N6" s="154">
        <v>0</v>
      </c>
      <c r="O6" s="154">
        <v>0</v>
      </c>
      <c r="P6" s="154">
        <v>0</v>
      </c>
      <c r="Q6" s="155">
        <v>0</v>
      </c>
    </row>
    <row r="7" spans="2:17" ht="18.75" customHeight="1" x14ac:dyDescent="0.3">
      <c r="B7" s="153" t="s">
        <v>51</v>
      </c>
      <c r="C7" s="154">
        <v>0</v>
      </c>
      <c r="D7" s="154">
        <v>0</v>
      </c>
      <c r="E7" s="154">
        <v>0</v>
      </c>
      <c r="F7" s="154">
        <v>0</v>
      </c>
      <c r="G7" s="154">
        <v>0</v>
      </c>
      <c r="H7" s="154">
        <v>0</v>
      </c>
      <c r="I7" s="154">
        <v>0</v>
      </c>
      <c r="J7" s="154">
        <v>0</v>
      </c>
      <c r="K7" s="154">
        <v>0</v>
      </c>
      <c r="L7" s="154">
        <v>0</v>
      </c>
      <c r="M7" s="154">
        <v>0</v>
      </c>
      <c r="N7" s="154">
        <v>0</v>
      </c>
      <c r="O7" s="154">
        <v>0</v>
      </c>
      <c r="P7" s="154">
        <v>0</v>
      </c>
      <c r="Q7" s="155">
        <v>0</v>
      </c>
    </row>
    <row r="8" spans="2:17" ht="18.75" customHeight="1" x14ac:dyDescent="0.3">
      <c r="B8" s="153" t="s">
        <v>148</v>
      </c>
      <c r="C8" s="154">
        <v>0</v>
      </c>
      <c r="D8" s="154">
        <v>0</v>
      </c>
      <c r="E8" s="154">
        <v>0</v>
      </c>
      <c r="F8" s="154">
        <v>0</v>
      </c>
      <c r="G8" s="154">
        <v>0</v>
      </c>
      <c r="H8" s="154">
        <v>0</v>
      </c>
      <c r="I8" s="154">
        <v>0</v>
      </c>
      <c r="J8" s="154">
        <v>0</v>
      </c>
      <c r="K8" s="154">
        <v>0</v>
      </c>
      <c r="L8" s="154">
        <v>0</v>
      </c>
      <c r="M8" s="154">
        <v>0</v>
      </c>
      <c r="N8" s="154">
        <v>0</v>
      </c>
      <c r="O8" s="154">
        <v>0</v>
      </c>
      <c r="P8" s="154">
        <v>0</v>
      </c>
      <c r="Q8" s="155">
        <v>0</v>
      </c>
    </row>
    <row r="9" spans="2:17" ht="18.75" customHeight="1" x14ac:dyDescent="0.3">
      <c r="B9" s="153" t="s">
        <v>52</v>
      </c>
      <c r="C9" s="154">
        <v>0</v>
      </c>
      <c r="D9" s="154">
        <v>0</v>
      </c>
      <c r="E9" s="154">
        <v>0</v>
      </c>
      <c r="F9" s="154">
        <v>0</v>
      </c>
      <c r="G9" s="154">
        <v>0</v>
      </c>
      <c r="H9" s="154">
        <v>0</v>
      </c>
      <c r="I9" s="154">
        <v>0</v>
      </c>
      <c r="J9" s="154">
        <v>0</v>
      </c>
      <c r="K9" s="154">
        <v>0</v>
      </c>
      <c r="L9" s="154">
        <v>0</v>
      </c>
      <c r="M9" s="154">
        <v>0</v>
      </c>
      <c r="N9" s="154">
        <v>0</v>
      </c>
      <c r="O9" s="154">
        <v>0</v>
      </c>
      <c r="P9" s="154">
        <v>0</v>
      </c>
      <c r="Q9" s="155">
        <v>0</v>
      </c>
    </row>
    <row r="10" spans="2:17" ht="18.75" customHeight="1" x14ac:dyDescent="0.3">
      <c r="B10" s="153" t="s">
        <v>53</v>
      </c>
      <c r="C10" s="154">
        <v>0</v>
      </c>
      <c r="D10" s="154">
        <v>0</v>
      </c>
      <c r="E10" s="154">
        <v>0</v>
      </c>
      <c r="F10" s="154">
        <v>0</v>
      </c>
      <c r="G10" s="154">
        <v>0</v>
      </c>
      <c r="H10" s="154">
        <v>0</v>
      </c>
      <c r="I10" s="154">
        <v>0</v>
      </c>
      <c r="J10" s="154">
        <v>0</v>
      </c>
      <c r="K10" s="154">
        <v>0</v>
      </c>
      <c r="L10" s="154">
        <v>0</v>
      </c>
      <c r="M10" s="154">
        <v>0</v>
      </c>
      <c r="N10" s="154">
        <v>0</v>
      </c>
      <c r="O10" s="154">
        <v>0</v>
      </c>
      <c r="P10" s="154">
        <v>0</v>
      </c>
      <c r="Q10" s="155">
        <v>0</v>
      </c>
    </row>
    <row r="11" spans="2:17" ht="18.75" customHeight="1" x14ac:dyDescent="0.3">
      <c r="B11" s="153" t="s">
        <v>22</v>
      </c>
      <c r="C11" s="154">
        <v>0</v>
      </c>
      <c r="D11" s="154">
        <v>0</v>
      </c>
      <c r="E11" s="154">
        <v>0</v>
      </c>
      <c r="F11" s="154">
        <v>0</v>
      </c>
      <c r="G11" s="154">
        <v>0</v>
      </c>
      <c r="H11" s="154">
        <v>0</v>
      </c>
      <c r="I11" s="154">
        <v>0</v>
      </c>
      <c r="J11" s="154">
        <v>0</v>
      </c>
      <c r="K11" s="154">
        <v>0</v>
      </c>
      <c r="L11" s="154">
        <v>0</v>
      </c>
      <c r="M11" s="154">
        <v>0</v>
      </c>
      <c r="N11" s="154">
        <v>0</v>
      </c>
      <c r="O11" s="154">
        <v>0</v>
      </c>
      <c r="P11" s="154">
        <v>0</v>
      </c>
      <c r="Q11" s="155">
        <v>0</v>
      </c>
    </row>
    <row r="12" spans="2:17" ht="18.75" customHeight="1" x14ac:dyDescent="0.3">
      <c r="B12" s="153" t="s">
        <v>55</v>
      </c>
      <c r="C12" s="154">
        <v>0</v>
      </c>
      <c r="D12" s="154">
        <v>0</v>
      </c>
      <c r="E12" s="154">
        <v>0</v>
      </c>
      <c r="F12" s="154">
        <v>0</v>
      </c>
      <c r="G12" s="154">
        <v>0</v>
      </c>
      <c r="H12" s="154">
        <v>0</v>
      </c>
      <c r="I12" s="154">
        <v>0</v>
      </c>
      <c r="J12" s="154">
        <v>0</v>
      </c>
      <c r="K12" s="154">
        <v>0</v>
      </c>
      <c r="L12" s="154">
        <v>0</v>
      </c>
      <c r="M12" s="154">
        <v>0</v>
      </c>
      <c r="N12" s="154">
        <v>0</v>
      </c>
      <c r="O12" s="154">
        <v>0</v>
      </c>
      <c r="P12" s="154">
        <v>0</v>
      </c>
      <c r="Q12" s="155">
        <v>0</v>
      </c>
    </row>
    <row r="13" spans="2:17" ht="18.75" customHeight="1" x14ac:dyDescent="0.3">
      <c r="B13" s="4" t="s">
        <v>263</v>
      </c>
      <c r="C13" s="154">
        <v>0</v>
      </c>
      <c r="D13" s="154">
        <v>0</v>
      </c>
      <c r="E13" s="154">
        <v>0</v>
      </c>
      <c r="F13" s="154">
        <v>261</v>
      </c>
      <c r="G13" s="154">
        <v>0</v>
      </c>
      <c r="H13" s="154">
        <v>0</v>
      </c>
      <c r="I13" s="154">
        <v>0</v>
      </c>
      <c r="J13" s="154">
        <v>0</v>
      </c>
      <c r="K13" s="154">
        <v>0</v>
      </c>
      <c r="L13" s="154">
        <v>170</v>
      </c>
      <c r="M13" s="154">
        <v>2204</v>
      </c>
      <c r="N13" s="154">
        <v>12781</v>
      </c>
      <c r="O13" s="154">
        <v>6025</v>
      </c>
      <c r="P13" s="154">
        <v>4643</v>
      </c>
      <c r="Q13" s="155">
        <v>0</v>
      </c>
    </row>
    <row r="14" spans="2:17" ht="18.75" customHeight="1" x14ac:dyDescent="0.3">
      <c r="B14" s="153" t="s">
        <v>56</v>
      </c>
      <c r="C14" s="154">
        <v>0</v>
      </c>
      <c r="D14" s="154">
        <v>0</v>
      </c>
      <c r="E14" s="154">
        <v>0</v>
      </c>
      <c r="F14" s="154">
        <v>0</v>
      </c>
      <c r="G14" s="154">
        <v>849</v>
      </c>
      <c r="H14" s="154">
        <v>0</v>
      </c>
      <c r="I14" s="154">
        <v>0</v>
      </c>
      <c r="J14" s="154">
        <v>0</v>
      </c>
      <c r="K14" s="154">
        <v>0</v>
      </c>
      <c r="L14" s="154">
        <v>0</v>
      </c>
      <c r="M14" s="154">
        <v>0</v>
      </c>
      <c r="N14" s="154">
        <v>0</v>
      </c>
      <c r="O14" s="154">
        <v>0</v>
      </c>
      <c r="P14" s="154">
        <v>0</v>
      </c>
      <c r="Q14" s="155">
        <v>0</v>
      </c>
    </row>
    <row r="15" spans="2:17" ht="18.75" customHeight="1" x14ac:dyDescent="0.3">
      <c r="B15" s="153" t="s">
        <v>57</v>
      </c>
      <c r="C15" s="154">
        <v>0</v>
      </c>
      <c r="D15" s="154">
        <v>0</v>
      </c>
      <c r="E15" s="154">
        <v>0</v>
      </c>
      <c r="F15" s="154">
        <v>0</v>
      </c>
      <c r="G15" s="154">
        <v>0</v>
      </c>
      <c r="H15" s="154">
        <v>0</v>
      </c>
      <c r="I15" s="154">
        <v>0</v>
      </c>
      <c r="J15" s="154">
        <v>0</v>
      </c>
      <c r="K15" s="154">
        <v>0</v>
      </c>
      <c r="L15" s="154">
        <v>0</v>
      </c>
      <c r="M15" s="154">
        <v>0</v>
      </c>
      <c r="N15" s="154">
        <v>0</v>
      </c>
      <c r="O15" s="154">
        <v>0</v>
      </c>
      <c r="P15" s="154">
        <v>0</v>
      </c>
      <c r="Q15" s="155">
        <v>0</v>
      </c>
    </row>
    <row r="16" spans="2:17" ht="18.75" customHeight="1" x14ac:dyDescent="0.3">
      <c r="B16" s="153" t="s">
        <v>58</v>
      </c>
      <c r="C16" s="154">
        <v>0</v>
      </c>
      <c r="D16" s="154">
        <v>0</v>
      </c>
      <c r="E16" s="154">
        <v>0</v>
      </c>
      <c r="F16" s="154">
        <v>0</v>
      </c>
      <c r="G16" s="154">
        <v>0</v>
      </c>
      <c r="H16" s="154">
        <v>0</v>
      </c>
      <c r="I16" s="154">
        <v>0</v>
      </c>
      <c r="J16" s="154">
        <v>0</v>
      </c>
      <c r="K16" s="154">
        <v>0</v>
      </c>
      <c r="L16" s="154">
        <v>0</v>
      </c>
      <c r="M16" s="154">
        <v>0</v>
      </c>
      <c r="N16" s="154">
        <v>0</v>
      </c>
      <c r="O16" s="154">
        <v>0</v>
      </c>
      <c r="P16" s="154">
        <v>0</v>
      </c>
      <c r="Q16" s="155">
        <v>0</v>
      </c>
    </row>
    <row r="17" spans="2:19" ht="18.75" customHeight="1" x14ac:dyDescent="0.3">
      <c r="B17" s="153" t="s">
        <v>131</v>
      </c>
      <c r="C17" s="154">
        <v>0</v>
      </c>
      <c r="D17" s="154">
        <v>0</v>
      </c>
      <c r="E17" s="154">
        <v>0</v>
      </c>
      <c r="F17" s="154">
        <v>0</v>
      </c>
      <c r="G17" s="154">
        <v>0</v>
      </c>
      <c r="H17" s="154">
        <v>0</v>
      </c>
      <c r="I17" s="154">
        <v>0</v>
      </c>
      <c r="J17" s="154">
        <v>0</v>
      </c>
      <c r="K17" s="154">
        <v>0</v>
      </c>
      <c r="L17" s="154">
        <v>0</v>
      </c>
      <c r="M17" s="154">
        <v>0</v>
      </c>
      <c r="N17" s="154">
        <v>0</v>
      </c>
      <c r="O17" s="154">
        <v>0</v>
      </c>
      <c r="P17" s="154">
        <v>0</v>
      </c>
      <c r="Q17" s="155">
        <v>0</v>
      </c>
    </row>
    <row r="18" spans="2:19" ht="18.75" customHeight="1" x14ac:dyDescent="0.3">
      <c r="B18" s="153" t="s">
        <v>253</v>
      </c>
      <c r="C18" s="154">
        <v>0</v>
      </c>
      <c r="D18" s="154">
        <v>0</v>
      </c>
      <c r="E18" s="154">
        <v>0</v>
      </c>
      <c r="F18" s="154">
        <v>0</v>
      </c>
      <c r="G18" s="154">
        <v>0</v>
      </c>
      <c r="H18" s="154">
        <v>0</v>
      </c>
      <c r="I18" s="154">
        <v>0</v>
      </c>
      <c r="J18" s="154">
        <v>0</v>
      </c>
      <c r="K18" s="154">
        <v>0</v>
      </c>
      <c r="L18" s="154">
        <v>0</v>
      </c>
      <c r="M18" s="154">
        <v>0</v>
      </c>
      <c r="N18" s="154">
        <v>0</v>
      </c>
      <c r="O18" s="154">
        <v>0</v>
      </c>
      <c r="P18" s="154">
        <v>0</v>
      </c>
      <c r="Q18" s="155">
        <v>0</v>
      </c>
    </row>
    <row r="19" spans="2:19" ht="18.75" customHeight="1" x14ac:dyDescent="0.3">
      <c r="B19" s="153" t="s">
        <v>136</v>
      </c>
      <c r="C19" s="160">
        <v>-254776</v>
      </c>
      <c r="D19" s="154">
        <v>0</v>
      </c>
      <c r="E19" s="154">
        <v>0</v>
      </c>
      <c r="F19" s="154">
        <v>0</v>
      </c>
      <c r="G19" s="154">
        <v>1627</v>
      </c>
      <c r="H19" s="154">
        <v>0</v>
      </c>
      <c r="I19" s="154">
        <v>1627</v>
      </c>
      <c r="J19" s="154">
        <v>0</v>
      </c>
      <c r="K19" s="154">
        <v>0</v>
      </c>
      <c r="L19" s="154">
        <v>0</v>
      </c>
      <c r="M19" s="154">
        <v>0</v>
      </c>
      <c r="N19" s="154">
        <v>233573</v>
      </c>
      <c r="O19" s="154">
        <v>0</v>
      </c>
      <c r="P19" s="154">
        <v>0</v>
      </c>
      <c r="Q19" s="155">
        <v>-22830</v>
      </c>
    </row>
    <row r="20" spans="2:19" ht="18.75" customHeight="1" x14ac:dyDescent="0.3">
      <c r="B20" s="153" t="s">
        <v>35</v>
      </c>
      <c r="C20" s="160">
        <v>0</v>
      </c>
      <c r="D20" s="154">
        <v>0</v>
      </c>
      <c r="E20" s="154">
        <v>0</v>
      </c>
      <c r="F20" s="154">
        <v>0</v>
      </c>
      <c r="G20" s="154">
        <v>0</v>
      </c>
      <c r="H20" s="154">
        <v>0</v>
      </c>
      <c r="I20" s="154">
        <v>0</v>
      </c>
      <c r="J20" s="154">
        <v>0</v>
      </c>
      <c r="K20" s="154">
        <v>0</v>
      </c>
      <c r="L20" s="154">
        <v>0</v>
      </c>
      <c r="M20" s="154">
        <v>0</v>
      </c>
      <c r="N20" s="154">
        <v>0</v>
      </c>
      <c r="O20" s="154">
        <v>0</v>
      </c>
      <c r="P20" s="154">
        <v>0</v>
      </c>
      <c r="Q20" s="155">
        <v>0</v>
      </c>
    </row>
    <row r="21" spans="2:19" ht="18.75" customHeight="1" x14ac:dyDescent="0.3">
      <c r="B21" s="153" t="s">
        <v>191</v>
      </c>
      <c r="C21" s="160">
        <v>0</v>
      </c>
      <c r="D21" s="154">
        <v>0</v>
      </c>
      <c r="E21" s="154">
        <v>0</v>
      </c>
      <c r="F21" s="154">
        <v>0</v>
      </c>
      <c r="G21" s="154">
        <v>0</v>
      </c>
      <c r="H21" s="154">
        <v>0</v>
      </c>
      <c r="I21" s="154">
        <v>0</v>
      </c>
      <c r="J21" s="154">
        <v>0</v>
      </c>
      <c r="K21" s="154">
        <v>0</v>
      </c>
      <c r="L21" s="154">
        <v>0</v>
      </c>
      <c r="M21" s="154">
        <v>0</v>
      </c>
      <c r="N21" s="154">
        <v>0</v>
      </c>
      <c r="O21" s="154">
        <v>0</v>
      </c>
      <c r="P21" s="154">
        <v>0</v>
      </c>
      <c r="Q21" s="155">
        <v>0</v>
      </c>
    </row>
    <row r="22" spans="2:19" ht="18.75" customHeight="1" x14ac:dyDescent="0.3">
      <c r="B22" s="153" t="s">
        <v>59</v>
      </c>
      <c r="C22" s="160">
        <v>0</v>
      </c>
      <c r="D22" s="154">
        <v>0</v>
      </c>
      <c r="E22" s="154">
        <v>0</v>
      </c>
      <c r="F22" s="154">
        <v>0</v>
      </c>
      <c r="G22" s="154">
        <v>0</v>
      </c>
      <c r="H22" s="154">
        <v>0</v>
      </c>
      <c r="I22" s="154">
        <v>0</v>
      </c>
      <c r="J22" s="154">
        <v>0</v>
      </c>
      <c r="K22" s="154">
        <v>0</v>
      </c>
      <c r="L22" s="154">
        <v>0</v>
      </c>
      <c r="M22" s="154">
        <v>0</v>
      </c>
      <c r="N22" s="154">
        <v>0</v>
      </c>
      <c r="O22" s="154">
        <v>0</v>
      </c>
      <c r="P22" s="154">
        <v>0</v>
      </c>
      <c r="Q22" s="155">
        <v>0</v>
      </c>
    </row>
    <row r="23" spans="2:19" ht="18.75" customHeight="1" x14ac:dyDescent="0.3">
      <c r="B23" s="153" t="s">
        <v>60</v>
      </c>
      <c r="C23" s="160">
        <v>0</v>
      </c>
      <c r="D23" s="154">
        <v>0</v>
      </c>
      <c r="E23" s="154">
        <v>0</v>
      </c>
      <c r="F23" s="154">
        <v>0</v>
      </c>
      <c r="G23" s="154">
        <v>0</v>
      </c>
      <c r="H23" s="154">
        <v>0</v>
      </c>
      <c r="I23" s="154">
        <v>0</v>
      </c>
      <c r="J23" s="154">
        <v>0</v>
      </c>
      <c r="K23" s="154">
        <v>0</v>
      </c>
      <c r="L23" s="154">
        <v>0</v>
      </c>
      <c r="M23" s="154">
        <v>0</v>
      </c>
      <c r="N23" s="154">
        <v>0</v>
      </c>
      <c r="O23" s="154">
        <v>0</v>
      </c>
      <c r="P23" s="154">
        <v>0</v>
      </c>
      <c r="Q23" s="155">
        <v>0</v>
      </c>
    </row>
    <row r="24" spans="2:19" ht="18.75" customHeight="1" x14ac:dyDescent="0.3">
      <c r="B24" s="153" t="s">
        <v>134</v>
      </c>
      <c r="C24" s="160">
        <v>0</v>
      </c>
      <c r="D24" s="154">
        <v>0</v>
      </c>
      <c r="E24" s="154">
        <v>0</v>
      </c>
      <c r="F24" s="154">
        <v>0</v>
      </c>
      <c r="G24" s="154">
        <v>0</v>
      </c>
      <c r="H24" s="154">
        <v>0</v>
      </c>
      <c r="I24" s="154">
        <v>0</v>
      </c>
      <c r="J24" s="154">
        <v>0</v>
      </c>
      <c r="K24" s="154">
        <v>0</v>
      </c>
      <c r="L24" s="154">
        <v>0</v>
      </c>
      <c r="M24" s="154">
        <v>0</v>
      </c>
      <c r="N24" s="154">
        <v>0</v>
      </c>
      <c r="O24" s="154">
        <v>0</v>
      </c>
      <c r="P24" s="154">
        <v>0</v>
      </c>
      <c r="Q24" s="155">
        <v>0</v>
      </c>
    </row>
    <row r="25" spans="2:19" ht="18.75" customHeight="1" x14ac:dyDescent="0.3">
      <c r="B25" s="153" t="s">
        <v>135</v>
      </c>
      <c r="C25" s="160">
        <v>0</v>
      </c>
      <c r="D25" s="154">
        <v>0</v>
      </c>
      <c r="E25" s="154">
        <v>0</v>
      </c>
      <c r="F25" s="154">
        <v>0</v>
      </c>
      <c r="G25" s="154">
        <v>0</v>
      </c>
      <c r="H25" s="154">
        <v>0</v>
      </c>
      <c r="I25" s="154">
        <v>0</v>
      </c>
      <c r="J25" s="154">
        <v>0</v>
      </c>
      <c r="K25" s="154">
        <v>0</v>
      </c>
      <c r="L25" s="154">
        <v>0</v>
      </c>
      <c r="M25" s="154">
        <v>0</v>
      </c>
      <c r="N25" s="154">
        <v>0</v>
      </c>
      <c r="O25" s="154">
        <v>0</v>
      </c>
      <c r="P25" s="154">
        <v>0</v>
      </c>
      <c r="Q25" s="155">
        <v>0</v>
      </c>
    </row>
    <row r="26" spans="2:19" ht="18.75" customHeight="1" x14ac:dyDescent="0.3">
      <c r="B26" s="153" t="s">
        <v>149</v>
      </c>
      <c r="C26" s="160">
        <v>0</v>
      </c>
      <c r="D26" s="154">
        <v>0</v>
      </c>
      <c r="E26" s="154">
        <v>0</v>
      </c>
      <c r="F26" s="154">
        <v>0</v>
      </c>
      <c r="G26" s="154">
        <v>0</v>
      </c>
      <c r="H26" s="154">
        <v>0</v>
      </c>
      <c r="I26" s="154">
        <v>0</v>
      </c>
      <c r="J26" s="154">
        <v>0</v>
      </c>
      <c r="K26" s="154">
        <v>0</v>
      </c>
      <c r="L26" s="154">
        <v>0</v>
      </c>
      <c r="M26" s="154">
        <v>0</v>
      </c>
      <c r="N26" s="154">
        <v>0</v>
      </c>
      <c r="O26" s="154">
        <v>0</v>
      </c>
      <c r="P26" s="154">
        <v>0</v>
      </c>
      <c r="Q26" s="155">
        <v>0</v>
      </c>
    </row>
    <row r="27" spans="2:19" ht="18.75" customHeight="1" x14ac:dyDescent="0.3">
      <c r="B27" s="153" t="s">
        <v>61</v>
      </c>
      <c r="C27" s="160">
        <v>343448</v>
      </c>
      <c r="D27" s="154">
        <v>169109</v>
      </c>
      <c r="E27" s="154">
        <v>169109</v>
      </c>
      <c r="F27" s="154">
        <v>0</v>
      </c>
      <c r="G27" s="154">
        <v>134983</v>
      </c>
      <c r="H27" s="154">
        <v>88921</v>
      </c>
      <c r="I27" s="154">
        <v>0</v>
      </c>
      <c r="J27" s="154">
        <v>0</v>
      </c>
      <c r="K27" s="154">
        <v>0</v>
      </c>
      <c r="L27" s="154">
        <v>5300</v>
      </c>
      <c r="M27" s="154">
        <v>31888</v>
      </c>
      <c r="N27" s="154">
        <v>11783</v>
      </c>
      <c r="O27" s="154">
        <v>0</v>
      </c>
      <c r="P27" s="154">
        <v>0</v>
      </c>
      <c r="Q27" s="155">
        <v>398232</v>
      </c>
    </row>
    <row r="28" spans="2:19" ht="18.75" customHeight="1" x14ac:dyDescent="0.3">
      <c r="B28" s="153" t="s">
        <v>62</v>
      </c>
      <c r="C28" s="160">
        <v>0</v>
      </c>
      <c r="D28" s="154">
        <v>0</v>
      </c>
      <c r="E28" s="154">
        <v>0</v>
      </c>
      <c r="F28" s="154">
        <v>0</v>
      </c>
      <c r="G28" s="154">
        <v>0</v>
      </c>
      <c r="H28" s="154">
        <v>0</v>
      </c>
      <c r="I28" s="154">
        <v>0</v>
      </c>
      <c r="J28" s="154">
        <v>0</v>
      </c>
      <c r="K28" s="154">
        <v>0</v>
      </c>
      <c r="L28" s="154">
        <v>0</v>
      </c>
      <c r="M28" s="154">
        <v>0</v>
      </c>
      <c r="N28" s="154">
        <v>0</v>
      </c>
      <c r="O28" s="154">
        <v>0</v>
      </c>
      <c r="P28" s="154">
        <v>0</v>
      </c>
      <c r="Q28" s="155">
        <v>0</v>
      </c>
    </row>
    <row r="29" spans="2:19" ht="18.75" customHeight="1" x14ac:dyDescent="0.3">
      <c r="B29" s="153" t="s">
        <v>63</v>
      </c>
      <c r="C29" s="160">
        <v>175966</v>
      </c>
      <c r="D29" s="154">
        <v>0</v>
      </c>
      <c r="E29" s="154">
        <v>0</v>
      </c>
      <c r="F29" s="154">
        <v>0</v>
      </c>
      <c r="G29" s="154">
        <v>0</v>
      </c>
      <c r="H29" s="154">
        <v>0</v>
      </c>
      <c r="I29" s="154">
        <v>0</v>
      </c>
      <c r="J29" s="154">
        <v>0</v>
      </c>
      <c r="K29" s="154">
        <v>0</v>
      </c>
      <c r="L29" s="154">
        <v>0</v>
      </c>
      <c r="M29" s="154">
        <v>0</v>
      </c>
      <c r="N29" s="154">
        <v>123207</v>
      </c>
      <c r="O29" s="154">
        <v>0</v>
      </c>
      <c r="P29" s="154">
        <v>0</v>
      </c>
      <c r="Q29" s="155">
        <v>299172</v>
      </c>
    </row>
    <row r="30" spans="2:19" ht="18.75" customHeight="1" x14ac:dyDescent="0.3">
      <c r="B30" s="156" t="s">
        <v>45</v>
      </c>
      <c r="C30" s="157">
        <f t="shared" ref="C30:Q30" si="0">SUM(C6:C29)</f>
        <v>264638</v>
      </c>
      <c r="D30" s="157">
        <f t="shared" si="0"/>
        <v>169109</v>
      </c>
      <c r="E30" s="157">
        <f t="shared" si="0"/>
        <v>169109</v>
      </c>
      <c r="F30" s="157">
        <f t="shared" si="0"/>
        <v>261</v>
      </c>
      <c r="G30" s="157">
        <f t="shared" si="0"/>
        <v>137459</v>
      </c>
      <c r="H30" s="157">
        <f t="shared" si="0"/>
        <v>88921</v>
      </c>
      <c r="I30" s="157">
        <f t="shared" si="0"/>
        <v>1627</v>
      </c>
      <c r="J30" s="157">
        <f t="shared" si="0"/>
        <v>0</v>
      </c>
      <c r="K30" s="157">
        <f t="shared" si="0"/>
        <v>0</v>
      </c>
      <c r="L30" s="157">
        <f t="shared" si="0"/>
        <v>5470</v>
      </c>
      <c r="M30" s="157">
        <f t="shared" si="0"/>
        <v>34092</v>
      </c>
      <c r="N30" s="157">
        <f t="shared" si="0"/>
        <v>381344</v>
      </c>
      <c r="O30" s="157">
        <f t="shared" si="0"/>
        <v>6025</v>
      </c>
      <c r="P30" s="157">
        <f t="shared" si="0"/>
        <v>4643</v>
      </c>
      <c r="Q30" s="157">
        <f t="shared" si="0"/>
        <v>674574</v>
      </c>
      <c r="R30" s="158"/>
      <c r="S30" s="158"/>
    </row>
    <row r="31" spans="2:19" ht="18.75" customHeight="1" x14ac:dyDescent="0.3">
      <c r="B31" s="294" t="s">
        <v>46</v>
      </c>
      <c r="C31" s="295"/>
      <c r="D31" s="295"/>
      <c r="E31" s="295"/>
      <c r="F31" s="295"/>
      <c r="G31" s="295"/>
      <c r="H31" s="295"/>
      <c r="I31" s="295"/>
      <c r="J31" s="295"/>
      <c r="K31" s="295"/>
      <c r="L31" s="295"/>
      <c r="M31" s="295"/>
      <c r="N31" s="295"/>
      <c r="O31" s="295"/>
      <c r="P31" s="295"/>
      <c r="Q31" s="296"/>
      <c r="R31" s="158"/>
    </row>
    <row r="32" spans="2:19" ht="18.75" customHeight="1" x14ac:dyDescent="0.3">
      <c r="B32" s="153" t="s">
        <v>47</v>
      </c>
      <c r="C32" s="154">
        <v>0</v>
      </c>
      <c r="D32" s="154">
        <v>0</v>
      </c>
      <c r="E32" s="154">
        <v>0</v>
      </c>
      <c r="F32" s="154">
        <v>0</v>
      </c>
      <c r="G32" s="154">
        <v>0</v>
      </c>
      <c r="H32" s="154">
        <v>0</v>
      </c>
      <c r="I32" s="154">
        <v>0</v>
      </c>
      <c r="J32" s="154">
        <v>0</v>
      </c>
      <c r="K32" s="154">
        <v>0</v>
      </c>
      <c r="L32" s="154">
        <v>0</v>
      </c>
      <c r="M32" s="154">
        <v>0</v>
      </c>
      <c r="N32" s="154">
        <v>0</v>
      </c>
      <c r="O32" s="154">
        <v>0</v>
      </c>
      <c r="P32" s="154">
        <v>0</v>
      </c>
      <c r="Q32" s="155">
        <v>0</v>
      </c>
    </row>
    <row r="33" spans="2:17" ht="18.75" customHeight="1" x14ac:dyDescent="0.3">
      <c r="B33" s="153" t="s">
        <v>78</v>
      </c>
      <c r="C33" s="154">
        <v>0</v>
      </c>
      <c r="D33" s="154">
        <v>0</v>
      </c>
      <c r="E33" s="154">
        <v>0</v>
      </c>
      <c r="F33" s="154">
        <v>0</v>
      </c>
      <c r="G33" s="154">
        <v>0</v>
      </c>
      <c r="H33" s="154">
        <v>0</v>
      </c>
      <c r="I33" s="154">
        <v>0</v>
      </c>
      <c r="J33" s="154">
        <v>0</v>
      </c>
      <c r="K33" s="154">
        <v>0</v>
      </c>
      <c r="L33" s="154">
        <v>0</v>
      </c>
      <c r="M33" s="154">
        <v>0</v>
      </c>
      <c r="N33" s="154">
        <v>0</v>
      </c>
      <c r="O33" s="154">
        <v>0</v>
      </c>
      <c r="P33" s="154">
        <v>0</v>
      </c>
      <c r="Q33" s="155">
        <v>0</v>
      </c>
    </row>
    <row r="34" spans="2:17" ht="18.75" customHeight="1" x14ac:dyDescent="0.3">
      <c r="B34" s="153" t="s">
        <v>48</v>
      </c>
      <c r="C34" s="154">
        <v>0</v>
      </c>
      <c r="D34" s="154">
        <v>0</v>
      </c>
      <c r="E34" s="154">
        <v>0</v>
      </c>
      <c r="F34" s="154">
        <v>0</v>
      </c>
      <c r="G34" s="154">
        <v>0</v>
      </c>
      <c r="H34" s="154">
        <v>0</v>
      </c>
      <c r="I34" s="154">
        <v>0</v>
      </c>
      <c r="J34" s="154">
        <v>0</v>
      </c>
      <c r="K34" s="154">
        <v>0</v>
      </c>
      <c r="L34" s="154">
        <v>0</v>
      </c>
      <c r="M34" s="154">
        <v>0</v>
      </c>
      <c r="N34" s="154">
        <v>0</v>
      </c>
      <c r="O34" s="154">
        <v>0</v>
      </c>
      <c r="P34" s="154">
        <v>0</v>
      </c>
      <c r="Q34" s="155">
        <v>0</v>
      </c>
    </row>
    <row r="35" spans="2:17" ht="18.75" customHeight="1" x14ac:dyDescent="0.3">
      <c r="B35" s="156" t="s">
        <v>45</v>
      </c>
      <c r="C35" s="157">
        <f>SUM(C32:C34)</f>
        <v>0</v>
      </c>
      <c r="D35" s="157">
        <f t="shared" ref="D35:Q35" si="1">SUM(D32:D34)</f>
        <v>0</v>
      </c>
      <c r="E35" s="157">
        <f t="shared" si="1"/>
        <v>0</v>
      </c>
      <c r="F35" s="157">
        <f t="shared" si="1"/>
        <v>0</v>
      </c>
      <c r="G35" s="157">
        <f t="shared" si="1"/>
        <v>0</v>
      </c>
      <c r="H35" s="157">
        <f t="shared" si="1"/>
        <v>0</v>
      </c>
      <c r="I35" s="157">
        <f t="shared" si="1"/>
        <v>0</v>
      </c>
      <c r="J35" s="157">
        <f t="shared" si="1"/>
        <v>0</v>
      </c>
      <c r="K35" s="157">
        <f t="shared" si="1"/>
        <v>0</v>
      </c>
      <c r="L35" s="157">
        <f t="shared" si="1"/>
        <v>0</v>
      </c>
      <c r="M35" s="157">
        <f t="shared" si="1"/>
        <v>0</v>
      </c>
      <c r="N35" s="157">
        <f t="shared" si="1"/>
        <v>0</v>
      </c>
      <c r="O35" s="157">
        <f t="shared" si="1"/>
        <v>0</v>
      </c>
      <c r="P35" s="157">
        <f t="shared" si="1"/>
        <v>0</v>
      </c>
      <c r="Q35" s="157">
        <f t="shared" si="1"/>
        <v>0</v>
      </c>
    </row>
    <row r="36" spans="2:17" ht="18.75" customHeight="1" x14ac:dyDescent="0.3">
      <c r="B36" s="297" t="s">
        <v>50</v>
      </c>
      <c r="C36" s="297"/>
      <c r="D36" s="297"/>
      <c r="E36" s="297"/>
      <c r="F36" s="297"/>
      <c r="G36" s="297"/>
      <c r="H36" s="297"/>
      <c r="I36" s="297"/>
      <c r="J36" s="297"/>
      <c r="K36" s="297"/>
      <c r="L36" s="297"/>
      <c r="M36" s="297"/>
      <c r="N36" s="297"/>
      <c r="O36" s="297"/>
      <c r="P36" s="297"/>
      <c r="Q36" s="297"/>
    </row>
    <row r="37" spans="2:17" ht="21.75" customHeight="1" x14ac:dyDescent="0.3">
      <c r="C37" s="159"/>
      <c r="D37" s="159"/>
      <c r="E37" s="159"/>
      <c r="F37" s="159"/>
      <c r="G37" s="159"/>
      <c r="H37" s="159"/>
      <c r="I37" s="159"/>
      <c r="J37" s="159"/>
      <c r="K37" s="159"/>
      <c r="L37" s="159"/>
      <c r="M37" s="159"/>
      <c r="N37" s="159"/>
      <c r="O37" s="159"/>
      <c r="P37" s="159"/>
      <c r="Q37" s="159"/>
    </row>
    <row r="38" spans="2:17" ht="21.75" customHeight="1" x14ac:dyDescent="0.3">
      <c r="C38" s="159"/>
      <c r="D38" s="159"/>
      <c r="E38" s="159"/>
      <c r="F38" s="159"/>
      <c r="G38" s="159"/>
      <c r="H38" s="159"/>
      <c r="I38" s="159"/>
      <c r="J38" s="159"/>
      <c r="K38" s="159"/>
      <c r="L38" s="159"/>
      <c r="M38" s="159"/>
      <c r="N38" s="159"/>
      <c r="O38" s="159"/>
      <c r="P38" s="159"/>
      <c r="Q38" s="159"/>
    </row>
  </sheetData>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topLeftCell="H1" zoomScale="80" zoomScaleNormal="80" workbookViewId="0">
      <selection activeCell="B36" sqref="B36:Q36"/>
    </sheetView>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292" t="s">
        <v>297</v>
      </c>
      <c r="C3" s="292"/>
      <c r="D3" s="292"/>
      <c r="E3" s="292"/>
      <c r="F3" s="292"/>
      <c r="G3" s="292"/>
      <c r="H3" s="292"/>
      <c r="I3" s="292"/>
      <c r="J3" s="292"/>
      <c r="K3" s="292"/>
      <c r="L3" s="292"/>
      <c r="M3" s="292"/>
      <c r="N3" s="292"/>
      <c r="O3" s="292"/>
      <c r="P3" s="292"/>
      <c r="Q3" s="292"/>
    </row>
    <row r="4" spans="2:17" s="13" customFormat="1" ht="28"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33.75" customHeight="1" x14ac:dyDescent="0.3">
      <c r="B5" s="284" t="s">
        <v>16</v>
      </c>
      <c r="C5" s="285"/>
      <c r="D5" s="285"/>
      <c r="E5" s="285"/>
      <c r="F5" s="285"/>
      <c r="G5" s="285"/>
      <c r="H5" s="285"/>
      <c r="I5" s="285"/>
      <c r="J5" s="285"/>
      <c r="K5" s="285"/>
      <c r="L5" s="285"/>
      <c r="M5" s="285"/>
      <c r="N5" s="285"/>
      <c r="O5" s="285"/>
      <c r="P5" s="285"/>
      <c r="Q5" s="286"/>
    </row>
    <row r="6" spans="2:17" ht="27.75" customHeight="1" x14ac:dyDescent="0.3">
      <c r="B6" s="7" t="s">
        <v>256</v>
      </c>
      <c r="C6" s="130">
        <v>0</v>
      </c>
      <c r="D6" s="130">
        <v>0</v>
      </c>
      <c r="E6" s="130">
        <v>0</v>
      </c>
      <c r="F6" s="130">
        <v>0</v>
      </c>
      <c r="G6" s="130">
        <v>0</v>
      </c>
      <c r="H6" s="130">
        <v>0</v>
      </c>
      <c r="I6" s="130">
        <v>0</v>
      </c>
      <c r="J6" s="130">
        <v>0</v>
      </c>
      <c r="K6" s="130">
        <v>0</v>
      </c>
      <c r="L6" s="130">
        <v>0</v>
      </c>
      <c r="M6" s="130">
        <v>0</v>
      </c>
      <c r="N6" s="130">
        <v>0</v>
      </c>
      <c r="O6" s="130">
        <v>0</v>
      </c>
      <c r="P6" s="130">
        <v>0</v>
      </c>
      <c r="Q6" s="131">
        <v>0</v>
      </c>
    </row>
    <row r="7" spans="2:17" ht="27.75" customHeight="1" x14ac:dyDescent="0.3">
      <c r="B7" s="4" t="s">
        <v>51</v>
      </c>
      <c r="C7" s="130">
        <v>0</v>
      </c>
      <c r="D7" s="130">
        <v>0</v>
      </c>
      <c r="E7" s="130">
        <v>0</v>
      </c>
      <c r="F7" s="130">
        <v>0</v>
      </c>
      <c r="G7" s="130">
        <v>0</v>
      </c>
      <c r="H7" s="130">
        <v>0</v>
      </c>
      <c r="I7" s="130">
        <v>0</v>
      </c>
      <c r="J7" s="130">
        <v>0</v>
      </c>
      <c r="K7" s="130">
        <v>0</v>
      </c>
      <c r="L7" s="130">
        <v>0</v>
      </c>
      <c r="M7" s="130">
        <v>0</v>
      </c>
      <c r="N7" s="130">
        <v>0</v>
      </c>
      <c r="O7" s="130">
        <v>0</v>
      </c>
      <c r="P7" s="130">
        <v>0</v>
      </c>
      <c r="Q7" s="131">
        <v>0</v>
      </c>
    </row>
    <row r="8" spans="2:17" ht="27.75" customHeight="1" x14ac:dyDescent="0.3">
      <c r="B8" s="4" t="s">
        <v>148</v>
      </c>
      <c r="C8" s="130">
        <v>0</v>
      </c>
      <c r="D8" s="130">
        <v>0</v>
      </c>
      <c r="E8" s="130">
        <v>0</v>
      </c>
      <c r="F8" s="130">
        <v>0</v>
      </c>
      <c r="G8" s="130">
        <v>0</v>
      </c>
      <c r="H8" s="130">
        <v>0</v>
      </c>
      <c r="I8" s="130">
        <v>0</v>
      </c>
      <c r="J8" s="130">
        <v>0</v>
      </c>
      <c r="K8" s="130">
        <v>0</v>
      </c>
      <c r="L8" s="130">
        <v>0</v>
      </c>
      <c r="M8" s="130">
        <v>0</v>
      </c>
      <c r="N8" s="130">
        <v>0</v>
      </c>
      <c r="O8" s="130">
        <v>0</v>
      </c>
      <c r="P8" s="130">
        <v>0</v>
      </c>
      <c r="Q8" s="131">
        <v>0</v>
      </c>
    </row>
    <row r="9" spans="2:17" ht="27.75" customHeight="1" x14ac:dyDescent="0.3">
      <c r="B9" s="4" t="s">
        <v>52</v>
      </c>
      <c r="C9" s="130">
        <v>0</v>
      </c>
      <c r="D9" s="130">
        <v>0</v>
      </c>
      <c r="E9" s="130">
        <v>0</v>
      </c>
      <c r="F9" s="130">
        <v>0</v>
      </c>
      <c r="G9" s="130">
        <v>0</v>
      </c>
      <c r="H9" s="130">
        <v>0</v>
      </c>
      <c r="I9" s="130">
        <v>0</v>
      </c>
      <c r="J9" s="130">
        <v>0</v>
      </c>
      <c r="K9" s="130">
        <v>0</v>
      </c>
      <c r="L9" s="130">
        <v>0</v>
      </c>
      <c r="M9" s="130">
        <v>0</v>
      </c>
      <c r="N9" s="130">
        <v>0</v>
      </c>
      <c r="O9" s="130">
        <v>0</v>
      </c>
      <c r="P9" s="130">
        <v>0</v>
      </c>
      <c r="Q9" s="131">
        <v>0</v>
      </c>
    </row>
    <row r="10" spans="2:17" ht="27.75" customHeight="1" x14ac:dyDescent="0.3">
      <c r="B10" s="4" t="s">
        <v>53</v>
      </c>
      <c r="C10" s="130">
        <v>0</v>
      </c>
      <c r="D10" s="130">
        <v>0</v>
      </c>
      <c r="E10" s="130">
        <v>0</v>
      </c>
      <c r="F10" s="130">
        <v>0</v>
      </c>
      <c r="G10" s="130">
        <v>0</v>
      </c>
      <c r="H10" s="130">
        <v>0</v>
      </c>
      <c r="I10" s="130">
        <v>0</v>
      </c>
      <c r="J10" s="130">
        <v>0</v>
      </c>
      <c r="K10" s="130">
        <v>0</v>
      </c>
      <c r="L10" s="130">
        <v>0</v>
      </c>
      <c r="M10" s="130">
        <v>0</v>
      </c>
      <c r="N10" s="130">
        <v>0</v>
      </c>
      <c r="O10" s="130">
        <v>0</v>
      </c>
      <c r="P10" s="130">
        <v>0</v>
      </c>
      <c r="Q10" s="131">
        <v>0</v>
      </c>
    </row>
    <row r="11" spans="2:17" ht="27.75" customHeight="1" x14ac:dyDescent="0.3">
      <c r="B11" s="4" t="s">
        <v>22</v>
      </c>
      <c r="C11" s="130">
        <v>0</v>
      </c>
      <c r="D11" s="130">
        <v>0</v>
      </c>
      <c r="E11" s="130">
        <v>0</v>
      </c>
      <c r="F11" s="130">
        <v>0</v>
      </c>
      <c r="G11" s="130">
        <v>0</v>
      </c>
      <c r="H11" s="130">
        <v>0</v>
      </c>
      <c r="I11" s="130">
        <v>0</v>
      </c>
      <c r="J11" s="130">
        <v>0</v>
      </c>
      <c r="K11" s="130">
        <v>0</v>
      </c>
      <c r="L11" s="130">
        <v>0</v>
      </c>
      <c r="M11" s="130">
        <v>0</v>
      </c>
      <c r="N11" s="130">
        <v>0</v>
      </c>
      <c r="O11" s="130">
        <v>0</v>
      </c>
      <c r="P11" s="130">
        <v>0</v>
      </c>
      <c r="Q11" s="131">
        <v>0</v>
      </c>
    </row>
    <row r="12" spans="2:17" ht="27.75" customHeight="1" x14ac:dyDescent="0.3">
      <c r="B12" s="4" t="s">
        <v>55</v>
      </c>
      <c r="C12" s="130">
        <v>0</v>
      </c>
      <c r="D12" s="130">
        <v>0</v>
      </c>
      <c r="E12" s="130">
        <v>0</v>
      </c>
      <c r="F12" s="130">
        <v>0</v>
      </c>
      <c r="G12" s="130">
        <v>0</v>
      </c>
      <c r="H12" s="130">
        <v>0</v>
      </c>
      <c r="I12" s="130">
        <v>0</v>
      </c>
      <c r="J12" s="130">
        <v>0</v>
      </c>
      <c r="K12" s="130">
        <v>0</v>
      </c>
      <c r="L12" s="130">
        <v>0</v>
      </c>
      <c r="M12" s="130">
        <v>0</v>
      </c>
      <c r="N12" s="130">
        <v>0</v>
      </c>
      <c r="O12" s="130">
        <v>0</v>
      </c>
      <c r="P12" s="130">
        <v>0</v>
      </c>
      <c r="Q12" s="131">
        <v>0</v>
      </c>
    </row>
    <row r="13" spans="2:17" ht="27.75" customHeight="1" x14ac:dyDescent="0.3">
      <c r="B13" s="4" t="s">
        <v>263</v>
      </c>
      <c r="C13" s="130">
        <v>0</v>
      </c>
      <c r="D13" s="130">
        <v>0</v>
      </c>
      <c r="E13" s="130">
        <v>0</v>
      </c>
      <c r="F13" s="130">
        <v>0</v>
      </c>
      <c r="G13" s="130">
        <v>0</v>
      </c>
      <c r="H13" s="130">
        <v>0</v>
      </c>
      <c r="I13" s="130">
        <v>0</v>
      </c>
      <c r="J13" s="130">
        <v>0</v>
      </c>
      <c r="K13" s="130">
        <v>0</v>
      </c>
      <c r="L13" s="130">
        <v>0</v>
      </c>
      <c r="M13" s="130">
        <v>0</v>
      </c>
      <c r="N13" s="130">
        <v>0</v>
      </c>
      <c r="O13" s="130">
        <v>0</v>
      </c>
      <c r="P13" s="130">
        <v>0</v>
      </c>
      <c r="Q13" s="131">
        <v>0</v>
      </c>
    </row>
    <row r="14" spans="2:17" ht="27.75" customHeight="1" x14ac:dyDescent="0.3">
      <c r="B14" s="4" t="s">
        <v>56</v>
      </c>
      <c r="C14" s="130">
        <v>0</v>
      </c>
      <c r="D14" s="130">
        <v>0</v>
      </c>
      <c r="E14" s="130">
        <v>0</v>
      </c>
      <c r="F14" s="130">
        <v>0</v>
      </c>
      <c r="G14" s="130">
        <v>0</v>
      </c>
      <c r="H14" s="130">
        <v>0</v>
      </c>
      <c r="I14" s="130">
        <v>0</v>
      </c>
      <c r="J14" s="130">
        <v>0</v>
      </c>
      <c r="K14" s="130">
        <v>0</v>
      </c>
      <c r="L14" s="130">
        <v>0</v>
      </c>
      <c r="M14" s="130">
        <v>0</v>
      </c>
      <c r="N14" s="130">
        <v>0</v>
      </c>
      <c r="O14" s="130">
        <v>0</v>
      </c>
      <c r="P14" s="130">
        <v>0</v>
      </c>
      <c r="Q14" s="131">
        <v>0</v>
      </c>
    </row>
    <row r="15" spans="2:17" ht="27.75" customHeight="1" x14ac:dyDescent="0.3">
      <c r="B15" s="4" t="s">
        <v>57</v>
      </c>
      <c r="C15" s="130">
        <v>0</v>
      </c>
      <c r="D15" s="130">
        <v>0</v>
      </c>
      <c r="E15" s="130">
        <v>0</v>
      </c>
      <c r="F15" s="130">
        <v>0</v>
      </c>
      <c r="G15" s="130">
        <v>0</v>
      </c>
      <c r="H15" s="130">
        <v>0</v>
      </c>
      <c r="I15" s="130">
        <v>0</v>
      </c>
      <c r="J15" s="130">
        <v>0</v>
      </c>
      <c r="K15" s="130">
        <v>0</v>
      </c>
      <c r="L15" s="130">
        <v>0</v>
      </c>
      <c r="M15" s="130">
        <v>0</v>
      </c>
      <c r="N15" s="130">
        <v>0</v>
      </c>
      <c r="O15" s="130">
        <v>0</v>
      </c>
      <c r="P15" s="130">
        <v>0</v>
      </c>
      <c r="Q15" s="131">
        <v>0</v>
      </c>
    </row>
    <row r="16" spans="2:17" ht="27.75" customHeight="1" x14ac:dyDescent="0.3">
      <c r="B16" s="4" t="s">
        <v>58</v>
      </c>
      <c r="C16" s="130">
        <v>0</v>
      </c>
      <c r="D16" s="130">
        <v>0</v>
      </c>
      <c r="E16" s="130">
        <v>0</v>
      </c>
      <c r="F16" s="130">
        <v>0</v>
      </c>
      <c r="G16" s="130">
        <v>0</v>
      </c>
      <c r="H16" s="130">
        <v>0</v>
      </c>
      <c r="I16" s="130">
        <v>0</v>
      </c>
      <c r="J16" s="130">
        <v>0</v>
      </c>
      <c r="K16" s="130">
        <v>0</v>
      </c>
      <c r="L16" s="130">
        <v>0</v>
      </c>
      <c r="M16" s="130">
        <v>0</v>
      </c>
      <c r="N16" s="130">
        <v>0</v>
      </c>
      <c r="O16" s="130">
        <v>0</v>
      </c>
      <c r="P16" s="130">
        <v>0</v>
      </c>
      <c r="Q16" s="131">
        <v>0</v>
      </c>
    </row>
    <row r="17" spans="2:17" ht="27.75" customHeight="1" x14ac:dyDescent="0.3">
      <c r="B17" s="4" t="s">
        <v>131</v>
      </c>
      <c r="C17" s="130">
        <v>0</v>
      </c>
      <c r="D17" s="130">
        <v>0</v>
      </c>
      <c r="E17" s="130">
        <v>0</v>
      </c>
      <c r="F17" s="130">
        <v>0</v>
      </c>
      <c r="G17" s="130">
        <v>0</v>
      </c>
      <c r="H17" s="130">
        <v>0</v>
      </c>
      <c r="I17" s="130">
        <v>0</v>
      </c>
      <c r="J17" s="130">
        <v>0</v>
      </c>
      <c r="K17" s="130">
        <v>0</v>
      </c>
      <c r="L17" s="130">
        <v>0</v>
      </c>
      <c r="M17" s="130">
        <v>0</v>
      </c>
      <c r="N17" s="130">
        <v>0</v>
      </c>
      <c r="O17" s="130">
        <v>0</v>
      </c>
      <c r="P17" s="130">
        <v>0</v>
      </c>
      <c r="Q17" s="131">
        <v>0</v>
      </c>
    </row>
    <row r="18" spans="2:17" ht="27.75" customHeight="1" x14ac:dyDescent="0.3">
      <c r="B18" s="4" t="s">
        <v>253</v>
      </c>
      <c r="C18" s="130">
        <v>0</v>
      </c>
      <c r="D18" s="130">
        <v>0</v>
      </c>
      <c r="E18" s="130">
        <v>0</v>
      </c>
      <c r="F18" s="130">
        <v>0</v>
      </c>
      <c r="G18" s="130">
        <v>0</v>
      </c>
      <c r="H18" s="130">
        <v>0</v>
      </c>
      <c r="I18" s="130">
        <v>0</v>
      </c>
      <c r="J18" s="130">
        <v>0</v>
      </c>
      <c r="K18" s="130">
        <v>0</v>
      </c>
      <c r="L18" s="130">
        <v>0</v>
      </c>
      <c r="M18" s="130">
        <v>0</v>
      </c>
      <c r="N18" s="130">
        <v>0</v>
      </c>
      <c r="O18" s="130">
        <v>0</v>
      </c>
      <c r="P18" s="130">
        <v>0</v>
      </c>
      <c r="Q18" s="131">
        <v>0</v>
      </c>
    </row>
    <row r="19" spans="2:17" ht="27.75" customHeight="1" x14ac:dyDescent="0.3">
      <c r="B19" s="4" t="s">
        <v>136</v>
      </c>
      <c r="C19" s="130">
        <v>0</v>
      </c>
      <c r="D19" s="130">
        <v>0</v>
      </c>
      <c r="E19" s="130">
        <v>0</v>
      </c>
      <c r="F19" s="130">
        <v>0</v>
      </c>
      <c r="G19" s="130">
        <v>0</v>
      </c>
      <c r="H19" s="130">
        <v>0</v>
      </c>
      <c r="I19" s="130">
        <v>0</v>
      </c>
      <c r="J19" s="130">
        <v>0</v>
      </c>
      <c r="K19" s="130">
        <v>0</v>
      </c>
      <c r="L19" s="130">
        <v>0</v>
      </c>
      <c r="M19" s="130">
        <v>0</v>
      </c>
      <c r="N19" s="130">
        <v>0</v>
      </c>
      <c r="O19" s="130">
        <v>0</v>
      </c>
      <c r="P19" s="130">
        <v>0</v>
      </c>
      <c r="Q19" s="131">
        <v>0</v>
      </c>
    </row>
    <row r="20" spans="2:17" ht="27.75" customHeight="1" x14ac:dyDescent="0.3">
      <c r="B20" s="4" t="s">
        <v>35</v>
      </c>
      <c r="C20" s="130">
        <v>0</v>
      </c>
      <c r="D20" s="130">
        <v>0</v>
      </c>
      <c r="E20" s="130">
        <v>0</v>
      </c>
      <c r="F20" s="130">
        <v>0</v>
      </c>
      <c r="G20" s="130">
        <v>0</v>
      </c>
      <c r="H20" s="130">
        <v>0</v>
      </c>
      <c r="I20" s="130">
        <v>0</v>
      </c>
      <c r="J20" s="130">
        <v>0</v>
      </c>
      <c r="K20" s="130">
        <v>0</v>
      </c>
      <c r="L20" s="130">
        <v>0</v>
      </c>
      <c r="M20" s="130">
        <v>0</v>
      </c>
      <c r="N20" s="130">
        <v>0</v>
      </c>
      <c r="O20" s="130">
        <v>0</v>
      </c>
      <c r="P20" s="130">
        <v>0</v>
      </c>
      <c r="Q20" s="131">
        <v>0</v>
      </c>
    </row>
    <row r="21" spans="2:17" ht="27.75" customHeight="1" x14ac:dyDescent="0.3">
      <c r="B21" s="117" t="s">
        <v>191</v>
      </c>
      <c r="C21" s="130">
        <v>0</v>
      </c>
      <c r="D21" s="130">
        <v>0</v>
      </c>
      <c r="E21" s="130">
        <v>0</v>
      </c>
      <c r="F21" s="130">
        <v>0</v>
      </c>
      <c r="G21" s="130">
        <v>0</v>
      </c>
      <c r="H21" s="130">
        <v>0</v>
      </c>
      <c r="I21" s="130">
        <v>0</v>
      </c>
      <c r="J21" s="130">
        <v>0</v>
      </c>
      <c r="K21" s="130">
        <v>0</v>
      </c>
      <c r="L21" s="130">
        <v>0</v>
      </c>
      <c r="M21" s="130">
        <v>0</v>
      </c>
      <c r="N21" s="130">
        <v>0</v>
      </c>
      <c r="O21" s="130">
        <v>0</v>
      </c>
      <c r="P21" s="130">
        <v>0</v>
      </c>
      <c r="Q21" s="131">
        <v>0</v>
      </c>
    </row>
    <row r="22" spans="2:17" ht="27.75" customHeight="1" x14ac:dyDescent="0.3">
      <c r="B22" s="4" t="s">
        <v>59</v>
      </c>
      <c r="C22" s="130">
        <v>0</v>
      </c>
      <c r="D22" s="130">
        <v>0</v>
      </c>
      <c r="E22" s="130">
        <v>0</v>
      </c>
      <c r="F22" s="130">
        <v>0</v>
      </c>
      <c r="G22" s="130">
        <v>0</v>
      </c>
      <c r="H22" s="130">
        <v>0</v>
      </c>
      <c r="I22" s="130">
        <v>0</v>
      </c>
      <c r="J22" s="130">
        <v>0</v>
      </c>
      <c r="K22" s="130">
        <v>0</v>
      </c>
      <c r="L22" s="130">
        <v>0</v>
      </c>
      <c r="M22" s="130">
        <v>0</v>
      </c>
      <c r="N22" s="130">
        <v>0</v>
      </c>
      <c r="O22" s="130">
        <v>0</v>
      </c>
      <c r="P22" s="130">
        <v>0</v>
      </c>
      <c r="Q22" s="131">
        <v>0</v>
      </c>
    </row>
    <row r="23" spans="2:17" ht="27.75" customHeight="1" x14ac:dyDescent="0.3">
      <c r="B23" s="4" t="s">
        <v>60</v>
      </c>
      <c r="C23" s="130">
        <v>0</v>
      </c>
      <c r="D23" s="130">
        <v>0</v>
      </c>
      <c r="E23" s="130">
        <v>0</v>
      </c>
      <c r="F23" s="130">
        <v>0</v>
      </c>
      <c r="G23" s="130">
        <v>0</v>
      </c>
      <c r="H23" s="130">
        <v>0</v>
      </c>
      <c r="I23" s="130">
        <v>0</v>
      </c>
      <c r="J23" s="130">
        <v>0</v>
      </c>
      <c r="K23" s="130">
        <v>0</v>
      </c>
      <c r="L23" s="130">
        <v>0</v>
      </c>
      <c r="M23" s="130">
        <v>0</v>
      </c>
      <c r="N23" s="130">
        <v>0</v>
      </c>
      <c r="O23" s="130">
        <v>0</v>
      </c>
      <c r="P23" s="130">
        <v>0</v>
      </c>
      <c r="Q23" s="131">
        <v>0</v>
      </c>
    </row>
    <row r="24" spans="2:17" ht="27.75" customHeight="1" x14ac:dyDescent="0.3">
      <c r="B24" s="4" t="s">
        <v>134</v>
      </c>
      <c r="C24" s="130">
        <v>0</v>
      </c>
      <c r="D24" s="130">
        <v>0</v>
      </c>
      <c r="E24" s="130">
        <v>0</v>
      </c>
      <c r="F24" s="130">
        <v>0</v>
      </c>
      <c r="G24" s="130">
        <v>0</v>
      </c>
      <c r="H24" s="130">
        <v>0</v>
      </c>
      <c r="I24" s="130">
        <v>0</v>
      </c>
      <c r="J24" s="130">
        <v>0</v>
      </c>
      <c r="K24" s="130">
        <v>0</v>
      </c>
      <c r="L24" s="130">
        <v>0</v>
      </c>
      <c r="M24" s="130">
        <v>0</v>
      </c>
      <c r="N24" s="130">
        <v>0</v>
      </c>
      <c r="O24" s="130">
        <v>0</v>
      </c>
      <c r="P24" s="130">
        <v>0</v>
      </c>
      <c r="Q24" s="131">
        <v>0</v>
      </c>
    </row>
    <row r="25" spans="2:17" ht="27.7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27.75" customHeight="1" x14ac:dyDescent="0.3">
      <c r="B26" s="4" t="s">
        <v>149</v>
      </c>
      <c r="C26" s="130">
        <v>0</v>
      </c>
      <c r="D26" s="130">
        <v>0</v>
      </c>
      <c r="E26" s="130">
        <v>0</v>
      </c>
      <c r="F26" s="130">
        <v>0</v>
      </c>
      <c r="G26" s="130">
        <v>0</v>
      </c>
      <c r="H26" s="130">
        <v>0</v>
      </c>
      <c r="I26" s="130">
        <v>0</v>
      </c>
      <c r="J26" s="130">
        <v>0</v>
      </c>
      <c r="K26" s="130">
        <v>0</v>
      </c>
      <c r="L26" s="130">
        <v>0</v>
      </c>
      <c r="M26" s="130">
        <v>0</v>
      </c>
      <c r="N26" s="130">
        <v>0</v>
      </c>
      <c r="O26" s="130">
        <v>0</v>
      </c>
      <c r="P26" s="130">
        <v>0</v>
      </c>
      <c r="Q26" s="131">
        <v>0</v>
      </c>
    </row>
    <row r="27" spans="2:17" ht="27.75" customHeight="1" x14ac:dyDescent="0.3">
      <c r="B27" s="4" t="s">
        <v>61</v>
      </c>
      <c r="C27" s="130">
        <v>0</v>
      </c>
      <c r="D27" s="130">
        <v>0</v>
      </c>
      <c r="E27" s="130">
        <v>0</v>
      </c>
      <c r="F27" s="130">
        <v>0</v>
      </c>
      <c r="G27" s="130">
        <v>0</v>
      </c>
      <c r="H27" s="130">
        <v>0</v>
      </c>
      <c r="I27" s="130">
        <v>0</v>
      </c>
      <c r="J27" s="130">
        <v>0</v>
      </c>
      <c r="K27" s="130">
        <v>0</v>
      </c>
      <c r="L27" s="130">
        <v>0</v>
      </c>
      <c r="M27" s="130">
        <v>0</v>
      </c>
      <c r="N27" s="130">
        <v>0</v>
      </c>
      <c r="O27" s="130">
        <v>0</v>
      </c>
      <c r="P27" s="130">
        <v>0</v>
      </c>
      <c r="Q27" s="131">
        <v>0</v>
      </c>
    </row>
    <row r="28" spans="2:17" ht="27.75"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27.75" customHeight="1" x14ac:dyDescent="0.3">
      <c r="B29" s="4" t="s">
        <v>63</v>
      </c>
      <c r="C29" s="130">
        <v>0</v>
      </c>
      <c r="D29" s="130">
        <v>0</v>
      </c>
      <c r="E29" s="130">
        <v>0</v>
      </c>
      <c r="F29" s="130">
        <v>0</v>
      </c>
      <c r="G29" s="130">
        <v>0</v>
      </c>
      <c r="H29" s="130">
        <v>0</v>
      </c>
      <c r="I29" s="130">
        <v>0</v>
      </c>
      <c r="J29" s="130">
        <v>0</v>
      </c>
      <c r="K29" s="130">
        <v>0</v>
      </c>
      <c r="L29" s="130">
        <v>0</v>
      </c>
      <c r="M29" s="130">
        <v>0</v>
      </c>
      <c r="N29" s="130">
        <v>0</v>
      </c>
      <c r="O29" s="130">
        <v>0</v>
      </c>
      <c r="P29" s="130">
        <v>0</v>
      </c>
      <c r="Q29" s="131">
        <v>0</v>
      </c>
    </row>
    <row r="30" spans="2:17" ht="27.75" customHeight="1" x14ac:dyDescent="0.3">
      <c r="B30" s="56" t="s">
        <v>45</v>
      </c>
      <c r="C30" s="132">
        <f t="shared" ref="C30:Q30" si="0">SUM(C6:C29)</f>
        <v>0</v>
      </c>
      <c r="D30" s="132">
        <f t="shared" si="0"/>
        <v>0</v>
      </c>
      <c r="E30" s="132">
        <f t="shared" si="0"/>
        <v>0</v>
      </c>
      <c r="F30" s="132">
        <f t="shared" si="0"/>
        <v>0</v>
      </c>
      <c r="G30" s="132">
        <f t="shared" si="0"/>
        <v>0</v>
      </c>
      <c r="H30" s="132">
        <f t="shared" si="0"/>
        <v>0</v>
      </c>
      <c r="I30" s="132">
        <f t="shared" si="0"/>
        <v>0</v>
      </c>
      <c r="J30" s="132">
        <f t="shared" si="0"/>
        <v>0</v>
      </c>
      <c r="K30" s="132">
        <f t="shared" si="0"/>
        <v>0</v>
      </c>
      <c r="L30" s="132">
        <f t="shared" si="0"/>
        <v>0</v>
      </c>
      <c r="M30" s="132">
        <f t="shared" si="0"/>
        <v>0</v>
      </c>
      <c r="N30" s="132">
        <f t="shared" si="0"/>
        <v>0</v>
      </c>
      <c r="O30" s="132">
        <f t="shared" si="0"/>
        <v>0</v>
      </c>
      <c r="P30" s="132">
        <f t="shared" si="0"/>
        <v>0</v>
      </c>
      <c r="Q30" s="132">
        <f t="shared" si="0"/>
        <v>0</v>
      </c>
    </row>
    <row r="31" spans="2:17" ht="27.75" customHeight="1" x14ac:dyDescent="0.3">
      <c r="B31" s="284" t="s">
        <v>46</v>
      </c>
      <c r="C31" s="285"/>
      <c r="D31" s="285"/>
      <c r="E31" s="285"/>
      <c r="F31" s="285"/>
      <c r="G31" s="285"/>
      <c r="H31" s="285"/>
      <c r="I31" s="285"/>
      <c r="J31" s="285"/>
      <c r="K31" s="285"/>
      <c r="L31" s="285"/>
      <c r="M31" s="285"/>
      <c r="N31" s="285"/>
      <c r="O31" s="285"/>
      <c r="P31" s="285"/>
      <c r="Q31" s="286"/>
    </row>
    <row r="32" spans="2:17" ht="27.75" customHeight="1" x14ac:dyDescent="0.3">
      <c r="B32" s="4" t="s">
        <v>47</v>
      </c>
      <c r="C32" s="130">
        <v>0</v>
      </c>
      <c r="D32" s="130">
        <v>0</v>
      </c>
      <c r="E32" s="130">
        <v>0</v>
      </c>
      <c r="F32" s="130">
        <v>0</v>
      </c>
      <c r="G32" s="130">
        <v>0</v>
      </c>
      <c r="H32" s="130">
        <v>0</v>
      </c>
      <c r="I32" s="130">
        <v>0</v>
      </c>
      <c r="J32" s="130">
        <v>0</v>
      </c>
      <c r="K32" s="130">
        <v>0</v>
      </c>
      <c r="L32" s="130">
        <v>0</v>
      </c>
      <c r="M32" s="130">
        <v>0</v>
      </c>
      <c r="N32" s="130">
        <v>0</v>
      </c>
      <c r="O32" s="130">
        <v>0</v>
      </c>
      <c r="P32" s="130">
        <v>0</v>
      </c>
      <c r="Q32" s="130">
        <v>0</v>
      </c>
    </row>
    <row r="33" spans="2:17" ht="27.75" customHeight="1" x14ac:dyDescent="0.3">
      <c r="B33" s="4" t="s">
        <v>78</v>
      </c>
      <c r="C33" s="130">
        <v>0</v>
      </c>
      <c r="D33" s="130">
        <v>0</v>
      </c>
      <c r="E33" s="130">
        <v>0</v>
      </c>
      <c r="F33" s="130">
        <v>0</v>
      </c>
      <c r="G33" s="130">
        <v>0</v>
      </c>
      <c r="H33" s="130">
        <v>0</v>
      </c>
      <c r="I33" s="130">
        <v>0</v>
      </c>
      <c r="J33" s="130">
        <v>0</v>
      </c>
      <c r="K33" s="130">
        <v>0</v>
      </c>
      <c r="L33" s="130">
        <v>0</v>
      </c>
      <c r="M33" s="130">
        <v>0</v>
      </c>
      <c r="N33" s="130">
        <v>0</v>
      </c>
      <c r="O33" s="130">
        <v>0</v>
      </c>
      <c r="P33" s="130">
        <v>0</v>
      </c>
      <c r="Q33" s="130">
        <v>0</v>
      </c>
    </row>
    <row r="34" spans="2:17" ht="27.75" customHeight="1" x14ac:dyDescent="0.3">
      <c r="B34" s="4" t="s">
        <v>48</v>
      </c>
      <c r="C34" s="130">
        <v>0</v>
      </c>
      <c r="D34" s="130">
        <v>0</v>
      </c>
      <c r="E34" s="130">
        <v>0</v>
      </c>
      <c r="F34" s="130">
        <v>0</v>
      </c>
      <c r="G34" s="130">
        <v>0</v>
      </c>
      <c r="H34" s="130">
        <v>0</v>
      </c>
      <c r="I34" s="130">
        <v>0</v>
      </c>
      <c r="J34" s="130">
        <v>0</v>
      </c>
      <c r="K34" s="130">
        <v>0</v>
      </c>
      <c r="L34" s="130">
        <v>0</v>
      </c>
      <c r="M34" s="130">
        <v>0</v>
      </c>
      <c r="N34" s="130">
        <v>0</v>
      </c>
      <c r="O34" s="130">
        <v>0</v>
      </c>
      <c r="P34" s="130">
        <v>0</v>
      </c>
      <c r="Q34" s="130">
        <v>0</v>
      </c>
    </row>
    <row r="35" spans="2:17" ht="27.75" customHeight="1" x14ac:dyDescent="0.3">
      <c r="B35" s="56" t="s">
        <v>45</v>
      </c>
      <c r="C35" s="132">
        <f>SUM(C32:C34)</f>
        <v>0</v>
      </c>
      <c r="D35" s="132">
        <f t="shared" ref="D35:Q35" si="1">SUM(D32:D34)</f>
        <v>0</v>
      </c>
      <c r="E35" s="132">
        <f t="shared" si="1"/>
        <v>0</v>
      </c>
      <c r="F35" s="132">
        <f t="shared" si="1"/>
        <v>0</v>
      </c>
      <c r="G35" s="132">
        <f t="shared" si="1"/>
        <v>0</v>
      </c>
      <c r="H35" s="132">
        <f t="shared" si="1"/>
        <v>0</v>
      </c>
      <c r="I35" s="132">
        <f t="shared" si="1"/>
        <v>0</v>
      </c>
      <c r="J35" s="132">
        <f t="shared" si="1"/>
        <v>0</v>
      </c>
      <c r="K35" s="132">
        <f t="shared" si="1"/>
        <v>0</v>
      </c>
      <c r="L35" s="132">
        <f t="shared" si="1"/>
        <v>0</v>
      </c>
      <c r="M35" s="132">
        <f t="shared" si="1"/>
        <v>0</v>
      </c>
      <c r="N35" s="132">
        <f t="shared" si="1"/>
        <v>0</v>
      </c>
      <c r="O35" s="132">
        <f t="shared" si="1"/>
        <v>0</v>
      </c>
      <c r="P35" s="132">
        <f t="shared" si="1"/>
        <v>0</v>
      </c>
      <c r="Q35" s="132">
        <f t="shared" si="1"/>
        <v>0</v>
      </c>
    </row>
    <row r="36" spans="2:17" x14ac:dyDescent="0.3">
      <c r="B36" s="288" t="s">
        <v>50</v>
      </c>
      <c r="C36" s="288"/>
      <c r="D36" s="288"/>
      <c r="E36" s="288"/>
      <c r="F36" s="288"/>
      <c r="G36" s="288"/>
      <c r="H36" s="288"/>
      <c r="I36" s="288"/>
      <c r="J36" s="288"/>
      <c r="K36" s="288"/>
      <c r="L36" s="288"/>
      <c r="M36" s="288"/>
      <c r="N36" s="288"/>
      <c r="O36" s="288"/>
      <c r="P36" s="288"/>
      <c r="Q36" s="288"/>
    </row>
  </sheetData>
  <sheetProtection algorithmName="SHA-512" hashValue="Zo9wjtRIHGVD3wk3QWcgIHe8iTKL9bc64hwyeBkPBRBeaZWX4Q1EGB49M0ZYGcLrgyVM7BCia4iqag6pSe+Jyw==" saltValue="bdArwGFzS1xGfCNX+5fJMw=="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topLeftCell="H1" zoomScale="80" zoomScaleNormal="80" workbookViewId="0">
      <selection activeCell="Q1" sqref="Q1"/>
    </sheetView>
  </sheetViews>
  <sheetFormatPr defaultColWidth="9.453125" defaultRowHeight="18.75" customHeight="1" x14ac:dyDescent="0.35"/>
  <cols>
    <col min="1" max="1" width="15.453125" style="121" customWidth="1"/>
    <col min="2" max="2" width="45.453125" style="121" bestFit="1" customWidth="1"/>
    <col min="3" max="16" width="20.453125" style="121" customWidth="1"/>
    <col min="17" max="17" width="20.453125" style="1" customWidth="1"/>
    <col min="18" max="16384" width="9.453125" style="121"/>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292" t="s">
        <v>298</v>
      </c>
      <c r="C3" s="292"/>
      <c r="D3" s="292"/>
      <c r="E3" s="292"/>
      <c r="F3" s="292"/>
      <c r="G3" s="292"/>
      <c r="H3" s="292"/>
      <c r="I3" s="292"/>
      <c r="J3" s="292"/>
      <c r="K3" s="292"/>
      <c r="L3" s="292"/>
      <c r="M3" s="292"/>
      <c r="N3" s="292"/>
      <c r="O3" s="292"/>
      <c r="P3" s="292"/>
      <c r="Q3" s="292"/>
    </row>
    <row r="4" spans="2:17" s="90" customFormat="1" ht="28.5" x14ac:dyDescent="0.35">
      <c r="B4" s="62" t="s">
        <v>0</v>
      </c>
      <c r="C4" s="64" t="s">
        <v>65</v>
      </c>
      <c r="D4" s="64" t="s">
        <v>66</v>
      </c>
      <c r="E4" s="64" t="s">
        <v>67</v>
      </c>
      <c r="F4" s="64" t="s">
        <v>68</v>
      </c>
      <c r="G4" s="64" t="s">
        <v>69</v>
      </c>
      <c r="H4" s="64" t="s">
        <v>86</v>
      </c>
      <c r="I4" s="64" t="s">
        <v>70</v>
      </c>
      <c r="J4" s="64" t="s">
        <v>71</v>
      </c>
      <c r="K4" s="64" t="s">
        <v>72</v>
      </c>
      <c r="L4" s="64" t="s">
        <v>73</v>
      </c>
      <c r="M4" s="64" t="s">
        <v>74</v>
      </c>
      <c r="N4" s="64" t="s">
        <v>2</v>
      </c>
      <c r="O4" s="64" t="s">
        <v>75</v>
      </c>
      <c r="P4" s="64" t="s">
        <v>76</v>
      </c>
      <c r="Q4" s="64" t="s">
        <v>77</v>
      </c>
    </row>
    <row r="5" spans="2:17" ht="32.25" customHeight="1" x14ac:dyDescent="0.35">
      <c r="B5" s="289" t="s">
        <v>16</v>
      </c>
      <c r="C5" s="290"/>
      <c r="D5" s="290"/>
      <c r="E5" s="290"/>
      <c r="F5" s="290"/>
      <c r="G5" s="290"/>
      <c r="H5" s="290"/>
      <c r="I5" s="290"/>
      <c r="J5" s="290"/>
      <c r="K5" s="290"/>
      <c r="L5" s="290"/>
      <c r="M5" s="290"/>
      <c r="N5" s="290"/>
      <c r="O5" s="290"/>
      <c r="P5" s="290"/>
      <c r="Q5" s="291"/>
    </row>
    <row r="6" spans="2:17" ht="32.25" customHeight="1" x14ac:dyDescent="0.35">
      <c r="B6" s="7" t="s">
        <v>256</v>
      </c>
      <c r="C6" s="65">
        <f>+PP!C6+DA!C6</f>
        <v>0</v>
      </c>
      <c r="D6" s="65">
        <f>+PP!D6+DA!D6</f>
        <v>0</v>
      </c>
      <c r="E6" s="65">
        <f>+PP!E6+DA!E6</f>
        <v>0</v>
      </c>
      <c r="F6" s="65">
        <f>+PP!F6+DA!F6</f>
        <v>0</v>
      </c>
      <c r="G6" s="65">
        <f>+PP!G6+DA!G6</f>
        <v>0</v>
      </c>
      <c r="H6" s="65">
        <f>+PP!H6+DA!H6</f>
        <v>0</v>
      </c>
      <c r="I6" s="65">
        <f>+PP!I6+DA!I6</f>
        <v>0</v>
      </c>
      <c r="J6" s="65">
        <f>+PP!J6+DA!J6</f>
        <v>0</v>
      </c>
      <c r="K6" s="65">
        <f>+PP!K6+DA!K6</f>
        <v>0</v>
      </c>
      <c r="L6" s="65">
        <f>+PP!L6+DA!L6</f>
        <v>0</v>
      </c>
      <c r="M6" s="65">
        <f>+PP!M6+DA!M6</f>
        <v>0</v>
      </c>
      <c r="N6" s="65">
        <f>+PP!N6+DA!N6</f>
        <v>0</v>
      </c>
      <c r="O6" s="65">
        <f>+PP!O6+DA!O6</f>
        <v>0</v>
      </c>
      <c r="P6" s="65">
        <f>+PP!P6+DA!P6</f>
        <v>0</v>
      </c>
      <c r="Q6" s="97">
        <f>+PP!Q6+DA!Q6</f>
        <v>0</v>
      </c>
    </row>
    <row r="7" spans="2:17" ht="32.25" customHeight="1" x14ac:dyDescent="0.35">
      <c r="B7" s="4" t="s">
        <v>51</v>
      </c>
      <c r="C7" s="65">
        <f>+PP!C7+DA!C7</f>
        <v>4572068</v>
      </c>
      <c r="D7" s="65">
        <f>+PP!D7+DA!D7</f>
        <v>1073725</v>
      </c>
      <c r="E7" s="65">
        <f>+PP!E7+DA!E7</f>
        <v>1073725</v>
      </c>
      <c r="F7" s="65">
        <f>+PP!F7+DA!F7</f>
        <v>0</v>
      </c>
      <c r="G7" s="65">
        <f>+PP!G7+DA!G7</f>
        <v>726551</v>
      </c>
      <c r="H7" s="65">
        <f>+PP!H7+DA!H7</f>
        <v>726551</v>
      </c>
      <c r="I7" s="65">
        <f>+PP!I7+DA!I7</f>
        <v>0</v>
      </c>
      <c r="J7" s="65">
        <f>+PP!J7+DA!J7</f>
        <v>0</v>
      </c>
      <c r="K7" s="65">
        <f>+PP!K7+DA!K7</f>
        <v>0</v>
      </c>
      <c r="L7" s="65">
        <f>+PP!L7+DA!L7</f>
        <v>17874</v>
      </c>
      <c r="M7" s="65">
        <f>+PP!M7+DA!M7</f>
        <v>37143</v>
      </c>
      <c r="N7" s="65">
        <f>+PP!N7+DA!N7</f>
        <v>529190</v>
      </c>
      <c r="O7" s="65">
        <f>+PP!O7+DA!O7</f>
        <v>18466</v>
      </c>
      <c r="P7" s="65">
        <f>+PP!P7+DA!P7</f>
        <v>7236</v>
      </c>
      <c r="Q7" s="97">
        <f>+PP!Q7+DA!Q7</f>
        <v>5367713</v>
      </c>
    </row>
    <row r="8" spans="2:17" ht="32.25" customHeight="1" x14ac:dyDescent="0.35">
      <c r="B8" s="4" t="s">
        <v>148</v>
      </c>
      <c r="C8" s="65">
        <f>+PP!C8+DA!C8</f>
        <v>48754708</v>
      </c>
      <c r="D8" s="65">
        <f>+PP!D8+DA!D8</f>
        <v>10344921</v>
      </c>
      <c r="E8" s="65">
        <f>+PP!E8+DA!E8</f>
        <v>10344921</v>
      </c>
      <c r="F8" s="65">
        <f>+PP!F8+DA!F8</f>
        <v>0</v>
      </c>
      <c r="G8" s="65">
        <f>+PP!G8+DA!G8</f>
        <v>11027147</v>
      </c>
      <c r="H8" s="65">
        <f>+PP!H8+DA!H8</f>
        <v>11027147</v>
      </c>
      <c r="I8" s="65">
        <f>+PP!I8+DA!I8</f>
        <v>0</v>
      </c>
      <c r="J8" s="65">
        <f>+PP!J8+DA!J8</f>
        <v>0</v>
      </c>
      <c r="K8" s="65">
        <f>+PP!K8+DA!K8</f>
        <v>0</v>
      </c>
      <c r="L8" s="65">
        <f>+PP!L8+DA!L8</f>
        <v>75956</v>
      </c>
      <c r="M8" s="65">
        <f>+PP!M8+DA!M8</f>
        <v>706451</v>
      </c>
      <c r="N8" s="65">
        <f>+PP!N8+DA!N8</f>
        <v>5602670</v>
      </c>
      <c r="O8" s="65">
        <f>+PP!O8+DA!O8</f>
        <v>26493</v>
      </c>
      <c r="P8" s="65">
        <f>+PP!P8+DA!P8</f>
        <v>-377160</v>
      </c>
      <c r="Q8" s="97">
        <f>+PP!Q8+DA!Q8</f>
        <v>53243411</v>
      </c>
    </row>
    <row r="9" spans="2:17" ht="32.25" customHeight="1" x14ac:dyDescent="0.35">
      <c r="B9" s="4" t="s">
        <v>52</v>
      </c>
      <c r="C9" s="65">
        <f>+PP!C9+DA!C9</f>
        <v>0</v>
      </c>
      <c r="D9" s="65">
        <f>+PP!D9+DA!D9</f>
        <v>0</v>
      </c>
      <c r="E9" s="65">
        <f>+PP!E9+DA!E9</f>
        <v>0</v>
      </c>
      <c r="F9" s="65">
        <f>+PP!F9+DA!F9</f>
        <v>0</v>
      </c>
      <c r="G9" s="65">
        <f>+PP!G9+DA!G9</f>
        <v>0</v>
      </c>
      <c r="H9" s="65">
        <f>+PP!H9+DA!H9</f>
        <v>0</v>
      </c>
      <c r="I9" s="65">
        <f>+PP!I9+DA!I9</f>
        <v>0</v>
      </c>
      <c r="J9" s="65">
        <f>+PP!J9+DA!J9</f>
        <v>0</v>
      </c>
      <c r="K9" s="65">
        <f>+PP!K9+DA!K9</f>
        <v>0</v>
      </c>
      <c r="L9" s="65">
        <f>+PP!L9+DA!L9</f>
        <v>0</v>
      </c>
      <c r="M9" s="65">
        <f>+PP!M9+DA!M9</f>
        <v>0</v>
      </c>
      <c r="N9" s="65">
        <f>+PP!N9+DA!N9</f>
        <v>0</v>
      </c>
      <c r="O9" s="65">
        <f>+PP!O9+DA!O9</f>
        <v>0</v>
      </c>
      <c r="P9" s="65">
        <f>+PP!P9+DA!P9</f>
        <v>0</v>
      </c>
      <c r="Q9" s="97">
        <f>+PP!Q9+DA!Q9</f>
        <v>0</v>
      </c>
    </row>
    <row r="10" spans="2:17" ht="32.25" customHeight="1" x14ac:dyDescent="0.35">
      <c r="B10" s="4" t="s">
        <v>53</v>
      </c>
      <c r="C10" s="65">
        <f>+PP!C10+DA!C10</f>
        <v>3657556</v>
      </c>
      <c r="D10" s="65">
        <f>+PP!D10+DA!D10</f>
        <v>879807</v>
      </c>
      <c r="E10" s="65">
        <f>+PP!E10+DA!E10</f>
        <v>879807</v>
      </c>
      <c r="F10" s="65">
        <f>+PP!F10+DA!F10</f>
        <v>0</v>
      </c>
      <c r="G10" s="65">
        <f>+PP!G10+DA!G10</f>
        <v>488575</v>
      </c>
      <c r="H10" s="65">
        <f>+PP!H10+DA!H10</f>
        <v>0</v>
      </c>
      <c r="I10" s="65">
        <f>+PP!I10+DA!I10</f>
        <v>0</v>
      </c>
      <c r="J10" s="65">
        <f>+PP!J10+DA!J10</f>
        <v>0</v>
      </c>
      <c r="K10" s="65">
        <f>+PP!K10+DA!K10</f>
        <v>0</v>
      </c>
      <c r="L10" s="65">
        <f>+PP!L10+DA!L10</f>
        <v>-3387</v>
      </c>
      <c r="M10" s="65">
        <f>+PP!M10+DA!M10</f>
        <v>27918</v>
      </c>
      <c r="N10" s="65">
        <f>+PP!N10+DA!N10</f>
        <v>45649</v>
      </c>
      <c r="O10" s="65">
        <f>+PP!O10+DA!O10</f>
        <v>0</v>
      </c>
      <c r="P10" s="65">
        <f>+PP!P10+DA!P10</f>
        <v>0</v>
      </c>
      <c r="Q10" s="97">
        <f>+PP!Q10+DA!Q10</f>
        <v>4558482</v>
      </c>
    </row>
    <row r="11" spans="2:17" ht="32.25" customHeight="1" x14ac:dyDescent="0.35">
      <c r="B11" s="4" t="s">
        <v>22</v>
      </c>
      <c r="C11" s="65">
        <f>+PP!C11+DA!C11</f>
        <v>5968</v>
      </c>
      <c r="D11" s="65">
        <f>+PP!D11+DA!D11</f>
        <v>0</v>
      </c>
      <c r="E11" s="65">
        <f>+PP!E11+DA!E11</f>
        <v>0</v>
      </c>
      <c r="F11" s="65">
        <f>+PP!F11+DA!F11</f>
        <v>0</v>
      </c>
      <c r="G11" s="65">
        <f>+PP!G11+DA!G11</f>
        <v>0</v>
      </c>
      <c r="H11" s="65">
        <f>+PP!H11+DA!H11</f>
        <v>0</v>
      </c>
      <c r="I11" s="65">
        <f>+PP!I11+DA!I11</f>
        <v>0</v>
      </c>
      <c r="J11" s="65">
        <f>+PP!J11+DA!J11</f>
        <v>0</v>
      </c>
      <c r="K11" s="65">
        <f>+PP!K11+DA!K11</f>
        <v>0</v>
      </c>
      <c r="L11" s="65">
        <f>+PP!L11+DA!L11</f>
        <v>0</v>
      </c>
      <c r="M11" s="65">
        <f>+PP!M11+DA!M11</f>
        <v>0</v>
      </c>
      <c r="N11" s="65">
        <f>+PP!N11+DA!N11</f>
        <v>0</v>
      </c>
      <c r="O11" s="65">
        <f>+PP!O11+DA!O11</f>
        <v>0</v>
      </c>
      <c r="P11" s="65">
        <f>+PP!P11+DA!P11</f>
        <v>0</v>
      </c>
      <c r="Q11" s="97">
        <f>+PP!Q11+DA!Q11</f>
        <v>5968</v>
      </c>
    </row>
    <row r="12" spans="2:17" ht="32.25" customHeight="1" x14ac:dyDescent="0.35">
      <c r="B12" s="4" t="s">
        <v>55</v>
      </c>
      <c r="C12" s="65">
        <f>+PP!C12+DA!C12</f>
        <v>13848674</v>
      </c>
      <c r="D12" s="65">
        <f>+PP!D12+DA!D12</f>
        <v>3876177</v>
      </c>
      <c r="E12" s="65">
        <f>+PP!E12+DA!E12</f>
        <v>3876177</v>
      </c>
      <c r="F12" s="65">
        <f>+PP!F12+DA!F12</f>
        <v>0</v>
      </c>
      <c r="G12" s="65">
        <f>+PP!G12+DA!G12</f>
        <v>1320183</v>
      </c>
      <c r="H12" s="65">
        <f>+PP!H12+DA!H12</f>
        <v>1320183</v>
      </c>
      <c r="I12" s="65">
        <f>+PP!I12+DA!I12</f>
        <v>0</v>
      </c>
      <c r="J12" s="65">
        <f>+PP!J12+DA!J12</f>
        <v>0</v>
      </c>
      <c r="K12" s="65">
        <f>+PP!K12+DA!K12</f>
        <v>0</v>
      </c>
      <c r="L12" s="65">
        <f>+PP!L12+DA!L12</f>
        <v>20838</v>
      </c>
      <c r="M12" s="65">
        <f>+PP!M12+DA!M12</f>
        <v>84701</v>
      </c>
      <c r="N12" s="65">
        <f>+PP!N12+DA!N12</f>
        <v>1959690</v>
      </c>
      <c r="O12" s="65">
        <f>+PP!O12+DA!O12</f>
        <v>0</v>
      </c>
      <c r="P12" s="65">
        <f>+PP!P12+DA!P12</f>
        <v>0</v>
      </c>
      <c r="Q12" s="97">
        <f>+PP!Q12+DA!Q12</f>
        <v>18258819</v>
      </c>
    </row>
    <row r="13" spans="2:17" ht="32.25" customHeight="1" x14ac:dyDescent="0.35">
      <c r="B13" s="4" t="s">
        <v>263</v>
      </c>
      <c r="C13" s="65">
        <f>+PP!C13+DA!C13</f>
        <v>0</v>
      </c>
      <c r="D13" s="65">
        <f>+PP!D13+DA!D13</f>
        <v>0</v>
      </c>
      <c r="E13" s="65">
        <f>+PP!E13+DA!E13</f>
        <v>0</v>
      </c>
      <c r="F13" s="65">
        <f>+PP!F13+DA!F13</f>
        <v>0</v>
      </c>
      <c r="G13" s="65">
        <f>+PP!G13+DA!G13</f>
        <v>0</v>
      </c>
      <c r="H13" s="65">
        <f>+PP!H13+DA!H13</f>
        <v>0</v>
      </c>
      <c r="I13" s="65">
        <f>+PP!I13+DA!I13</f>
        <v>0</v>
      </c>
      <c r="J13" s="65">
        <f>+PP!J13+DA!J13</f>
        <v>0</v>
      </c>
      <c r="K13" s="65">
        <f>+PP!K13+DA!K13</f>
        <v>0</v>
      </c>
      <c r="L13" s="65">
        <f>+PP!L13+DA!L13</f>
        <v>192</v>
      </c>
      <c r="M13" s="65">
        <f>+PP!M13+DA!M13</f>
        <v>795</v>
      </c>
      <c r="N13" s="65">
        <f>+PP!N13+DA!N13</f>
        <v>33699</v>
      </c>
      <c r="O13" s="65">
        <f>+PP!O13+DA!O13</f>
        <v>25696</v>
      </c>
      <c r="P13" s="65">
        <f>+PP!P13+DA!P13</f>
        <v>7016</v>
      </c>
      <c r="Q13" s="97">
        <f>+PP!Q13+DA!Q13</f>
        <v>0</v>
      </c>
    </row>
    <row r="14" spans="2:17" ht="32.25" customHeight="1" x14ac:dyDescent="0.35">
      <c r="B14" s="4" t="s">
        <v>56</v>
      </c>
      <c r="C14" s="65">
        <f>+PP!C14+DA!C14</f>
        <v>69401486</v>
      </c>
      <c r="D14" s="65">
        <f>+PP!D14+DA!D14</f>
        <v>12930262</v>
      </c>
      <c r="E14" s="65">
        <f>+PP!E14+DA!E14</f>
        <v>12930262</v>
      </c>
      <c r="F14" s="65">
        <f>+PP!F14+DA!F14</f>
        <v>0</v>
      </c>
      <c r="G14" s="65">
        <f>+PP!G14+DA!G14</f>
        <v>8416143</v>
      </c>
      <c r="H14" s="65">
        <f>+PP!H14+DA!H14</f>
        <v>0</v>
      </c>
      <c r="I14" s="65">
        <f>+PP!I14+DA!I14</f>
        <v>8416143</v>
      </c>
      <c r="J14" s="65">
        <f>+PP!J14+DA!J14</f>
        <v>0</v>
      </c>
      <c r="K14" s="65">
        <f>+PP!K14+DA!K14</f>
        <v>0</v>
      </c>
      <c r="L14" s="65">
        <f>+PP!L14+DA!L14</f>
        <v>171304</v>
      </c>
      <c r="M14" s="65">
        <f>+PP!M14+DA!M14</f>
        <v>385936</v>
      </c>
      <c r="N14" s="65">
        <f>+PP!N14+DA!N14</f>
        <v>8856849</v>
      </c>
      <c r="O14" s="65">
        <f>+PP!O14+DA!O14</f>
        <v>0</v>
      </c>
      <c r="P14" s="65">
        <f>+PP!P14+DA!P14</f>
        <v>320000</v>
      </c>
      <c r="Q14" s="97">
        <f>+PP!Q14+DA!Q14</f>
        <v>81895214</v>
      </c>
    </row>
    <row r="15" spans="2:17" ht="32.25" customHeight="1" x14ac:dyDescent="0.35">
      <c r="B15" s="4" t="s">
        <v>57</v>
      </c>
      <c r="C15" s="65">
        <f>+PP!C15+DA!C15</f>
        <v>59156446</v>
      </c>
      <c r="D15" s="65">
        <f>+PP!D15+DA!D15</f>
        <v>7819353</v>
      </c>
      <c r="E15" s="65">
        <f>+PP!E15+DA!E15</f>
        <v>7819353</v>
      </c>
      <c r="F15" s="65">
        <f>+PP!F15+DA!F15</f>
        <v>0</v>
      </c>
      <c r="G15" s="65">
        <f>+PP!G15+DA!G15</f>
        <v>8361535</v>
      </c>
      <c r="H15" s="65">
        <f>+PP!H15+DA!H15</f>
        <v>8361535</v>
      </c>
      <c r="I15" s="65">
        <f>+PP!I15+DA!I15</f>
        <v>0</v>
      </c>
      <c r="J15" s="65">
        <f>+PP!J15+DA!J15</f>
        <v>0</v>
      </c>
      <c r="K15" s="65">
        <f>+PP!K15+DA!K15</f>
        <v>0</v>
      </c>
      <c r="L15" s="65">
        <f>+PP!L15+DA!L15</f>
        <v>75336</v>
      </c>
      <c r="M15" s="65">
        <f>+PP!M15+DA!M15</f>
        <v>332405</v>
      </c>
      <c r="N15" s="65">
        <f>+PP!N15+DA!N15</f>
        <v>6895836</v>
      </c>
      <c r="O15" s="65">
        <f>+PP!O15+DA!O15</f>
        <v>60429</v>
      </c>
      <c r="P15" s="65">
        <f>+PP!P15+DA!P15</f>
        <v>561521</v>
      </c>
      <c r="Q15" s="97">
        <f>+PP!Q15+DA!Q15</f>
        <v>64480410</v>
      </c>
    </row>
    <row r="16" spans="2:17" ht="32.25" customHeight="1" x14ac:dyDescent="0.35">
      <c r="B16" s="4" t="s">
        <v>58</v>
      </c>
      <c r="C16" s="65">
        <f>+PP!C16+DA!C16</f>
        <v>29383511</v>
      </c>
      <c r="D16" s="65">
        <f>+PP!D16+DA!D16</f>
        <v>7180424</v>
      </c>
      <c r="E16" s="65">
        <f>+PP!E16+DA!E16</f>
        <v>7180424</v>
      </c>
      <c r="F16" s="65">
        <f>+PP!F16+DA!F16</f>
        <v>0</v>
      </c>
      <c r="G16" s="65">
        <f>+PP!G16+DA!G16</f>
        <v>3628158</v>
      </c>
      <c r="H16" s="65">
        <f>+PP!H16+DA!H16</f>
        <v>3624546</v>
      </c>
      <c r="I16" s="65">
        <f>+PP!I16+DA!I16</f>
        <v>0</v>
      </c>
      <c r="J16" s="65">
        <f>+PP!J16+DA!J16</f>
        <v>0</v>
      </c>
      <c r="K16" s="65">
        <f>+PP!K16+DA!K16</f>
        <v>0</v>
      </c>
      <c r="L16" s="65">
        <f>+PP!L16+DA!L16</f>
        <v>108496</v>
      </c>
      <c r="M16" s="65">
        <f>+PP!M16+DA!M16</f>
        <v>185559</v>
      </c>
      <c r="N16" s="65">
        <f>+PP!N16+DA!N16</f>
        <v>3971444</v>
      </c>
      <c r="O16" s="65">
        <f>+PP!O16+DA!O16</f>
        <v>0</v>
      </c>
      <c r="P16" s="65">
        <f>+PP!P16+DA!P16</f>
        <v>0</v>
      </c>
      <c r="Q16" s="97">
        <f>+PP!Q16+DA!Q16</f>
        <v>36616776</v>
      </c>
    </row>
    <row r="17" spans="2:17" ht="32.25" customHeight="1" x14ac:dyDescent="0.35">
      <c r="B17" s="4" t="s">
        <v>131</v>
      </c>
      <c r="C17" s="65">
        <f>+PP!C17+DA!C17</f>
        <v>604306</v>
      </c>
      <c r="D17" s="65">
        <f>+PP!D17+DA!D17</f>
        <v>431225</v>
      </c>
      <c r="E17" s="65">
        <f>+PP!E17+DA!E17</f>
        <v>431225</v>
      </c>
      <c r="F17" s="65">
        <f>+PP!F17+DA!F17</f>
        <v>0</v>
      </c>
      <c r="G17" s="65">
        <f>+PP!G17+DA!G17</f>
        <v>108340</v>
      </c>
      <c r="H17" s="65">
        <f>+PP!H17+DA!H17</f>
        <v>108340</v>
      </c>
      <c r="I17" s="65">
        <f>+PP!I17+DA!I17</f>
        <v>0</v>
      </c>
      <c r="J17" s="65">
        <f>+PP!J17+DA!J17</f>
        <v>0</v>
      </c>
      <c r="K17" s="65">
        <f>+PP!K17+DA!K17</f>
        <v>0</v>
      </c>
      <c r="L17" s="65">
        <f>+PP!L17+DA!L17</f>
        <v>0</v>
      </c>
      <c r="M17" s="65">
        <f>+PP!M17+DA!M17</f>
        <v>2110</v>
      </c>
      <c r="N17" s="65">
        <f>+PP!N17+DA!N17</f>
        <v>93004</v>
      </c>
      <c r="O17" s="65">
        <f>+PP!O17+DA!O17</f>
        <v>0</v>
      </c>
      <c r="P17" s="65">
        <f>+PP!P17+DA!P17</f>
        <v>0</v>
      </c>
      <c r="Q17" s="97">
        <f>+PP!Q17+DA!Q17</f>
        <v>1018085</v>
      </c>
    </row>
    <row r="18" spans="2:17" ht="32.25" customHeight="1" x14ac:dyDescent="0.35">
      <c r="B18" s="4" t="s">
        <v>253</v>
      </c>
      <c r="C18" s="65">
        <f>+PP!C18+DA!C18</f>
        <v>0</v>
      </c>
      <c r="D18" s="65">
        <f>+PP!D18+DA!D18</f>
        <v>0</v>
      </c>
      <c r="E18" s="65">
        <f>+PP!E18+DA!E18</f>
        <v>0</v>
      </c>
      <c r="F18" s="65">
        <f>+PP!F18+DA!F18</f>
        <v>0</v>
      </c>
      <c r="G18" s="65">
        <f>+PP!G18+DA!G18</f>
        <v>0</v>
      </c>
      <c r="H18" s="65">
        <f>+PP!H18+DA!H18</f>
        <v>0</v>
      </c>
      <c r="I18" s="65">
        <f>+PP!I18+DA!I18</f>
        <v>0</v>
      </c>
      <c r="J18" s="65">
        <f>+PP!J18+DA!J18</f>
        <v>0</v>
      </c>
      <c r="K18" s="65">
        <f>+PP!K18+DA!K18</f>
        <v>0</v>
      </c>
      <c r="L18" s="65">
        <f>+PP!L18+DA!L18</f>
        <v>0</v>
      </c>
      <c r="M18" s="65">
        <f>+PP!M18+DA!M18</f>
        <v>0</v>
      </c>
      <c r="N18" s="65">
        <f>+PP!N18+DA!N18</f>
        <v>0</v>
      </c>
      <c r="O18" s="65">
        <f>+PP!O18+DA!O18</f>
        <v>0</v>
      </c>
      <c r="P18" s="65">
        <f>+PP!P18+DA!P18</f>
        <v>0</v>
      </c>
      <c r="Q18" s="97">
        <f>+PP!Q18+DA!Q18</f>
        <v>0</v>
      </c>
    </row>
    <row r="19" spans="2:17" ht="32.25" customHeight="1" x14ac:dyDescent="0.35">
      <c r="B19" s="4" t="s">
        <v>136</v>
      </c>
      <c r="C19" s="65">
        <f>+PP!C19+DA!C19</f>
        <v>8659298</v>
      </c>
      <c r="D19" s="65">
        <f>+PP!D19+DA!D19</f>
        <v>1489407</v>
      </c>
      <c r="E19" s="65">
        <f>+PP!E19+DA!E19</f>
        <v>1489407</v>
      </c>
      <c r="F19" s="65">
        <f>+PP!F19+DA!F19</f>
        <v>0</v>
      </c>
      <c r="G19" s="65">
        <f>+PP!G19+DA!G19</f>
        <v>1653473</v>
      </c>
      <c r="H19" s="65">
        <f>+PP!H19+DA!H19</f>
        <v>0</v>
      </c>
      <c r="I19" s="65">
        <f>+PP!I19+DA!I19</f>
        <v>1653473</v>
      </c>
      <c r="J19" s="65">
        <f>+PP!J19+DA!J19</f>
        <v>0</v>
      </c>
      <c r="K19" s="65">
        <f>+PP!K19+DA!K19</f>
        <v>0</v>
      </c>
      <c r="L19" s="65">
        <f>+PP!L19+DA!L19</f>
        <v>17085</v>
      </c>
      <c r="M19" s="65">
        <f>+PP!M19+DA!M19</f>
        <v>327136</v>
      </c>
      <c r="N19" s="65">
        <f>+PP!N19+DA!N19</f>
        <v>883616</v>
      </c>
      <c r="O19" s="65">
        <f>+PP!O19+DA!O19</f>
        <v>0</v>
      </c>
      <c r="P19" s="65">
        <f>+PP!P19+DA!P19</f>
        <v>0</v>
      </c>
      <c r="Q19" s="97">
        <f>+PP!Q19+DA!Q19</f>
        <v>9034629</v>
      </c>
    </row>
    <row r="20" spans="2:17" ht="32.25" customHeight="1" x14ac:dyDescent="0.35">
      <c r="B20" s="4" t="s">
        <v>35</v>
      </c>
      <c r="C20" s="65">
        <f>+PP!C20+DA!C20</f>
        <v>3421921</v>
      </c>
      <c r="D20" s="65">
        <f>+PP!D20+DA!D20</f>
        <v>341746</v>
      </c>
      <c r="E20" s="65">
        <f>+PP!E20+DA!E20</f>
        <v>341746</v>
      </c>
      <c r="F20" s="65">
        <f>+PP!F20+DA!F20</f>
        <v>0</v>
      </c>
      <c r="G20" s="65">
        <f>+PP!G20+DA!G20</f>
        <v>462904</v>
      </c>
      <c r="H20" s="65">
        <f>+PP!H20+DA!H20</f>
        <v>462904</v>
      </c>
      <c r="I20" s="65">
        <f>+PP!I20+DA!I20</f>
        <v>0</v>
      </c>
      <c r="J20" s="65">
        <f>+PP!J20+DA!J20</f>
        <v>0</v>
      </c>
      <c r="K20" s="65">
        <f>+PP!K20+DA!K20</f>
        <v>0</v>
      </c>
      <c r="L20" s="65">
        <f>+PP!L20+DA!L20</f>
        <v>1167</v>
      </c>
      <c r="M20" s="65">
        <f>+PP!M20+DA!M20</f>
        <v>17653</v>
      </c>
      <c r="N20" s="65">
        <f>+PP!N20+DA!N20</f>
        <v>191731</v>
      </c>
      <c r="O20" s="65">
        <f>+PP!O20+DA!O20</f>
        <v>0</v>
      </c>
      <c r="P20" s="65">
        <f>+PP!P20+DA!P20</f>
        <v>0</v>
      </c>
      <c r="Q20" s="97">
        <f>+PP!Q20+DA!Q20</f>
        <v>3473674</v>
      </c>
    </row>
    <row r="21" spans="2:17" ht="32.25" customHeight="1" x14ac:dyDescent="0.35">
      <c r="B21" s="117" t="s">
        <v>191</v>
      </c>
      <c r="C21" s="65">
        <f>+PP!C21+DA!C21</f>
        <v>0</v>
      </c>
      <c r="D21" s="65">
        <f>+PP!D21+DA!D21</f>
        <v>0</v>
      </c>
      <c r="E21" s="65">
        <f>+PP!E21+DA!E21</f>
        <v>0</v>
      </c>
      <c r="F21" s="65">
        <f>+PP!F21+DA!F21</f>
        <v>0</v>
      </c>
      <c r="G21" s="65">
        <f>+PP!G21+DA!G21</f>
        <v>0</v>
      </c>
      <c r="H21" s="65">
        <f>+PP!H21+DA!H21</f>
        <v>0</v>
      </c>
      <c r="I21" s="65">
        <f>+PP!I21+DA!I21</f>
        <v>0</v>
      </c>
      <c r="J21" s="65">
        <f>+PP!J21+DA!J21</f>
        <v>0</v>
      </c>
      <c r="K21" s="65">
        <f>+PP!K21+DA!K21</f>
        <v>0</v>
      </c>
      <c r="L21" s="65">
        <f>+PP!L21+DA!L21</f>
        <v>0</v>
      </c>
      <c r="M21" s="65">
        <f>+PP!M21+DA!M21</f>
        <v>0</v>
      </c>
      <c r="N21" s="65">
        <f>+PP!N21+DA!N21</f>
        <v>0</v>
      </c>
      <c r="O21" s="65">
        <f>+PP!O21+DA!O21</f>
        <v>0</v>
      </c>
      <c r="P21" s="65">
        <f>+PP!P21+DA!P21</f>
        <v>0</v>
      </c>
      <c r="Q21" s="97">
        <f>+PP!Q21+DA!Q21</f>
        <v>0</v>
      </c>
    </row>
    <row r="22" spans="2:17" ht="32.25" customHeight="1" x14ac:dyDescent="0.35">
      <c r="B22" s="4" t="s">
        <v>59</v>
      </c>
      <c r="C22" s="65">
        <f>+PP!C22+DA!C22</f>
        <v>0</v>
      </c>
      <c r="D22" s="65">
        <f>+PP!D22+DA!D22</f>
        <v>0</v>
      </c>
      <c r="E22" s="65">
        <f>+PP!E22+DA!E22</f>
        <v>0</v>
      </c>
      <c r="F22" s="65">
        <f>+PP!F22+DA!F22</f>
        <v>0</v>
      </c>
      <c r="G22" s="65">
        <f>+PP!G22+DA!G22</f>
        <v>0</v>
      </c>
      <c r="H22" s="65">
        <f>+PP!H22+DA!H22</f>
        <v>0</v>
      </c>
      <c r="I22" s="65">
        <f>+PP!I22+DA!I22</f>
        <v>0</v>
      </c>
      <c r="J22" s="65">
        <f>+PP!J22+DA!J22</f>
        <v>0</v>
      </c>
      <c r="K22" s="65">
        <f>+PP!K22+DA!K22</f>
        <v>0</v>
      </c>
      <c r="L22" s="65">
        <f>+PP!L22+DA!L22</f>
        <v>0</v>
      </c>
      <c r="M22" s="65">
        <f>+PP!M22+DA!M22</f>
        <v>0</v>
      </c>
      <c r="N22" s="65">
        <f>+PP!N22+DA!N22</f>
        <v>0</v>
      </c>
      <c r="O22" s="65">
        <f>+PP!O22+DA!O22</f>
        <v>0</v>
      </c>
      <c r="P22" s="65">
        <f>+PP!P22+DA!P22</f>
        <v>0</v>
      </c>
      <c r="Q22" s="97">
        <f>+PP!Q22+DA!Q22</f>
        <v>0</v>
      </c>
    </row>
    <row r="23" spans="2:17" ht="32.25" customHeight="1" x14ac:dyDescent="0.35">
      <c r="B23" s="4" t="s">
        <v>60</v>
      </c>
      <c r="C23" s="65">
        <f>+PP!C23+DA!C23</f>
        <v>1137513</v>
      </c>
      <c r="D23" s="65">
        <f>+PP!D23+DA!D23</f>
        <v>295272</v>
      </c>
      <c r="E23" s="65">
        <f>+PP!E23+DA!E23</f>
        <v>295272</v>
      </c>
      <c r="F23" s="65">
        <f>+PP!F23+DA!F23</f>
        <v>0</v>
      </c>
      <c r="G23" s="65">
        <f>+PP!G23+DA!G23</f>
        <v>226284</v>
      </c>
      <c r="H23" s="65">
        <f>+PP!H23+DA!H23</f>
        <v>226284</v>
      </c>
      <c r="I23" s="65">
        <f>+PP!I23+DA!I23</f>
        <v>0</v>
      </c>
      <c r="J23" s="65">
        <f>+PP!J23+DA!J23</f>
        <v>0</v>
      </c>
      <c r="K23" s="65">
        <f>+PP!K23+DA!K23</f>
        <v>0</v>
      </c>
      <c r="L23" s="65">
        <f>+PP!L23+DA!L23</f>
        <v>0</v>
      </c>
      <c r="M23" s="65">
        <f>+PP!M23+DA!M23</f>
        <v>0</v>
      </c>
      <c r="N23" s="65">
        <f>+PP!N23+DA!N23</f>
        <v>70590</v>
      </c>
      <c r="O23" s="65">
        <f>+PP!O23+DA!O23</f>
        <v>0</v>
      </c>
      <c r="P23" s="65">
        <f>+PP!P23+DA!P23</f>
        <v>0</v>
      </c>
      <c r="Q23" s="97">
        <f>+PP!Q23+DA!Q23</f>
        <v>1277091</v>
      </c>
    </row>
    <row r="24" spans="2:17" ht="32.25" customHeight="1" x14ac:dyDescent="0.35">
      <c r="B24" s="4" t="s">
        <v>134</v>
      </c>
      <c r="C24" s="65">
        <f>+PP!C24+DA!C24</f>
        <v>129257</v>
      </c>
      <c r="D24" s="65">
        <f>+PP!D24+DA!D24</f>
        <v>110354</v>
      </c>
      <c r="E24" s="65">
        <f>+PP!E24+DA!E24</f>
        <v>110354</v>
      </c>
      <c r="F24" s="65">
        <f>+PP!F24+DA!F24</f>
        <v>0</v>
      </c>
      <c r="G24" s="65">
        <f>+PP!G24+DA!G24</f>
        <v>0</v>
      </c>
      <c r="H24" s="65">
        <f>+PP!H24+DA!H24</f>
        <v>9447</v>
      </c>
      <c r="I24" s="65">
        <f>+PP!I24+DA!I24</f>
        <v>0</v>
      </c>
      <c r="J24" s="65">
        <f>+PP!J24+DA!J24</f>
        <v>0</v>
      </c>
      <c r="K24" s="65">
        <f>+PP!K24+DA!K24</f>
        <v>0</v>
      </c>
      <c r="L24" s="65">
        <f>+PP!L24+DA!L24</f>
        <v>0</v>
      </c>
      <c r="M24" s="65">
        <f>+PP!M24+DA!M24</f>
        <v>1526</v>
      </c>
      <c r="N24" s="65">
        <f>+PP!N24+DA!N24</f>
        <v>12082</v>
      </c>
      <c r="O24" s="65">
        <f>+PP!O24+DA!O24</f>
        <v>0</v>
      </c>
      <c r="P24" s="65">
        <f>+PP!P24+DA!P24</f>
        <v>0</v>
      </c>
      <c r="Q24" s="97">
        <f>+PP!Q24+DA!Q24</f>
        <v>240719</v>
      </c>
    </row>
    <row r="25" spans="2:17" ht="32.25" customHeight="1" x14ac:dyDescent="0.35">
      <c r="B25" s="4" t="s">
        <v>135</v>
      </c>
      <c r="C25" s="65">
        <f>+PP!C25+DA!C25</f>
        <v>0</v>
      </c>
      <c r="D25" s="65">
        <f>+PP!D25+DA!D25</f>
        <v>0</v>
      </c>
      <c r="E25" s="65">
        <f>+PP!E25+DA!E25</f>
        <v>0</v>
      </c>
      <c r="F25" s="65">
        <f>+PP!F25+DA!F25</f>
        <v>0</v>
      </c>
      <c r="G25" s="65">
        <f>+PP!G25+DA!G25</f>
        <v>0</v>
      </c>
      <c r="H25" s="65">
        <f>+PP!H25+DA!H25</f>
        <v>0</v>
      </c>
      <c r="I25" s="65">
        <f>+PP!I25+DA!I25</f>
        <v>0</v>
      </c>
      <c r="J25" s="65">
        <f>+PP!J25+DA!J25</f>
        <v>0</v>
      </c>
      <c r="K25" s="65">
        <f>+PP!K25+DA!K25</f>
        <v>0</v>
      </c>
      <c r="L25" s="65">
        <f>+PP!L25+DA!L25</f>
        <v>0</v>
      </c>
      <c r="M25" s="65">
        <f>+PP!M25+DA!M25</f>
        <v>0</v>
      </c>
      <c r="N25" s="65">
        <f>+PP!N25+DA!N25</f>
        <v>0</v>
      </c>
      <c r="O25" s="65">
        <f>+PP!O25+DA!O25</f>
        <v>0</v>
      </c>
      <c r="P25" s="65">
        <f>+PP!P25+DA!P25</f>
        <v>0</v>
      </c>
      <c r="Q25" s="97">
        <f>+PP!Q25+DA!Q25</f>
        <v>0</v>
      </c>
    </row>
    <row r="26" spans="2:17" ht="32.25" customHeight="1" x14ac:dyDescent="0.35">
      <c r="B26" s="4" t="s">
        <v>149</v>
      </c>
      <c r="C26" s="65">
        <f>+PP!C26+DA!C26</f>
        <v>1563142</v>
      </c>
      <c r="D26" s="65">
        <f>+PP!D26+DA!D26</f>
        <v>1154679</v>
      </c>
      <c r="E26" s="65">
        <f>+PP!E26+DA!E26</f>
        <v>1154679</v>
      </c>
      <c r="F26" s="65">
        <f>+PP!F26+DA!F26</f>
        <v>0</v>
      </c>
      <c r="G26" s="65">
        <f>+PP!G26+DA!G26</f>
        <v>259862</v>
      </c>
      <c r="H26" s="65">
        <f>+PP!H26+DA!H26</f>
        <v>259862</v>
      </c>
      <c r="I26" s="65">
        <f>+PP!I26+DA!I26</f>
        <v>0</v>
      </c>
      <c r="J26" s="65">
        <f>+PP!J26+DA!J26</f>
        <v>0</v>
      </c>
      <c r="K26" s="65">
        <f>+PP!K26+DA!K26</f>
        <v>0</v>
      </c>
      <c r="L26" s="65">
        <f>+PP!L26+DA!L26</f>
        <v>31062</v>
      </c>
      <c r="M26" s="65">
        <f>+PP!M26+DA!M26</f>
        <v>19535</v>
      </c>
      <c r="N26" s="65">
        <f>+PP!N26+DA!N26</f>
        <v>184913</v>
      </c>
      <c r="O26" s="65">
        <f>+PP!O26+DA!O26</f>
        <v>0</v>
      </c>
      <c r="P26" s="65">
        <f>+PP!P26+DA!P26</f>
        <v>0</v>
      </c>
      <c r="Q26" s="97">
        <f>+PP!Q26+DA!Q26</f>
        <v>2592276</v>
      </c>
    </row>
    <row r="27" spans="2:17" ht="32.25" customHeight="1" x14ac:dyDescent="0.35">
      <c r="B27" s="4" t="s">
        <v>61</v>
      </c>
      <c r="C27" s="65">
        <f>+PP!C27+DA!C27</f>
        <v>2030424</v>
      </c>
      <c r="D27" s="65">
        <f>+PP!D27+DA!D27</f>
        <v>588573</v>
      </c>
      <c r="E27" s="65">
        <f>+PP!E27+DA!E27</f>
        <v>588573</v>
      </c>
      <c r="F27" s="65">
        <f>+PP!F27+DA!F27</f>
        <v>0</v>
      </c>
      <c r="G27" s="65">
        <f>+PP!G27+DA!G27</f>
        <v>324617</v>
      </c>
      <c r="H27" s="65">
        <f>+PP!H27+DA!H27</f>
        <v>132585</v>
      </c>
      <c r="I27" s="65">
        <f>+PP!I27+DA!I27</f>
        <v>0</v>
      </c>
      <c r="J27" s="65">
        <f>+PP!J27+DA!J27</f>
        <v>0</v>
      </c>
      <c r="K27" s="65">
        <f>+PP!K27+DA!K27</f>
        <v>0</v>
      </c>
      <c r="L27" s="65">
        <f>+PP!L27+DA!L27</f>
        <v>7495</v>
      </c>
      <c r="M27" s="65">
        <f>+PP!M27+DA!M27</f>
        <v>110984</v>
      </c>
      <c r="N27" s="65">
        <f>+PP!N27+DA!N27</f>
        <v>41012</v>
      </c>
      <c r="O27" s="65">
        <f>+PP!O27+DA!O27</f>
        <v>0</v>
      </c>
      <c r="P27" s="65">
        <f>+PP!P27+DA!P27</f>
        <v>0</v>
      </c>
      <c r="Q27" s="97">
        <f>+PP!Q27+DA!Q27</f>
        <v>2408945</v>
      </c>
    </row>
    <row r="28" spans="2:17" ht="32.25" customHeight="1" x14ac:dyDescent="0.35">
      <c r="B28" s="4" t="s">
        <v>62</v>
      </c>
      <c r="C28" s="65">
        <f>+PP!C28+DA!C28</f>
        <v>1144</v>
      </c>
      <c r="D28" s="65">
        <f>+PP!D28+DA!D28</f>
        <v>0</v>
      </c>
      <c r="E28" s="65">
        <f>+PP!E28+DA!E28</f>
        <v>0</v>
      </c>
      <c r="F28" s="65">
        <f>+PP!F28+DA!F28</f>
        <v>0</v>
      </c>
      <c r="G28" s="65">
        <f>+PP!G28+DA!G28</f>
        <v>0</v>
      </c>
      <c r="H28" s="65">
        <f>+PP!H28+DA!H28</f>
        <v>0</v>
      </c>
      <c r="I28" s="65">
        <f>+PP!I28+DA!I28</f>
        <v>0</v>
      </c>
      <c r="J28" s="65">
        <f>+PP!J28+DA!J28</f>
        <v>0</v>
      </c>
      <c r="K28" s="65">
        <f>+PP!K28+DA!K28</f>
        <v>0</v>
      </c>
      <c r="L28" s="65">
        <f>+PP!L28+DA!L28</f>
        <v>0</v>
      </c>
      <c r="M28" s="65">
        <f>+PP!M28+DA!M28</f>
        <v>29836</v>
      </c>
      <c r="N28" s="65">
        <f>+PP!N28+DA!N28</f>
        <v>12369</v>
      </c>
      <c r="O28" s="65">
        <f>+PP!O28+DA!O28</f>
        <v>0</v>
      </c>
      <c r="P28" s="65">
        <f>+PP!P28+DA!P28</f>
        <v>-8974</v>
      </c>
      <c r="Q28" s="97">
        <f>+PP!Q28+DA!Q28</f>
        <v>-7350</v>
      </c>
    </row>
    <row r="29" spans="2:17" ht="32.25" customHeight="1" x14ac:dyDescent="0.35">
      <c r="B29" s="4" t="s">
        <v>63</v>
      </c>
      <c r="C29" s="65">
        <f>+PP!C29+DA!C29</f>
        <v>5228971</v>
      </c>
      <c r="D29" s="65">
        <f>+PP!D29+DA!D29</f>
        <v>668578</v>
      </c>
      <c r="E29" s="65">
        <f>+PP!E29+DA!E29</f>
        <v>668578</v>
      </c>
      <c r="F29" s="65">
        <f>+PP!F29+DA!F29</f>
        <v>0</v>
      </c>
      <c r="G29" s="65">
        <f>+PP!G29+DA!G29</f>
        <v>568813</v>
      </c>
      <c r="H29" s="65">
        <f>+PP!H29+DA!H29</f>
        <v>568359</v>
      </c>
      <c r="I29" s="65">
        <f>+PP!I29+DA!I29</f>
        <v>0</v>
      </c>
      <c r="J29" s="65">
        <f>+PP!J29+DA!J29</f>
        <v>0</v>
      </c>
      <c r="K29" s="65">
        <f>+PP!K29+DA!K29</f>
        <v>0</v>
      </c>
      <c r="L29" s="65">
        <f>+PP!L29+DA!L29</f>
        <v>2621</v>
      </c>
      <c r="M29" s="65">
        <f>+PP!M29+DA!M29</f>
        <v>0</v>
      </c>
      <c r="N29" s="65">
        <f>+PP!N29+DA!N29</f>
        <v>414994</v>
      </c>
      <c r="O29" s="65">
        <f>+PP!O29+DA!O29</f>
        <v>0</v>
      </c>
      <c r="P29" s="65">
        <f>+PP!P29+DA!P29</f>
        <v>0</v>
      </c>
      <c r="Q29" s="97">
        <f>+PP!Q29+DA!Q29</f>
        <v>5741563</v>
      </c>
    </row>
    <row r="30" spans="2:17" ht="32.25" customHeight="1" x14ac:dyDescent="0.35">
      <c r="B30" s="56" t="s">
        <v>45</v>
      </c>
      <c r="C30" s="96">
        <f t="shared" ref="C30:Q30" si="0">SUM(C6:C29)</f>
        <v>251556393</v>
      </c>
      <c r="D30" s="96">
        <f t="shared" si="0"/>
        <v>49184503</v>
      </c>
      <c r="E30" s="96">
        <f t="shared" si="0"/>
        <v>49184503</v>
      </c>
      <c r="F30" s="96">
        <f t="shared" si="0"/>
        <v>0</v>
      </c>
      <c r="G30" s="96">
        <f t="shared" si="0"/>
        <v>37572585</v>
      </c>
      <c r="H30" s="96">
        <f t="shared" si="0"/>
        <v>26827743</v>
      </c>
      <c r="I30" s="96">
        <f t="shared" si="0"/>
        <v>10069616</v>
      </c>
      <c r="J30" s="96">
        <f t="shared" si="0"/>
        <v>0</v>
      </c>
      <c r="K30" s="96">
        <f t="shared" si="0"/>
        <v>0</v>
      </c>
      <c r="L30" s="96">
        <f t="shared" si="0"/>
        <v>526039</v>
      </c>
      <c r="M30" s="96">
        <f t="shared" si="0"/>
        <v>2269688</v>
      </c>
      <c r="N30" s="96">
        <f t="shared" si="0"/>
        <v>29799338</v>
      </c>
      <c r="O30" s="96">
        <f t="shared" si="0"/>
        <v>131084</v>
      </c>
      <c r="P30" s="96">
        <f t="shared" si="0"/>
        <v>509639</v>
      </c>
      <c r="Q30" s="96">
        <f t="shared" si="0"/>
        <v>290206425</v>
      </c>
    </row>
    <row r="31" spans="2:17" ht="32.25" customHeight="1" x14ac:dyDescent="0.35">
      <c r="B31" s="289" t="s">
        <v>46</v>
      </c>
      <c r="C31" s="290"/>
      <c r="D31" s="290"/>
      <c r="E31" s="290"/>
      <c r="F31" s="290"/>
      <c r="G31" s="290"/>
      <c r="H31" s="290"/>
      <c r="I31" s="290"/>
      <c r="J31" s="290"/>
      <c r="K31" s="290"/>
      <c r="L31" s="290"/>
      <c r="M31" s="290"/>
      <c r="N31" s="290"/>
      <c r="O31" s="290"/>
      <c r="P31" s="290"/>
      <c r="Q31" s="291"/>
    </row>
    <row r="32" spans="2:17" ht="32.25" customHeight="1" x14ac:dyDescent="0.35">
      <c r="B32" s="4" t="s">
        <v>47</v>
      </c>
      <c r="C32" s="65">
        <f>+PP!C32+DA!C32</f>
        <v>0</v>
      </c>
      <c r="D32" s="65">
        <f>+PP!D32+DA!D32</f>
        <v>0</v>
      </c>
      <c r="E32" s="65">
        <f>+PP!E32+DA!E32</f>
        <v>0</v>
      </c>
      <c r="F32" s="65">
        <f>+PP!F32+DA!F32</f>
        <v>0</v>
      </c>
      <c r="G32" s="65">
        <f>+PP!G32+DA!G32</f>
        <v>0</v>
      </c>
      <c r="H32" s="65">
        <f>+PP!H32+DA!H32</f>
        <v>0</v>
      </c>
      <c r="I32" s="65">
        <f>+PP!I32+DA!I32</f>
        <v>0</v>
      </c>
      <c r="J32" s="65">
        <f>+PP!J32+DA!J32</f>
        <v>0</v>
      </c>
      <c r="K32" s="65">
        <f>+PP!K32+DA!K32</f>
        <v>0</v>
      </c>
      <c r="L32" s="65">
        <f>+PP!L32+DA!L32</f>
        <v>0</v>
      </c>
      <c r="M32" s="65">
        <f>+PP!M32+DA!M32</f>
        <v>0</v>
      </c>
      <c r="N32" s="65">
        <f>+PP!N32+DA!N32</f>
        <v>0</v>
      </c>
      <c r="O32" s="65">
        <f>+PP!O32+DA!O32</f>
        <v>0</v>
      </c>
      <c r="P32" s="65">
        <f>+PP!P32+DA!P32</f>
        <v>0</v>
      </c>
      <c r="Q32" s="97">
        <f>+PP!Q32+DA!Q32</f>
        <v>0</v>
      </c>
    </row>
    <row r="33" spans="2:17" ht="32.25" customHeight="1" x14ac:dyDescent="0.35">
      <c r="B33" s="4" t="s">
        <v>78</v>
      </c>
      <c r="C33" s="65">
        <f>+PP!C33+DA!C33</f>
        <v>0</v>
      </c>
      <c r="D33" s="65">
        <f>+PP!D33+DA!D33</f>
        <v>0</v>
      </c>
      <c r="E33" s="65">
        <f>+PP!E33+DA!E33</f>
        <v>0</v>
      </c>
      <c r="F33" s="65">
        <f>+PP!F33+DA!F33</f>
        <v>0</v>
      </c>
      <c r="G33" s="65">
        <f>+PP!G33+DA!G33</f>
        <v>0</v>
      </c>
      <c r="H33" s="65">
        <f>+PP!H33+DA!H33</f>
        <v>0</v>
      </c>
      <c r="I33" s="65">
        <f>+PP!I33+DA!I33</f>
        <v>0</v>
      </c>
      <c r="J33" s="65">
        <f>+PP!J33+DA!J33</f>
        <v>0</v>
      </c>
      <c r="K33" s="65">
        <f>+PP!K33+DA!K33</f>
        <v>0</v>
      </c>
      <c r="L33" s="65">
        <f>+PP!L33+DA!L33</f>
        <v>0</v>
      </c>
      <c r="M33" s="65">
        <f>+PP!M33+DA!M33</f>
        <v>0</v>
      </c>
      <c r="N33" s="65">
        <f>+PP!N33+DA!N33</f>
        <v>0</v>
      </c>
      <c r="O33" s="65">
        <f>+PP!O33+DA!O33</f>
        <v>0</v>
      </c>
      <c r="P33" s="65">
        <f>+PP!P33+DA!P33</f>
        <v>0</v>
      </c>
      <c r="Q33" s="97">
        <f>+PP!Q33+DA!Q33</f>
        <v>0</v>
      </c>
    </row>
    <row r="34" spans="2:17" ht="32.25" customHeight="1" x14ac:dyDescent="0.35">
      <c r="B34" s="4" t="s">
        <v>48</v>
      </c>
      <c r="C34" s="65">
        <f>+PP!C34+DA!C34</f>
        <v>0</v>
      </c>
      <c r="D34" s="65">
        <f>+PP!D34+DA!D34</f>
        <v>0</v>
      </c>
      <c r="E34" s="65">
        <f>+PP!E34+DA!E34</f>
        <v>0</v>
      </c>
      <c r="F34" s="65">
        <f>+PP!F34+DA!F34</f>
        <v>0</v>
      </c>
      <c r="G34" s="65">
        <f>+PP!G34+DA!G34</f>
        <v>0</v>
      </c>
      <c r="H34" s="65">
        <f>+PP!H34+DA!H34</f>
        <v>0</v>
      </c>
      <c r="I34" s="65">
        <f>+PP!I34+DA!I34</f>
        <v>0</v>
      </c>
      <c r="J34" s="65">
        <f>+PP!J34+DA!J34</f>
        <v>0</v>
      </c>
      <c r="K34" s="65">
        <f>+PP!K34+DA!K34</f>
        <v>0</v>
      </c>
      <c r="L34" s="65">
        <f>+PP!L34+DA!L34</f>
        <v>0</v>
      </c>
      <c r="M34" s="65">
        <f>+PP!M34+DA!M34</f>
        <v>0</v>
      </c>
      <c r="N34" s="65">
        <f>+PP!N34+DA!N34</f>
        <v>0</v>
      </c>
      <c r="O34" s="65">
        <f>+PP!O34+DA!O34</f>
        <v>0</v>
      </c>
      <c r="P34" s="65">
        <f>+PP!P34+DA!P34</f>
        <v>0</v>
      </c>
      <c r="Q34" s="97">
        <f>+PP!Q34+DA!Q34</f>
        <v>0</v>
      </c>
    </row>
    <row r="35" spans="2:17" ht="32.25" customHeight="1" x14ac:dyDescent="0.35">
      <c r="B35" s="56" t="s">
        <v>45</v>
      </c>
      <c r="C35" s="96">
        <f>SUM(C32:C34)</f>
        <v>0</v>
      </c>
      <c r="D35" s="96">
        <f t="shared" ref="D35:Q35" si="1">SUM(D32:D34)</f>
        <v>0</v>
      </c>
      <c r="E35" s="96">
        <f t="shared" si="1"/>
        <v>0</v>
      </c>
      <c r="F35" s="96">
        <f t="shared" si="1"/>
        <v>0</v>
      </c>
      <c r="G35" s="96">
        <f t="shared" si="1"/>
        <v>0</v>
      </c>
      <c r="H35" s="96">
        <f t="shared" si="1"/>
        <v>0</v>
      </c>
      <c r="I35" s="96">
        <f t="shared" si="1"/>
        <v>0</v>
      </c>
      <c r="J35" s="96">
        <f t="shared" si="1"/>
        <v>0</v>
      </c>
      <c r="K35" s="96">
        <f t="shared" si="1"/>
        <v>0</v>
      </c>
      <c r="L35" s="96">
        <f t="shared" si="1"/>
        <v>0</v>
      </c>
      <c r="M35" s="96">
        <f t="shared" si="1"/>
        <v>0</v>
      </c>
      <c r="N35" s="96">
        <f t="shared" si="1"/>
        <v>0</v>
      </c>
      <c r="O35" s="96">
        <f t="shared" si="1"/>
        <v>0</v>
      </c>
      <c r="P35" s="96">
        <f t="shared" si="1"/>
        <v>0</v>
      </c>
      <c r="Q35" s="96">
        <f t="shared" si="1"/>
        <v>0</v>
      </c>
    </row>
    <row r="36" spans="2:17" ht="23.25" customHeight="1" x14ac:dyDescent="0.35">
      <c r="B36" s="288" t="s">
        <v>50</v>
      </c>
      <c r="C36" s="288"/>
      <c r="D36" s="288"/>
      <c r="E36" s="288"/>
      <c r="F36" s="288"/>
      <c r="G36" s="288"/>
      <c r="H36" s="288"/>
      <c r="I36" s="288"/>
      <c r="J36" s="288"/>
      <c r="K36" s="288"/>
      <c r="L36" s="288"/>
      <c r="M36" s="288"/>
      <c r="N36" s="288"/>
      <c r="O36" s="288"/>
      <c r="P36" s="288"/>
      <c r="Q36" s="288"/>
    </row>
    <row r="37" spans="2:17" ht="18.75" customHeight="1" x14ac:dyDescent="0.35">
      <c r="Q37" s="162"/>
    </row>
  </sheetData>
  <sheetProtection algorithmName="SHA-512" hashValue="JKQAa73Dh/GHagN7BXIEYoJnZJ+PcC7zZGtxd2qrYX73npK1pPX89+wqIvRt64lP0eYbG1jz4gsTtz8vdpj64g==" saltValue="03m24whd+WSIwJSbt0aizA==" spinCount="100000" sheet="1" objects="1" scenarios="1"/>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B1:S38"/>
  <sheetViews>
    <sheetView topLeftCell="A28" zoomScale="90" zoomScaleNormal="90" workbookViewId="0">
      <selection activeCell="B37" sqref="B37:Q41"/>
    </sheetView>
  </sheetViews>
  <sheetFormatPr defaultColWidth="14.36328125" defaultRowHeight="14" x14ac:dyDescent="0.3"/>
  <cols>
    <col min="1" max="1" width="9.6328125" style="146" customWidth="1"/>
    <col min="2" max="2" width="43.54296875" style="146" customWidth="1"/>
    <col min="3" max="16" width="17.90625" style="146" customWidth="1"/>
    <col min="17" max="17" width="17.90625" style="147" customWidth="1"/>
    <col min="18" max="18" width="15.453125" style="146" bestFit="1" customWidth="1"/>
    <col min="19" max="19" width="15.90625" style="146" bestFit="1" customWidth="1"/>
    <col min="20" max="256" width="14.36328125" style="146"/>
    <col min="257" max="257" width="9.6328125" style="146" customWidth="1"/>
    <col min="258" max="258" width="43.54296875" style="146" customWidth="1"/>
    <col min="259" max="273" width="17.90625" style="146" customWidth="1"/>
    <col min="274" max="274" width="15.453125" style="146" bestFit="1" customWidth="1"/>
    <col min="275" max="275" width="15.90625" style="146" bestFit="1" customWidth="1"/>
    <col min="276" max="512" width="14.36328125" style="146"/>
    <col min="513" max="513" width="9.6328125" style="146" customWidth="1"/>
    <col min="514" max="514" width="43.54296875" style="146" customWidth="1"/>
    <col min="515" max="529" width="17.90625" style="146" customWidth="1"/>
    <col min="530" max="530" width="15.453125" style="146" bestFit="1" customWidth="1"/>
    <col min="531" max="531" width="15.90625" style="146" bestFit="1" customWidth="1"/>
    <col min="532" max="768" width="14.36328125" style="146"/>
    <col min="769" max="769" width="9.6328125" style="146" customWidth="1"/>
    <col min="770" max="770" width="43.54296875" style="146" customWidth="1"/>
    <col min="771" max="785" width="17.90625" style="146" customWidth="1"/>
    <col min="786" max="786" width="15.453125" style="146" bestFit="1" customWidth="1"/>
    <col min="787" max="787" width="15.90625" style="146" bestFit="1" customWidth="1"/>
    <col min="788" max="1024" width="14.36328125" style="146"/>
    <col min="1025" max="1025" width="9.6328125" style="146" customWidth="1"/>
    <col min="1026" max="1026" width="43.54296875" style="146" customWidth="1"/>
    <col min="1027" max="1041" width="17.90625" style="146" customWidth="1"/>
    <col min="1042" max="1042" width="15.453125" style="146" bestFit="1" customWidth="1"/>
    <col min="1043" max="1043" width="15.90625" style="146" bestFit="1" customWidth="1"/>
    <col min="1044" max="1280" width="14.36328125" style="146"/>
    <col min="1281" max="1281" width="9.6328125" style="146" customWidth="1"/>
    <col min="1282" max="1282" width="43.54296875" style="146" customWidth="1"/>
    <col min="1283" max="1297" width="17.90625" style="146" customWidth="1"/>
    <col min="1298" max="1298" width="15.453125" style="146" bestFit="1" customWidth="1"/>
    <col min="1299" max="1299" width="15.90625" style="146" bestFit="1" customWidth="1"/>
    <col min="1300" max="1536" width="14.36328125" style="146"/>
    <col min="1537" max="1537" width="9.6328125" style="146" customWidth="1"/>
    <col min="1538" max="1538" width="43.54296875" style="146" customWidth="1"/>
    <col min="1539" max="1553" width="17.90625" style="146" customWidth="1"/>
    <col min="1554" max="1554" width="15.453125" style="146" bestFit="1" customWidth="1"/>
    <col min="1555" max="1555" width="15.90625" style="146" bestFit="1" customWidth="1"/>
    <col min="1556" max="1792" width="14.36328125" style="146"/>
    <col min="1793" max="1793" width="9.6328125" style="146" customWidth="1"/>
    <col min="1794" max="1794" width="43.54296875" style="146" customWidth="1"/>
    <col min="1795" max="1809" width="17.90625" style="146" customWidth="1"/>
    <col min="1810" max="1810" width="15.453125" style="146" bestFit="1" customWidth="1"/>
    <col min="1811" max="1811" width="15.90625" style="146" bestFit="1" customWidth="1"/>
    <col min="1812" max="2048" width="14.36328125" style="146"/>
    <col min="2049" max="2049" width="9.6328125" style="146" customWidth="1"/>
    <col min="2050" max="2050" width="43.54296875" style="146" customWidth="1"/>
    <col min="2051" max="2065" width="17.90625" style="146" customWidth="1"/>
    <col min="2066" max="2066" width="15.453125" style="146" bestFit="1" customWidth="1"/>
    <col min="2067" max="2067" width="15.90625" style="146" bestFit="1" customWidth="1"/>
    <col min="2068" max="2304" width="14.36328125" style="146"/>
    <col min="2305" max="2305" width="9.6328125" style="146" customWidth="1"/>
    <col min="2306" max="2306" width="43.54296875" style="146" customWidth="1"/>
    <col min="2307" max="2321" width="17.90625" style="146" customWidth="1"/>
    <col min="2322" max="2322" width="15.453125" style="146" bestFit="1" customWidth="1"/>
    <col min="2323" max="2323" width="15.90625" style="146" bestFit="1" customWidth="1"/>
    <col min="2324" max="2560" width="14.36328125" style="146"/>
    <col min="2561" max="2561" width="9.6328125" style="146" customWidth="1"/>
    <col min="2562" max="2562" width="43.54296875" style="146" customWidth="1"/>
    <col min="2563" max="2577" width="17.90625" style="146" customWidth="1"/>
    <col min="2578" max="2578" width="15.453125" style="146" bestFit="1" customWidth="1"/>
    <col min="2579" max="2579" width="15.90625" style="146" bestFit="1" customWidth="1"/>
    <col min="2580" max="2816" width="14.36328125" style="146"/>
    <col min="2817" max="2817" width="9.6328125" style="146" customWidth="1"/>
    <col min="2818" max="2818" width="43.54296875" style="146" customWidth="1"/>
    <col min="2819" max="2833" width="17.90625" style="146" customWidth="1"/>
    <col min="2834" max="2834" width="15.453125" style="146" bestFit="1" customWidth="1"/>
    <col min="2835" max="2835" width="15.90625" style="146" bestFit="1" customWidth="1"/>
    <col min="2836" max="3072" width="14.36328125" style="146"/>
    <col min="3073" max="3073" width="9.6328125" style="146" customWidth="1"/>
    <col min="3074" max="3074" width="43.54296875" style="146" customWidth="1"/>
    <col min="3075" max="3089" width="17.90625" style="146" customWidth="1"/>
    <col min="3090" max="3090" width="15.453125" style="146" bestFit="1" customWidth="1"/>
    <col min="3091" max="3091" width="15.90625" style="146" bestFit="1" customWidth="1"/>
    <col min="3092" max="3328" width="14.36328125" style="146"/>
    <col min="3329" max="3329" width="9.6328125" style="146" customWidth="1"/>
    <col min="3330" max="3330" width="43.54296875" style="146" customWidth="1"/>
    <col min="3331" max="3345" width="17.90625" style="146" customWidth="1"/>
    <col min="3346" max="3346" width="15.453125" style="146" bestFit="1" customWidth="1"/>
    <col min="3347" max="3347" width="15.90625" style="146" bestFit="1" customWidth="1"/>
    <col min="3348" max="3584" width="14.36328125" style="146"/>
    <col min="3585" max="3585" width="9.6328125" style="146" customWidth="1"/>
    <col min="3586" max="3586" width="43.54296875" style="146" customWidth="1"/>
    <col min="3587" max="3601" width="17.90625" style="146" customWidth="1"/>
    <col min="3602" max="3602" width="15.453125" style="146" bestFit="1" customWidth="1"/>
    <col min="3603" max="3603" width="15.90625" style="146" bestFit="1" customWidth="1"/>
    <col min="3604" max="3840" width="14.36328125" style="146"/>
    <col min="3841" max="3841" width="9.6328125" style="146" customWidth="1"/>
    <col min="3842" max="3842" width="43.54296875" style="146" customWidth="1"/>
    <col min="3843" max="3857" width="17.90625" style="146" customWidth="1"/>
    <col min="3858" max="3858" width="15.453125" style="146" bestFit="1" customWidth="1"/>
    <col min="3859" max="3859" width="15.90625" style="146" bestFit="1" customWidth="1"/>
    <col min="3860" max="4096" width="14.36328125" style="146"/>
    <col min="4097" max="4097" width="9.6328125" style="146" customWidth="1"/>
    <col min="4098" max="4098" width="43.54296875" style="146" customWidth="1"/>
    <col min="4099" max="4113" width="17.90625" style="146" customWidth="1"/>
    <col min="4114" max="4114" width="15.453125" style="146" bestFit="1" customWidth="1"/>
    <col min="4115" max="4115" width="15.90625" style="146" bestFit="1" customWidth="1"/>
    <col min="4116" max="4352" width="14.36328125" style="146"/>
    <col min="4353" max="4353" width="9.6328125" style="146" customWidth="1"/>
    <col min="4354" max="4354" width="43.54296875" style="146" customWidth="1"/>
    <col min="4355" max="4369" width="17.90625" style="146" customWidth="1"/>
    <col min="4370" max="4370" width="15.453125" style="146" bestFit="1" customWidth="1"/>
    <col min="4371" max="4371" width="15.90625" style="146" bestFit="1" customWidth="1"/>
    <col min="4372" max="4608" width="14.36328125" style="146"/>
    <col min="4609" max="4609" width="9.6328125" style="146" customWidth="1"/>
    <col min="4610" max="4610" width="43.54296875" style="146" customWidth="1"/>
    <col min="4611" max="4625" width="17.90625" style="146" customWidth="1"/>
    <col min="4626" max="4626" width="15.453125" style="146" bestFit="1" customWidth="1"/>
    <col min="4627" max="4627" width="15.90625" style="146" bestFit="1" customWidth="1"/>
    <col min="4628" max="4864" width="14.36328125" style="146"/>
    <col min="4865" max="4865" width="9.6328125" style="146" customWidth="1"/>
    <col min="4866" max="4866" width="43.54296875" style="146" customWidth="1"/>
    <col min="4867" max="4881" width="17.90625" style="146" customWidth="1"/>
    <col min="4882" max="4882" width="15.453125" style="146" bestFit="1" customWidth="1"/>
    <col min="4883" max="4883" width="15.90625" style="146" bestFit="1" customWidth="1"/>
    <col min="4884" max="5120" width="14.36328125" style="146"/>
    <col min="5121" max="5121" width="9.6328125" style="146" customWidth="1"/>
    <col min="5122" max="5122" width="43.54296875" style="146" customWidth="1"/>
    <col min="5123" max="5137" width="17.90625" style="146" customWidth="1"/>
    <col min="5138" max="5138" width="15.453125" style="146" bestFit="1" customWidth="1"/>
    <col min="5139" max="5139" width="15.90625" style="146" bestFit="1" customWidth="1"/>
    <col min="5140" max="5376" width="14.36328125" style="146"/>
    <col min="5377" max="5377" width="9.6328125" style="146" customWidth="1"/>
    <col min="5378" max="5378" width="43.54296875" style="146" customWidth="1"/>
    <col min="5379" max="5393" width="17.90625" style="146" customWidth="1"/>
    <col min="5394" max="5394" width="15.453125" style="146" bestFit="1" customWidth="1"/>
    <col min="5395" max="5395" width="15.90625" style="146" bestFit="1" customWidth="1"/>
    <col min="5396" max="5632" width="14.36328125" style="146"/>
    <col min="5633" max="5633" width="9.6328125" style="146" customWidth="1"/>
    <col min="5634" max="5634" width="43.54296875" style="146" customWidth="1"/>
    <col min="5635" max="5649" width="17.90625" style="146" customWidth="1"/>
    <col min="5650" max="5650" width="15.453125" style="146" bestFit="1" customWidth="1"/>
    <col min="5651" max="5651" width="15.90625" style="146" bestFit="1" customWidth="1"/>
    <col min="5652" max="5888" width="14.36328125" style="146"/>
    <col min="5889" max="5889" width="9.6328125" style="146" customWidth="1"/>
    <col min="5890" max="5890" width="43.54296875" style="146" customWidth="1"/>
    <col min="5891" max="5905" width="17.90625" style="146" customWidth="1"/>
    <col min="5906" max="5906" width="15.453125" style="146" bestFit="1" customWidth="1"/>
    <col min="5907" max="5907" width="15.90625" style="146" bestFit="1" customWidth="1"/>
    <col min="5908" max="6144" width="14.36328125" style="146"/>
    <col min="6145" max="6145" width="9.6328125" style="146" customWidth="1"/>
    <col min="6146" max="6146" width="43.54296875" style="146" customWidth="1"/>
    <col min="6147" max="6161" width="17.90625" style="146" customWidth="1"/>
    <col min="6162" max="6162" width="15.453125" style="146" bestFit="1" customWidth="1"/>
    <col min="6163" max="6163" width="15.90625" style="146" bestFit="1" customWidth="1"/>
    <col min="6164" max="6400" width="14.36328125" style="146"/>
    <col min="6401" max="6401" width="9.6328125" style="146" customWidth="1"/>
    <col min="6402" max="6402" width="43.54296875" style="146" customWidth="1"/>
    <col min="6403" max="6417" width="17.90625" style="146" customWidth="1"/>
    <col min="6418" max="6418" width="15.453125" style="146" bestFit="1" customWidth="1"/>
    <col min="6419" max="6419" width="15.90625" style="146" bestFit="1" customWidth="1"/>
    <col min="6420" max="6656" width="14.36328125" style="146"/>
    <col min="6657" max="6657" width="9.6328125" style="146" customWidth="1"/>
    <col min="6658" max="6658" width="43.54296875" style="146" customWidth="1"/>
    <col min="6659" max="6673" width="17.90625" style="146" customWidth="1"/>
    <col min="6674" max="6674" width="15.453125" style="146" bestFit="1" customWidth="1"/>
    <col min="6675" max="6675" width="15.90625" style="146" bestFit="1" customWidth="1"/>
    <col min="6676" max="6912" width="14.36328125" style="146"/>
    <col min="6913" max="6913" width="9.6328125" style="146" customWidth="1"/>
    <col min="6914" max="6914" width="43.54296875" style="146" customWidth="1"/>
    <col min="6915" max="6929" width="17.90625" style="146" customWidth="1"/>
    <col min="6930" max="6930" width="15.453125" style="146" bestFit="1" customWidth="1"/>
    <col min="6931" max="6931" width="15.90625" style="146" bestFit="1" customWidth="1"/>
    <col min="6932" max="7168" width="14.36328125" style="146"/>
    <col min="7169" max="7169" width="9.6328125" style="146" customWidth="1"/>
    <col min="7170" max="7170" width="43.54296875" style="146" customWidth="1"/>
    <col min="7171" max="7185" width="17.90625" style="146" customWidth="1"/>
    <col min="7186" max="7186" width="15.453125" style="146" bestFit="1" customWidth="1"/>
    <col min="7187" max="7187" width="15.90625" style="146" bestFit="1" customWidth="1"/>
    <col min="7188" max="7424" width="14.36328125" style="146"/>
    <col min="7425" max="7425" width="9.6328125" style="146" customWidth="1"/>
    <col min="7426" max="7426" width="43.54296875" style="146" customWidth="1"/>
    <col min="7427" max="7441" width="17.90625" style="146" customWidth="1"/>
    <col min="7442" max="7442" width="15.453125" style="146" bestFit="1" customWidth="1"/>
    <col min="7443" max="7443" width="15.90625" style="146" bestFit="1" customWidth="1"/>
    <col min="7444" max="7680" width="14.36328125" style="146"/>
    <col min="7681" max="7681" width="9.6328125" style="146" customWidth="1"/>
    <col min="7682" max="7682" width="43.54296875" style="146" customWidth="1"/>
    <col min="7683" max="7697" width="17.90625" style="146" customWidth="1"/>
    <col min="7698" max="7698" width="15.453125" style="146" bestFit="1" customWidth="1"/>
    <col min="7699" max="7699" width="15.90625" style="146" bestFit="1" customWidth="1"/>
    <col min="7700" max="7936" width="14.36328125" style="146"/>
    <col min="7937" max="7937" width="9.6328125" style="146" customWidth="1"/>
    <col min="7938" max="7938" width="43.54296875" style="146" customWidth="1"/>
    <col min="7939" max="7953" width="17.90625" style="146" customWidth="1"/>
    <col min="7954" max="7954" width="15.453125" style="146" bestFit="1" customWidth="1"/>
    <col min="7955" max="7955" width="15.90625" style="146" bestFit="1" customWidth="1"/>
    <col min="7956" max="8192" width="14.36328125" style="146"/>
    <col min="8193" max="8193" width="9.6328125" style="146" customWidth="1"/>
    <col min="8194" max="8194" width="43.54296875" style="146" customWidth="1"/>
    <col min="8195" max="8209" width="17.90625" style="146" customWidth="1"/>
    <col min="8210" max="8210" width="15.453125" style="146" bestFit="1" customWidth="1"/>
    <col min="8211" max="8211" width="15.90625" style="146" bestFit="1" customWidth="1"/>
    <col min="8212" max="8448" width="14.36328125" style="146"/>
    <col min="8449" max="8449" width="9.6328125" style="146" customWidth="1"/>
    <col min="8450" max="8450" width="43.54296875" style="146" customWidth="1"/>
    <col min="8451" max="8465" width="17.90625" style="146" customWidth="1"/>
    <col min="8466" max="8466" width="15.453125" style="146" bestFit="1" customWidth="1"/>
    <col min="8467" max="8467" width="15.90625" style="146" bestFit="1" customWidth="1"/>
    <col min="8468" max="8704" width="14.36328125" style="146"/>
    <col min="8705" max="8705" width="9.6328125" style="146" customWidth="1"/>
    <col min="8706" max="8706" width="43.54296875" style="146" customWidth="1"/>
    <col min="8707" max="8721" width="17.90625" style="146" customWidth="1"/>
    <col min="8722" max="8722" width="15.453125" style="146" bestFit="1" customWidth="1"/>
    <col min="8723" max="8723" width="15.90625" style="146" bestFit="1" customWidth="1"/>
    <col min="8724" max="8960" width="14.36328125" style="146"/>
    <col min="8961" max="8961" width="9.6328125" style="146" customWidth="1"/>
    <col min="8962" max="8962" width="43.54296875" style="146" customWidth="1"/>
    <col min="8963" max="8977" width="17.90625" style="146" customWidth="1"/>
    <col min="8978" max="8978" width="15.453125" style="146" bestFit="1" customWidth="1"/>
    <col min="8979" max="8979" width="15.90625" style="146" bestFit="1" customWidth="1"/>
    <col min="8980" max="9216" width="14.36328125" style="146"/>
    <col min="9217" max="9217" width="9.6328125" style="146" customWidth="1"/>
    <col min="9218" max="9218" width="43.54296875" style="146" customWidth="1"/>
    <col min="9219" max="9233" width="17.90625" style="146" customWidth="1"/>
    <col min="9234" max="9234" width="15.453125" style="146" bestFit="1" customWidth="1"/>
    <col min="9235" max="9235" width="15.90625" style="146" bestFit="1" customWidth="1"/>
    <col min="9236" max="9472" width="14.36328125" style="146"/>
    <col min="9473" max="9473" width="9.6328125" style="146" customWidth="1"/>
    <col min="9474" max="9474" width="43.54296875" style="146" customWidth="1"/>
    <col min="9475" max="9489" width="17.90625" style="146" customWidth="1"/>
    <col min="9490" max="9490" width="15.453125" style="146" bestFit="1" customWidth="1"/>
    <col min="9491" max="9491" width="15.90625" style="146" bestFit="1" customWidth="1"/>
    <col min="9492" max="9728" width="14.36328125" style="146"/>
    <col min="9729" max="9729" width="9.6328125" style="146" customWidth="1"/>
    <col min="9730" max="9730" width="43.54296875" style="146" customWidth="1"/>
    <col min="9731" max="9745" width="17.90625" style="146" customWidth="1"/>
    <col min="9746" max="9746" width="15.453125" style="146" bestFit="1" customWidth="1"/>
    <col min="9747" max="9747" width="15.90625" style="146" bestFit="1" customWidth="1"/>
    <col min="9748" max="9984" width="14.36328125" style="146"/>
    <col min="9985" max="9985" width="9.6328125" style="146" customWidth="1"/>
    <col min="9986" max="9986" width="43.54296875" style="146" customWidth="1"/>
    <col min="9987" max="10001" width="17.90625" style="146" customWidth="1"/>
    <col min="10002" max="10002" width="15.453125" style="146" bestFit="1" customWidth="1"/>
    <col min="10003" max="10003" width="15.90625" style="146" bestFit="1" customWidth="1"/>
    <col min="10004" max="10240" width="14.36328125" style="146"/>
    <col min="10241" max="10241" width="9.6328125" style="146" customWidth="1"/>
    <col min="10242" max="10242" width="43.54296875" style="146" customWidth="1"/>
    <col min="10243" max="10257" width="17.90625" style="146" customWidth="1"/>
    <col min="10258" max="10258" width="15.453125" style="146" bestFit="1" customWidth="1"/>
    <col min="10259" max="10259" width="15.90625" style="146" bestFit="1" customWidth="1"/>
    <col min="10260" max="10496" width="14.36328125" style="146"/>
    <col min="10497" max="10497" width="9.6328125" style="146" customWidth="1"/>
    <col min="10498" max="10498" width="43.54296875" style="146" customWidth="1"/>
    <col min="10499" max="10513" width="17.90625" style="146" customWidth="1"/>
    <col min="10514" max="10514" width="15.453125" style="146" bestFit="1" customWidth="1"/>
    <col min="10515" max="10515" width="15.90625" style="146" bestFit="1" customWidth="1"/>
    <col min="10516" max="10752" width="14.36328125" style="146"/>
    <col min="10753" max="10753" width="9.6328125" style="146" customWidth="1"/>
    <col min="10754" max="10754" width="43.54296875" style="146" customWidth="1"/>
    <col min="10755" max="10769" width="17.90625" style="146" customWidth="1"/>
    <col min="10770" max="10770" width="15.453125" style="146" bestFit="1" customWidth="1"/>
    <col min="10771" max="10771" width="15.90625" style="146" bestFit="1" customWidth="1"/>
    <col min="10772" max="11008" width="14.36328125" style="146"/>
    <col min="11009" max="11009" width="9.6328125" style="146" customWidth="1"/>
    <col min="11010" max="11010" width="43.54296875" style="146" customWidth="1"/>
    <col min="11011" max="11025" width="17.90625" style="146" customWidth="1"/>
    <col min="11026" max="11026" width="15.453125" style="146" bestFit="1" customWidth="1"/>
    <col min="11027" max="11027" width="15.90625" style="146" bestFit="1" customWidth="1"/>
    <col min="11028" max="11264" width="14.36328125" style="146"/>
    <col min="11265" max="11265" width="9.6328125" style="146" customWidth="1"/>
    <col min="11266" max="11266" width="43.54296875" style="146" customWidth="1"/>
    <col min="11267" max="11281" width="17.90625" style="146" customWidth="1"/>
    <col min="11282" max="11282" width="15.453125" style="146" bestFit="1" customWidth="1"/>
    <col min="11283" max="11283" width="15.90625" style="146" bestFit="1" customWidth="1"/>
    <col min="11284" max="11520" width="14.36328125" style="146"/>
    <col min="11521" max="11521" width="9.6328125" style="146" customWidth="1"/>
    <col min="11522" max="11522" width="43.54296875" style="146" customWidth="1"/>
    <col min="11523" max="11537" width="17.90625" style="146" customWidth="1"/>
    <col min="11538" max="11538" width="15.453125" style="146" bestFit="1" customWidth="1"/>
    <col min="11539" max="11539" width="15.90625" style="146" bestFit="1" customWidth="1"/>
    <col min="11540" max="11776" width="14.36328125" style="146"/>
    <col min="11777" max="11777" width="9.6328125" style="146" customWidth="1"/>
    <col min="11778" max="11778" width="43.54296875" style="146" customWidth="1"/>
    <col min="11779" max="11793" width="17.90625" style="146" customWidth="1"/>
    <col min="11794" max="11794" width="15.453125" style="146" bestFit="1" customWidth="1"/>
    <col min="11795" max="11795" width="15.90625" style="146" bestFit="1" customWidth="1"/>
    <col min="11796" max="12032" width="14.36328125" style="146"/>
    <col min="12033" max="12033" width="9.6328125" style="146" customWidth="1"/>
    <col min="12034" max="12034" width="43.54296875" style="146" customWidth="1"/>
    <col min="12035" max="12049" width="17.90625" style="146" customWidth="1"/>
    <col min="12050" max="12050" width="15.453125" style="146" bestFit="1" customWidth="1"/>
    <col min="12051" max="12051" width="15.90625" style="146" bestFit="1" customWidth="1"/>
    <col min="12052" max="12288" width="14.36328125" style="146"/>
    <col min="12289" max="12289" width="9.6328125" style="146" customWidth="1"/>
    <col min="12290" max="12290" width="43.54296875" style="146" customWidth="1"/>
    <col min="12291" max="12305" width="17.90625" style="146" customWidth="1"/>
    <col min="12306" max="12306" width="15.453125" style="146" bestFit="1" customWidth="1"/>
    <col min="12307" max="12307" width="15.90625" style="146" bestFit="1" customWidth="1"/>
    <col min="12308" max="12544" width="14.36328125" style="146"/>
    <col min="12545" max="12545" width="9.6328125" style="146" customWidth="1"/>
    <col min="12546" max="12546" width="43.54296875" style="146" customWidth="1"/>
    <col min="12547" max="12561" width="17.90625" style="146" customWidth="1"/>
    <col min="12562" max="12562" width="15.453125" style="146" bestFit="1" customWidth="1"/>
    <col min="12563" max="12563" width="15.90625" style="146" bestFit="1" customWidth="1"/>
    <col min="12564" max="12800" width="14.36328125" style="146"/>
    <col min="12801" max="12801" width="9.6328125" style="146" customWidth="1"/>
    <col min="12802" max="12802" width="43.54296875" style="146" customWidth="1"/>
    <col min="12803" max="12817" width="17.90625" style="146" customWidth="1"/>
    <col min="12818" max="12818" width="15.453125" style="146" bestFit="1" customWidth="1"/>
    <col min="12819" max="12819" width="15.90625" style="146" bestFit="1" customWidth="1"/>
    <col min="12820" max="13056" width="14.36328125" style="146"/>
    <col min="13057" max="13057" width="9.6328125" style="146" customWidth="1"/>
    <col min="13058" max="13058" width="43.54296875" style="146" customWidth="1"/>
    <col min="13059" max="13073" width="17.90625" style="146" customWidth="1"/>
    <col min="13074" max="13074" width="15.453125" style="146" bestFit="1" customWidth="1"/>
    <col min="13075" max="13075" width="15.90625" style="146" bestFit="1" customWidth="1"/>
    <col min="13076" max="13312" width="14.36328125" style="146"/>
    <col min="13313" max="13313" width="9.6328125" style="146" customWidth="1"/>
    <col min="13314" max="13314" width="43.54296875" style="146" customWidth="1"/>
    <col min="13315" max="13329" width="17.90625" style="146" customWidth="1"/>
    <col min="13330" max="13330" width="15.453125" style="146" bestFit="1" customWidth="1"/>
    <col min="13331" max="13331" width="15.90625" style="146" bestFit="1" customWidth="1"/>
    <col min="13332" max="13568" width="14.36328125" style="146"/>
    <col min="13569" max="13569" width="9.6328125" style="146" customWidth="1"/>
    <col min="13570" max="13570" width="43.54296875" style="146" customWidth="1"/>
    <col min="13571" max="13585" width="17.90625" style="146" customWidth="1"/>
    <col min="13586" max="13586" width="15.453125" style="146" bestFit="1" customWidth="1"/>
    <col min="13587" max="13587" width="15.90625" style="146" bestFit="1" customWidth="1"/>
    <col min="13588" max="13824" width="14.36328125" style="146"/>
    <col min="13825" max="13825" width="9.6328125" style="146" customWidth="1"/>
    <col min="13826" max="13826" width="43.54296875" style="146" customWidth="1"/>
    <col min="13827" max="13841" width="17.90625" style="146" customWidth="1"/>
    <col min="13842" max="13842" width="15.453125" style="146" bestFit="1" customWidth="1"/>
    <col min="13843" max="13843" width="15.90625" style="146" bestFit="1" customWidth="1"/>
    <col min="13844" max="14080" width="14.36328125" style="146"/>
    <col min="14081" max="14081" width="9.6328125" style="146" customWidth="1"/>
    <col min="14082" max="14082" width="43.54296875" style="146" customWidth="1"/>
    <col min="14083" max="14097" width="17.90625" style="146" customWidth="1"/>
    <col min="14098" max="14098" width="15.453125" style="146" bestFit="1" customWidth="1"/>
    <col min="14099" max="14099" width="15.90625" style="146" bestFit="1" customWidth="1"/>
    <col min="14100" max="14336" width="14.36328125" style="146"/>
    <col min="14337" max="14337" width="9.6328125" style="146" customWidth="1"/>
    <col min="14338" max="14338" width="43.54296875" style="146" customWidth="1"/>
    <col min="14339" max="14353" width="17.90625" style="146" customWidth="1"/>
    <col min="14354" max="14354" width="15.453125" style="146" bestFit="1" customWidth="1"/>
    <col min="14355" max="14355" width="15.90625" style="146" bestFit="1" customWidth="1"/>
    <col min="14356" max="14592" width="14.36328125" style="146"/>
    <col min="14593" max="14593" width="9.6328125" style="146" customWidth="1"/>
    <col min="14594" max="14594" width="43.54296875" style="146" customWidth="1"/>
    <col min="14595" max="14609" width="17.90625" style="146" customWidth="1"/>
    <col min="14610" max="14610" width="15.453125" style="146" bestFit="1" customWidth="1"/>
    <col min="14611" max="14611" width="15.90625" style="146" bestFit="1" customWidth="1"/>
    <col min="14612" max="14848" width="14.36328125" style="146"/>
    <col min="14849" max="14849" width="9.6328125" style="146" customWidth="1"/>
    <col min="14850" max="14850" width="43.54296875" style="146" customWidth="1"/>
    <col min="14851" max="14865" width="17.90625" style="146" customWidth="1"/>
    <col min="14866" max="14866" width="15.453125" style="146" bestFit="1" customWidth="1"/>
    <col min="14867" max="14867" width="15.90625" style="146" bestFit="1" customWidth="1"/>
    <col min="14868" max="15104" width="14.36328125" style="146"/>
    <col min="15105" max="15105" width="9.6328125" style="146" customWidth="1"/>
    <col min="15106" max="15106" width="43.54296875" style="146" customWidth="1"/>
    <col min="15107" max="15121" width="17.90625" style="146" customWidth="1"/>
    <col min="15122" max="15122" width="15.453125" style="146" bestFit="1" customWidth="1"/>
    <col min="15123" max="15123" width="15.90625" style="146" bestFit="1" customWidth="1"/>
    <col min="15124" max="15360" width="14.36328125" style="146"/>
    <col min="15361" max="15361" width="9.6328125" style="146" customWidth="1"/>
    <col min="15362" max="15362" width="43.54296875" style="146" customWidth="1"/>
    <col min="15363" max="15377" width="17.90625" style="146" customWidth="1"/>
    <col min="15378" max="15378" width="15.453125" style="146" bestFit="1" customWidth="1"/>
    <col min="15379" max="15379" width="15.90625" style="146" bestFit="1" customWidth="1"/>
    <col min="15380" max="15616" width="14.36328125" style="146"/>
    <col min="15617" max="15617" width="9.6328125" style="146" customWidth="1"/>
    <col min="15618" max="15618" width="43.54296875" style="146" customWidth="1"/>
    <col min="15619" max="15633" width="17.90625" style="146" customWidth="1"/>
    <col min="15634" max="15634" width="15.453125" style="146" bestFit="1" customWidth="1"/>
    <col min="15635" max="15635" width="15.90625" style="146" bestFit="1" customWidth="1"/>
    <col min="15636" max="15872" width="14.36328125" style="146"/>
    <col min="15873" max="15873" width="9.6328125" style="146" customWidth="1"/>
    <col min="15874" max="15874" width="43.54296875" style="146" customWidth="1"/>
    <col min="15875" max="15889" width="17.90625" style="146" customWidth="1"/>
    <col min="15890" max="15890" width="15.453125" style="146" bestFit="1" customWidth="1"/>
    <col min="15891" max="15891" width="15.90625" style="146" bestFit="1" customWidth="1"/>
    <col min="15892" max="16128" width="14.36328125" style="146"/>
    <col min="16129" max="16129" width="9.6328125" style="146" customWidth="1"/>
    <col min="16130" max="16130" width="43.54296875" style="146" customWidth="1"/>
    <col min="16131" max="16145" width="17.90625" style="146" customWidth="1"/>
    <col min="16146" max="16146" width="15.453125" style="146" bestFit="1" customWidth="1"/>
    <col min="16147" max="16147" width="15.90625" style="146" bestFit="1" customWidth="1"/>
    <col min="16148" max="16384" width="14.36328125" style="146"/>
  </cols>
  <sheetData>
    <row r="1" spans="2:17" ht="15.75" customHeight="1" x14ac:dyDescent="0.3"/>
    <row r="2" spans="2:17" ht="15.75" customHeight="1" x14ac:dyDescent="0.3"/>
    <row r="3" spans="2:17" ht="18.75" customHeight="1" x14ac:dyDescent="0.3">
      <c r="B3" s="293" t="s">
        <v>299</v>
      </c>
      <c r="C3" s="293"/>
      <c r="D3" s="293"/>
      <c r="E3" s="293"/>
      <c r="F3" s="293"/>
      <c r="G3" s="293"/>
      <c r="H3" s="293"/>
      <c r="I3" s="293"/>
      <c r="J3" s="293"/>
      <c r="K3" s="293"/>
      <c r="L3" s="293"/>
      <c r="M3" s="293"/>
      <c r="N3" s="293"/>
      <c r="O3" s="293"/>
      <c r="P3" s="293"/>
      <c r="Q3" s="293"/>
    </row>
    <row r="4" spans="2:17" s="152" customFormat="1" ht="15.75" customHeight="1" x14ac:dyDescent="0.3">
      <c r="B4" s="148" t="s">
        <v>0</v>
      </c>
      <c r="C4" s="149" t="s">
        <v>65</v>
      </c>
      <c r="D4" s="149" t="s">
        <v>66</v>
      </c>
      <c r="E4" s="149" t="s">
        <v>67</v>
      </c>
      <c r="F4" s="149" t="s">
        <v>68</v>
      </c>
      <c r="G4" s="149" t="s">
        <v>69</v>
      </c>
      <c r="H4" s="149" t="s">
        <v>86</v>
      </c>
      <c r="I4" s="150" t="s">
        <v>70</v>
      </c>
      <c r="J4" s="149" t="s">
        <v>71</v>
      </c>
      <c r="K4" s="151" t="s">
        <v>72</v>
      </c>
      <c r="L4" s="151" t="s">
        <v>73</v>
      </c>
      <c r="M4" s="151" t="s">
        <v>74</v>
      </c>
      <c r="N4" s="151" t="s">
        <v>2</v>
      </c>
      <c r="O4" s="151" t="s">
        <v>75</v>
      </c>
      <c r="P4" s="151" t="s">
        <v>76</v>
      </c>
      <c r="Q4" s="151" t="s">
        <v>77</v>
      </c>
    </row>
    <row r="5" spans="2:17" ht="15" customHeight="1" x14ac:dyDescent="0.3">
      <c r="B5" s="294" t="s">
        <v>16</v>
      </c>
      <c r="C5" s="295"/>
      <c r="D5" s="295"/>
      <c r="E5" s="295"/>
      <c r="F5" s="295"/>
      <c r="G5" s="295"/>
      <c r="H5" s="295"/>
      <c r="I5" s="295"/>
      <c r="J5" s="295"/>
      <c r="K5" s="295"/>
      <c r="L5" s="295"/>
      <c r="M5" s="295"/>
      <c r="N5" s="295"/>
      <c r="O5" s="295"/>
      <c r="P5" s="295"/>
      <c r="Q5" s="296"/>
    </row>
    <row r="6" spans="2:17" ht="18.75" customHeight="1" x14ac:dyDescent="0.3">
      <c r="B6" s="7" t="s">
        <v>256</v>
      </c>
      <c r="C6" s="154">
        <v>0</v>
      </c>
      <c r="D6" s="154">
        <v>0</v>
      </c>
      <c r="E6" s="154">
        <v>0</v>
      </c>
      <c r="F6" s="154">
        <v>0</v>
      </c>
      <c r="G6" s="154">
        <v>0</v>
      </c>
      <c r="H6" s="154">
        <v>0</v>
      </c>
      <c r="I6" s="154">
        <v>0</v>
      </c>
      <c r="J6" s="154">
        <v>0</v>
      </c>
      <c r="K6" s="154">
        <v>0</v>
      </c>
      <c r="L6" s="154">
        <v>0</v>
      </c>
      <c r="M6" s="154">
        <v>0</v>
      </c>
      <c r="N6" s="154">
        <v>0</v>
      </c>
      <c r="O6" s="154">
        <v>0</v>
      </c>
      <c r="P6" s="154">
        <v>0</v>
      </c>
      <c r="Q6" s="155">
        <v>0</v>
      </c>
    </row>
    <row r="7" spans="2:17" ht="18.75" customHeight="1" x14ac:dyDescent="0.3">
      <c r="B7" s="153" t="s">
        <v>51</v>
      </c>
      <c r="C7" s="154">
        <v>176895</v>
      </c>
      <c r="D7" s="154">
        <v>77891</v>
      </c>
      <c r="E7" s="154">
        <v>77891</v>
      </c>
      <c r="F7" s="154">
        <v>0</v>
      </c>
      <c r="G7" s="154">
        <v>23730</v>
      </c>
      <c r="H7" s="154">
        <v>23730</v>
      </c>
      <c r="I7" s="154">
        <v>0</v>
      </c>
      <c r="J7" s="154">
        <v>0</v>
      </c>
      <c r="K7" s="154">
        <v>0</v>
      </c>
      <c r="L7" s="154">
        <v>0</v>
      </c>
      <c r="M7" s="154">
        <v>0</v>
      </c>
      <c r="N7" s="154">
        <v>0</v>
      </c>
      <c r="O7" s="154">
        <v>0</v>
      </c>
      <c r="P7" s="154">
        <v>0</v>
      </c>
      <c r="Q7" s="155">
        <v>231056</v>
      </c>
    </row>
    <row r="8" spans="2:17" ht="18.75" customHeight="1" x14ac:dyDescent="0.3">
      <c r="B8" s="153" t="s">
        <v>148</v>
      </c>
      <c r="C8" s="154">
        <v>0</v>
      </c>
      <c r="D8" s="154">
        <v>0</v>
      </c>
      <c r="E8" s="154">
        <v>0</v>
      </c>
      <c r="F8" s="154">
        <v>0</v>
      </c>
      <c r="G8" s="154">
        <v>0</v>
      </c>
      <c r="H8" s="154">
        <v>0</v>
      </c>
      <c r="I8" s="154">
        <v>0</v>
      </c>
      <c r="J8" s="154">
        <v>0</v>
      </c>
      <c r="K8" s="154">
        <v>0</v>
      </c>
      <c r="L8" s="154">
        <v>0</v>
      </c>
      <c r="M8" s="154">
        <v>0</v>
      </c>
      <c r="N8" s="154">
        <v>0</v>
      </c>
      <c r="O8" s="154">
        <v>0</v>
      </c>
      <c r="P8" s="154">
        <v>0</v>
      </c>
      <c r="Q8" s="155">
        <v>0</v>
      </c>
    </row>
    <row r="9" spans="2:17" ht="18.75" customHeight="1" x14ac:dyDescent="0.3">
      <c r="B9" s="153" t="s">
        <v>52</v>
      </c>
      <c r="C9" s="154">
        <v>0</v>
      </c>
      <c r="D9" s="154">
        <v>0</v>
      </c>
      <c r="E9" s="154">
        <v>0</v>
      </c>
      <c r="F9" s="154">
        <v>0</v>
      </c>
      <c r="G9" s="154">
        <v>0</v>
      </c>
      <c r="H9" s="154">
        <v>0</v>
      </c>
      <c r="I9" s="154">
        <v>0</v>
      </c>
      <c r="J9" s="154">
        <v>0</v>
      </c>
      <c r="K9" s="154">
        <v>0</v>
      </c>
      <c r="L9" s="154">
        <v>0</v>
      </c>
      <c r="M9" s="154">
        <v>0</v>
      </c>
      <c r="N9" s="154">
        <v>0</v>
      </c>
      <c r="O9" s="154">
        <v>0</v>
      </c>
      <c r="P9" s="154">
        <v>0</v>
      </c>
      <c r="Q9" s="155">
        <v>0</v>
      </c>
    </row>
    <row r="10" spans="2:17" ht="18.75" customHeight="1" x14ac:dyDescent="0.3">
      <c r="B10" s="153" t="s">
        <v>53</v>
      </c>
      <c r="C10" s="154">
        <v>0</v>
      </c>
      <c r="D10" s="154">
        <v>0</v>
      </c>
      <c r="E10" s="154">
        <v>0</v>
      </c>
      <c r="F10" s="154">
        <v>0</v>
      </c>
      <c r="G10" s="154">
        <v>0</v>
      </c>
      <c r="H10" s="154">
        <v>0</v>
      </c>
      <c r="I10" s="154">
        <v>0</v>
      </c>
      <c r="J10" s="154">
        <v>0</v>
      </c>
      <c r="K10" s="154">
        <v>0</v>
      </c>
      <c r="L10" s="154">
        <v>0</v>
      </c>
      <c r="M10" s="154">
        <v>0</v>
      </c>
      <c r="N10" s="154">
        <v>0</v>
      </c>
      <c r="O10" s="154">
        <v>0</v>
      </c>
      <c r="P10" s="154">
        <v>0</v>
      </c>
      <c r="Q10" s="155">
        <v>0</v>
      </c>
    </row>
    <row r="11" spans="2:17" ht="18.75" customHeight="1" x14ac:dyDescent="0.3">
      <c r="B11" s="153" t="s">
        <v>22</v>
      </c>
      <c r="C11" s="154">
        <v>0</v>
      </c>
      <c r="D11" s="154">
        <v>0</v>
      </c>
      <c r="E11" s="154">
        <v>0</v>
      </c>
      <c r="F11" s="154">
        <v>0</v>
      </c>
      <c r="G11" s="154">
        <v>0</v>
      </c>
      <c r="H11" s="154">
        <v>0</v>
      </c>
      <c r="I11" s="154">
        <v>0</v>
      </c>
      <c r="J11" s="154">
        <v>0</v>
      </c>
      <c r="K11" s="154">
        <v>0</v>
      </c>
      <c r="L11" s="154">
        <v>0</v>
      </c>
      <c r="M11" s="154">
        <v>0</v>
      </c>
      <c r="N11" s="154">
        <v>0</v>
      </c>
      <c r="O11" s="154">
        <v>0</v>
      </c>
      <c r="P11" s="154">
        <v>0</v>
      </c>
      <c r="Q11" s="155">
        <v>0</v>
      </c>
    </row>
    <row r="12" spans="2:17" ht="18.75" customHeight="1" x14ac:dyDescent="0.3">
      <c r="B12" s="153" t="s">
        <v>55</v>
      </c>
      <c r="C12" s="154">
        <v>0</v>
      </c>
      <c r="D12" s="154">
        <v>0</v>
      </c>
      <c r="E12" s="154">
        <v>0</v>
      </c>
      <c r="F12" s="154">
        <v>0</v>
      </c>
      <c r="G12" s="154">
        <v>0</v>
      </c>
      <c r="H12" s="154">
        <v>0</v>
      </c>
      <c r="I12" s="154">
        <v>0</v>
      </c>
      <c r="J12" s="154">
        <v>0</v>
      </c>
      <c r="K12" s="154">
        <v>0</v>
      </c>
      <c r="L12" s="154">
        <v>0</v>
      </c>
      <c r="M12" s="154">
        <v>0</v>
      </c>
      <c r="N12" s="154">
        <v>0</v>
      </c>
      <c r="O12" s="154">
        <v>0</v>
      </c>
      <c r="P12" s="154">
        <v>0</v>
      </c>
      <c r="Q12" s="155">
        <v>0</v>
      </c>
    </row>
    <row r="13" spans="2:17" ht="18.75" customHeight="1" x14ac:dyDescent="0.3">
      <c r="B13" s="4" t="s">
        <v>263</v>
      </c>
      <c r="C13" s="154">
        <v>0</v>
      </c>
      <c r="D13" s="154">
        <v>0</v>
      </c>
      <c r="E13" s="154">
        <v>0</v>
      </c>
      <c r="F13" s="154">
        <v>0</v>
      </c>
      <c r="G13" s="154">
        <v>0</v>
      </c>
      <c r="H13" s="154">
        <v>0</v>
      </c>
      <c r="I13" s="154">
        <v>0</v>
      </c>
      <c r="J13" s="154">
        <v>0</v>
      </c>
      <c r="K13" s="154">
        <v>0</v>
      </c>
      <c r="L13" s="154">
        <v>0</v>
      </c>
      <c r="M13" s="154">
        <v>0</v>
      </c>
      <c r="N13" s="154">
        <v>0</v>
      </c>
      <c r="O13" s="154">
        <v>0</v>
      </c>
      <c r="P13" s="154">
        <v>0</v>
      </c>
      <c r="Q13" s="155">
        <v>0</v>
      </c>
    </row>
    <row r="14" spans="2:17" ht="18.75" customHeight="1" x14ac:dyDescent="0.3">
      <c r="B14" s="153" t="s">
        <v>56</v>
      </c>
      <c r="C14" s="154">
        <v>22413297</v>
      </c>
      <c r="D14" s="154">
        <v>5115221</v>
      </c>
      <c r="E14" s="154">
        <v>5115221</v>
      </c>
      <c r="F14" s="154">
        <v>0</v>
      </c>
      <c r="G14" s="154">
        <v>2754454</v>
      </c>
      <c r="H14" s="154">
        <v>0</v>
      </c>
      <c r="I14" s="154">
        <v>2754454</v>
      </c>
      <c r="J14" s="154">
        <v>0</v>
      </c>
      <c r="K14" s="154">
        <v>0</v>
      </c>
      <c r="L14" s="154">
        <v>60893</v>
      </c>
      <c r="M14" s="154">
        <v>149914</v>
      </c>
      <c r="N14" s="154">
        <v>3067972</v>
      </c>
      <c r="O14" s="154">
        <v>0</v>
      </c>
      <c r="P14" s="154">
        <v>0</v>
      </c>
      <c r="Q14" s="155">
        <v>27631229</v>
      </c>
    </row>
    <row r="15" spans="2:17" ht="18.75" customHeight="1" x14ac:dyDescent="0.3">
      <c r="B15" s="153" t="s">
        <v>57</v>
      </c>
      <c r="C15" s="154">
        <v>6051882</v>
      </c>
      <c r="D15" s="154">
        <v>1124509</v>
      </c>
      <c r="E15" s="154">
        <v>1124509</v>
      </c>
      <c r="F15" s="154">
        <v>0</v>
      </c>
      <c r="G15" s="154">
        <v>923419</v>
      </c>
      <c r="H15" s="154">
        <v>0</v>
      </c>
      <c r="I15" s="154">
        <v>0</v>
      </c>
      <c r="J15" s="154">
        <v>0</v>
      </c>
      <c r="K15" s="154">
        <v>0</v>
      </c>
      <c r="L15" s="154">
        <v>15502</v>
      </c>
      <c r="M15" s="154">
        <v>42204</v>
      </c>
      <c r="N15" s="154">
        <v>246534</v>
      </c>
      <c r="O15" s="154">
        <v>2133</v>
      </c>
      <c r="P15" s="154">
        <v>0</v>
      </c>
      <c r="Q15" s="155">
        <v>7363087</v>
      </c>
    </row>
    <row r="16" spans="2:17" ht="18.75" customHeight="1" x14ac:dyDescent="0.3">
      <c r="B16" s="153" t="s">
        <v>58</v>
      </c>
      <c r="C16" s="154">
        <v>0</v>
      </c>
      <c r="D16" s="154">
        <v>0</v>
      </c>
      <c r="E16" s="154">
        <v>0</v>
      </c>
      <c r="F16" s="154">
        <v>0</v>
      </c>
      <c r="G16" s="154">
        <v>0</v>
      </c>
      <c r="H16" s="154">
        <v>0</v>
      </c>
      <c r="I16" s="154">
        <v>0</v>
      </c>
      <c r="J16" s="154">
        <v>0</v>
      </c>
      <c r="K16" s="154">
        <v>0</v>
      </c>
      <c r="L16" s="154">
        <v>0</v>
      </c>
      <c r="M16" s="154">
        <v>0</v>
      </c>
      <c r="N16" s="154">
        <v>0</v>
      </c>
      <c r="O16" s="154">
        <v>0</v>
      </c>
      <c r="P16" s="154">
        <v>0</v>
      </c>
      <c r="Q16" s="155">
        <v>0</v>
      </c>
    </row>
    <row r="17" spans="2:19" ht="18.75" customHeight="1" x14ac:dyDescent="0.3">
      <c r="B17" s="153" t="s">
        <v>131</v>
      </c>
      <c r="C17" s="154">
        <v>0</v>
      </c>
      <c r="D17" s="154">
        <v>0</v>
      </c>
      <c r="E17" s="154">
        <v>0</v>
      </c>
      <c r="F17" s="154">
        <v>0</v>
      </c>
      <c r="G17" s="154">
        <v>0</v>
      </c>
      <c r="H17" s="154">
        <v>0</v>
      </c>
      <c r="I17" s="154">
        <v>0</v>
      </c>
      <c r="J17" s="154">
        <v>0</v>
      </c>
      <c r="K17" s="154">
        <v>0</v>
      </c>
      <c r="L17" s="154">
        <v>0</v>
      </c>
      <c r="M17" s="154">
        <v>0</v>
      </c>
      <c r="N17" s="154">
        <v>0</v>
      </c>
      <c r="O17" s="154">
        <v>0</v>
      </c>
      <c r="P17" s="154">
        <v>0</v>
      </c>
      <c r="Q17" s="155">
        <v>0</v>
      </c>
    </row>
    <row r="18" spans="2:19" ht="18.75" customHeight="1" x14ac:dyDescent="0.3">
      <c r="B18" s="153" t="s">
        <v>253</v>
      </c>
      <c r="C18" s="154">
        <v>0</v>
      </c>
      <c r="D18" s="154">
        <v>0</v>
      </c>
      <c r="E18" s="154">
        <v>0</v>
      </c>
      <c r="F18" s="154">
        <v>0</v>
      </c>
      <c r="G18" s="154">
        <v>0</v>
      </c>
      <c r="H18" s="154">
        <v>0</v>
      </c>
      <c r="I18" s="154">
        <v>0</v>
      </c>
      <c r="J18" s="154">
        <v>0</v>
      </c>
      <c r="K18" s="154">
        <v>0</v>
      </c>
      <c r="L18" s="154">
        <v>0</v>
      </c>
      <c r="M18" s="154">
        <v>0</v>
      </c>
      <c r="N18" s="154">
        <v>0</v>
      </c>
      <c r="O18" s="154">
        <v>0</v>
      </c>
      <c r="P18" s="154">
        <v>0</v>
      </c>
      <c r="Q18" s="155">
        <v>0</v>
      </c>
    </row>
    <row r="19" spans="2:19" ht="18.75" customHeight="1" x14ac:dyDescent="0.3">
      <c r="B19" s="153" t="s">
        <v>136</v>
      </c>
      <c r="C19" s="160">
        <v>0</v>
      </c>
      <c r="D19" s="154">
        <v>0</v>
      </c>
      <c r="E19" s="154">
        <v>0</v>
      </c>
      <c r="F19" s="154">
        <v>0</v>
      </c>
      <c r="G19" s="154">
        <v>0</v>
      </c>
      <c r="H19" s="154">
        <v>0</v>
      </c>
      <c r="I19" s="154">
        <v>0</v>
      </c>
      <c r="J19" s="154">
        <v>0</v>
      </c>
      <c r="K19" s="154">
        <v>0</v>
      </c>
      <c r="L19" s="154">
        <v>7097</v>
      </c>
      <c r="M19" s="154">
        <v>0</v>
      </c>
      <c r="N19" s="154">
        <v>0</v>
      </c>
      <c r="O19" s="154">
        <v>0</v>
      </c>
      <c r="P19" s="154">
        <v>0</v>
      </c>
      <c r="Q19" s="155">
        <v>-7097</v>
      </c>
    </row>
    <row r="20" spans="2:19" ht="18.75" customHeight="1" x14ac:dyDescent="0.3">
      <c r="B20" s="153" t="s">
        <v>35</v>
      </c>
      <c r="C20" s="160">
        <v>960728</v>
      </c>
      <c r="D20" s="154">
        <v>97889</v>
      </c>
      <c r="E20" s="154">
        <v>97889</v>
      </c>
      <c r="F20" s="154">
        <v>0</v>
      </c>
      <c r="G20" s="154">
        <v>125330</v>
      </c>
      <c r="H20" s="154">
        <v>125330</v>
      </c>
      <c r="I20" s="154">
        <v>0</v>
      </c>
      <c r="J20" s="154">
        <v>0</v>
      </c>
      <c r="K20" s="154">
        <v>0</v>
      </c>
      <c r="L20" s="154">
        <v>791</v>
      </c>
      <c r="M20" s="154">
        <v>6278</v>
      </c>
      <c r="N20" s="154">
        <v>53099</v>
      </c>
      <c r="O20" s="154">
        <v>0</v>
      </c>
      <c r="P20" s="154">
        <v>0</v>
      </c>
      <c r="Q20" s="155">
        <v>979317</v>
      </c>
    </row>
    <row r="21" spans="2:19" ht="18.75" customHeight="1" x14ac:dyDescent="0.3">
      <c r="B21" s="153" t="s">
        <v>191</v>
      </c>
      <c r="C21" s="160">
        <v>0</v>
      </c>
      <c r="D21" s="154">
        <v>0</v>
      </c>
      <c r="E21" s="154">
        <v>0</v>
      </c>
      <c r="F21" s="154">
        <v>0</v>
      </c>
      <c r="G21" s="154">
        <v>0</v>
      </c>
      <c r="H21" s="154">
        <v>0</v>
      </c>
      <c r="I21" s="154">
        <v>0</v>
      </c>
      <c r="J21" s="154">
        <v>0</v>
      </c>
      <c r="K21" s="154">
        <v>0</v>
      </c>
      <c r="L21" s="154">
        <v>0</v>
      </c>
      <c r="M21" s="154">
        <v>0</v>
      </c>
      <c r="N21" s="154">
        <v>0</v>
      </c>
      <c r="O21" s="154">
        <v>0</v>
      </c>
      <c r="P21" s="154">
        <v>0</v>
      </c>
      <c r="Q21" s="155">
        <v>0</v>
      </c>
    </row>
    <row r="22" spans="2:19" ht="18.75" customHeight="1" x14ac:dyDescent="0.3">
      <c r="B22" s="153" t="s">
        <v>59</v>
      </c>
      <c r="C22" s="160">
        <v>0</v>
      </c>
      <c r="D22" s="154">
        <v>0</v>
      </c>
      <c r="E22" s="154">
        <v>0</v>
      </c>
      <c r="F22" s="154">
        <v>0</v>
      </c>
      <c r="G22" s="154">
        <v>0</v>
      </c>
      <c r="H22" s="154">
        <v>0</v>
      </c>
      <c r="I22" s="154">
        <v>0</v>
      </c>
      <c r="J22" s="154">
        <v>0</v>
      </c>
      <c r="K22" s="154">
        <v>0</v>
      </c>
      <c r="L22" s="154">
        <v>0</v>
      </c>
      <c r="M22" s="154">
        <v>0</v>
      </c>
      <c r="N22" s="154">
        <v>0</v>
      </c>
      <c r="O22" s="154">
        <v>0</v>
      </c>
      <c r="P22" s="154">
        <v>0</v>
      </c>
      <c r="Q22" s="155">
        <v>0</v>
      </c>
    </row>
    <row r="23" spans="2:19" ht="18.75" customHeight="1" x14ac:dyDescent="0.3">
      <c r="B23" s="153" t="s">
        <v>60</v>
      </c>
      <c r="C23" s="160">
        <v>0</v>
      </c>
      <c r="D23" s="154">
        <v>0</v>
      </c>
      <c r="E23" s="154">
        <v>0</v>
      </c>
      <c r="F23" s="154">
        <v>0</v>
      </c>
      <c r="G23" s="154">
        <v>0</v>
      </c>
      <c r="H23" s="154">
        <v>0</v>
      </c>
      <c r="I23" s="154">
        <v>0</v>
      </c>
      <c r="J23" s="154">
        <v>0</v>
      </c>
      <c r="K23" s="154">
        <v>0</v>
      </c>
      <c r="L23" s="154">
        <v>0</v>
      </c>
      <c r="M23" s="154">
        <v>0</v>
      </c>
      <c r="N23" s="154">
        <v>0</v>
      </c>
      <c r="O23" s="154">
        <v>0</v>
      </c>
      <c r="P23" s="154">
        <v>0</v>
      </c>
      <c r="Q23" s="155">
        <v>0</v>
      </c>
    </row>
    <row r="24" spans="2:19" ht="18.75" customHeight="1" x14ac:dyDescent="0.3">
      <c r="B24" s="153" t="s">
        <v>134</v>
      </c>
      <c r="C24" s="160">
        <v>0</v>
      </c>
      <c r="D24" s="154">
        <v>0</v>
      </c>
      <c r="E24" s="154">
        <v>0</v>
      </c>
      <c r="F24" s="154">
        <v>0</v>
      </c>
      <c r="G24" s="154">
        <v>0</v>
      </c>
      <c r="H24" s="154">
        <v>0</v>
      </c>
      <c r="I24" s="154">
        <v>0</v>
      </c>
      <c r="J24" s="154">
        <v>0</v>
      </c>
      <c r="K24" s="154">
        <v>0</v>
      </c>
      <c r="L24" s="154">
        <v>0</v>
      </c>
      <c r="M24" s="154">
        <v>0</v>
      </c>
      <c r="N24" s="154">
        <v>0</v>
      </c>
      <c r="O24" s="154">
        <v>0</v>
      </c>
      <c r="P24" s="154">
        <v>0</v>
      </c>
      <c r="Q24" s="155">
        <v>0</v>
      </c>
    </row>
    <row r="25" spans="2:19" ht="18.75" customHeight="1" x14ac:dyDescent="0.3">
      <c r="B25" s="153" t="s">
        <v>135</v>
      </c>
      <c r="C25" s="160">
        <v>0</v>
      </c>
      <c r="D25" s="154">
        <v>0</v>
      </c>
      <c r="E25" s="154">
        <v>0</v>
      </c>
      <c r="F25" s="154">
        <v>0</v>
      </c>
      <c r="G25" s="154">
        <v>0</v>
      </c>
      <c r="H25" s="154">
        <v>0</v>
      </c>
      <c r="I25" s="154">
        <v>0</v>
      </c>
      <c r="J25" s="154">
        <v>0</v>
      </c>
      <c r="K25" s="154">
        <v>0</v>
      </c>
      <c r="L25" s="154">
        <v>0</v>
      </c>
      <c r="M25" s="154">
        <v>0</v>
      </c>
      <c r="N25" s="154">
        <v>0</v>
      </c>
      <c r="O25" s="154">
        <v>0</v>
      </c>
      <c r="P25" s="154">
        <v>0</v>
      </c>
      <c r="Q25" s="155">
        <v>0</v>
      </c>
    </row>
    <row r="26" spans="2:19" ht="18.75" customHeight="1" x14ac:dyDescent="0.3">
      <c r="B26" s="153" t="s">
        <v>149</v>
      </c>
      <c r="C26" s="160">
        <v>0</v>
      </c>
      <c r="D26" s="154">
        <v>0</v>
      </c>
      <c r="E26" s="154">
        <v>0</v>
      </c>
      <c r="F26" s="154">
        <v>0</v>
      </c>
      <c r="G26" s="154">
        <v>0</v>
      </c>
      <c r="H26" s="154">
        <v>0</v>
      </c>
      <c r="I26" s="154">
        <v>0</v>
      </c>
      <c r="J26" s="154">
        <v>0</v>
      </c>
      <c r="K26" s="154">
        <v>0</v>
      </c>
      <c r="L26" s="154">
        <v>0</v>
      </c>
      <c r="M26" s="154">
        <v>0</v>
      </c>
      <c r="N26" s="154">
        <v>0</v>
      </c>
      <c r="O26" s="154">
        <v>0</v>
      </c>
      <c r="P26" s="154">
        <v>0</v>
      </c>
      <c r="Q26" s="155">
        <v>0</v>
      </c>
    </row>
    <row r="27" spans="2:19" ht="18.75" customHeight="1" x14ac:dyDescent="0.3">
      <c r="B27" s="153" t="s">
        <v>61</v>
      </c>
      <c r="C27" s="160">
        <v>615964</v>
      </c>
      <c r="D27" s="154">
        <v>387559</v>
      </c>
      <c r="E27" s="154">
        <v>387559</v>
      </c>
      <c r="F27" s="154">
        <v>0</v>
      </c>
      <c r="G27" s="154">
        <v>215449</v>
      </c>
      <c r="H27" s="154">
        <v>215449</v>
      </c>
      <c r="I27" s="154">
        <v>0</v>
      </c>
      <c r="J27" s="154">
        <v>0</v>
      </c>
      <c r="K27" s="154">
        <v>0</v>
      </c>
      <c r="L27" s="154">
        <v>5768</v>
      </c>
      <c r="M27" s="154">
        <v>73080</v>
      </c>
      <c r="N27" s="154">
        <v>27005</v>
      </c>
      <c r="O27" s="154">
        <v>0</v>
      </c>
      <c r="P27" s="154">
        <v>0</v>
      </c>
      <c r="Q27" s="155">
        <v>736232</v>
      </c>
    </row>
    <row r="28" spans="2:19" ht="18.75" customHeight="1" x14ac:dyDescent="0.3">
      <c r="B28" s="153" t="s">
        <v>62</v>
      </c>
      <c r="C28" s="160">
        <v>1144</v>
      </c>
      <c r="D28" s="154">
        <v>0</v>
      </c>
      <c r="E28" s="154">
        <v>0</v>
      </c>
      <c r="F28" s="154">
        <v>0</v>
      </c>
      <c r="G28" s="154">
        <v>0</v>
      </c>
      <c r="H28" s="154">
        <v>0</v>
      </c>
      <c r="I28" s="154">
        <v>0</v>
      </c>
      <c r="J28" s="154">
        <v>0</v>
      </c>
      <c r="K28" s="154">
        <v>0</v>
      </c>
      <c r="L28" s="154">
        <v>0</v>
      </c>
      <c r="M28" s="154">
        <v>29836</v>
      </c>
      <c r="N28" s="154">
        <v>12369</v>
      </c>
      <c r="O28" s="154">
        <v>0</v>
      </c>
      <c r="P28" s="154">
        <v>-8974</v>
      </c>
      <c r="Q28" s="155">
        <v>-7350</v>
      </c>
    </row>
    <row r="29" spans="2:19" ht="18.75" customHeight="1" x14ac:dyDescent="0.3">
      <c r="B29" s="153" t="s">
        <v>63</v>
      </c>
      <c r="C29" s="160">
        <v>-697156</v>
      </c>
      <c r="D29" s="154">
        <v>0</v>
      </c>
      <c r="E29" s="154">
        <v>0</v>
      </c>
      <c r="F29" s="154">
        <v>0</v>
      </c>
      <c r="G29" s="154">
        <v>0</v>
      </c>
      <c r="H29" s="154">
        <v>199349</v>
      </c>
      <c r="I29" s="154">
        <v>0</v>
      </c>
      <c r="J29" s="154">
        <v>0</v>
      </c>
      <c r="K29" s="154">
        <v>0</v>
      </c>
      <c r="L29" s="154">
        <v>0</v>
      </c>
      <c r="M29" s="154">
        <v>0</v>
      </c>
      <c r="N29" s="154">
        <v>0</v>
      </c>
      <c r="O29" s="154">
        <v>0</v>
      </c>
      <c r="P29" s="154">
        <v>0</v>
      </c>
      <c r="Q29" s="155">
        <v>-896505</v>
      </c>
    </row>
    <row r="30" spans="2:19" ht="18.75" customHeight="1" x14ac:dyDescent="0.3">
      <c r="B30" s="156" t="s">
        <v>45</v>
      </c>
      <c r="C30" s="157">
        <f t="shared" ref="C30:Q30" si="0">SUM(C6:C29)</f>
        <v>29522754</v>
      </c>
      <c r="D30" s="157">
        <f t="shared" si="0"/>
        <v>6803069</v>
      </c>
      <c r="E30" s="157">
        <f t="shared" si="0"/>
        <v>6803069</v>
      </c>
      <c r="F30" s="157">
        <f t="shared" si="0"/>
        <v>0</v>
      </c>
      <c r="G30" s="157">
        <f t="shared" si="0"/>
        <v>4042382</v>
      </c>
      <c r="H30" s="157">
        <f t="shared" si="0"/>
        <v>563858</v>
      </c>
      <c r="I30" s="157">
        <f t="shared" si="0"/>
        <v>2754454</v>
      </c>
      <c r="J30" s="157">
        <f t="shared" si="0"/>
        <v>0</v>
      </c>
      <c r="K30" s="157">
        <f t="shared" si="0"/>
        <v>0</v>
      </c>
      <c r="L30" s="157">
        <f t="shared" si="0"/>
        <v>90051</v>
      </c>
      <c r="M30" s="157">
        <f t="shared" si="0"/>
        <v>301312</v>
      </c>
      <c r="N30" s="157">
        <f t="shared" si="0"/>
        <v>3406979</v>
      </c>
      <c r="O30" s="157">
        <f t="shared" si="0"/>
        <v>2133</v>
      </c>
      <c r="P30" s="157">
        <f t="shared" si="0"/>
        <v>-8974</v>
      </c>
      <c r="Q30" s="157">
        <f t="shared" si="0"/>
        <v>36029969</v>
      </c>
      <c r="R30" s="158"/>
      <c r="S30" s="158"/>
    </row>
    <row r="31" spans="2:19" ht="18.75" customHeight="1" x14ac:dyDescent="0.3">
      <c r="B31" s="294" t="s">
        <v>46</v>
      </c>
      <c r="C31" s="295"/>
      <c r="D31" s="295"/>
      <c r="E31" s="295"/>
      <c r="F31" s="295"/>
      <c r="G31" s="295"/>
      <c r="H31" s="295"/>
      <c r="I31" s="295"/>
      <c r="J31" s="295"/>
      <c r="K31" s="295"/>
      <c r="L31" s="295"/>
      <c r="M31" s="295"/>
      <c r="N31" s="295"/>
      <c r="O31" s="295"/>
      <c r="P31" s="295"/>
      <c r="Q31" s="296"/>
    </row>
    <row r="32" spans="2:19" ht="18.75" customHeight="1" x14ac:dyDescent="0.3">
      <c r="B32" s="153" t="s">
        <v>47</v>
      </c>
      <c r="C32" s="154">
        <v>0</v>
      </c>
      <c r="D32" s="154">
        <v>0</v>
      </c>
      <c r="E32" s="154">
        <v>0</v>
      </c>
      <c r="F32" s="154">
        <v>0</v>
      </c>
      <c r="G32" s="154">
        <v>0</v>
      </c>
      <c r="H32" s="154">
        <v>0</v>
      </c>
      <c r="I32" s="154">
        <v>0</v>
      </c>
      <c r="J32" s="154">
        <v>0</v>
      </c>
      <c r="K32" s="154">
        <v>0</v>
      </c>
      <c r="L32" s="154">
        <v>0</v>
      </c>
      <c r="M32" s="154">
        <v>0</v>
      </c>
      <c r="N32" s="154">
        <v>0</v>
      </c>
      <c r="O32" s="154">
        <v>0</v>
      </c>
      <c r="P32" s="154">
        <v>0</v>
      </c>
      <c r="Q32" s="155">
        <v>0</v>
      </c>
    </row>
    <row r="33" spans="2:17" ht="18.75" customHeight="1" x14ac:dyDescent="0.3">
      <c r="B33" s="153" t="s">
        <v>78</v>
      </c>
      <c r="C33" s="154">
        <v>0</v>
      </c>
      <c r="D33" s="154">
        <v>0</v>
      </c>
      <c r="E33" s="154">
        <v>0</v>
      </c>
      <c r="F33" s="154">
        <v>0</v>
      </c>
      <c r="G33" s="154">
        <v>0</v>
      </c>
      <c r="H33" s="154">
        <v>0</v>
      </c>
      <c r="I33" s="154">
        <v>0</v>
      </c>
      <c r="J33" s="154">
        <v>0</v>
      </c>
      <c r="K33" s="154">
        <v>0</v>
      </c>
      <c r="L33" s="154">
        <v>0</v>
      </c>
      <c r="M33" s="154">
        <v>0</v>
      </c>
      <c r="N33" s="154">
        <v>0</v>
      </c>
      <c r="O33" s="154">
        <v>0</v>
      </c>
      <c r="P33" s="154">
        <v>0</v>
      </c>
      <c r="Q33" s="155">
        <v>0</v>
      </c>
    </row>
    <row r="34" spans="2:17" ht="18.75" customHeight="1" x14ac:dyDescent="0.3">
      <c r="B34" s="153" t="s">
        <v>48</v>
      </c>
      <c r="C34" s="154">
        <v>0</v>
      </c>
      <c r="D34" s="154">
        <v>0</v>
      </c>
      <c r="E34" s="154">
        <v>0</v>
      </c>
      <c r="F34" s="154">
        <v>0</v>
      </c>
      <c r="G34" s="154">
        <v>0</v>
      </c>
      <c r="H34" s="154">
        <v>0</v>
      </c>
      <c r="I34" s="154">
        <v>0</v>
      </c>
      <c r="J34" s="154">
        <v>0</v>
      </c>
      <c r="K34" s="154">
        <v>0</v>
      </c>
      <c r="L34" s="154">
        <v>0</v>
      </c>
      <c r="M34" s="154">
        <v>0</v>
      </c>
      <c r="N34" s="154">
        <v>0</v>
      </c>
      <c r="O34" s="154">
        <v>0</v>
      </c>
      <c r="P34" s="154">
        <v>0</v>
      </c>
      <c r="Q34" s="155">
        <v>0</v>
      </c>
    </row>
    <row r="35" spans="2:17" ht="18.75" customHeight="1" x14ac:dyDescent="0.3">
      <c r="B35" s="156" t="s">
        <v>45</v>
      </c>
      <c r="C35" s="157">
        <f>SUM(C32:C34)</f>
        <v>0</v>
      </c>
      <c r="D35" s="157">
        <f t="shared" ref="D35:Q35" si="1">SUM(D32:D34)</f>
        <v>0</v>
      </c>
      <c r="E35" s="157">
        <f t="shared" si="1"/>
        <v>0</v>
      </c>
      <c r="F35" s="157">
        <f t="shared" si="1"/>
        <v>0</v>
      </c>
      <c r="G35" s="157">
        <f t="shared" si="1"/>
        <v>0</v>
      </c>
      <c r="H35" s="157">
        <f t="shared" si="1"/>
        <v>0</v>
      </c>
      <c r="I35" s="157">
        <f t="shared" si="1"/>
        <v>0</v>
      </c>
      <c r="J35" s="157">
        <f t="shared" si="1"/>
        <v>0</v>
      </c>
      <c r="K35" s="157">
        <f t="shared" si="1"/>
        <v>0</v>
      </c>
      <c r="L35" s="157">
        <f t="shared" si="1"/>
        <v>0</v>
      </c>
      <c r="M35" s="157">
        <f t="shared" si="1"/>
        <v>0</v>
      </c>
      <c r="N35" s="157">
        <f t="shared" si="1"/>
        <v>0</v>
      </c>
      <c r="O35" s="157">
        <f t="shared" si="1"/>
        <v>0</v>
      </c>
      <c r="P35" s="157">
        <f t="shared" si="1"/>
        <v>0</v>
      </c>
      <c r="Q35" s="157">
        <f t="shared" si="1"/>
        <v>0</v>
      </c>
    </row>
    <row r="36" spans="2:17" ht="18.75" customHeight="1" x14ac:dyDescent="0.3">
      <c r="B36" s="297" t="s">
        <v>50</v>
      </c>
      <c r="C36" s="297"/>
      <c r="D36" s="297"/>
      <c r="E36" s="297"/>
      <c r="F36" s="297"/>
      <c r="G36" s="297"/>
      <c r="H36" s="297"/>
      <c r="I36" s="297"/>
      <c r="J36" s="297"/>
      <c r="K36" s="297"/>
      <c r="L36" s="297"/>
      <c r="M36" s="297"/>
      <c r="N36" s="297"/>
      <c r="O36" s="297"/>
      <c r="P36" s="297"/>
      <c r="Q36" s="297"/>
    </row>
    <row r="37" spans="2:17" ht="21.75" customHeight="1" x14ac:dyDescent="0.3">
      <c r="C37" s="159"/>
      <c r="D37" s="159"/>
      <c r="E37" s="159"/>
      <c r="F37" s="159"/>
      <c r="G37" s="159"/>
      <c r="H37" s="159"/>
      <c r="I37" s="159"/>
      <c r="J37" s="159"/>
      <c r="K37" s="159"/>
      <c r="L37" s="159"/>
      <c r="M37" s="159"/>
      <c r="N37" s="159"/>
      <c r="O37" s="159"/>
      <c r="P37" s="159"/>
      <c r="Q37" s="159"/>
    </row>
    <row r="38" spans="2:17" ht="21.75" customHeight="1" x14ac:dyDescent="0.3">
      <c r="C38" s="158"/>
      <c r="D38" s="158"/>
      <c r="E38" s="158"/>
      <c r="F38" s="158"/>
      <c r="G38" s="158"/>
      <c r="H38" s="158"/>
      <c r="I38" s="158"/>
      <c r="J38" s="158"/>
      <c r="K38" s="158"/>
      <c r="L38" s="158"/>
      <c r="M38" s="158"/>
      <c r="N38" s="158"/>
      <c r="O38" s="158"/>
      <c r="P38" s="158"/>
      <c r="Q38" s="158"/>
    </row>
  </sheetData>
  <mergeCells count="4">
    <mergeCell ref="B3:Q3"/>
    <mergeCell ref="B5:Q5"/>
    <mergeCell ref="B31:Q31"/>
    <mergeCell ref="B36:Q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topLeftCell="A27" zoomScale="90" zoomScaleNormal="90" workbookViewId="0">
      <selection activeCell="B37" sqref="B37:Q39"/>
    </sheetView>
  </sheetViews>
  <sheetFormatPr defaultColWidth="14.36328125" defaultRowHeight="14" x14ac:dyDescent="0.3"/>
  <cols>
    <col min="1" max="1" width="9.6328125" style="146" customWidth="1"/>
    <col min="2" max="2" width="43.54296875" style="146" customWidth="1"/>
    <col min="3" max="16" width="17.90625" style="146" customWidth="1"/>
    <col min="17" max="17" width="17.90625" style="147" customWidth="1"/>
    <col min="18" max="18" width="15.08984375" style="146" bestFit="1" customWidth="1"/>
    <col min="19" max="19" width="15.90625" style="146" bestFit="1" customWidth="1"/>
    <col min="20" max="256" width="14.36328125" style="146"/>
    <col min="257" max="257" width="9.6328125" style="146" customWidth="1"/>
    <col min="258" max="258" width="43.54296875" style="146" customWidth="1"/>
    <col min="259" max="273" width="17.90625" style="146" customWidth="1"/>
    <col min="274" max="274" width="14.36328125" style="146"/>
    <col min="275" max="275" width="15.90625" style="146" bestFit="1" customWidth="1"/>
    <col min="276" max="512" width="14.36328125" style="146"/>
    <col min="513" max="513" width="9.6328125" style="146" customWidth="1"/>
    <col min="514" max="514" width="43.54296875" style="146" customWidth="1"/>
    <col min="515" max="529" width="17.90625" style="146" customWidth="1"/>
    <col min="530" max="530" width="14.36328125" style="146"/>
    <col min="531" max="531" width="15.90625" style="146" bestFit="1" customWidth="1"/>
    <col min="532" max="768" width="14.36328125" style="146"/>
    <col min="769" max="769" width="9.6328125" style="146" customWidth="1"/>
    <col min="770" max="770" width="43.54296875" style="146" customWidth="1"/>
    <col min="771" max="785" width="17.90625" style="146" customWidth="1"/>
    <col min="786" max="786" width="14.36328125" style="146"/>
    <col min="787" max="787" width="15.90625" style="146" bestFit="1" customWidth="1"/>
    <col min="788" max="1024" width="14.36328125" style="146"/>
    <col min="1025" max="1025" width="9.6328125" style="146" customWidth="1"/>
    <col min="1026" max="1026" width="43.54296875" style="146" customWidth="1"/>
    <col min="1027" max="1041" width="17.90625" style="146" customWidth="1"/>
    <col min="1042" max="1042" width="14.36328125" style="146"/>
    <col min="1043" max="1043" width="15.90625" style="146" bestFit="1" customWidth="1"/>
    <col min="1044" max="1280" width="14.36328125" style="146"/>
    <col min="1281" max="1281" width="9.6328125" style="146" customWidth="1"/>
    <col min="1282" max="1282" width="43.54296875" style="146" customWidth="1"/>
    <col min="1283" max="1297" width="17.90625" style="146" customWidth="1"/>
    <col min="1298" max="1298" width="14.36328125" style="146"/>
    <col min="1299" max="1299" width="15.90625" style="146" bestFit="1" customWidth="1"/>
    <col min="1300" max="1536" width="14.36328125" style="146"/>
    <col min="1537" max="1537" width="9.6328125" style="146" customWidth="1"/>
    <col min="1538" max="1538" width="43.54296875" style="146" customWidth="1"/>
    <col min="1539" max="1553" width="17.90625" style="146" customWidth="1"/>
    <col min="1554" max="1554" width="14.36328125" style="146"/>
    <col min="1555" max="1555" width="15.90625" style="146" bestFit="1" customWidth="1"/>
    <col min="1556" max="1792" width="14.36328125" style="146"/>
    <col min="1793" max="1793" width="9.6328125" style="146" customWidth="1"/>
    <col min="1794" max="1794" width="43.54296875" style="146" customWidth="1"/>
    <col min="1795" max="1809" width="17.90625" style="146" customWidth="1"/>
    <col min="1810" max="1810" width="14.36328125" style="146"/>
    <col min="1811" max="1811" width="15.90625" style="146" bestFit="1" customWidth="1"/>
    <col min="1812" max="2048" width="14.36328125" style="146"/>
    <col min="2049" max="2049" width="9.6328125" style="146" customWidth="1"/>
    <col min="2050" max="2050" width="43.54296875" style="146" customWidth="1"/>
    <col min="2051" max="2065" width="17.90625" style="146" customWidth="1"/>
    <col min="2066" max="2066" width="14.36328125" style="146"/>
    <col min="2067" max="2067" width="15.90625" style="146" bestFit="1" customWidth="1"/>
    <col min="2068" max="2304" width="14.36328125" style="146"/>
    <col min="2305" max="2305" width="9.6328125" style="146" customWidth="1"/>
    <col min="2306" max="2306" width="43.54296875" style="146" customWidth="1"/>
    <col min="2307" max="2321" width="17.90625" style="146" customWidth="1"/>
    <col min="2322" max="2322" width="14.36328125" style="146"/>
    <col min="2323" max="2323" width="15.90625" style="146" bestFit="1" customWidth="1"/>
    <col min="2324" max="2560" width="14.36328125" style="146"/>
    <col min="2561" max="2561" width="9.6328125" style="146" customWidth="1"/>
    <col min="2562" max="2562" width="43.54296875" style="146" customWidth="1"/>
    <col min="2563" max="2577" width="17.90625" style="146" customWidth="1"/>
    <col min="2578" max="2578" width="14.36328125" style="146"/>
    <col min="2579" max="2579" width="15.90625" style="146" bestFit="1" customWidth="1"/>
    <col min="2580" max="2816" width="14.36328125" style="146"/>
    <col min="2817" max="2817" width="9.6328125" style="146" customWidth="1"/>
    <col min="2818" max="2818" width="43.54296875" style="146" customWidth="1"/>
    <col min="2819" max="2833" width="17.90625" style="146" customWidth="1"/>
    <col min="2834" max="2834" width="14.36328125" style="146"/>
    <col min="2835" max="2835" width="15.90625" style="146" bestFit="1" customWidth="1"/>
    <col min="2836" max="3072" width="14.36328125" style="146"/>
    <col min="3073" max="3073" width="9.6328125" style="146" customWidth="1"/>
    <col min="3074" max="3074" width="43.54296875" style="146" customWidth="1"/>
    <col min="3075" max="3089" width="17.90625" style="146" customWidth="1"/>
    <col min="3090" max="3090" width="14.36328125" style="146"/>
    <col min="3091" max="3091" width="15.90625" style="146" bestFit="1" customWidth="1"/>
    <col min="3092" max="3328" width="14.36328125" style="146"/>
    <col min="3329" max="3329" width="9.6328125" style="146" customWidth="1"/>
    <col min="3330" max="3330" width="43.54296875" style="146" customWidth="1"/>
    <col min="3331" max="3345" width="17.90625" style="146" customWidth="1"/>
    <col min="3346" max="3346" width="14.36328125" style="146"/>
    <col min="3347" max="3347" width="15.90625" style="146" bestFit="1" customWidth="1"/>
    <col min="3348" max="3584" width="14.36328125" style="146"/>
    <col min="3585" max="3585" width="9.6328125" style="146" customWidth="1"/>
    <col min="3586" max="3586" width="43.54296875" style="146" customWidth="1"/>
    <col min="3587" max="3601" width="17.90625" style="146" customWidth="1"/>
    <col min="3602" max="3602" width="14.36328125" style="146"/>
    <col min="3603" max="3603" width="15.90625" style="146" bestFit="1" customWidth="1"/>
    <col min="3604" max="3840" width="14.36328125" style="146"/>
    <col min="3841" max="3841" width="9.6328125" style="146" customWidth="1"/>
    <col min="3842" max="3842" width="43.54296875" style="146" customWidth="1"/>
    <col min="3843" max="3857" width="17.90625" style="146" customWidth="1"/>
    <col min="3858" max="3858" width="14.36328125" style="146"/>
    <col min="3859" max="3859" width="15.90625" style="146" bestFit="1" customWidth="1"/>
    <col min="3860" max="4096" width="14.36328125" style="146"/>
    <col min="4097" max="4097" width="9.6328125" style="146" customWidth="1"/>
    <col min="4098" max="4098" width="43.54296875" style="146" customWidth="1"/>
    <col min="4099" max="4113" width="17.90625" style="146" customWidth="1"/>
    <col min="4114" max="4114" width="14.36328125" style="146"/>
    <col min="4115" max="4115" width="15.90625" style="146" bestFit="1" customWidth="1"/>
    <col min="4116" max="4352" width="14.36328125" style="146"/>
    <col min="4353" max="4353" width="9.6328125" style="146" customWidth="1"/>
    <col min="4354" max="4354" width="43.54296875" style="146" customWidth="1"/>
    <col min="4355" max="4369" width="17.90625" style="146" customWidth="1"/>
    <col min="4370" max="4370" width="14.36328125" style="146"/>
    <col min="4371" max="4371" width="15.90625" style="146" bestFit="1" customWidth="1"/>
    <col min="4372" max="4608" width="14.36328125" style="146"/>
    <col min="4609" max="4609" width="9.6328125" style="146" customWidth="1"/>
    <col min="4610" max="4610" width="43.54296875" style="146" customWidth="1"/>
    <col min="4611" max="4625" width="17.90625" style="146" customWidth="1"/>
    <col min="4626" max="4626" width="14.36328125" style="146"/>
    <col min="4627" max="4627" width="15.90625" style="146" bestFit="1" customWidth="1"/>
    <col min="4628" max="4864" width="14.36328125" style="146"/>
    <col min="4865" max="4865" width="9.6328125" style="146" customWidth="1"/>
    <col min="4866" max="4866" width="43.54296875" style="146" customWidth="1"/>
    <col min="4867" max="4881" width="17.90625" style="146" customWidth="1"/>
    <col min="4882" max="4882" width="14.36328125" style="146"/>
    <col min="4883" max="4883" width="15.90625" style="146" bestFit="1" customWidth="1"/>
    <col min="4884" max="5120" width="14.36328125" style="146"/>
    <col min="5121" max="5121" width="9.6328125" style="146" customWidth="1"/>
    <col min="5122" max="5122" width="43.54296875" style="146" customWidth="1"/>
    <col min="5123" max="5137" width="17.90625" style="146" customWidth="1"/>
    <col min="5138" max="5138" width="14.36328125" style="146"/>
    <col min="5139" max="5139" width="15.90625" style="146" bestFit="1" customWidth="1"/>
    <col min="5140" max="5376" width="14.36328125" style="146"/>
    <col min="5377" max="5377" width="9.6328125" style="146" customWidth="1"/>
    <col min="5378" max="5378" width="43.54296875" style="146" customWidth="1"/>
    <col min="5379" max="5393" width="17.90625" style="146" customWidth="1"/>
    <col min="5394" max="5394" width="14.36328125" style="146"/>
    <col min="5395" max="5395" width="15.90625" style="146" bestFit="1" customWidth="1"/>
    <col min="5396" max="5632" width="14.36328125" style="146"/>
    <col min="5633" max="5633" width="9.6328125" style="146" customWidth="1"/>
    <col min="5634" max="5634" width="43.54296875" style="146" customWidth="1"/>
    <col min="5635" max="5649" width="17.90625" style="146" customWidth="1"/>
    <col min="5650" max="5650" width="14.36328125" style="146"/>
    <col min="5651" max="5651" width="15.90625" style="146" bestFit="1" customWidth="1"/>
    <col min="5652" max="5888" width="14.36328125" style="146"/>
    <col min="5889" max="5889" width="9.6328125" style="146" customWidth="1"/>
    <col min="5890" max="5890" width="43.54296875" style="146" customWidth="1"/>
    <col min="5891" max="5905" width="17.90625" style="146" customWidth="1"/>
    <col min="5906" max="5906" width="14.36328125" style="146"/>
    <col min="5907" max="5907" width="15.90625" style="146" bestFit="1" customWidth="1"/>
    <col min="5908" max="6144" width="14.36328125" style="146"/>
    <col min="6145" max="6145" width="9.6328125" style="146" customWidth="1"/>
    <col min="6146" max="6146" width="43.54296875" style="146" customWidth="1"/>
    <col min="6147" max="6161" width="17.90625" style="146" customWidth="1"/>
    <col min="6162" max="6162" width="14.36328125" style="146"/>
    <col min="6163" max="6163" width="15.90625" style="146" bestFit="1" customWidth="1"/>
    <col min="6164" max="6400" width="14.36328125" style="146"/>
    <col min="6401" max="6401" width="9.6328125" style="146" customWidth="1"/>
    <col min="6402" max="6402" width="43.54296875" style="146" customWidth="1"/>
    <col min="6403" max="6417" width="17.90625" style="146" customWidth="1"/>
    <col min="6418" max="6418" width="14.36328125" style="146"/>
    <col min="6419" max="6419" width="15.90625" style="146" bestFit="1" customWidth="1"/>
    <col min="6420" max="6656" width="14.36328125" style="146"/>
    <col min="6657" max="6657" width="9.6328125" style="146" customWidth="1"/>
    <col min="6658" max="6658" width="43.54296875" style="146" customWidth="1"/>
    <col min="6659" max="6673" width="17.90625" style="146" customWidth="1"/>
    <col min="6674" max="6674" width="14.36328125" style="146"/>
    <col min="6675" max="6675" width="15.90625" style="146" bestFit="1" customWidth="1"/>
    <col min="6676" max="6912" width="14.36328125" style="146"/>
    <col min="6913" max="6913" width="9.6328125" style="146" customWidth="1"/>
    <col min="6914" max="6914" width="43.54296875" style="146" customWidth="1"/>
    <col min="6915" max="6929" width="17.90625" style="146" customWidth="1"/>
    <col min="6930" max="6930" width="14.36328125" style="146"/>
    <col min="6931" max="6931" width="15.90625" style="146" bestFit="1" customWidth="1"/>
    <col min="6932" max="7168" width="14.36328125" style="146"/>
    <col min="7169" max="7169" width="9.6328125" style="146" customWidth="1"/>
    <col min="7170" max="7170" width="43.54296875" style="146" customWidth="1"/>
    <col min="7171" max="7185" width="17.90625" style="146" customWidth="1"/>
    <col min="7186" max="7186" width="14.36328125" style="146"/>
    <col min="7187" max="7187" width="15.90625" style="146" bestFit="1" customWidth="1"/>
    <col min="7188" max="7424" width="14.36328125" style="146"/>
    <col min="7425" max="7425" width="9.6328125" style="146" customWidth="1"/>
    <col min="7426" max="7426" width="43.54296875" style="146" customWidth="1"/>
    <col min="7427" max="7441" width="17.90625" style="146" customWidth="1"/>
    <col min="7442" max="7442" width="14.36328125" style="146"/>
    <col min="7443" max="7443" width="15.90625" style="146" bestFit="1" customWidth="1"/>
    <col min="7444" max="7680" width="14.36328125" style="146"/>
    <col min="7681" max="7681" width="9.6328125" style="146" customWidth="1"/>
    <col min="7682" max="7682" width="43.54296875" style="146" customWidth="1"/>
    <col min="7683" max="7697" width="17.90625" style="146" customWidth="1"/>
    <col min="7698" max="7698" width="14.36328125" style="146"/>
    <col min="7699" max="7699" width="15.90625" style="146" bestFit="1" customWidth="1"/>
    <col min="7700" max="7936" width="14.36328125" style="146"/>
    <col min="7937" max="7937" width="9.6328125" style="146" customWidth="1"/>
    <col min="7938" max="7938" width="43.54296875" style="146" customWidth="1"/>
    <col min="7939" max="7953" width="17.90625" style="146" customWidth="1"/>
    <col min="7954" max="7954" width="14.36328125" style="146"/>
    <col min="7955" max="7955" width="15.90625" style="146" bestFit="1" customWidth="1"/>
    <col min="7956" max="8192" width="14.36328125" style="146"/>
    <col min="8193" max="8193" width="9.6328125" style="146" customWidth="1"/>
    <col min="8194" max="8194" width="43.54296875" style="146" customWidth="1"/>
    <col min="8195" max="8209" width="17.90625" style="146" customWidth="1"/>
    <col min="8210" max="8210" width="14.36328125" style="146"/>
    <col min="8211" max="8211" width="15.90625" style="146" bestFit="1" customWidth="1"/>
    <col min="8212" max="8448" width="14.36328125" style="146"/>
    <col min="8449" max="8449" width="9.6328125" style="146" customWidth="1"/>
    <col min="8450" max="8450" width="43.54296875" style="146" customWidth="1"/>
    <col min="8451" max="8465" width="17.90625" style="146" customWidth="1"/>
    <col min="8466" max="8466" width="14.36328125" style="146"/>
    <col min="8467" max="8467" width="15.90625" style="146" bestFit="1" customWidth="1"/>
    <col min="8468" max="8704" width="14.36328125" style="146"/>
    <col min="8705" max="8705" width="9.6328125" style="146" customWidth="1"/>
    <col min="8706" max="8706" width="43.54296875" style="146" customWidth="1"/>
    <col min="8707" max="8721" width="17.90625" style="146" customWidth="1"/>
    <col min="8722" max="8722" width="14.36328125" style="146"/>
    <col min="8723" max="8723" width="15.90625" style="146" bestFit="1" customWidth="1"/>
    <col min="8724" max="8960" width="14.36328125" style="146"/>
    <col min="8961" max="8961" width="9.6328125" style="146" customWidth="1"/>
    <col min="8962" max="8962" width="43.54296875" style="146" customWidth="1"/>
    <col min="8963" max="8977" width="17.90625" style="146" customWidth="1"/>
    <col min="8978" max="8978" width="14.36328125" style="146"/>
    <col min="8979" max="8979" width="15.90625" style="146" bestFit="1" customWidth="1"/>
    <col min="8980" max="9216" width="14.36328125" style="146"/>
    <col min="9217" max="9217" width="9.6328125" style="146" customWidth="1"/>
    <col min="9218" max="9218" width="43.54296875" style="146" customWidth="1"/>
    <col min="9219" max="9233" width="17.90625" style="146" customWidth="1"/>
    <col min="9234" max="9234" width="14.36328125" style="146"/>
    <col min="9235" max="9235" width="15.90625" style="146" bestFit="1" customWidth="1"/>
    <col min="9236" max="9472" width="14.36328125" style="146"/>
    <col min="9473" max="9473" width="9.6328125" style="146" customWidth="1"/>
    <col min="9474" max="9474" width="43.54296875" style="146" customWidth="1"/>
    <col min="9475" max="9489" width="17.90625" style="146" customWidth="1"/>
    <col min="9490" max="9490" width="14.36328125" style="146"/>
    <col min="9491" max="9491" width="15.90625" style="146" bestFit="1" customWidth="1"/>
    <col min="9492" max="9728" width="14.36328125" style="146"/>
    <col min="9729" max="9729" width="9.6328125" style="146" customWidth="1"/>
    <col min="9730" max="9730" width="43.54296875" style="146" customWidth="1"/>
    <col min="9731" max="9745" width="17.90625" style="146" customWidth="1"/>
    <col min="9746" max="9746" width="14.36328125" style="146"/>
    <col min="9747" max="9747" width="15.90625" style="146" bestFit="1" customWidth="1"/>
    <col min="9748" max="9984" width="14.36328125" style="146"/>
    <col min="9985" max="9985" width="9.6328125" style="146" customWidth="1"/>
    <col min="9986" max="9986" width="43.54296875" style="146" customWidth="1"/>
    <col min="9987" max="10001" width="17.90625" style="146" customWidth="1"/>
    <col min="10002" max="10002" width="14.36328125" style="146"/>
    <col min="10003" max="10003" width="15.90625" style="146" bestFit="1" customWidth="1"/>
    <col min="10004" max="10240" width="14.36328125" style="146"/>
    <col min="10241" max="10241" width="9.6328125" style="146" customWidth="1"/>
    <col min="10242" max="10242" width="43.54296875" style="146" customWidth="1"/>
    <col min="10243" max="10257" width="17.90625" style="146" customWidth="1"/>
    <col min="10258" max="10258" width="14.36328125" style="146"/>
    <col min="10259" max="10259" width="15.90625" style="146" bestFit="1" customWidth="1"/>
    <col min="10260" max="10496" width="14.36328125" style="146"/>
    <col min="10497" max="10497" width="9.6328125" style="146" customWidth="1"/>
    <col min="10498" max="10498" width="43.54296875" style="146" customWidth="1"/>
    <col min="10499" max="10513" width="17.90625" style="146" customWidth="1"/>
    <col min="10514" max="10514" width="14.36328125" style="146"/>
    <col min="10515" max="10515" width="15.90625" style="146" bestFit="1" customWidth="1"/>
    <col min="10516" max="10752" width="14.36328125" style="146"/>
    <col min="10753" max="10753" width="9.6328125" style="146" customWidth="1"/>
    <col min="10754" max="10754" width="43.54296875" style="146" customWidth="1"/>
    <col min="10755" max="10769" width="17.90625" style="146" customWidth="1"/>
    <col min="10770" max="10770" width="14.36328125" style="146"/>
    <col min="10771" max="10771" width="15.90625" style="146" bestFit="1" customWidth="1"/>
    <col min="10772" max="11008" width="14.36328125" style="146"/>
    <col min="11009" max="11009" width="9.6328125" style="146" customWidth="1"/>
    <col min="11010" max="11010" width="43.54296875" style="146" customWidth="1"/>
    <col min="11011" max="11025" width="17.90625" style="146" customWidth="1"/>
    <col min="11026" max="11026" width="14.36328125" style="146"/>
    <col min="11027" max="11027" width="15.90625" style="146" bestFit="1" customWidth="1"/>
    <col min="11028" max="11264" width="14.36328125" style="146"/>
    <col min="11265" max="11265" width="9.6328125" style="146" customWidth="1"/>
    <col min="11266" max="11266" width="43.54296875" style="146" customWidth="1"/>
    <col min="11267" max="11281" width="17.90625" style="146" customWidth="1"/>
    <col min="11282" max="11282" width="14.36328125" style="146"/>
    <col min="11283" max="11283" width="15.90625" style="146" bestFit="1" customWidth="1"/>
    <col min="11284" max="11520" width="14.36328125" style="146"/>
    <col min="11521" max="11521" width="9.6328125" style="146" customWidth="1"/>
    <col min="11522" max="11522" width="43.54296875" style="146" customWidth="1"/>
    <col min="11523" max="11537" width="17.90625" style="146" customWidth="1"/>
    <col min="11538" max="11538" width="14.36328125" style="146"/>
    <col min="11539" max="11539" width="15.90625" style="146" bestFit="1" customWidth="1"/>
    <col min="11540" max="11776" width="14.36328125" style="146"/>
    <col min="11777" max="11777" width="9.6328125" style="146" customWidth="1"/>
    <col min="11778" max="11778" width="43.54296875" style="146" customWidth="1"/>
    <col min="11779" max="11793" width="17.90625" style="146" customWidth="1"/>
    <col min="11794" max="11794" width="14.36328125" style="146"/>
    <col min="11795" max="11795" width="15.90625" style="146" bestFit="1" customWidth="1"/>
    <col min="11796" max="12032" width="14.36328125" style="146"/>
    <col min="12033" max="12033" width="9.6328125" style="146" customWidth="1"/>
    <col min="12034" max="12034" width="43.54296875" style="146" customWidth="1"/>
    <col min="12035" max="12049" width="17.90625" style="146" customWidth="1"/>
    <col min="12050" max="12050" width="14.36328125" style="146"/>
    <col min="12051" max="12051" width="15.90625" style="146" bestFit="1" customWidth="1"/>
    <col min="12052" max="12288" width="14.36328125" style="146"/>
    <col min="12289" max="12289" width="9.6328125" style="146" customWidth="1"/>
    <col min="12290" max="12290" width="43.54296875" style="146" customWidth="1"/>
    <col min="12291" max="12305" width="17.90625" style="146" customWidth="1"/>
    <col min="12306" max="12306" width="14.36328125" style="146"/>
    <col min="12307" max="12307" width="15.90625" style="146" bestFit="1" customWidth="1"/>
    <col min="12308" max="12544" width="14.36328125" style="146"/>
    <col min="12545" max="12545" width="9.6328125" style="146" customWidth="1"/>
    <col min="12546" max="12546" width="43.54296875" style="146" customWidth="1"/>
    <col min="12547" max="12561" width="17.90625" style="146" customWidth="1"/>
    <col min="12562" max="12562" width="14.36328125" style="146"/>
    <col min="12563" max="12563" width="15.90625" style="146" bestFit="1" customWidth="1"/>
    <col min="12564" max="12800" width="14.36328125" style="146"/>
    <col min="12801" max="12801" width="9.6328125" style="146" customWidth="1"/>
    <col min="12802" max="12802" width="43.54296875" style="146" customWidth="1"/>
    <col min="12803" max="12817" width="17.90625" style="146" customWidth="1"/>
    <col min="12818" max="12818" width="14.36328125" style="146"/>
    <col min="12819" max="12819" width="15.90625" style="146" bestFit="1" customWidth="1"/>
    <col min="12820" max="13056" width="14.36328125" style="146"/>
    <col min="13057" max="13057" width="9.6328125" style="146" customWidth="1"/>
    <col min="13058" max="13058" width="43.54296875" style="146" customWidth="1"/>
    <col min="13059" max="13073" width="17.90625" style="146" customWidth="1"/>
    <col min="13074" max="13074" width="14.36328125" style="146"/>
    <col min="13075" max="13075" width="15.90625" style="146" bestFit="1" customWidth="1"/>
    <col min="13076" max="13312" width="14.36328125" style="146"/>
    <col min="13313" max="13313" width="9.6328125" style="146" customWidth="1"/>
    <col min="13314" max="13314" width="43.54296875" style="146" customWidth="1"/>
    <col min="13315" max="13329" width="17.90625" style="146" customWidth="1"/>
    <col min="13330" max="13330" width="14.36328125" style="146"/>
    <col min="13331" max="13331" width="15.90625" style="146" bestFit="1" customWidth="1"/>
    <col min="13332" max="13568" width="14.36328125" style="146"/>
    <col min="13569" max="13569" width="9.6328125" style="146" customWidth="1"/>
    <col min="13570" max="13570" width="43.54296875" style="146" customWidth="1"/>
    <col min="13571" max="13585" width="17.90625" style="146" customWidth="1"/>
    <col min="13586" max="13586" width="14.36328125" style="146"/>
    <col min="13587" max="13587" width="15.90625" style="146" bestFit="1" customWidth="1"/>
    <col min="13588" max="13824" width="14.36328125" style="146"/>
    <col min="13825" max="13825" width="9.6328125" style="146" customWidth="1"/>
    <col min="13826" max="13826" width="43.54296875" style="146" customWidth="1"/>
    <col min="13827" max="13841" width="17.90625" style="146" customWidth="1"/>
    <col min="13842" max="13842" width="14.36328125" style="146"/>
    <col min="13843" max="13843" width="15.90625" style="146" bestFit="1" customWidth="1"/>
    <col min="13844" max="14080" width="14.36328125" style="146"/>
    <col min="14081" max="14081" width="9.6328125" style="146" customWidth="1"/>
    <col min="14082" max="14082" width="43.54296875" style="146" customWidth="1"/>
    <col min="14083" max="14097" width="17.90625" style="146" customWidth="1"/>
    <col min="14098" max="14098" width="14.36328125" style="146"/>
    <col min="14099" max="14099" width="15.90625" style="146" bestFit="1" customWidth="1"/>
    <col min="14100" max="14336" width="14.36328125" style="146"/>
    <col min="14337" max="14337" width="9.6328125" style="146" customWidth="1"/>
    <col min="14338" max="14338" width="43.54296875" style="146" customWidth="1"/>
    <col min="14339" max="14353" width="17.90625" style="146" customWidth="1"/>
    <col min="14354" max="14354" width="14.36328125" style="146"/>
    <col min="14355" max="14355" width="15.90625" style="146" bestFit="1" customWidth="1"/>
    <col min="14356" max="14592" width="14.36328125" style="146"/>
    <col min="14593" max="14593" width="9.6328125" style="146" customWidth="1"/>
    <col min="14594" max="14594" width="43.54296875" style="146" customWidth="1"/>
    <col min="14595" max="14609" width="17.90625" style="146" customWidth="1"/>
    <col min="14610" max="14610" width="14.36328125" style="146"/>
    <col min="14611" max="14611" width="15.90625" style="146" bestFit="1" customWidth="1"/>
    <col min="14612" max="14848" width="14.36328125" style="146"/>
    <col min="14849" max="14849" width="9.6328125" style="146" customWidth="1"/>
    <col min="14850" max="14850" width="43.54296875" style="146" customWidth="1"/>
    <col min="14851" max="14865" width="17.90625" style="146" customWidth="1"/>
    <col min="14866" max="14866" width="14.36328125" style="146"/>
    <col min="14867" max="14867" width="15.90625" style="146" bestFit="1" customWidth="1"/>
    <col min="14868" max="15104" width="14.36328125" style="146"/>
    <col min="15105" max="15105" width="9.6328125" style="146" customWidth="1"/>
    <col min="15106" max="15106" width="43.54296875" style="146" customWidth="1"/>
    <col min="15107" max="15121" width="17.90625" style="146" customWidth="1"/>
    <col min="15122" max="15122" width="14.36328125" style="146"/>
    <col min="15123" max="15123" width="15.90625" style="146" bestFit="1" customWidth="1"/>
    <col min="15124" max="15360" width="14.36328125" style="146"/>
    <col min="15361" max="15361" width="9.6328125" style="146" customWidth="1"/>
    <col min="15362" max="15362" width="43.54296875" style="146" customWidth="1"/>
    <col min="15363" max="15377" width="17.90625" style="146" customWidth="1"/>
    <col min="15378" max="15378" width="14.36328125" style="146"/>
    <col min="15379" max="15379" width="15.90625" style="146" bestFit="1" customWidth="1"/>
    <col min="15380" max="15616" width="14.36328125" style="146"/>
    <col min="15617" max="15617" width="9.6328125" style="146" customWidth="1"/>
    <col min="15618" max="15618" width="43.54296875" style="146" customWidth="1"/>
    <col min="15619" max="15633" width="17.90625" style="146" customWidth="1"/>
    <col min="15634" max="15634" width="14.36328125" style="146"/>
    <col min="15635" max="15635" width="15.90625" style="146" bestFit="1" customWidth="1"/>
    <col min="15636" max="15872" width="14.36328125" style="146"/>
    <col min="15873" max="15873" width="9.6328125" style="146" customWidth="1"/>
    <col min="15874" max="15874" width="43.54296875" style="146" customWidth="1"/>
    <col min="15875" max="15889" width="17.90625" style="146" customWidth="1"/>
    <col min="15890" max="15890" width="14.36328125" style="146"/>
    <col min="15891" max="15891" width="15.90625" style="146" bestFit="1" customWidth="1"/>
    <col min="15892" max="16128" width="14.36328125" style="146"/>
    <col min="16129" max="16129" width="9.6328125" style="146" customWidth="1"/>
    <col min="16130" max="16130" width="43.54296875" style="146" customWidth="1"/>
    <col min="16131" max="16145" width="17.90625" style="146" customWidth="1"/>
    <col min="16146" max="16146" width="14.36328125" style="146"/>
    <col min="16147" max="16147" width="15.90625" style="146" bestFit="1" customWidth="1"/>
    <col min="16148" max="16384" width="14.36328125" style="146"/>
  </cols>
  <sheetData>
    <row r="1" spans="2:17" ht="15.75" customHeight="1" x14ac:dyDescent="0.3"/>
    <row r="2" spans="2:17" ht="15.75" customHeight="1" x14ac:dyDescent="0.3"/>
    <row r="3" spans="2:17" ht="18.75" customHeight="1" x14ac:dyDescent="0.3">
      <c r="B3" s="293" t="s">
        <v>300</v>
      </c>
      <c r="C3" s="293"/>
      <c r="D3" s="293"/>
      <c r="E3" s="293"/>
      <c r="F3" s="293"/>
      <c r="G3" s="293"/>
      <c r="H3" s="293"/>
      <c r="I3" s="293"/>
      <c r="J3" s="293"/>
      <c r="K3" s="293"/>
      <c r="L3" s="293"/>
      <c r="M3" s="293"/>
      <c r="N3" s="293"/>
      <c r="O3" s="293"/>
      <c r="P3" s="293"/>
      <c r="Q3" s="293"/>
    </row>
    <row r="4" spans="2:17" s="152" customFormat="1" ht="15.75" customHeight="1" x14ac:dyDescent="0.3">
      <c r="B4" s="148" t="s">
        <v>0</v>
      </c>
      <c r="C4" s="149" t="s">
        <v>65</v>
      </c>
      <c r="D4" s="149" t="s">
        <v>66</v>
      </c>
      <c r="E4" s="149" t="s">
        <v>67</v>
      </c>
      <c r="F4" s="149" t="s">
        <v>68</v>
      </c>
      <c r="G4" s="149" t="s">
        <v>69</v>
      </c>
      <c r="H4" s="149" t="s">
        <v>86</v>
      </c>
      <c r="I4" s="150" t="s">
        <v>70</v>
      </c>
      <c r="J4" s="149" t="s">
        <v>71</v>
      </c>
      <c r="K4" s="151" t="s">
        <v>72</v>
      </c>
      <c r="L4" s="151" t="s">
        <v>73</v>
      </c>
      <c r="M4" s="151" t="s">
        <v>74</v>
      </c>
      <c r="N4" s="151" t="s">
        <v>2</v>
      </c>
      <c r="O4" s="151" t="s">
        <v>75</v>
      </c>
      <c r="P4" s="151" t="s">
        <v>76</v>
      </c>
      <c r="Q4" s="151" t="s">
        <v>77</v>
      </c>
    </row>
    <row r="5" spans="2:17" ht="15" customHeight="1" x14ac:dyDescent="0.3">
      <c r="B5" s="294" t="s">
        <v>16</v>
      </c>
      <c r="C5" s="295"/>
      <c r="D5" s="295"/>
      <c r="E5" s="295"/>
      <c r="F5" s="295"/>
      <c r="G5" s="295"/>
      <c r="H5" s="295"/>
      <c r="I5" s="295"/>
      <c r="J5" s="295"/>
      <c r="K5" s="295"/>
      <c r="L5" s="295"/>
      <c r="M5" s="295"/>
      <c r="N5" s="295"/>
      <c r="O5" s="295"/>
      <c r="P5" s="295"/>
      <c r="Q5" s="296"/>
    </row>
    <row r="6" spans="2:17" ht="18.75" customHeight="1" x14ac:dyDescent="0.3">
      <c r="B6" s="7" t="s">
        <v>256</v>
      </c>
      <c r="C6" s="154">
        <v>0</v>
      </c>
      <c r="D6" s="154">
        <v>0</v>
      </c>
      <c r="E6" s="154">
        <v>0</v>
      </c>
      <c r="F6" s="154">
        <v>0</v>
      </c>
      <c r="G6" s="154">
        <v>0</v>
      </c>
      <c r="H6" s="154">
        <v>0</v>
      </c>
      <c r="I6" s="154">
        <v>0</v>
      </c>
      <c r="J6" s="154">
        <v>0</v>
      </c>
      <c r="K6" s="154">
        <v>0</v>
      </c>
      <c r="L6" s="154">
        <v>0</v>
      </c>
      <c r="M6" s="154">
        <v>0</v>
      </c>
      <c r="N6" s="154">
        <v>0</v>
      </c>
      <c r="O6" s="154">
        <v>0</v>
      </c>
      <c r="P6" s="154">
        <v>0</v>
      </c>
      <c r="Q6" s="155">
        <v>0</v>
      </c>
    </row>
    <row r="7" spans="2:17" ht="18.75" customHeight="1" x14ac:dyDescent="0.3">
      <c r="B7" s="153" t="s">
        <v>51</v>
      </c>
      <c r="C7" s="154">
        <v>4395173</v>
      </c>
      <c r="D7" s="154">
        <v>995834</v>
      </c>
      <c r="E7" s="154">
        <v>995834</v>
      </c>
      <c r="F7" s="154">
        <v>0</v>
      </c>
      <c r="G7" s="154">
        <v>702821</v>
      </c>
      <c r="H7" s="154">
        <v>702821</v>
      </c>
      <c r="I7" s="154">
        <v>0</v>
      </c>
      <c r="J7" s="154">
        <v>0</v>
      </c>
      <c r="K7" s="154">
        <v>0</v>
      </c>
      <c r="L7" s="154">
        <v>17874</v>
      </c>
      <c r="M7" s="154">
        <v>37143</v>
      </c>
      <c r="N7" s="154">
        <v>529190</v>
      </c>
      <c r="O7" s="154">
        <v>18466</v>
      </c>
      <c r="P7" s="154">
        <v>7236</v>
      </c>
      <c r="Q7" s="155">
        <v>5136657</v>
      </c>
    </row>
    <row r="8" spans="2:17" ht="18.75" customHeight="1" x14ac:dyDescent="0.3">
      <c r="B8" s="153" t="s">
        <v>148</v>
      </c>
      <c r="C8" s="154">
        <v>48754708</v>
      </c>
      <c r="D8" s="154">
        <v>10344921</v>
      </c>
      <c r="E8" s="154">
        <v>10344921</v>
      </c>
      <c r="F8" s="154">
        <v>0</v>
      </c>
      <c r="G8" s="154">
        <v>11027147</v>
      </c>
      <c r="H8" s="154">
        <v>11027147</v>
      </c>
      <c r="I8" s="154">
        <v>0</v>
      </c>
      <c r="J8" s="154">
        <v>0</v>
      </c>
      <c r="K8" s="154">
        <v>0</v>
      </c>
      <c r="L8" s="154">
        <v>75956</v>
      </c>
      <c r="M8" s="154">
        <v>706451</v>
      </c>
      <c r="N8" s="154">
        <v>5602670</v>
      </c>
      <c r="O8" s="154">
        <v>26493</v>
      </c>
      <c r="P8" s="154">
        <v>-377160</v>
      </c>
      <c r="Q8" s="155">
        <v>53243411</v>
      </c>
    </row>
    <row r="9" spans="2:17" ht="18.75" customHeight="1" x14ac:dyDescent="0.3">
      <c r="B9" s="153" t="s">
        <v>52</v>
      </c>
      <c r="C9" s="154">
        <v>0</v>
      </c>
      <c r="D9" s="154">
        <v>0</v>
      </c>
      <c r="E9" s="154">
        <v>0</v>
      </c>
      <c r="F9" s="154">
        <v>0</v>
      </c>
      <c r="G9" s="154">
        <v>0</v>
      </c>
      <c r="H9" s="154">
        <v>0</v>
      </c>
      <c r="I9" s="154">
        <v>0</v>
      </c>
      <c r="J9" s="154">
        <v>0</v>
      </c>
      <c r="K9" s="154">
        <v>0</v>
      </c>
      <c r="L9" s="154">
        <v>0</v>
      </c>
      <c r="M9" s="154">
        <v>0</v>
      </c>
      <c r="N9" s="154">
        <v>0</v>
      </c>
      <c r="O9" s="154">
        <v>0</v>
      </c>
      <c r="P9" s="154">
        <v>0</v>
      </c>
      <c r="Q9" s="155">
        <v>0</v>
      </c>
    </row>
    <row r="10" spans="2:17" ht="18.75" customHeight="1" x14ac:dyDescent="0.3">
      <c r="B10" s="153" t="s">
        <v>53</v>
      </c>
      <c r="C10" s="154">
        <v>3657556</v>
      </c>
      <c r="D10" s="154">
        <v>879807</v>
      </c>
      <c r="E10" s="154">
        <v>879807</v>
      </c>
      <c r="F10" s="154">
        <v>0</v>
      </c>
      <c r="G10" s="154">
        <v>488575</v>
      </c>
      <c r="H10" s="154">
        <v>0</v>
      </c>
      <c r="I10" s="154">
        <v>0</v>
      </c>
      <c r="J10" s="154">
        <v>0</v>
      </c>
      <c r="K10" s="154">
        <v>0</v>
      </c>
      <c r="L10" s="154">
        <v>-3387</v>
      </c>
      <c r="M10" s="154">
        <v>27918</v>
      </c>
      <c r="N10" s="154">
        <v>45649</v>
      </c>
      <c r="O10" s="154">
        <v>0</v>
      </c>
      <c r="P10" s="154">
        <v>0</v>
      </c>
      <c r="Q10" s="155">
        <v>4558482</v>
      </c>
    </row>
    <row r="11" spans="2:17" ht="18.75" customHeight="1" x14ac:dyDescent="0.3">
      <c r="B11" s="153" t="s">
        <v>22</v>
      </c>
      <c r="C11" s="154">
        <v>5968</v>
      </c>
      <c r="D11" s="154">
        <v>0</v>
      </c>
      <c r="E11" s="154">
        <v>0</v>
      </c>
      <c r="F11" s="154">
        <v>0</v>
      </c>
      <c r="G11" s="154">
        <v>0</v>
      </c>
      <c r="H11" s="154">
        <v>0</v>
      </c>
      <c r="I11" s="154">
        <v>0</v>
      </c>
      <c r="J11" s="154">
        <v>0</v>
      </c>
      <c r="K11" s="154">
        <v>0</v>
      </c>
      <c r="L11" s="154">
        <v>0</v>
      </c>
      <c r="M11" s="154">
        <v>0</v>
      </c>
      <c r="N11" s="154">
        <v>0</v>
      </c>
      <c r="O11" s="154">
        <v>0</v>
      </c>
      <c r="P11" s="154">
        <v>0</v>
      </c>
      <c r="Q11" s="155">
        <v>5968</v>
      </c>
    </row>
    <row r="12" spans="2:17" ht="18.75" customHeight="1" x14ac:dyDescent="0.3">
      <c r="B12" s="153" t="s">
        <v>55</v>
      </c>
      <c r="C12" s="154">
        <v>13848674</v>
      </c>
      <c r="D12" s="154">
        <v>3876177</v>
      </c>
      <c r="E12" s="154">
        <v>3876177</v>
      </c>
      <c r="F12" s="154">
        <v>0</v>
      </c>
      <c r="G12" s="154">
        <v>1320183</v>
      </c>
      <c r="H12" s="154">
        <v>1320183</v>
      </c>
      <c r="I12" s="154">
        <v>0</v>
      </c>
      <c r="J12" s="154">
        <v>0</v>
      </c>
      <c r="K12" s="154">
        <v>0</v>
      </c>
      <c r="L12" s="154">
        <v>20838</v>
      </c>
      <c r="M12" s="154">
        <v>84701</v>
      </c>
      <c r="N12" s="154">
        <v>1959690</v>
      </c>
      <c r="O12" s="154">
        <v>0</v>
      </c>
      <c r="P12" s="154">
        <v>0</v>
      </c>
      <c r="Q12" s="155">
        <v>18258819</v>
      </c>
    </row>
    <row r="13" spans="2:17" ht="18.75" customHeight="1" x14ac:dyDescent="0.3">
      <c r="B13" s="4" t="s">
        <v>263</v>
      </c>
      <c r="C13" s="154">
        <v>0</v>
      </c>
      <c r="D13" s="154">
        <v>0</v>
      </c>
      <c r="E13" s="154">
        <v>0</v>
      </c>
      <c r="F13" s="154">
        <v>0</v>
      </c>
      <c r="G13" s="154">
        <v>0</v>
      </c>
      <c r="H13" s="154">
        <v>0</v>
      </c>
      <c r="I13" s="154">
        <v>0</v>
      </c>
      <c r="J13" s="154">
        <v>0</v>
      </c>
      <c r="K13" s="154">
        <v>0</v>
      </c>
      <c r="L13" s="154">
        <v>192</v>
      </c>
      <c r="M13" s="154">
        <v>795</v>
      </c>
      <c r="N13" s="154">
        <v>33699</v>
      </c>
      <c r="O13" s="154">
        <v>25696</v>
      </c>
      <c r="P13" s="154">
        <v>7016</v>
      </c>
      <c r="Q13" s="155">
        <v>0</v>
      </c>
    </row>
    <row r="14" spans="2:17" ht="18.75" customHeight="1" x14ac:dyDescent="0.3">
      <c r="B14" s="153" t="s">
        <v>56</v>
      </c>
      <c r="C14" s="154">
        <v>46988189</v>
      </c>
      <c r="D14" s="154">
        <v>7815041</v>
      </c>
      <c r="E14" s="154">
        <v>7815041</v>
      </c>
      <c r="F14" s="154">
        <v>0</v>
      </c>
      <c r="G14" s="154">
        <v>5661689</v>
      </c>
      <c r="H14" s="154">
        <v>0</v>
      </c>
      <c r="I14" s="154">
        <v>5661689</v>
      </c>
      <c r="J14" s="154">
        <v>0</v>
      </c>
      <c r="K14" s="154">
        <v>0</v>
      </c>
      <c r="L14" s="154">
        <v>110411</v>
      </c>
      <c r="M14" s="154">
        <v>236022</v>
      </c>
      <c r="N14" s="154">
        <v>5788877</v>
      </c>
      <c r="O14" s="154">
        <v>0</v>
      </c>
      <c r="P14" s="154">
        <v>320000</v>
      </c>
      <c r="Q14" s="155">
        <v>54263985</v>
      </c>
    </row>
    <row r="15" spans="2:17" ht="18.75" customHeight="1" x14ac:dyDescent="0.3">
      <c r="B15" s="153" t="s">
        <v>57</v>
      </c>
      <c r="C15" s="154">
        <v>53104564</v>
      </c>
      <c r="D15" s="154">
        <v>6694844</v>
      </c>
      <c r="E15" s="154">
        <v>6694844</v>
      </c>
      <c r="F15" s="154">
        <v>0</v>
      </c>
      <c r="G15" s="154">
        <v>7438116</v>
      </c>
      <c r="H15" s="154">
        <v>8361535</v>
      </c>
      <c r="I15" s="154">
        <v>0</v>
      </c>
      <c r="J15" s="154">
        <v>0</v>
      </c>
      <c r="K15" s="154">
        <v>0</v>
      </c>
      <c r="L15" s="154">
        <v>59834</v>
      </c>
      <c r="M15" s="154">
        <v>290201</v>
      </c>
      <c r="N15" s="154">
        <v>6649302</v>
      </c>
      <c r="O15" s="154">
        <v>58296</v>
      </c>
      <c r="P15" s="154">
        <v>561521</v>
      </c>
      <c r="Q15" s="155">
        <v>57117323</v>
      </c>
    </row>
    <row r="16" spans="2:17" ht="18.75" customHeight="1" x14ac:dyDescent="0.3">
      <c r="B16" s="153" t="s">
        <v>58</v>
      </c>
      <c r="C16" s="154">
        <v>29383511</v>
      </c>
      <c r="D16" s="154">
        <v>7180424</v>
      </c>
      <c r="E16" s="154">
        <v>7180424</v>
      </c>
      <c r="F16" s="154">
        <v>0</v>
      </c>
      <c r="G16" s="154">
        <v>3628158</v>
      </c>
      <c r="H16" s="154">
        <v>3624546</v>
      </c>
      <c r="I16" s="154">
        <v>0</v>
      </c>
      <c r="J16" s="154">
        <v>0</v>
      </c>
      <c r="K16" s="154">
        <v>0</v>
      </c>
      <c r="L16" s="154">
        <v>108496</v>
      </c>
      <c r="M16" s="154">
        <v>185559</v>
      </c>
      <c r="N16" s="154">
        <v>3971444</v>
      </c>
      <c r="O16" s="154">
        <v>0</v>
      </c>
      <c r="P16" s="154">
        <v>0</v>
      </c>
      <c r="Q16" s="155">
        <v>36616776</v>
      </c>
    </row>
    <row r="17" spans="2:19" ht="18.75" customHeight="1" x14ac:dyDescent="0.3">
      <c r="B17" s="153" t="s">
        <v>131</v>
      </c>
      <c r="C17" s="154">
        <v>604306</v>
      </c>
      <c r="D17" s="154">
        <v>431225</v>
      </c>
      <c r="E17" s="154">
        <v>431225</v>
      </c>
      <c r="F17" s="154">
        <v>0</v>
      </c>
      <c r="G17" s="154">
        <v>108340</v>
      </c>
      <c r="H17" s="154">
        <v>108340</v>
      </c>
      <c r="I17" s="154">
        <v>0</v>
      </c>
      <c r="J17" s="154">
        <v>0</v>
      </c>
      <c r="K17" s="154">
        <v>0</v>
      </c>
      <c r="L17" s="154">
        <v>0</v>
      </c>
      <c r="M17" s="154">
        <v>2110</v>
      </c>
      <c r="N17" s="154">
        <v>93004</v>
      </c>
      <c r="O17" s="154">
        <v>0</v>
      </c>
      <c r="P17" s="154">
        <v>0</v>
      </c>
      <c r="Q17" s="155">
        <v>1018085</v>
      </c>
    </row>
    <row r="18" spans="2:19" ht="18.75" customHeight="1" x14ac:dyDescent="0.3">
      <c r="B18" s="153" t="s">
        <v>253</v>
      </c>
      <c r="C18" s="154">
        <v>0</v>
      </c>
      <c r="D18" s="154">
        <v>0</v>
      </c>
      <c r="E18" s="154">
        <v>0</v>
      </c>
      <c r="F18" s="154">
        <v>0</v>
      </c>
      <c r="G18" s="154">
        <v>0</v>
      </c>
      <c r="H18" s="154">
        <v>0</v>
      </c>
      <c r="I18" s="154">
        <v>0</v>
      </c>
      <c r="J18" s="154">
        <v>0</v>
      </c>
      <c r="K18" s="154">
        <v>0</v>
      </c>
      <c r="L18" s="154">
        <v>0</v>
      </c>
      <c r="M18" s="154">
        <v>0</v>
      </c>
      <c r="N18" s="154">
        <v>0</v>
      </c>
      <c r="O18" s="154">
        <v>0</v>
      </c>
      <c r="P18" s="154">
        <v>0</v>
      </c>
      <c r="Q18" s="155">
        <v>0</v>
      </c>
    </row>
    <row r="19" spans="2:19" ht="18.75" customHeight="1" x14ac:dyDescent="0.3">
      <c r="B19" s="153" t="s">
        <v>136</v>
      </c>
      <c r="C19" s="160">
        <v>8659298</v>
      </c>
      <c r="D19" s="154">
        <v>1489407</v>
      </c>
      <c r="E19" s="154">
        <v>1489407</v>
      </c>
      <c r="F19" s="154">
        <v>0</v>
      </c>
      <c r="G19" s="154">
        <v>1653473</v>
      </c>
      <c r="H19" s="154">
        <v>0</v>
      </c>
      <c r="I19" s="154">
        <v>1653473</v>
      </c>
      <c r="J19" s="154">
        <v>0</v>
      </c>
      <c r="K19" s="154">
        <v>0</v>
      </c>
      <c r="L19" s="154">
        <v>9988</v>
      </c>
      <c r="M19" s="154">
        <v>327136</v>
      </c>
      <c r="N19" s="154">
        <v>883616</v>
      </c>
      <c r="O19" s="154">
        <v>0</v>
      </c>
      <c r="P19" s="154">
        <v>0</v>
      </c>
      <c r="Q19" s="155">
        <v>9041726</v>
      </c>
    </row>
    <row r="20" spans="2:19" ht="18.75" customHeight="1" x14ac:dyDescent="0.3">
      <c r="B20" s="153" t="s">
        <v>35</v>
      </c>
      <c r="C20" s="160">
        <v>2461193</v>
      </c>
      <c r="D20" s="154">
        <v>243857</v>
      </c>
      <c r="E20" s="154">
        <v>243857</v>
      </c>
      <c r="F20" s="154">
        <v>0</v>
      </c>
      <c r="G20" s="154">
        <v>337574</v>
      </c>
      <c r="H20" s="154">
        <v>337574</v>
      </c>
      <c r="I20" s="154">
        <v>0</v>
      </c>
      <c r="J20" s="154">
        <v>0</v>
      </c>
      <c r="K20" s="154">
        <v>0</v>
      </c>
      <c r="L20" s="154">
        <v>376</v>
      </c>
      <c r="M20" s="154">
        <v>11375</v>
      </c>
      <c r="N20" s="154">
        <v>138632</v>
      </c>
      <c r="O20" s="154">
        <v>0</v>
      </c>
      <c r="P20" s="154">
        <v>0</v>
      </c>
      <c r="Q20" s="155">
        <v>2494357</v>
      </c>
    </row>
    <row r="21" spans="2:19" ht="18.75" customHeight="1" x14ac:dyDescent="0.3">
      <c r="B21" s="153" t="s">
        <v>191</v>
      </c>
      <c r="C21" s="160">
        <v>0</v>
      </c>
      <c r="D21" s="154">
        <v>0</v>
      </c>
      <c r="E21" s="154">
        <v>0</v>
      </c>
      <c r="F21" s="154">
        <v>0</v>
      </c>
      <c r="G21" s="154">
        <v>0</v>
      </c>
      <c r="H21" s="154">
        <v>0</v>
      </c>
      <c r="I21" s="154">
        <v>0</v>
      </c>
      <c r="J21" s="154">
        <v>0</v>
      </c>
      <c r="K21" s="154">
        <v>0</v>
      </c>
      <c r="L21" s="154">
        <v>0</v>
      </c>
      <c r="M21" s="154">
        <v>0</v>
      </c>
      <c r="N21" s="154">
        <v>0</v>
      </c>
      <c r="O21" s="154">
        <v>0</v>
      </c>
      <c r="P21" s="154">
        <v>0</v>
      </c>
      <c r="Q21" s="155">
        <v>0</v>
      </c>
    </row>
    <row r="22" spans="2:19" ht="18.75" customHeight="1" x14ac:dyDescent="0.3">
      <c r="B22" s="153" t="s">
        <v>59</v>
      </c>
      <c r="C22" s="160">
        <v>0</v>
      </c>
      <c r="D22" s="154">
        <v>0</v>
      </c>
      <c r="E22" s="154">
        <v>0</v>
      </c>
      <c r="F22" s="154">
        <v>0</v>
      </c>
      <c r="G22" s="154">
        <v>0</v>
      </c>
      <c r="H22" s="154">
        <v>0</v>
      </c>
      <c r="I22" s="154">
        <v>0</v>
      </c>
      <c r="J22" s="154">
        <v>0</v>
      </c>
      <c r="K22" s="154">
        <v>0</v>
      </c>
      <c r="L22" s="154">
        <v>0</v>
      </c>
      <c r="M22" s="154">
        <v>0</v>
      </c>
      <c r="N22" s="154">
        <v>0</v>
      </c>
      <c r="O22" s="154">
        <v>0</v>
      </c>
      <c r="P22" s="154">
        <v>0</v>
      </c>
      <c r="Q22" s="155">
        <v>0</v>
      </c>
    </row>
    <row r="23" spans="2:19" ht="18.75" customHeight="1" x14ac:dyDescent="0.3">
      <c r="B23" s="153" t="s">
        <v>60</v>
      </c>
      <c r="C23" s="160">
        <v>1137513</v>
      </c>
      <c r="D23" s="154">
        <v>295272</v>
      </c>
      <c r="E23" s="154">
        <v>295272</v>
      </c>
      <c r="F23" s="154">
        <v>0</v>
      </c>
      <c r="G23" s="154">
        <v>226284</v>
      </c>
      <c r="H23" s="154">
        <v>226284</v>
      </c>
      <c r="I23" s="154">
        <v>0</v>
      </c>
      <c r="J23" s="154">
        <v>0</v>
      </c>
      <c r="K23" s="154">
        <v>0</v>
      </c>
      <c r="L23" s="154">
        <v>0</v>
      </c>
      <c r="M23" s="154">
        <v>0</v>
      </c>
      <c r="N23" s="154">
        <v>70590</v>
      </c>
      <c r="O23" s="154">
        <v>0</v>
      </c>
      <c r="P23" s="154">
        <v>0</v>
      </c>
      <c r="Q23" s="155">
        <v>1277091</v>
      </c>
    </row>
    <row r="24" spans="2:19" ht="18.75" customHeight="1" x14ac:dyDescent="0.3">
      <c r="B24" s="153" t="s">
        <v>134</v>
      </c>
      <c r="C24" s="160">
        <v>129257</v>
      </c>
      <c r="D24" s="154">
        <v>110354</v>
      </c>
      <c r="E24" s="154">
        <v>110354</v>
      </c>
      <c r="F24" s="154">
        <v>0</v>
      </c>
      <c r="G24" s="154">
        <v>0</v>
      </c>
      <c r="H24" s="154">
        <v>9447</v>
      </c>
      <c r="I24" s="154">
        <v>0</v>
      </c>
      <c r="J24" s="154">
        <v>0</v>
      </c>
      <c r="K24" s="154">
        <v>0</v>
      </c>
      <c r="L24" s="154">
        <v>0</v>
      </c>
      <c r="M24" s="154">
        <v>1526</v>
      </c>
      <c r="N24" s="154">
        <v>12082</v>
      </c>
      <c r="O24" s="154">
        <v>0</v>
      </c>
      <c r="P24" s="154">
        <v>0</v>
      </c>
      <c r="Q24" s="155">
        <v>240719</v>
      </c>
    </row>
    <row r="25" spans="2:19" ht="18.75" customHeight="1" x14ac:dyDescent="0.3">
      <c r="B25" s="153" t="s">
        <v>135</v>
      </c>
      <c r="C25" s="160">
        <v>0</v>
      </c>
      <c r="D25" s="154">
        <v>0</v>
      </c>
      <c r="E25" s="154">
        <v>0</v>
      </c>
      <c r="F25" s="154">
        <v>0</v>
      </c>
      <c r="G25" s="154">
        <v>0</v>
      </c>
      <c r="H25" s="154">
        <v>0</v>
      </c>
      <c r="I25" s="154">
        <v>0</v>
      </c>
      <c r="J25" s="154">
        <v>0</v>
      </c>
      <c r="K25" s="154">
        <v>0</v>
      </c>
      <c r="L25" s="154">
        <v>0</v>
      </c>
      <c r="M25" s="154">
        <v>0</v>
      </c>
      <c r="N25" s="154">
        <v>0</v>
      </c>
      <c r="O25" s="154">
        <v>0</v>
      </c>
      <c r="P25" s="154">
        <v>0</v>
      </c>
      <c r="Q25" s="155">
        <v>0</v>
      </c>
    </row>
    <row r="26" spans="2:19" ht="18.75" customHeight="1" x14ac:dyDescent="0.3">
      <c r="B26" s="153" t="s">
        <v>149</v>
      </c>
      <c r="C26" s="160">
        <v>1563142</v>
      </c>
      <c r="D26" s="154">
        <v>1154679</v>
      </c>
      <c r="E26" s="154">
        <v>1154679</v>
      </c>
      <c r="F26" s="154">
        <v>0</v>
      </c>
      <c r="G26" s="154">
        <v>259862</v>
      </c>
      <c r="H26" s="154">
        <v>259862</v>
      </c>
      <c r="I26" s="154">
        <v>0</v>
      </c>
      <c r="J26" s="154">
        <v>0</v>
      </c>
      <c r="K26" s="154">
        <v>0</v>
      </c>
      <c r="L26" s="154">
        <v>31062</v>
      </c>
      <c r="M26" s="154">
        <v>19535</v>
      </c>
      <c r="N26" s="154">
        <v>184913</v>
      </c>
      <c r="O26" s="154">
        <v>0</v>
      </c>
      <c r="P26" s="154">
        <v>0</v>
      </c>
      <c r="Q26" s="155">
        <v>2592276</v>
      </c>
    </row>
    <row r="27" spans="2:19" ht="18.75" customHeight="1" x14ac:dyDescent="0.3">
      <c r="B27" s="153" t="s">
        <v>61</v>
      </c>
      <c r="C27" s="160">
        <v>1414460</v>
      </c>
      <c r="D27" s="154">
        <v>201014</v>
      </c>
      <c r="E27" s="154">
        <v>201014</v>
      </c>
      <c r="F27" s="154">
        <v>0</v>
      </c>
      <c r="G27" s="154">
        <v>109168</v>
      </c>
      <c r="H27" s="154">
        <v>-82864</v>
      </c>
      <c r="I27" s="154">
        <v>0</v>
      </c>
      <c r="J27" s="154">
        <v>0</v>
      </c>
      <c r="K27" s="154">
        <v>0</v>
      </c>
      <c r="L27" s="154">
        <v>1727</v>
      </c>
      <c r="M27" s="154">
        <v>37904</v>
      </c>
      <c r="N27" s="154">
        <v>14007</v>
      </c>
      <c r="O27" s="154">
        <v>0</v>
      </c>
      <c r="P27" s="154">
        <v>0</v>
      </c>
      <c r="Q27" s="155">
        <v>1672713</v>
      </c>
    </row>
    <row r="28" spans="2:19" ht="18.75" customHeight="1" x14ac:dyDescent="0.3">
      <c r="B28" s="153" t="s">
        <v>62</v>
      </c>
      <c r="C28" s="160">
        <v>0</v>
      </c>
      <c r="D28" s="154">
        <v>0</v>
      </c>
      <c r="E28" s="154">
        <v>0</v>
      </c>
      <c r="F28" s="154">
        <v>0</v>
      </c>
      <c r="G28" s="154">
        <v>0</v>
      </c>
      <c r="H28" s="154">
        <v>0</v>
      </c>
      <c r="I28" s="154">
        <v>0</v>
      </c>
      <c r="J28" s="154">
        <v>0</v>
      </c>
      <c r="K28" s="154">
        <v>0</v>
      </c>
      <c r="L28" s="154">
        <v>0</v>
      </c>
      <c r="M28" s="154">
        <v>0</v>
      </c>
      <c r="N28" s="154">
        <v>0</v>
      </c>
      <c r="O28" s="154">
        <v>0</v>
      </c>
      <c r="P28" s="154">
        <v>0</v>
      </c>
      <c r="Q28" s="155">
        <v>0</v>
      </c>
    </row>
    <row r="29" spans="2:19" ht="18.75" customHeight="1" x14ac:dyDescent="0.3">
      <c r="B29" s="153" t="s">
        <v>63</v>
      </c>
      <c r="C29" s="160">
        <v>5926127</v>
      </c>
      <c r="D29" s="154">
        <v>668578</v>
      </c>
      <c r="E29" s="154">
        <v>668578</v>
      </c>
      <c r="F29" s="154">
        <v>0</v>
      </c>
      <c r="G29" s="154">
        <v>568813</v>
      </c>
      <c r="H29" s="154">
        <v>369010</v>
      </c>
      <c r="I29" s="154">
        <v>0</v>
      </c>
      <c r="J29" s="154">
        <v>0</v>
      </c>
      <c r="K29" s="154">
        <v>0</v>
      </c>
      <c r="L29" s="154">
        <v>2621</v>
      </c>
      <c r="M29" s="154">
        <v>0</v>
      </c>
      <c r="N29" s="154">
        <v>414994</v>
      </c>
      <c r="O29" s="154">
        <v>0</v>
      </c>
      <c r="P29" s="154">
        <v>0</v>
      </c>
      <c r="Q29" s="155">
        <v>6638068</v>
      </c>
    </row>
    <row r="30" spans="2:19" ht="18.75" customHeight="1" x14ac:dyDescent="0.3">
      <c r="B30" s="156" t="s">
        <v>45</v>
      </c>
      <c r="C30" s="157">
        <f t="shared" ref="C30:Q30" si="0">SUM(C6:C29)</f>
        <v>222033639</v>
      </c>
      <c r="D30" s="157">
        <f t="shared" si="0"/>
        <v>42381434</v>
      </c>
      <c r="E30" s="157">
        <f t="shared" si="0"/>
        <v>42381434</v>
      </c>
      <c r="F30" s="157">
        <f t="shared" si="0"/>
        <v>0</v>
      </c>
      <c r="G30" s="157">
        <f t="shared" si="0"/>
        <v>33530203</v>
      </c>
      <c r="H30" s="157">
        <f t="shared" si="0"/>
        <v>26263885</v>
      </c>
      <c r="I30" s="157">
        <f t="shared" si="0"/>
        <v>7315162</v>
      </c>
      <c r="J30" s="157">
        <f t="shared" si="0"/>
        <v>0</v>
      </c>
      <c r="K30" s="157">
        <f t="shared" si="0"/>
        <v>0</v>
      </c>
      <c r="L30" s="157">
        <f t="shared" si="0"/>
        <v>435988</v>
      </c>
      <c r="M30" s="157">
        <f t="shared" si="0"/>
        <v>1968376</v>
      </c>
      <c r="N30" s="157">
        <f t="shared" si="0"/>
        <v>26392359</v>
      </c>
      <c r="O30" s="157">
        <f t="shared" si="0"/>
        <v>128951</v>
      </c>
      <c r="P30" s="157">
        <f t="shared" si="0"/>
        <v>518613</v>
      </c>
      <c r="Q30" s="157">
        <f t="shared" si="0"/>
        <v>254176456</v>
      </c>
      <c r="R30" s="158"/>
      <c r="S30" s="158"/>
    </row>
    <row r="31" spans="2:19" ht="18.75" customHeight="1" x14ac:dyDescent="0.3">
      <c r="B31" s="294" t="s">
        <v>46</v>
      </c>
      <c r="C31" s="295"/>
      <c r="D31" s="295"/>
      <c r="E31" s="295"/>
      <c r="F31" s="295"/>
      <c r="G31" s="295"/>
      <c r="H31" s="295"/>
      <c r="I31" s="295"/>
      <c r="J31" s="295"/>
      <c r="K31" s="295"/>
      <c r="L31" s="295"/>
      <c r="M31" s="295"/>
      <c r="N31" s="295"/>
      <c r="O31" s="295"/>
      <c r="P31" s="295"/>
      <c r="Q31" s="296"/>
    </row>
    <row r="32" spans="2:19" ht="18.75" customHeight="1" x14ac:dyDescent="0.3">
      <c r="B32" s="153" t="s">
        <v>47</v>
      </c>
      <c r="C32" s="154">
        <v>0</v>
      </c>
      <c r="D32" s="154">
        <v>0</v>
      </c>
      <c r="E32" s="154">
        <v>0</v>
      </c>
      <c r="F32" s="154">
        <v>0</v>
      </c>
      <c r="G32" s="154">
        <v>0</v>
      </c>
      <c r="H32" s="154">
        <v>0</v>
      </c>
      <c r="I32" s="154">
        <v>0</v>
      </c>
      <c r="J32" s="154">
        <v>0</v>
      </c>
      <c r="K32" s="154">
        <v>0</v>
      </c>
      <c r="L32" s="154">
        <v>0</v>
      </c>
      <c r="M32" s="154">
        <v>0</v>
      </c>
      <c r="N32" s="154">
        <v>0</v>
      </c>
      <c r="O32" s="154">
        <v>0</v>
      </c>
      <c r="P32" s="154">
        <v>0</v>
      </c>
      <c r="Q32" s="155">
        <v>0</v>
      </c>
    </row>
    <row r="33" spans="2:17" ht="18.75" customHeight="1" x14ac:dyDescent="0.3">
      <c r="B33" s="153" t="s">
        <v>78</v>
      </c>
      <c r="C33" s="154">
        <v>0</v>
      </c>
      <c r="D33" s="154">
        <v>0</v>
      </c>
      <c r="E33" s="154">
        <v>0</v>
      </c>
      <c r="F33" s="154">
        <v>0</v>
      </c>
      <c r="G33" s="154">
        <v>0</v>
      </c>
      <c r="H33" s="154">
        <v>0</v>
      </c>
      <c r="I33" s="154">
        <v>0</v>
      </c>
      <c r="J33" s="154">
        <v>0</v>
      </c>
      <c r="K33" s="154">
        <v>0</v>
      </c>
      <c r="L33" s="154">
        <v>0</v>
      </c>
      <c r="M33" s="154">
        <v>0</v>
      </c>
      <c r="N33" s="154">
        <v>0</v>
      </c>
      <c r="O33" s="154">
        <v>0</v>
      </c>
      <c r="P33" s="154">
        <v>0</v>
      </c>
      <c r="Q33" s="155">
        <v>0</v>
      </c>
    </row>
    <row r="34" spans="2:17" ht="18.75" customHeight="1" x14ac:dyDescent="0.3">
      <c r="B34" s="153" t="s">
        <v>48</v>
      </c>
      <c r="C34" s="154">
        <v>0</v>
      </c>
      <c r="D34" s="154">
        <v>0</v>
      </c>
      <c r="E34" s="154">
        <v>0</v>
      </c>
      <c r="F34" s="154">
        <v>0</v>
      </c>
      <c r="G34" s="154">
        <v>0</v>
      </c>
      <c r="H34" s="154">
        <v>0</v>
      </c>
      <c r="I34" s="154">
        <v>0</v>
      </c>
      <c r="J34" s="154">
        <v>0</v>
      </c>
      <c r="K34" s="154">
        <v>0</v>
      </c>
      <c r="L34" s="154">
        <v>0</v>
      </c>
      <c r="M34" s="154">
        <v>0</v>
      </c>
      <c r="N34" s="154">
        <v>0</v>
      </c>
      <c r="O34" s="154">
        <v>0</v>
      </c>
      <c r="P34" s="154">
        <v>0</v>
      </c>
      <c r="Q34" s="155">
        <v>0</v>
      </c>
    </row>
    <row r="35" spans="2:17" ht="18.75" customHeight="1" x14ac:dyDescent="0.3">
      <c r="B35" s="156" t="s">
        <v>45</v>
      </c>
      <c r="C35" s="157">
        <f>SUM(C32:C34)</f>
        <v>0</v>
      </c>
      <c r="D35" s="157">
        <f t="shared" ref="D35:Q35" si="1">SUM(D32:D34)</f>
        <v>0</v>
      </c>
      <c r="E35" s="157">
        <f t="shared" si="1"/>
        <v>0</v>
      </c>
      <c r="F35" s="157">
        <f t="shared" si="1"/>
        <v>0</v>
      </c>
      <c r="G35" s="157">
        <f t="shared" si="1"/>
        <v>0</v>
      </c>
      <c r="H35" s="157">
        <f t="shared" si="1"/>
        <v>0</v>
      </c>
      <c r="I35" s="157">
        <f t="shared" si="1"/>
        <v>0</v>
      </c>
      <c r="J35" s="157">
        <f t="shared" si="1"/>
        <v>0</v>
      </c>
      <c r="K35" s="157">
        <f t="shared" si="1"/>
        <v>0</v>
      </c>
      <c r="L35" s="157">
        <f t="shared" si="1"/>
        <v>0</v>
      </c>
      <c r="M35" s="157">
        <f t="shared" si="1"/>
        <v>0</v>
      </c>
      <c r="N35" s="157">
        <f t="shared" si="1"/>
        <v>0</v>
      </c>
      <c r="O35" s="157">
        <f t="shared" si="1"/>
        <v>0</v>
      </c>
      <c r="P35" s="157">
        <f t="shared" si="1"/>
        <v>0</v>
      </c>
      <c r="Q35" s="157">
        <f t="shared" si="1"/>
        <v>0</v>
      </c>
    </row>
    <row r="36" spans="2:17" ht="18.75" customHeight="1" x14ac:dyDescent="0.3">
      <c r="B36" s="297" t="s">
        <v>50</v>
      </c>
      <c r="C36" s="297"/>
      <c r="D36" s="297"/>
      <c r="E36" s="297"/>
      <c r="F36" s="297"/>
      <c r="G36" s="297"/>
      <c r="H36" s="297"/>
      <c r="I36" s="297"/>
      <c r="J36" s="297"/>
      <c r="K36" s="297"/>
      <c r="L36" s="297"/>
      <c r="M36" s="297"/>
      <c r="N36" s="297"/>
      <c r="O36" s="297"/>
      <c r="P36" s="297"/>
      <c r="Q36" s="297"/>
    </row>
    <row r="37" spans="2:17" ht="21.75" customHeight="1" x14ac:dyDescent="0.3">
      <c r="C37" s="159"/>
      <c r="D37" s="159"/>
      <c r="E37" s="159"/>
      <c r="F37" s="159"/>
      <c r="G37" s="159"/>
      <c r="H37" s="159"/>
      <c r="I37" s="159"/>
      <c r="J37" s="159"/>
      <c r="K37" s="159"/>
      <c r="L37" s="159"/>
      <c r="M37" s="159"/>
      <c r="N37" s="159"/>
      <c r="O37" s="159"/>
      <c r="P37" s="159"/>
      <c r="Q37" s="159"/>
    </row>
    <row r="38" spans="2:17" ht="21.75" customHeight="1" x14ac:dyDescent="0.3">
      <c r="C38" s="158"/>
      <c r="D38" s="158"/>
      <c r="E38" s="158"/>
      <c r="F38" s="158"/>
      <c r="G38" s="158"/>
      <c r="H38" s="158"/>
      <c r="I38" s="158"/>
      <c r="J38" s="158"/>
      <c r="K38" s="158"/>
      <c r="L38" s="158"/>
      <c r="M38" s="158"/>
      <c r="N38" s="158"/>
      <c r="O38" s="158"/>
      <c r="P38" s="158"/>
      <c r="Q38" s="158"/>
    </row>
  </sheetData>
  <mergeCells count="4">
    <mergeCell ref="B3:Q3"/>
    <mergeCell ref="B5:Q5"/>
    <mergeCell ref="B31:Q31"/>
    <mergeCell ref="B36:Q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topLeftCell="D23" zoomScale="80" zoomScaleNormal="80" workbookViewId="0">
      <selection activeCell="E30" sqref="E30"/>
    </sheetView>
  </sheetViews>
  <sheetFormatPr defaultColWidth="16.54296875" defaultRowHeight="18" customHeight="1" x14ac:dyDescent="0.35"/>
  <cols>
    <col min="1" max="1" width="16.54296875" style="121"/>
    <col min="2" max="2" width="45.453125" style="121" bestFit="1" customWidth="1"/>
    <col min="3" max="3" width="18.54296875" style="121" customWidth="1"/>
    <col min="4" max="4" width="21" style="121" customWidth="1"/>
    <col min="5" max="16" width="18.54296875" style="121" customWidth="1"/>
    <col min="17" max="17" width="18.54296875" style="1" customWidth="1"/>
    <col min="18" max="16384" width="16.54296875" style="121"/>
  </cols>
  <sheetData>
    <row r="2" spans="1:17" ht="18" customHeight="1" x14ac:dyDescent="0.35">
      <c r="B2" s="2"/>
      <c r="C2" s="2"/>
      <c r="D2" s="2"/>
      <c r="E2" s="2"/>
      <c r="F2" s="2"/>
      <c r="G2" s="2"/>
      <c r="H2" s="2"/>
      <c r="I2" s="2"/>
      <c r="J2" s="2"/>
      <c r="K2" s="2"/>
      <c r="L2" s="2"/>
      <c r="M2" s="2"/>
      <c r="N2" s="2"/>
      <c r="O2" s="2"/>
      <c r="P2" s="2"/>
      <c r="Q2" s="6"/>
    </row>
    <row r="3" spans="1:17" ht="25.5" customHeight="1" x14ac:dyDescent="0.35">
      <c r="B3" s="292" t="s">
        <v>301</v>
      </c>
      <c r="C3" s="292"/>
      <c r="D3" s="292"/>
      <c r="E3" s="292"/>
      <c r="F3" s="292"/>
      <c r="G3" s="292"/>
      <c r="H3" s="292"/>
      <c r="I3" s="292"/>
      <c r="J3" s="292"/>
      <c r="K3" s="292"/>
      <c r="L3" s="292"/>
      <c r="M3" s="292"/>
      <c r="N3" s="292"/>
      <c r="O3" s="292"/>
      <c r="P3" s="292"/>
      <c r="Q3" s="292"/>
    </row>
    <row r="4" spans="1:17" s="122" customFormat="1" ht="28.5" x14ac:dyDescent="0.35">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1:17" ht="29.25" customHeight="1" x14ac:dyDescent="0.35">
      <c r="A5" s="122"/>
      <c r="B5" s="284" t="s">
        <v>16</v>
      </c>
      <c r="C5" s="285"/>
      <c r="D5" s="285"/>
      <c r="E5" s="285"/>
      <c r="F5" s="285"/>
      <c r="G5" s="285"/>
      <c r="H5" s="285"/>
      <c r="I5" s="285"/>
      <c r="J5" s="285"/>
      <c r="K5" s="285"/>
      <c r="L5" s="285"/>
      <c r="M5" s="285"/>
      <c r="N5" s="285"/>
      <c r="O5" s="285"/>
      <c r="P5" s="285"/>
      <c r="Q5" s="286"/>
    </row>
    <row r="6" spans="1:17" ht="29.25" customHeight="1" x14ac:dyDescent="0.35">
      <c r="A6" s="122"/>
      <c r="B6" s="7" t="s">
        <v>256</v>
      </c>
      <c r="C6" s="124">
        <f>'APPENDIX 5'!C6+'APPENDIX 6'!C6+'APPENDIX 7'!C6+'APPENDIX 8'!C6+'APPENDIX 9'!C6+'APPENDIX 10'!C6+'APPENDIX 11'!C6</f>
        <v>314168</v>
      </c>
      <c r="D6" s="124">
        <f>'APPENDIX 5'!D6+'APPENDIX 6'!D6+'APPENDIX 7'!D6+'APPENDIX 8'!D6+'APPENDIX 9'!D6+'APPENDIX 10'!D6+'APPENDIX 11'!D6</f>
        <v>4933861</v>
      </c>
      <c r="E6" s="124">
        <f>'APPENDIX 5'!E6+'APPENDIX 6'!E6+'APPENDIX 7'!E6+'APPENDIX 8'!E6+'APPENDIX 9'!E6+'APPENDIX 10'!E6+'APPENDIX 11'!E6</f>
        <v>3761981</v>
      </c>
      <c r="F6" s="124">
        <f>'APPENDIX 5'!F6+'APPENDIX 6'!F6+'APPENDIX 7'!F6+'APPENDIX 8'!F6+'APPENDIX 9'!F6+'APPENDIX 10'!F6+'APPENDIX 11'!F6</f>
        <v>0</v>
      </c>
      <c r="G6" s="124">
        <f>'APPENDIX 5'!G6+'APPENDIX 6'!G6+'APPENDIX 7'!G6+'APPENDIX 8'!G6+'APPENDIX 9'!G6+'APPENDIX 10'!G6+'APPENDIX 11'!G6</f>
        <v>3109285</v>
      </c>
      <c r="H6" s="124">
        <f>'APPENDIX 5'!H6+'APPENDIX 6'!H6+'APPENDIX 7'!H6+'APPENDIX 8'!H6+'APPENDIX 9'!H6+'APPENDIX 10'!H6+'APPENDIX 11'!H6</f>
        <v>2867355</v>
      </c>
      <c r="I6" s="124">
        <f>'APPENDIX 5'!I6+'APPENDIX 6'!I6+'APPENDIX 7'!I6+'APPENDIX 8'!I6+'APPENDIX 9'!I6+'APPENDIX 10'!I6+'APPENDIX 11'!I6</f>
        <v>0</v>
      </c>
      <c r="J6" s="124">
        <f>'APPENDIX 5'!J6+'APPENDIX 6'!J6+'APPENDIX 7'!J6+'APPENDIX 8'!J6+'APPENDIX 9'!J6+'APPENDIX 10'!J6+'APPENDIX 11'!J6</f>
        <v>0</v>
      </c>
      <c r="K6" s="124">
        <f>'APPENDIX 5'!K6+'APPENDIX 6'!K6+'APPENDIX 7'!K6+'APPENDIX 8'!K6+'APPENDIX 9'!K6+'APPENDIX 10'!K6+'APPENDIX 11'!K6</f>
        <v>0</v>
      </c>
      <c r="L6" s="124">
        <f>'APPENDIX 5'!L6+'APPENDIX 6'!L6+'APPENDIX 7'!L6+'APPENDIX 8'!L6+'APPENDIX 9'!L6+'APPENDIX 10'!L6+'APPENDIX 11'!L6</f>
        <v>665778</v>
      </c>
      <c r="M6" s="124">
        <f>'APPENDIX 5'!M6+'APPENDIX 6'!M6+'APPENDIX 7'!M6+'APPENDIX 8'!M6+'APPENDIX 9'!M6+'APPENDIX 10'!M6+'APPENDIX 11'!M6</f>
        <v>568439</v>
      </c>
      <c r="N6" s="124">
        <f>'APPENDIX 5'!N6+'APPENDIX 6'!N6+'APPENDIX 7'!N6+'APPENDIX 8'!N6+'APPENDIX 9'!N6+'APPENDIX 10'!N6+'APPENDIX 11'!N6</f>
        <v>624838</v>
      </c>
      <c r="O6" s="124">
        <f>'APPENDIX 5'!O6+'APPENDIX 6'!O6+'APPENDIX 7'!O6+'APPENDIX 8'!O6+'APPENDIX 9'!O6+'APPENDIX 10'!O6+'APPENDIX 11'!O6</f>
        <v>55462</v>
      </c>
      <c r="P6" s="124">
        <f>'APPENDIX 5'!P6+'APPENDIX 6'!P6+'APPENDIX 7'!P6+'APPENDIX 8'!P6+'APPENDIX 9'!P6+'APPENDIX 10'!P6+'APPENDIX 11'!P6</f>
        <v>72807</v>
      </c>
      <c r="Q6" s="125">
        <f>'APPENDIX 5'!Q6+'APPENDIX 6'!Q6+'APPENDIX 7'!Q6+'APPENDIX 8'!Q6+'APPENDIX 9'!Q6+'APPENDIX 10'!Q6+'APPENDIX 11'!Q6</f>
        <v>471145</v>
      </c>
    </row>
    <row r="7" spans="1:17" ht="29.25" customHeight="1" x14ac:dyDescent="0.35">
      <c r="A7" s="122"/>
      <c r="B7" s="4" t="s">
        <v>51</v>
      </c>
      <c r="C7" s="124">
        <f>'APPENDIX 5'!C7+'APPENDIX 6'!C7+'APPENDIX 7'!C7+'APPENDIX 8'!C7+'APPENDIX 9'!C7+'APPENDIX 10'!C7+'APPENDIX 11'!C7</f>
        <v>5697847</v>
      </c>
      <c r="D7" s="124">
        <f>'APPENDIX 5'!D7+'APPENDIX 6'!D7+'APPENDIX 7'!D7+'APPENDIX 8'!D7+'APPENDIX 9'!D7+'APPENDIX 10'!D7+'APPENDIX 11'!D7</f>
        <v>3175502</v>
      </c>
      <c r="E7" s="124">
        <f>'APPENDIX 5'!E7+'APPENDIX 6'!E7+'APPENDIX 7'!E7+'APPENDIX 8'!E7+'APPENDIX 9'!E7+'APPENDIX 10'!E7+'APPENDIX 11'!E7</f>
        <v>2656496</v>
      </c>
      <c r="F7" s="124">
        <f>'APPENDIX 5'!F7+'APPENDIX 6'!F7+'APPENDIX 7'!F7+'APPENDIX 8'!F7+'APPENDIX 9'!F7+'APPENDIX 10'!F7+'APPENDIX 11'!F7</f>
        <v>0</v>
      </c>
      <c r="G7" s="124">
        <f>'APPENDIX 5'!G7+'APPENDIX 6'!G7+'APPENDIX 7'!G7+'APPENDIX 8'!G7+'APPENDIX 9'!G7+'APPENDIX 10'!G7+'APPENDIX 11'!G7</f>
        <v>1427802</v>
      </c>
      <c r="H7" s="124">
        <f>'APPENDIX 5'!H7+'APPENDIX 6'!H7+'APPENDIX 7'!H7+'APPENDIX 8'!H7+'APPENDIX 9'!H7+'APPENDIX 10'!H7+'APPENDIX 11'!H7</f>
        <v>1443717</v>
      </c>
      <c r="I7" s="124">
        <f>'APPENDIX 5'!I7+'APPENDIX 6'!I7+'APPENDIX 7'!I7+'APPENDIX 8'!I7+'APPENDIX 9'!I7+'APPENDIX 10'!I7+'APPENDIX 11'!I7</f>
        <v>0</v>
      </c>
      <c r="J7" s="124">
        <f>'APPENDIX 5'!J7+'APPENDIX 6'!J7+'APPENDIX 7'!J7+'APPENDIX 8'!J7+'APPENDIX 9'!J7+'APPENDIX 10'!J7+'APPENDIX 11'!J7</f>
        <v>0</v>
      </c>
      <c r="K7" s="124">
        <f>'APPENDIX 5'!K7+'APPENDIX 6'!K7+'APPENDIX 7'!K7+'APPENDIX 8'!K7+'APPENDIX 9'!K7+'APPENDIX 10'!K7+'APPENDIX 11'!K7</f>
        <v>84426</v>
      </c>
      <c r="L7" s="124">
        <f>'APPENDIX 5'!L7+'APPENDIX 6'!L7+'APPENDIX 7'!L7+'APPENDIX 8'!L7+'APPENDIX 9'!L7+'APPENDIX 10'!L7+'APPENDIX 11'!L7</f>
        <v>255562</v>
      </c>
      <c r="M7" s="124">
        <f>'APPENDIX 5'!M7+'APPENDIX 6'!M7+'APPENDIX 7'!M7+'APPENDIX 8'!M7+'APPENDIX 9'!M7+'APPENDIX 10'!M7+'APPENDIX 11'!M7</f>
        <v>304591</v>
      </c>
      <c r="N7" s="124">
        <f>'APPENDIX 5'!N7+'APPENDIX 6'!N7+'APPENDIX 7'!N7+'APPENDIX 8'!N7+'APPENDIX 9'!N7+'APPENDIX 10'!N7+'APPENDIX 11'!N7</f>
        <v>661056</v>
      </c>
      <c r="O7" s="124">
        <f>'APPENDIX 5'!O7+'APPENDIX 6'!O7+'APPENDIX 7'!O7+'APPENDIX 8'!O7+'APPENDIX 9'!O7+'APPENDIX 10'!O7+'APPENDIX 11'!O7</f>
        <v>30385</v>
      </c>
      <c r="P7" s="124">
        <f>'APPENDIX 5'!P7+'APPENDIX 6'!P7+'APPENDIX 7'!P7+'APPENDIX 8'!P7+'APPENDIX 9'!P7+'APPENDIX 10'!P7+'APPENDIX 11'!P7</f>
        <v>-1206</v>
      </c>
      <c r="Q7" s="125">
        <f>'APPENDIX 5'!Q7+'APPENDIX 6'!Q7+'APPENDIX 7'!Q7+'APPENDIX 8'!Q7+'APPENDIX 9'!Q7+'APPENDIX 10'!Q7+'APPENDIX 11'!Q7</f>
        <v>6897924</v>
      </c>
    </row>
    <row r="8" spans="1:17" ht="29.25" customHeight="1" x14ac:dyDescent="0.35">
      <c r="A8" s="122"/>
      <c r="B8" s="4" t="s">
        <v>148</v>
      </c>
      <c r="C8" s="124">
        <f>'APPENDIX 5'!C8+'APPENDIX 6'!C8+'APPENDIX 7'!C8+'APPENDIX 8'!C8+'APPENDIX 9'!C8+'APPENDIX 10'!C8+'APPENDIX 11'!C8</f>
        <v>92510455</v>
      </c>
      <c r="D8" s="124">
        <f>'APPENDIX 5'!D8+'APPENDIX 6'!D8+'APPENDIX 7'!D8+'APPENDIX 8'!D8+'APPENDIX 9'!D8+'APPENDIX 10'!D8+'APPENDIX 11'!D8</f>
        <v>25894130</v>
      </c>
      <c r="E8" s="124">
        <f>'APPENDIX 5'!E8+'APPENDIX 6'!E8+'APPENDIX 7'!E8+'APPENDIX 8'!E8+'APPENDIX 9'!E8+'APPENDIX 10'!E8+'APPENDIX 11'!E8</f>
        <v>24930818</v>
      </c>
      <c r="F8" s="124">
        <f>'APPENDIX 5'!F8+'APPENDIX 6'!F8+'APPENDIX 7'!F8+'APPENDIX 8'!F8+'APPENDIX 9'!F8+'APPENDIX 10'!F8+'APPENDIX 11'!F8</f>
        <v>40993</v>
      </c>
      <c r="G8" s="124">
        <f>'APPENDIX 5'!G8+'APPENDIX 6'!G8+'APPENDIX 7'!G8+'APPENDIX 8'!G8+'APPENDIX 9'!G8+'APPENDIX 10'!G8+'APPENDIX 11'!G8</f>
        <v>18506303</v>
      </c>
      <c r="H8" s="124">
        <f>'APPENDIX 5'!H8+'APPENDIX 6'!H8+'APPENDIX 7'!H8+'APPENDIX 8'!H8+'APPENDIX 9'!H8+'APPENDIX 10'!H8+'APPENDIX 11'!H8</f>
        <v>13433428</v>
      </c>
      <c r="I8" s="124">
        <f>'APPENDIX 5'!I8+'APPENDIX 6'!I8+'APPENDIX 7'!I8+'APPENDIX 8'!I8+'APPENDIX 9'!I8+'APPENDIX 10'!I8+'APPENDIX 11'!I8</f>
        <v>2311861</v>
      </c>
      <c r="J8" s="124">
        <f>'APPENDIX 5'!J8+'APPENDIX 6'!J8+'APPENDIX 7'!J8+'APPENDIX 8'!J8+'APPENDIX 9'!J8+'APPENDIX 10'!J8+'APPENDIX 11'!J8</f>
        <v>1809438</v>
      </c>
      <c r="K8" s="124">
        <f>'APPENDIX 5'!K8+'APPENDIX 6'!K8+'APPENDIX 7'!K8+'APPENDIX 8'!K8+'APPENDIX 9'!K8+'APPENDIX 10'!K8+'APPENDIX 11'!K8</f>
        <v>1181003</v>
      </c>
      <c r="L8" s="124">
        <f>'APPENDIX 5'!L8+'APPENDIX 6'!L8+'APPENDIX 7'!L8+'APPENDIX 8'!L8+'APPENDIX 9'!L8+'APPENDIX 10'!L8+'APPENDIX 11'!L8</f>
        <v>1301208</v>
      </c>
      <c r="M8" s="124">
        <f>'APPENDIX 5'!M8+'APPENDIX 6'!M8+'APPENDIX 7'!M8+'APPENDIX 8'!M8+'APPENDIX 9'!M8+'APPENDIX 10'!M8+'APPENDIX 11'!M8</f>
        <v>3448822</v>
      </c>
      <c r="N8" s="124">
        <f>'APPENDIX 5'!N8+'APPENDIX 6'!N8+'APPENDIX 7'!N8+'APPENDIX 8'!N8+'APPENDIX 9'!N8+'APPENDIX 10'!N8+'APPENDIX 11'!N8</f>
        <v>10084849</v>
      </c>
      <c r="O8" s="124">
        <f>'APPENDIX 5'!O8+'APPENDIX 6'!O8+'APPENDIX 7'!O8+'APPENDIX 8'!O8+'APPENDIX 9'!O8+'APPENDIX 10'!O8+'APPENDIX 11'!O8</f>
        <v>177571</v>
      </c>
      <c r="P8" s="124">
        <f>'APPENDIX 5'!P8+'APPENDIX 6'!P8+'APPENDIX 7'!P8+'APPENDIX 8'!P8+'APPENDIX 9'!P8+'APPENDIX 10'!P8+'APPENDIX 11'!P8</f>
        <v>2231183</v>
      </c>
      <c r="Q8" s="125">
        <f>'APPENDIX 5'!Q8+'APPENDIX 6'!Q8+'APPENDIX 7'!Q8+'APPENDIX 8'!Q8+'APPENDIX 9'!Q8+'APPENDIX 10'!Q8+'APPENDIX 11'!Q8</f>
        <v>101672596</v>
      </c>
    </row>
    <row r="9" spans="1:17" ht="29.25" customHeight="1" x14ac:dyDescent="0.35">
      <c r="A9" s="122"/>
      <c r="B9" s="4" t="s">
        <v>52</v>
      </c>
      <c r="C9" s="124">
        <f>'APPENDIX 5'!C9+'APPENDIX 6'!C9+'APPENDIX 7'!C9+'APPENDIX 8'!C9+'APPENDIX 9'!C9+'APPENDIX 10'!C9+'APPENDIX 11'!C9</f>
        <v>536741</v>
      </c>
      <c r="D9" s="124">
        <f>'APPENDIX 5'!D9+'APPENDIX 6'!D9+'APPENDIX 7'!D9+'APPENDIX 8'!D9+'APPENDIX 9'!D9+'APPENDIX 10'!D9+'APPENDIX 11'!D9</f>
        <v>458647</v>
      </c>
      <c r="E9" s="124">
        <f>'APPENDIX 5'!E9+'APPENDIX 6'!E9+'APPENDIX 7'!E9+'APPENDIX 8'!E9+'APPENDIX 9'!E9+'APPENDIX 10'!E9+'APPENDIX 11'!E9</f>
        <v>402487</v>
      </c>
      <c r="F9" s="124">
        <f>'APPENDIX 5'!F9+'APPENDIX 6'!F9+'APPENDIX 7'!F9+'APPENDIX 8'!F9+'APPENDIX 9'!F9+'APPENDIX 10'!F9+'APPENDIX 11'!F9</f>
        <v>0</v>
      </c>
      <c r="G9" s="124">
        <f>'APPENDIX 5'!G9+'APPENDIX 6'!G9+'APPENDIX 7'!G9+'APPENDIX 8'!G9+'APPENDIX 9'!G9+'APPENDIX 10'!G9+'APPENDIX 11'!G9</f>
        <v>240452</v>
      </c>
      <c r="H9" s="124">
        <f>'APPENDIX 5'!H9+'APPENDIX 6'!H9+'APPENDIX 7'!H9+'APPENDIX 8'!H9+'APPENDIX 9'!H9+'APPENDIX 10'!H9+'APPENDIX 11'!H9</f>
        <v>114235</v>
      </c>
      <c r="I9" s="124">
        <f>'APPENDIX 5'!I9+'APPENDIX 6'!I9+'APPENDIX 7'!I9+'APPENDIX 8'!I9+'APPENDIX 9'!I9+'APPENDIX 10'!I9+'APPENDIX 11'!I9</f>
        <v>0</v>
      </c>
      <c r="J9" s="124">
        <f>'APPENDIX 5'!J9+'APPENDIX 6'!J9+'APPENDIX 7'!J9+'APPENDIX 8'!J9+'APPENDIX 9'!J9+'APPENDIX 10'!J9+'APPENDIX 11'!J9</f>
        <v>0</v>
      </c>
      <c r="K9" s="124">
        <f>'APPENDIX 5'!K9+'APPENDIX 6'!K9+'APPENDIX 7'!K9+'APPENDIX 8'!K9+'APPENDIX 9'!K9+'APPENDIX 10'!K9+'APPENDIX 11'!K9</f>
        <v>126051</v>
      </c>
      <c r="L9" s="124">
        <f>'APPENDIX 5'!L9+'APPENDIX 6'!L9+'APPENDIX 7'!L9+'APPENDIX 8'!L9+'APPENDIX 9'!L9+'APPENDIX 10'!L9+'APPENDIX 11'!L9</f>
        <v>23591</v>
      </c>
      <c r="M9" s="124">
        <f>'APPENDIX 5'!M9+'APPENDIX 6'!M9+'APPENDIX 7'!M9+'APPENDIX 8'!M9+'APPENDIX 9'!M9+'APPENDIX 10'!M9+'APPENDIX 11'!M9</f>
        <v>161027</v>
      </c>
      <c r="N9" s="124">
        <f>'APPENDIX 5'!N9+'APPENDIX 6'!N9+'APPENDIX 7'!N9+'APPENDIX 8'!N9+'APPENDIX 9'!N9+'APPENDIX 10'!N9+'APPENDIX 11'!N9</f>
        <v>128395</v>
      </c>
      <c r="O9" s="124">
        <f>'APPENDIX 5'!O9+'APPENDIX 6'!O9+'APPENDIX 7'!O9+'APPENDIX 8'!O9+'APPENDIX 9'!O9+'APPENDIX 10'!O9+'APPENDIX 11'!O9</f>
        <v>0</v>
      </c>
      <c r="P9" s="124">
        <f>'APPENDIX 5'!P9+'APPENDIX 6'!P9+'APPENDIX 7'!P9+'APPENDIX 8'!P9+'APPENDIX 9'!P9+'APPENDIX 10'!P9+'APPENDIX 11'!P9</f>
        <v>0</v>
      </c>
      <c r="Q9" s="125">
        <f>'APPENDIX 5'!Q9+'APPENDIX 6'!Q9+'APPENDIX 7'!Q9+'APPENDIX 8'!Q9+'APPENDIX 9'!Q9+'APPENDIX 10'!Q9+'APPENDIX 11'!Q9</f>
        <v>642718</v>
      </c>
    </row>
    <row r="10" spans="1:17" ht="29.25" customHeight="1" x14ac:dyDescent="0.35">
      <c r="A10" s="122"/>
      <c r="B10" s="4" t="s">
        <v>53</v>
      </c>
      <c r="C10" s="124">
        <f>'APPENDIX 5'!C10+'APPENDIX 6'!C10+'APPENDIX 7'!C10+'APPENDIX 8'!C10+'APPENDIX 9'!C10+'APPENDIX 10'!C10+'APPENDIX 11'!C10</f>
        <v>4965556</v>
      </c>
      <c r="D10" s="124">
        <f>'APPENDIX 5'!D10+'APPENDIX 6'!D10+'APPENDIX 7'!D10+'APPENDIX 8'!D10+'APPENDIX 9'!D10+'APPENDIX 10'!D10+'APPENDIX 11'!D10</f>
        <v>6996919</v>
      </c>
      <c r="E10" s="124">
        <f>'APPENDIX 5'!E10+'APPENDIX 6'!E10+'APPENDIX 7'!E10+'APPENDIX 8'!E10+'APPENDIX 9'!E10+'APPENDIX 10'!E10+'APPENDIX 11'!E10</f>
        <v>5321224</v>
      </c>
      <c r="F10" s="124">
        <f>'APPENDIX 5'!F10+'APPENDIX 6'!F10+'APPENDIX 7'!F10+'APPENDIX 8'!F10+'APPENDIX 9'!F10+'APPENDIX 10'!F10+'APPENDIX 11'!F10</f>
        <v>0</v>
      </c>
      <c r="G10" s="124">
        <f>'APPENDIX 5'!G10+'APPENDIX 6'!G10+'APPENDIX 7'!G10+'APPENDIX 8'!G10+'APPENDIX 9'!G10+'APPENDIX 10'!G10+'APPENDIX 11'!G10</f>
        <v>3332834</v>
      </c>
      <c r="H10" s="124">
        <f>'APPENDIX 5'!H10+'APPENDIX 6'!H10+'APPENDIX 7'!H10+'APPENDIX 8'!H10+'APPENDIX 9'!H10+'APPENDIX 10'!H10+'APPENDIX 11'!H10</f>
        <v>3829640</v>
      </c>
      <c r="I10" s="124">
        <f>'APPENDIX 5'!I10+'APPENDIX 6'!I10+'APPENDIX 7'!I10+'APPENDIX 8'!I10+'APPENDIX 9'!I10+'APPENDIX 10'!I10+'APPENDIX 11'!I10</f>
        <v>0</v>
      </c>
      <c r="J10" s="124">
        <f>'APPENDIX 5'!J10+'APPENDIX 6'!J10+'APPENDIX 7'!J10+'APPENDIX 8'!J10+'APPENDIX 9'!J10+'APPENDIX 10'!J10+'APPENDIX 11'!J10</f>
        <v>0</v>
      </c>
      <c r="K10" s="124">
        <f>'APPENDIX 5'!K10+'APPENDIX 6'!K10+'APPENDIX 7'!K10+'APPENDIX 8'!K10+'APPENDIX 9'!K10+'APPENDIX 10'!K10+'APPENDIX 11'!K10</f>
        <v>0</v>
      </c>
      <c r="L10" s="124">
        <f>'APPENDIX 5'!L10+'APPENDIX 6'!L10+'APPENDIX 7'!L10+'APPENDIX 8'!L10+'APPENDIX 9'!L10+'APPENDIX 10'!L10+'APPENDIX 11'!L10</f>
        <v>136929</v>
      </c>
      <c r="M10" s="124">
        <f>'APPENDIX 5'!M10+'APPENDIX 6'!M10+'APPENDIX 7'!M10+'APPENDIX 8'!M10+'APPENDIX 9'!M10+'APPENDIX 10'!M10+'APPENDIX 11'!M10</f>
        <v>1412623</v>
      </c>
      <c r="N10" s="124">
        <f>'APPENDIX 5'!N10+'APPENDIX 6'!N10+'APPENDIX 7'!N10+'APPENDIX 8'!N10+'APPENDIX 9'!N10+'APPENDIX 10'!N10+'APPENDIX 11'!N10</f>
        <v>847022</v>
      </c>
      <c r="O10" s="124">
        <f>'APPENDIX 5'!O10+'APPENDIX 6'!O10+'APPENDIX 7'!O10+'APPENDIX 8'!O10+'APPENDIX 9'!O10+'APPENDIX 10'!O10+'APPENDIX 11'!O10</f>
        <v>0</v>
      </c>
      <c r="P10" s="124">
        <f>'APPENDIX 5'!P10+'APPENDIX 6'!P10+'APPENDIX 7'!P10+'APPENDIX 8'!P10+'APPENDIX 9'!P10+'APPENDIX 10'!P10+'APPENDIX 11'!P10</f>
        <v>0</v>
      </c>
      <c r="Q10" s="125">
        <f>'APPENDIX 5'!Q10+'APPENDIX 6'!Q10+'APPENDIX 7'!Q10+'APPENDIX 8'!Q10+'APPENDIX 9'!Q10+'APPENDIX 10'!Q10+'APPENDIX 11'!Q10</f>
        <v>5754612</v>
      </c>
    </row>
    <row r="11" spans="1:17" ht="29.25" customHeight="1" x14ac:dyDescent="0.35">
      <c r="A11" s="122"/>
      <c r="B11" s="4" t="s">
        <v>22</v>
      </c>
      <c r="C11" s="124">
        <f>'APPENDIX 5'!C11+'APPENDIX 6'!C11+'APPENDIX 7'!C11+'APPENDIX 8'!C11+'APPENDIX 9'!C11+'APPENDIX 10'!C11+'APPENDIX 11'!C11</f>
        <v>421490</v>
      </c>
      <c r="D11" s="124">
        <f>'APPENDIX 5'!D11+'APPENDIX 6'!D11+'APPENDIX 7'!D11+'APPENDIX 8'!D11+'APPENDIX 9'!D11+'APPENDIX 10'!D11+'APPENDIX 11'!D11</f>
        <v>187788</v>
      </c>
      <c r="E11" s="124">
        <f>'APPENDIX 5'!E11+'APPENDIX 6'!E11+'APPENDIX 7'!E11+'APPENDIX 8'!E11+'APPENDIX 9'!E11+'APPENDIX 10'!E11+'APPENDIX 11'!E11</f>
        <v>175715</v>
      </c>
      <c r="F11" s="124">
        <f>'APPENDIX 5'!F11+'APPENDIX 6'!F11+'APPENDIX 7'!F11+'APPENDIX 8'!F11+'APPENDIX 9'!F11+'APPENDIX 10'!F11+'APPENDIX 11'!F11</f>
        <v>0</v>
      </c>
      <c r="G11" s="124">
        <f>'APPENDIX 5'!G11+'APPENDIX 6'!G11+'APPENDIX 7'!G11+'APPENDIX 8'!G11+'APPENDIX 9'!G11+'APPENDIX 10'!G11+'APPENDIX 11'!G11</f>
        <v>0</v>
      </c>
      <c r="H11" s="124">
        <f>'APPENDIX 5'!H11+'APPENDIX 6'!H11+'APPENDIX 7'!H11+'APPENDIX 8'!H11+'APPENDIX 9'!H11+'APPENDIX 10'!H11+'APPENDIX 11'!H11</f>
        <v>280327</v>
      </c>
      <c r="I11" s="124">
        <f>'APPENDIX 5'!I11+'APPENDIX 6'!I11+'APPENDIX 7'!I11+'APPENDIX 8'!I11+'APPENDIX 9'!I11+'APPENDIX 10'!I11+'APPENDIX 11'!I11</f>
        <v>0</v>
      </c>
      <c r="J11" s="124">
        <f>'APPENDIX 5'!J11+'APPENDIX 6'!J11+'APPENDIX 7'!J11+'APPENDIX 8'!J11+'APPENDIX 9'!J11+'APPENDIX 10'!J11+'APPENDIX 11'!J11</f>
        <v>0</v>
      </c>
      <c r="K11" s="124">
        <f>'APPENDIX 5'!K11+'APPENDIX 6'!K11+'APPENDIX 7'!K11+'APPENDIX 8'!K11+'APPENDIX 9'!K11+'APPENDIX 10'!K11+'APPENDIX 11'!K11</f>
        <v>0</v>
      </c>
      <c r="L11" s="124">
        <f>'APPENDIX 5'!L11+'APPENDIX 6'!L11+'APPENDIX 7'!L11+'APPENDIX 8'!L11+'APPENDIX 9'!L11+'APPENDIX 10'!L11+'APPENDIX 11'!L11</f>
        <v>12465</v>
      </c>
      <c r="M11" s="124">
        <f>'APPENDIX 5'!M11+'APPENDIX 6'!M11+'APPENDIX 7'!M11+'APPENDIX 8'!M11+'APPENDIX 9'!M11+'APPENDIX 10'!M11+'APPENDIX 11'!M11</f>
        <v>25698</v>
      </c>
      <c r="N11" s="124">
        <f>'APPENDIX 5'!N11+'APPENDIX 6'!N11+'APPENDIX 7'!N11+'APPENDIX 8'!N11+'APPENDIX 9'!N11+'APPENDIX 10'!N11+'APPENDIX 11'!N11</f>
        <v>16991</v>
      </c>
      <c r="O11" s="124">
        <f>'APPENDIX 5'!O11+'APPENDIX 6'!O11+'APPENDIX 7'!O11+'APPENDIX 8'!O11+'APPENDIX 9'!O11+'APPENDIX 10'!O11+'APPENDIX 11'!O11</f>
        <v>0</v>
      </c>
      <c r="P11" s="124">
        <f>'APPENDIX 5'!P11+'APPENDIX 6'!P11+'APPENDIX 7'!P11+'APPENDIX 8'!P11+'APPENDIX 9'!P11+'APPENDIX 10'!P11+'APPENDIX 11'!P11</f>
        <v>0</v>
      </c>
      <c r="Q11" s="125">
        <f>'APPENDIX 5'!Q11+'APPENDIX 6'!Q11+'APPENDIX 7'!Q11+'APPENDIX 8'!Q11+'APPENDIX 9'!Q11+'APPENDIX 10'!Q11+'APPENDIX 11'!Q11</f>
        <v>295705</v>
      </c>
    </row>
    <row r="12" spans="1:17" ht="29.25" customHeight="1" x14ac:dyDescent="0.35">
      <c r="A12" s="122"/>
      <c r="B12" s="4" t="s">
        <v>55</v>
      </c>
      <c r="C12" s="124">
        <f>'APPENDIX 5'!C12+'APPENDIX 6'!C12+'APPENDIX 7'!C12+'APPENDIX 8'!C12+'APPENDIX 9'!C12+'APPENDIX 10'!C12+'APPENDIX 11'!C12</f>
        <v>14657718</v>
      </c>
      <c r="D12" s="124">
        <f>'APPENDIX 5'!D12+'APPENDIX 6'!D12+'APPENDIX 7'!D12+'APPENDIX 8'!D12+'APPENDIX 9'!D12+'APPENDIX 10'!D12+'APPENDIX 11'!D12</f>
        <v>5127574</v>
      </c>
      <c r="E12" s="124">
        <f>'APPENDIX 5'!E12+'APPENDIX 6'!E12+'APPENDIX 7'!E12+'APPENDIX 8'!E12+'APPENDIX 9'!E12+'APPENDIX 10'!E12+'APPENDIX 11'!E12</f>
        <v>5080267</v>
      </c>
      <c r="F12" s="124">
        <f>'APPENDIX 5'!F12+'APPENDIX 6'!F12+'APPENDIX 7'!F12+'APPENDIX 8'!F12+'APPENDIX 9'!F12+'APPENDIX 10'!F12+'APPENDIX 11'!F12</f>
        <v>0</v>
      </c>
      <c r="G12" s="124">
        <f>'APPENDIX 5'!G12+'APPENDIX 6'!G12+'APPENDIX 7'!G12+'APPENDIX 8'!G12+'APPENDIX 9'!G12+'APPENDIX 10'!G12+'APPENDIX 11'!G12</f>
        <v>1390396</v>
      </c>
      <c r="H12" s="124">
        <f>'APPENDIX 5'!H12+'APPENDIX 6'!H12+'APPENDIX 7'!H12+'APPENDIX 8'!H12+'APPENDIX 9'!H12+'APPENDIX 10'!H12+'APPENDIX 11'!H12</f>
        <v>1390596</v>
      </c>
      <c r="I12" s="124">
        <f>'APPENDIX 5'!I12+'APPENDIX 6'!I12+'APPENDIX 7'!I12+'APPENDIX 8'!I12+'APPENDIX 9'!I12+'APPENDIX 10'!I12+'APPENDIX 11'!I12</f>
        <v>0</v>
      </c>
      <c r="J12" s="124">
        <f>'APPENDIX 5'!J12+'APPENDIX 6'!J12+'APPENDIX 7'!J12+'APPENDIX 8'!J12+'APPENDIX 9'!J12+'APPENDIX 10'!J12+'APPENDIX 11'!J12</f>
        <v>0</v>
      </c>
      <c r="K12" s="124">
        <f>'APPENDIX 5'!K12+'APPENDIX 6'!K12+'APPENDIX 7'!K12+'APPENDIX 8'!K12+'APPENDIX 9'!K12+'APPENDIX 10'!K12+'APPENDIX 11'!K12</f>
        <v>0</v>
      </c>
      <c r="L12" s="124">
        <f>'APPENDIX 5'!L12+'APPENDIX 6'!L12+'APPENDIX 7'!L12+'APPENDIX 8'!L12+'APPENDIX 9'!L12+'APPENDIX 10'!L12+'APPENDIX 11'!L12</f>
        <v>33378</v>
      </c>
      <c r="M12" s="124">
        <f>'APPENDIX 5'!M12+'APPENDIX 6'!M12+'APPENDIX 7'!M12+'APPENDIX 8'!M12+'APPENDIX 9'!M12+'APPENDIX 10'!M12+'APPENDIX 11'!M12</f>
        <v>97970</v>
      </c>
      <c r="N12" s="124">
        <f>'APPENDIX 5'!N12+'APPENDIX 6'!N12+'APPENDIX 7'!N12+'APPENDIX 8'!N12+'APPENDIX 9'!N12+'APPENDIX 10'!N12+'APPENDIX 11'!N12</f>
        <v>2208490</v>
      </c>
      <c r="O12" s="124">
        <f>'APPENDIX 5'!O12+'APPENDIX 6'!O12+'APPENDIX 7'!O12+'APPENDIX 8'!O12+'APPENDIX 9'!O12+'APPENDIX 10'!O12+'APPENDIX 11'!O12</f>
        <v>0</v>
      </c>
      <c r="P12" s="124">
        <f>'APPENDIX 5'!P12+'APPENDIX 6'!P12+'APPENDIX 7'!P12+'APPENDIX 8'!P12+'APPENDIX 9'!P12+'APPENDIX 10'!P12+'APPENDIX 11'!P12</f>
        <v>0</v>
      </c>
      <c r="Q12" s="125">
        <f>'APPENDIX 5'!Q12+'APPENDIX 6'!Q12+'APPENDIX 7'!Q12+'APPENDIX 8'!Q12+'APPENDIX 9'!Q12+'APPENDIX 10'!Q12+'APPENDIX 11'!Q12</f>
        <v>20424530</v>
      </c>
    </row>
    <row r="13" spans="1:17" ht="29.25" customHeight="1" x14ac:dyDescent="0.35">
      <c r="A13" s="122"/>
      <c r="B13" s="4" t="s">
        <v>263</v>
      </c>
      <c r="C13" s="124">
        <f>'APPENDIX 5'!C13+'APPENDIX 6'!C13+'APPENDIX 7'!C13+'APPENDIX 8'!C13+'APPENDIX 9'!C13+'APPENDIX 10'!C13+'APPENDIX 11'!C13</f>
        <v>1356346</v>
      </c>
      <c r="D13" s="124">
        <f>'APPENDIX 5'!D13+'APPENDIX 6'!D13+'APPENDIX 7'!D13+'APPENDIX 8'!D13+'APPENDIX 9'!D13+'APPENDIX 10'!D13+'APPENDIX 11'!D13</f>
        <v>815174</v>
      </c>
      <c r="E13" s="124">
        <f>'APPENDIX 5'!E13+'APPENDIX 6'!E13+'APPENDIX 7'!E13+'APPENDIX 8'!E13+'APPENDIX 9'!E13+'APPENDIX 10'!E13+'APPENDIX 11'!E13</f>
        <v>592363</v>
      </c>
      <c r="F13" s="124">
        <f>'APPENDIX 5'!F13+'APPENDIX 6'!F13+'APPENDIX 7'!F13+'APPENDIX 8'!F13+'APPENDIX 9'!F13+'APPENDIX 10'!F13+'APPENDIX 11'!F13</f>
        <v>261</v>
      </c>
      <c r="G13" s="124">
        <f>'APPENDIX 5'!G13+'APPENDIX 6'!G13+'APPENDIX 7'!G13+'APPENDIX 8'!G13+'APPENDIX 9'!G13+'APPENDIX 10'!G13+'APPENDIX 11'!G13</f>
        <v>-547297</v>
      </c>
      <c r="H13" s="124">
        <f>'APPENDIX 5'!H13+'APPENDIX 6'!H13+'APPENDIX 7'!H13+'APPENDIX 8'!H13+'APPENDIX 9'!H13+'APPENDIX 10'!H13+'APPENDIX 11'!H13</f>
        <v>487135</v>
      </c>
      <c r="I13" s="124">
        <f>'APPENDIX 5'!I13+'APPENDIX 6'!I13+'APPENDIX 7'!I13+'APPENDIX 8'!I13+'APPENDIX 9'!I13+'APPENDIX 10'!I13+'APPENDIX 11'!I13</f>
        <v>0</v>
      </c>
      <c r="J13" s="124">
        <f>'APPENDIX 5'!J13+'APPENDIX 6'!J13+'APPENDIX 7'!J13+'APPENDIX 8'!J13+'APPENDIX 9'!J13+'APPENDIX 10'!J13+'APPENDIX 11'!J13</f>
        <v>0</v>
      </c>
      <c r="K13" s="124">
        <f>'APPENDIX 5'!K13+'APPENDIX 6'!K13+'APPENDIX 7'!K13+'APPENDIX 8'!K13+'APPENDIX 9'!K13+'APPENDIX 10'!K13+'APPENDIX 11'!K13</f>
        <v>0</v>
      </c>
      <c r="L13" s="124">
        <f>'APPENDIX 5'!L13+'APPENDIX 6'!L13+'APPENDIX 7'!L13+'APPENDIX 8'!L13+'APPENDIX 9'!L13+'APPENDIX 10'!L13+'APPENDIX 11'!L13</f>
        <v>-5945</v>
      </c>
      <c r="M13" s="124">
        <f>'APPENDIX 5'!M13+'APPENDIX 6'!M13+'APPENDIX 7'!M13+'APPENDIX 8'!M13+'APPENDIX 9'!M13+'APPENDIX 10'!M13+'APPENDIX 11'!M13</f>
        <v>187089</v>
      </c>
      <c r="N13" s="124">
        <f>'APPENDIX 5'!N13+'APPENDIX 6'!N13+'APPENDIX 7'!N13+'APPENDIX 8'!N13+'APPENDIX 9'!N13+'APPENDIX 10'!N13+'APPENDIX 11'!N13</f>
        <v>150067</v>
      </c>
      <c r="O13" s="124">
        <f>'APPENDIX 5'!O13+'APPENDIX 6'!O13+'APPENDIX 7'!O13+'APPENDIX 8'!O13+'APPENDIX 9'!O13+'APPENDIX 10'!O13+'APPENDIX 11'!O13</f>
        <v>31721</v>
      </c>
      <c r="P13" s="124">
        <f>'APPENDIX 5'!P13+'APPENDIX 6'!P13+'APPENDIX 7'!P13+'APPENDIX 8'!P13+'APPENDIX 9'!P13+'APPENDIX 10'!P13+'APPENDIX 11'!P13</f>
        <v>42692</v>
      </c>
      <c r="Q13" s="125">
        <f>'APPENDIX 5'!Q13+'APPENDIX 6'!Q13+'APPENDIX 7'!Q13+'APPENDIX 8'!Q13+'APPENDIX 9'!Q13+'APPENDIX 10'!Q13+'APPENDIX 11'!Q13</f>
        <v>1356346</v>
      </c>
    </row>
    <row r="14" spans="1:17" ht="29.25" customHeight="1" x14ac:dyDescent="0.35">
      <c r="A14" s="122"/>
      <c r="B14" s="4" t="s">
        <v>56</v>
      </c>
      <c r="C14" s="124">
        <f>'APPENDIX 5'!C14+'APPENDIX 6'!C14+'APPENDIX 7'!C14+'APPENDIX 8'!C14+'APPENDIX 9'!C14+'APPENDIX 10'!C14+'APPENDIX 11'!C14</f>
        <v>96545501</v>
      </c>
      <c r="D14" s="65">
        <f>'APPENDIX 5'!D14+'APPENDIX 6'!D14+'APPENDIX 7'!D14+'APPENDIX 8'!D14+'APPENDIX 9'!D14+'APPENDIX 10'!D14+'APPENDIX 11'!D14</f>
        <v>20000486</v>
      </c>
      <c r="E14" s="124">
        <f>'APPENDIX 5'!E14+'APPENDIX 6'!E14+'APPENDIX 7'!E14+'APPENDIX 8'!E14+'APPENDIX 9'!E14+'APPENDIX 10'!E14+'APPENDIX 11'!E14</f>
        <v>19687531</v>
      </c>
      <c r="F14" s="124">
        <f>'APPENDIX 5'!F14+'APPENDIX 6'!F14+'APPENDIX 7'!F14+'APPENDIX 8'!F14+'APPENDIX 9'!F14+'APPENDIX 10'!F14+'APPENDIX 11'!F14</f>
        <v>0</v>
      </c>
      <c r="G14" s="124">
        <f>'APPENDIX 5'!G14+'APPENDIX 6'!G14+'APPENDIX 7'!G14+'APPENDIX 8'!G14+'APPENDIX 9'!G14+'APPENDIX 10'!G14+'APPENDIX 11'!G14</f>
        <v>12155809</v>
      </c>
      <c r="H14" s="124">
        <f>'APPENDIX 5'!H14+'APPENDIX 6'!H14+'APPENDIX 7'!H14+'APPENDIX 8'!H14+'APPENDIX 9'!H14+'APPENDIX 10'!H14+'APPENDIX 11'!H14</f>
        <v>1859243</v>
      </c>
      <c r="I14" s="124">
        <f>'APPENDIX 5'!I14+'APPENDIX 6'!I14+'APPENDIX 7'!I14+'APPENDIX 8'!I14+'APPENDIX 9'!I14+'APPENDIX 10'!I14+'APPENDIX 11'!I14</f>
        <v>8729811</v>
      </c>
      <c r="J14" s="124">
        <f>'APPENDIX 5'!J14+'APPENDIX 6'!J14+'APPENDIX 7'!J14+'APPENDIX 8'!J14+'APPENDIX 9'!J14+'APPENDIX 10'!J14+'APPENDIX 11'!J14</f>
        <v>0</v>
      </c>
      <c r="K14" s="124">
        <f>'APPENDIX 5'!K14+'APPENDIX 6'!K14+'APPENDIX 7'!K14+'APPENDIX 8'!K14+'APPENDIX 9'!K14+'APPENDIX 10'!K14+'APPENDIX 11'!K14</f>
        <v>1535989</v>
      </c>
      <c r="L14" s="124">
        <f>'APPENDIX 5'!L14+'APPENDIX 6'!L14+'APPENDIX 7'!L14+'APPENDIX 8'!L14+'APPENDIX 9'!L14+'APPENDIX 10'!L14+'APPENDIX 11'!L14</f>
        <v>847100</v>
      </c>
      <c r="M14" s="124">
        <f>'APPENDIX 5'!M14+'APPENDIX 6'!M14+'APPENDIX 7'!M14+'APPENDIX 8'!M14+'APPENDIX 9'!M14+'APPENDIX 10'!M14+'APPENDIX 11'!M14</f>
        <v>1257277</v>
      </c>
      <c r="N14" s="124">
        <f>'APPENDIX 5'!N14+'APPENDIX 6'!N14+'APPENDIX 7'!N14+'APPENDIX 8'!N14+'APPENDIX 9'!N14+'APPENDIX 10'!N14+'APPENDIX 11'!N14</f>
        <v>12119104</v>
      </c>
      <c r="O14" s="124">
        <f>'APPENDIX 5'!O14+'APPENDIX 6'!O14+'APPENDIX 7'!O14+'APPENDIX 8'!O14+'APPENDIX 9'!O14+'APPENDIX 10'!O14+'APPENDIX 11'!O14</f>
        <v>0</v>
      </c>
      <c r="P14" s="124">
        <f>'APPENDIX 5'!P14+'APPENDIX 6'!P14+'APPENDIX 7'!P14+'APPENDIX 8'!P14+'APPENDIX 9'!P14+'APPENDIX 10'!P14+'APPENDIX 11'!P14</f>
        <v>800000</v>
      </c>
      <c r="Q14" s="125">
        <f>'APPENDIX 5'!Q14+'APPENDIX 6'!Q14+'APPENDIX 7'!Q14+'APPENDIX 8'!Q14+'APPENDIX 9'!Q14+'APPENDIX 10'!Q14+'APPENDIX 11'!Q14</f>
        <v>113322714</v>
      </c>
    </row>
    <row r="15" spans="1:17" ht="29.25" customHeight="1" x14ac:dyDescent="0.35">
      <c r="A15" s="122"/>
      <c r="B15" s="4" t="s">
        <v>57</v>
      </c>
      <c r="C15" s="124">
        <f>'APPENDIX 5'!C15+'APPENDIX 6'!C15+'APPENDIX 7'!C15+'APPENDIX 8'!C15+'APPENDIX 9'!C15+'APPENDIX 10'!C15+'APPENDIX 11'!C15</f>
        <v>80793465</v>
      </c>
      <c r="D15" s="65">
        <f>'APPENDIX 5'!D15+'APPENDIX 6'!D15+'APPENDIX 7'!D15+'APPENDIX 8'!D15+'APPENDIX 9'!D15+'APPENDIX 10'!D15+'APPENDIX 11'!D15</f>
        <v>13955478</v>
      </c>
      <c r="E15" s="124">
        <f>'APPENDIX 5'!E15+'APPENDIX 6'!E15+'APPENDIX 7'!E15+'APPENDIX 8'!E15+'APPENDIX 9'!E15+'APPENDIX 10'!E15+'APPENDIX 11'!E15</f>
        <v>13479983</v>
      </c>
      <c r="F15" s="124">
        <f>'APPENDIX 5'!F15+'APPENDIX 6'!F15+'APPENDIX 7'!F15+'APPENDIX 8'!F15+'APPENDIX 9'!F15+'APPENDIX 10'!F15+'APPENDIX 11'!F15</f>
        <v>0</v>
      </c>
      <c r="G15" s="124">
        <f>'APPENDIX 5'!G15+'APPENDIX 6'!G15+'APPENDIX 7'!G15+'APPENDIX 8'!G15+'APPENDIX 9'!G15+'APPENDIX 10'!G15+'APPENDIX 11'!G15</f>
        <v>12883021</v>
      </c>
      <c r="H15" s="124">
        <f>'APPENDIX 5'!H15+'APPENDIX 6'!H15+'APPENDIX 7'!H15+'APPENDIX 8'!H15+'APPENDIX 9'!H15+'APPENDIX 10'!H15+'APPENDIX 11'!H15</f>
        <v>12385791</v>
      </c>
      <c r="I15" s="124">
        <f>'APPENDIX 5'!I15+'APPENDIX 6'!I15+'APPENDIX 7'!I15+'APPENDIX 8'!I15+'APPENDIX 9'!I15+'APPENDIX 10'!I15+'APPENDIX 11'!I15</f>
        <v>635434</v>
      </c>
      <c r="J15" s="124">
        <f>'APPENDIX 5'!J15+'APPENDIX 6'!J15+'APPENDIX 7'!J15+'APPENDIX 8'!J15+'APPENDIX 9'!J15+'APPENDIX 10'!J15+'APPENDIX 11'!J15</f>
        <v>0</v>
      </c>
      <c r="K15" s="124">
        <f>'APPENDIX 5'!K15+'APPENDIX 6'!K15+'APPENDIX 7'!K15+'APPENDIX 8'!K15+'APPENDIX 9'!K15+'APPENDIX 10'!K15+'APPENDIX 11'!K15</f>
        <v>0</v>
      </c>
      <c r="L15" s="124">
        <f>'APPENDIX 5'!L15+'APPENDIX 6'!L15+'APPENDIX 7'!L15+'APPENDIX 8'!L15+'APPENDIX 9'!L15+'APPENDIX 10'!L15+'APPENDIX 11'!L15</f>
        <v>800682</v>
      </c>
      <c r="M15" s="124">
        <f>'APPENDIX 5'!M15+'APPENDIX 6'!M15+'APPENDIX 7'!M15+'APPENDIX 8'!M15+'APPENDIX 9'!M15+'APPENDIX 10'!M15+'APPENDIX 11'!M15</f>
        <v>974785</v>
      </c>
      <c r="N15" s="124">
        <f>'APPENDIX 5'!N15+'APPENDIX 6'!N15+'APPENDIX 7'!N15+'APPENDIX 8'!N15+'APPENDIX 9'!N15+'APPENDIX 10'!N15+'APPENDIX 11'!N15</f>
        <v>9319098</v>
      </c>
      <c r="O15" s="124">
        <f>'APPENDIX 5'!O15+'APPENDIX 6'!O15+'APPENDIX 7'!O15+'APPENDIX 8'!O15+'APPENDIX 9'!O15+'APPENDIX 10'!O15+'APPENDIX 11'!O15</f>
        <v>77555</v>
      </c>
      <c r="P15" s="124">
        <f>'APPENDIX 5'!P15+'APPENDIX 6'!P15+'APPENDIX 7'!P15+'APPENDIX 8'!P15+'APPENDIX 9'!P15+'APPENDIX 10'!P15+'APPENDIX 11'!P15</f>
        <v>767588</v>
      </c>
      <c r="Q15" s="125">
        <f>'APPENDIX 5'!Q15+'APPENDIX 6'!Q15+'APPENDIX 7'!Q15+'APPENDIX 8'!Q15+'APPENDIX 9'!Q15+'APPENDIX 10'!Q15+'APPENDIX 11'!Q15</f>
        <v>87950713</v>
      </c>
    </row>
    <row r="16" spans="1:17" ht="29.25" customHeight="1" x14ac:dyDescent="0.35">
      <c r="A16" s="122"/>
      <c r="B16" s="4" t="s">
        <v>58</v>
      </c>
      <c r="C16" s="124">
        <f>'APPENDIX 5'!C16+'APPENDIX 6'!C16+'APPENDIX 7'!C16+'APPENDIX 8'!C16+'APPENDIX 9'!C16+'APPENDIX 10'!C16+'APPENDIX 11'!C16</f>
        <v>43963183</v>
      </c>
      <c r="D16" s="65">
        <f>'APPENDIX 5'!D16+'APPENDIX 6'!D16+'APPENDIX 7'!D16+'APPENDIX 8'!D16+'APPENDIX 9'!D16+'APPENDIX 10'!D16+'APPENDIX 11'!D16</f>
        <v>11126721</v>
      </c>
      <c r="E16" s="124">
        <f>'APPENDIX 5'!E16+'APPENDIX 6'!E16+'APPENDIX 7'!E16+'APPENDIX 8'!E16+'APPENDIX 9'!E16+'APPENDIX 10'!E16+'APPENDIX 11'!E16</f>
        <v>11091272</v>
      </c>
      <c r="F16" s="124">
        <f>'APPENDIX 5'!F16+'APPENDIX 6'!F16+'APPENDIX 7'!F16+'APPENDIX 8'!F16+'APPENDIX 9'!F16+'APPENDIX 10'!F16+'APPENDIX 11'!F16</f>
        <v>0</v>
      </c>
      <c r="G16" s="124">
        <f>'APPENDIX 5'!G16+'APPENDIX 6'!G16+'APPENDIX 7'!G16+'APPENDIX 8'!G16+'APPENDIX 9'!G16+'APPENDIX 10'!G16+'APPENDIX 11'!G16</f>
        <v>4783797</v>
      </c>
      <c r="H16" s="124">
        <f>'APPENDIX 5'!H16+'APPENDIX 6'!H16+'APPENDIX 7'!H16+'APPENDIX 8'!H16+'APPENDIX 9'!H16+'APPENDIX 10'!H16+'APPENDIX 11'!H16</f>
        <v>4785174</v>
      </c>
      <c r="I16" s="124">
        <f>'APPENDIX 5'!I16+'APPENDIX 6'!I16+'APPENDIX 7'!I16+'APPENDIX 8'!I16+'APPENDIX 9'!I16+'APPENDIX 10'!I16+'APPENDIX 11'!I16</f>
        <v>0</v>
      </c>
      <c r="J16" s="124">
        <f>'APPENDIX 5'!J16+'APPENDIX 6'!J16+'APPENDIX 7'!J16+'APPENDIX 8'!J16+'APPENDIX 9'!J16+'APPENDIX 10'!J16+'APPENDIX 11'!J16</f>
        <v>0</v>
      </c>
      <c r="K16" s="124">
        <f>'APPENDIX 5'!K16+'APPENDIX 6'!K16+'APPENDIX 7'!K16+'APPENDIX 8'!K16+'APPENDIX 9'!K16+'APPENDIX 10'!K16+'APPENDIX 11'!K16</f>
        <v>0</v>
      </c>
      <c r="L16" s="124">
        <f>'APPENDIX 5'!L16+'APPENDIX 6'!L16+'APPENDIX 7'!L16+'APPENDIX 8'!L16+'APPENDIX 9'!L16+'APPENDIX 10'!L16+'APPENDIX 11'!L16</f>
        <v>277886</v>
      </c>
      <c r="M16" s="65">
        <f>'APPENDIX 5'!M16+'APPENDIX 6'!M16+'APPENDIX 7'!M16+'APPENDIX 8'!M16+'APPENDIX 9'!M16+'APPENDIX 10'!M16+'APPENDIX 11'!M16</f>
        <v>564350</v>
      </c>
      <c r="N16" s="65">
        <f>'APPENDIX 5'!N16+'APPENDIX 6'!N16+'APPENDIX 7'!N16+'APPENDIX 8'!N16+'APPENDIX 9'!N16+'APPENDIX 10'!N16+'APPENDIX 11'!N16</f>
        <v>6141408</v>
      </c>
      <c r="O16" s="124">
        <f>'APPENDIX 5'!O16+'APPENDIX 6'!O16+'APPENDIX 7'!O16+'APPENDIX 8'!O16+'APPENDIX 9'!O16+'APPENDIX 10'!O16+'APPENDIX 11'!O16</f>
        <v>0</v>
      </c>
      <c r="P16" s="124">
        <f>'APPENDIX 5'!P16+'APPENDIX 6'!P16+'APPENDIX 7'!P16+'APPENDIX 8'!P16+'APPENDIX 9'!P16+'APPENDIX 10'!P16+'APPENDIX 11'!P16</f>
        <v>307000</v>
      </c>
      <c r="Q16" s="125">
        <f>'APPENDIX 5'!Q16+'APPENDIX 6'!Q16+'APPENDIX 7'!Q16+'APPENDIX 8'!Q16+'APPENDIX 9'!Q16+'APPENDIX 10'!Q16+'APPENDIX 11'!Q16</f>
        <v>55261450</v>
      </c>
    </row>
    <row r="17" spans="1:19" ht="29.25" customHeight="1" x14ac:dyDescent="0.35">
      <c r="A17" s="122"/>
      <c r="B17" s="4" t="s">
        <v>131</v>
      </c>
      <c r="C17" s="124">
        <f>'APPENDIX 5'!C17+'APPENDIX 6'!C17+'APPENDIX 7'!C17+'APPENDIX 8'!C17+'APPENDIX 9'!C17+'APPENDIX 10'!C17+'APPENDIX 11'!C17</f>
        <v>1764746</v>
      </c>
      <c r="D17" s="65">
        <f>'APPENDIX 5'!D17+'APPENDIX 6'!D17+'APPENDIX 7'!D17+'APPENDIX 8'!D17+'APPENDIX 9'!D17+'APPENDIX 10'!D17+'APPENDIX 11'!D17</f>
        <v>1341479</v>
      </c>
      <c r="E17" s="124">
        <f>'APPENDIX 5'!E17+'APPENDIX 6'!E17+'APPENDIX 7'!E17+'APPENDIX 8'!E17+'APPENDIX 9'!E17+'APPENDIX 10'!E17+'APPENDIX 11'!E17</f>
        <v>1277982</v>
      </c>
      <c r="F17" s="124">
        <f>'APPENDIX 5'!F17+'APPENDIX 6'!F17+'APPENDIX 7'!F17+'APPENDIX 8'!F17+'APPENDIX 9'!F17+'APPENDIX 10'!F17+'APPENDIX 11'!F17</f>
        <v>0</v>
      </c>
      <c r="G17" s="124">
        <f>'APPENDIX 5'!G17+'APPENDIX 6'!G17+'APPENDIX 7'!G17+'APPENDIX 8'!G17+'APPENDIX 9'!G17+'APPENDIX 10'!G17+'APPENDIX 11'!G17</f>
        <v>306775</v>
      </c>
      <c r="H17" s="124">
        <f>'APPENDIX 5'!H17+'APPENDIX 6'!H17+'APPENDIX 7'!H17+'APPENDIX 8'!H17+'APPENDIX 9'!H17+'APPENDIX 10'!H17+'APPENDIX 11'!H17</f>
        <v>235392</v>
      </c>
      <c r="I17" s="124">
        <f>'APPENDIX 5'!I17+'APPENDIX 6'!I17+'APPENDIX 7'!I17+'APPENDIX 8'!I17+'APPENDIX 9'!I17+'APPENDIX 10'!I17+'APPENDIX 11'!I17</f>
        <v>1597</v>
      </c>
      <c r="J17" s="124">
        <f>'APPENDIX 5'!J17+'APPENDIX 6'!J17+'APPENDIX 7'!J17+'APPENDIX 8'!J17+'APPENDIX 9'!J17+'APPENDIX 10'!J17+'APPENDIX 11'!J17</f>
        <v>0</v>
      </c>
      <c r="K17" s="124">
        <f>'APPENDIX 5'!K17+'APPENDIX 6'!K17+'APPENDIX 7'!K17+'APPENDIX 8'!K17+'APPENDIX 9'!K17+'APPENDIX 10'!K17+'APPENDIX 11'!K17</f>
        <v>97729</v>
      </c>
      <c r="L17" s="124">
        <f>'APPENDIX 5'!L17+'APPENDIX 6'!L17+'APPENDIX 7'!L17+'APPENDIX 8'!L17+'APPENDIX 9'!L17+'APPENDIX 10'!L17+'APPENDIX 11'!L17</f>
        <v>49737</v>
      </c>
      <c r="M17" s="124">
        <f>'APPENDIX 5'!M17+'APPENDIX 6'!M17+'APPENDIX 7'!M17+'APPENDIX 8'!M17+'APPENDIX 9'!M17+'APPENDIX 10'!M17+'APPENDIX 11'!M17</f>
        <v>316364</v>
      </c>
      <c r="N17" s="124">
        <f>'APPENDIX 5'!N17+'APPENDIX 6'!N17+'APPENDIX 7'!N17+'APPENDIX 8'!N17+'APPENDIX 9'!N17+'APPENDIX 10'!N17+'APPENDIX 11'!N17</f>
        <v>210991</v>
      </c>
      <c r="O17" s="124">
        <f>'APPENDIX 5'!O17+'APPENDIX 6'!O17+'APPENDIX 7'!O17+'APPENDIX 8'!O17+'APPENDIX 9'!O17+'APPENDIX 10'!O17+'APPENDIX 11'!O17</f>
        <v>0</v>
      </c>
      <c r="P17" s="124">
        <f>'APPENDIX 5'!P17+'APPENDIX 6'!P17+'APPENDIX 7'!P17+'APPENDIX 8'!P17+'APPENDIX 9'!P17+'APPENDIX 10'!P17+'APPENDIX 11'!P17</f>
        <v>0</v>
      </c>
      <c r="Q17" s="125">
        <f>'APPENDIX 5'!Q17+'APPENDIX 6'!Q17+'APPENDIX 7'!Q17+'APPENDIX 8'!Q17+'APPENDIX 9'!Q17+'APPENDIX 10'!Q17+'APPENDIX 11'!Q17</f>
        <v>2552900</v>
      </c>
    </row>
    <row r="18" spans="1:19" ht="29.25" customHeight="1" x14ac:dyDescent="0.35">
      <c r="A18" s="122"/>
      <c r="B18" s="4" t="s">
        <v>253</v>
      </c>
      <c r="C18" s="124">
        <f>'APPENDIX 5'!C18+'APPENDIX 6'!C18+'APPENDIX 7'!C18+'APPENDIX 8'!C18+'APPENDIX 9'!C18+'APPENDIX 10'!C18+'APPENDIX 11'!C18</f>
        <v>96630</v>
      </c>
      <c r="D18" s="65">
        <f>'APPENDIX 5'!D18+'APPENDIX 6'!D18+'APPENDIX 7'!D18+'APPENDIX 8'!D18+'APPENDIX 9'!D18+'APPENDIX 10'!D18+'APPENDIX 11'!D18</f>
        <v>1418284</v>
      </c>
      <c r="E18" s="124">
        <f>'APPENDIX 5'!E18+'APPENDIX 6'!E18+'APPENDIX 7'!E18+'APPENDIX 8'!E18+'APPENDIX 9'!E18+'APPENDIX 10'!E18+'APPENDIX 11'!E18</f>
        <v>1418284</v>
      </c>
      <c r="F18" s="124">
        <f>'APPENDIX 5'!F18+'APPENDIX 6'!F18+'APPENDIX 7'!F18+'APPENDIX 8'!F18+'APPENDIX 9'!F18+'APPENDIX 10'!F18+'APPENDIX 11'!F18</f>
        <v>0</v>
      </c>
      <c r="G18" s="124">
        <f>'APPENDIX 5'!G18+'APPENDIX 6'!G18+'APPENDIX 7'!G18+'APPENDIX 8'!G18+'APPENDIX 9'!G18+'APPENDIX 10'!G18+'APPENDIX 11'!G18</f>
        <v>0</v>
      </c>
      <c r="H18" s="124">
        <f>'APPENDIX 5'!H18+'APPENDIX 6'!H18+'APPENDIX 7'!H18+'APPENDIX 8'!H18+'APPENDIX 9'!H18+'APPENDIX 10'!H18+'APPENDIX 11'!H18</f>
        <v>1085083</v>
      </c>
      <c r="I18" s="124">
        <f>'APPENDIX 5'!I18+'APPENDIX 6'!I18+'APPENDIX 7'!I18+'APPENDIX 8'!I18+'APPENDIX 9'!I18+'APPENDIX 10'!I18+'APPENDIX 11'!I18</f>
        <v>0</v>
      </c>
      <c r="J18" s="124">
        <f>'APPENDIX 5'!J18+'APPENDIX 6'!J18+'APPENDIX 7'!J18+'APPENDIX 8'!J18+'APPENDIX 9'!J18+'APPENDIX 10'!J18+'APPENDIX 11'!J18</f>
        <v>0</v>
      </c>
      <c r="K18" s="124">
        <f>'APPENDIX 5'!K18+'APPENDIX 6'!K18+'APPENDIX 7'!K18+'APPENDIX 8'!K18+'APPENDIX 9'!K18+'APPENDIX 10'!K18+'APPENDIX 11'!K18</f>
        <v>0</v>
      </c>
      <c r="L18" s="124">
        <f>'APPENDIX 5'!L18+'APPENDIX 6'!L18+'APPENDIX 7'!L18+'APPENDIX 8'!L18+'APPENDIX 9'!L18+'APPENDIX 10'!L18+'APPENDIX 11'!L18</f>
        <v>76746</v>
      </c>
      <c r="M18" s="124">
        <f>'APPENDIX 5'!M18+'APPENDIX 6'!M18+'APPENDIX 7'!M18+'APPENDIX 8'!M18+'APPENDIX 9'!M18+'APPENDIX 10'!M18+'APPENDIX 11'!M18</f>
        <v>209667</v>
      </c>
      <c r="N18" s="124">
        <f>'APPENDIX 5'!N18+'APPENDIX 6'!N18+'APPENDIX 7'!N18+'APPENDIX 8'!N18+'APPENDIX 9'!N18+'APPENDIX 10'!N18+'APPENDIX 11'!N18</f>
        <v>67852</v>
      </c>
      <c r="O18" s="124">
        <f>'APPENDIX 5'!O18+'APPENDIX 6'!O18+'APPENDIX 7'!O18+'APPENDIX 8'!O18+'APPENDIX 9'!O18+'APPENDIX 10'!O18+'APPENDIX 11'!O18</f>
        <v>0</v>
      </c>
      <c r="P18" s="124">
        <f>'APPENDIX 5'!P18+'APPENDIX 6'!P18+'APPENDIX 7'!P18+'APPENDIX 8'!P18+'APPENDIX 9'!P18+'APPENDIX 10'!P18+'APPENDIX 11'!P18</f>
        <v>0</v>
      </c>
      <c r="Q18" s="125">
        <f>'APPENDIX 5'!Q18+'APPENDIX 6'!Q18+'APPENDIX 7'!Q18+'APPENDIX 8'!Q18+'APPENDIX 9'!Q18+'APPENDIX 10'!Q18+'APPENDIX 11'!Q18</f>
        <v>211271</v>
      </c>
    </row>
    <row r="19" spans="1:19" ht="29.25" customHeight="1" x14ac:dyDescent="0.35">
      <c r="A19" s="122"/>
      <c r="B19" s="4" t="s">
        <v>136</v>
      </c>
      <c r="C19" s="124">
        <f>'APPENDIX 5'!C19+'APPENDIX 6'!C19+'APPENDIX 7'!C19+'APPENDIX 8'!C19+'APPENDIX 9'!C19+'APPENDIX 10'!C19+'APPENDIX 11'!C19</f>
        <v>22301470</v>
      </c>
      <c r="D19" s="65">
        <f>'APPENDIX 5'!D19+'APPENDIX 6'!D19+'APPENDIX 7'!D19+'APPENDIX 8'!D19+'APPENDIX 9'!D19+'APPENDIX 10'!D19+'APPENDIX 11'!D19</f>
        <v>5064630</v>
      </c>
      <c r="E19" s="124">
        <f>'APPENDIX 5'!E19+'APPENDIX 6'!E19+'APPENDIX 7'!E19+'APPENDIX 8'!E19+'APPENDIX 9'!E19+'APPENDIX 10'!E19+'APPENDIX 11'!E19</f>
        <v>4779276</v>
      </c>
      <c r="F19" s="124">
        <f>'APPENDIX 5'!F19+'APPENDIX 6'!F19+'APPENDIX 7'!F19+'APPENDIX 8'!F19+'APPENDIX 9'!F19+'APPENDIX 10'!F19+'APPENDIX 11'!F19</f>
        <v>0</v>
      </c>
      <c r="G19" s="124">
        <f>'APPENDIX 5'!G19+'APPENDIX 6'!G19+'APPENDIX 7'!G19+'APPENDIX 8'!G19+'APPENDIX 9'!G19+'APPENDIX 10'!G19+'APPENDIX 11'!G19</f>
        <v>4733561</v>
      </c>
      <c r="H19" s="124">
        <f>'APPENDIX 5'!H19+'APPENDIX 6'!H19+'APPENDIX 7'!H19+'APPENDIX 8'!H19+'APPENDIX 9'!H19+'APPENDIX 10'!H19+'APPENDIX 11'!H19</f>
        <v>1840741</v>
      </c>
      <c r="I19" s="124">
        <f>'APPENDIX 5'!I19+'APPENDIX 6'!I19+'APPENDIX 7'!I19+'APPENDIX 8'!I19+'APPENDIX 9'!I19+'APPENDIX 10'!I19+'APPENDIX 11'!I19</f>
        <v>3056340</v>
      </c>
      <c r="J19" s="124">
        <f>'APPENDIX 5'!J19+'APPENDIX 6'!J19+'APPENDIX 7'!J19+'APPENDIX 8'!J19+'APPENDIX 9'!J19+'APPENDIX 10'!J19+'APPENDIX 11'!J19</f>
        <v>0</v>
      </c>
      <c r="K19" s="124">
        <f>'APPENDIX 5'!K19+'APPENDIX 6'!K19+'APPENDIX 7'!K19+'APPENDIX 8'!K19+'APPENDIX 9'!K19+'APPENDIX 10'!K19+'APPENDIX 11'!K19</f>
        <v>0</v>
      </c>
      <c r="L19" s="124">
        <f>'APPENDIX 5'!L19+'APPENDIX 6'!L19+'APPENDIX 7'!L19+'APPENDIX 8'!L19+'APPENDIX 9'!L19+'APPENDIX 10'!L19+'APPENDIX 11'!L19</f>
        <v>340769</v>
      </c>
      <c r="M19" s="124">
        <f>'APPENDIX 5'!M19+'APPENDIX 6'!M19+'APPENDIX 7'!M19+'APPENDIX 8'!M19+'APPENDIX 9'!M19+'APPENDIX 10'!M19+'APPENDIX 11'!M19</f>
        <v>1193265</v>
      </c>
      <c r="N19" s="124">
        <f>'APPENDIX 5'!N19+'APPENDIX 6'!N19+'APPENDIX 7'!N19+'APPENDIX 8'!N19+'APPENDIX 9'!N19+'APPENDIX 10'!N19+'APPENDIX 11'!N19</f>
        <v>2249630</v>
      </c>
      <c r="O19" s="124">
        <f>'APPENDIX 5'!O19+'APPENDIX 6'!O19+'APPENDIX 7'!O19+'APPENDIX 8'!O19+'APPENDIX 9'!O19+'APPENDIX 10'!O19+'APPENDIX 11'!O19</f>
        <v>0</v>
      </c>
      <c r="P19" s="124">
        <f>'APPENDIX 5'!P19+'APPENDIX 6'!P19+'APPENDIX 7'!P19+'APPENDIX 8'!P19+'APPENDIX 9'!P19+'APPENDIX 10'!P19+'APPENDIX 11'!P19</f>
        <v>0</v>
      </c>
      <c r="Q19" s="125">
        <f>'APPENDIX 5'!Q19+'APPENDIX 6'!Q19+'APPENDIX 7'!Q19+'APPENDIX 8'!Q19+'APPENDIX 9'!Q19+'APPENDIX 10'!Q19+'APPENDIX 11'!Q19</f>
        <v>22899265</v>
      </c>
    </row>
    <row r="20" spans="1:19" ht="29.25" customHeight="1" x14ac:dyDescent="0.35">
      <c r="A20" s="122"/>
      <c r="B20" s="4" t="s">
        <v>35</v>
      </c>
      <c r="C20" s="124">
        <f>'APPENDIX 5'!C20+'APPENDIX 6'!C20+'APPENDIX 7'!C20+'APPENDIX 8'!C20+'APPENDIX 9'!C20+'APPENDIX 10'!C20+'APPENDIX 11'!C20</f>
        <v>15070883</v>
      </c>
      <c r="D20" s="65">
        <f>'APPENDIX 5'!D20+'APPENDIX 6'!D20+'APPENDIX 7'!D20+'APPENDIX 8'!D20+'APPENDIX 9'!D20+'APPENDIX 10'!D20+'APPENDIX 11'!D20</f>
        <v>3421663</v>
      </c>
      <c r="E20" s="124">
        <f>'APPENDIX 5'!E20+'APPENDIX 6'!E20+'APPENDIX 7'!E20+'APPENDIX 8'!E20+'APPENDIX 9'!E20+'APPENDIX 10'!E20+'APPENDIX 11'!E20</f>
        <v>3293377</v>
      </c>
      <c r="F20" s="124">
        <f>'APPENDIX 5'!F20+'APPENDIX 6'!F20+'APPENDIX 7'!F20+'APPENDIX 8'!F20+'APPENDIX 9'!F20+'APPENDIX 10'!F20+'APPENDIX 11'!F20</f>
        <v>0</v>
      </c>
      <c r="G20" s="124">
        <f>'APPENDIX 5'!G20+'APPENDIX 6'!G20+'APPENDIX 7'!G20+'APPENDIX 8'!G20+'APPENDIX 9'!G20+'APPENDIX 10'!G20+'APPENDIX 11'!G20</f>
        <v>2800779</v>
      </c>
      <c r="H20" s="124">
        <f>'APPENDIX 5'!H20+'APPENDIX 6'!H20+'APPENDIX 7'!H20+'APPENDIX 8'!H20+'APPENDIX 9'!H20+'APPENDIX 10'!H20+'APPENDIX 11'!H20</f>
        <v>1616166</v>
      </c>
      <c r="I20" s="124">
        <f>'APPENDIX 5'!I20+'APPENDIX 6'!I20+'APPENDIX 7'!I20+'APPENDIX 8'!I20+'APPENDIX 9'!I20+'APPENDIX 10'!I20+'APPENDIX 11'!I20</f>
        <v>94612</v>
      </c>
      <c r="J20" s="124">
        <f>'APPENDIX 5'!J20+'APPENDIX 6'!J20+'APPENDIX 7'!J20+'APPENDIX 8'!J20+'APPENDIX 9'!J20+'APPENDIX 10'!J20+'APPENDIX 11'!J20</f>
        <v>0</v>
      </c>
      <c r="K20" s="124">
        <f>'APPENDIX 5'!K20+'APPENDIX 6'!K20+'APPENDIX 7'!K20+'APPENDIX 8'!K20+'APPENDIX 9'!K20+'APPENDIX 10'!K20+'APPENDIX 11'!K20</f>
        <v>1090000</v>
      </c>
      <c r="L20" s="124">
        <f>'APPENDIX 5'!L20+'APPENDIX 6'!L20+'APPENDIX 7'!L20+'APPENDIX 8'!L20+'APPENDIX 9'!L20+'APPENDIX 10'!L20+'APPENDIX 11'!L20</f>
        <v>283369</v>
      </c>
      <c r="M20" s="124">
        <f>'APPENDIX 5'!M20+'APPENDIX 6'!M20+'APPENDIX 7'!M20+'APPENDIX 8'!M20+'APPENDIX 9'!M20+'APPENDIX 10'!M20+'APPENDIX 11'!M20</f>
        <v>837107</v>
      </c>
      <c r="N20" s="124">
        <f>'APPENDIX 5'!N20+'APPENDIX 6'!N20+'APPENDIX 7'!N20+'APPENDIX 8'!N20+'APPENDIX 9'!N20+'APPENDIX 10'!N20+'APPENDIX 11'!N20</f>
        <v>838572</v>
      </c>
      <c r="O20" s="124">
        <f>'APPENDIX 5'!O20+'APPENDIX 6'!O20+'APPENDIX 7'!O20+'APPENDIX 8'!O20+'APPENDIX 9'!O20+'APPENDIX 10'!O20+'APPENDIX 11'!O20</f>
        <v>0</v>
      </c>
      <c r="P20" s="124">
        <f>'APPENDIX 5'!P20+'APPENDIX 6'!P20+'APPENDIX 7'!P20+'APPENDIX 8'!P20+'APPENDIX 9'!P20+'APPENDIX 10'!P20+'APPENDIX 11'!P20</f>
        <v>0</v>
      </c>
      <c r="Q20" s="125">
        <f>'APPENDIX 5'!Q20+'APPENDIX 6'!Q20+'APPENDIX 7'!Q20+'APPENDIX 8'!Q20+'APPENDIX 9'!Q20+'APPENDIX 10'!Q20+'APPENDIX 11'!Q20</f>
        <v>15281577</v>
      </c>
    </row>
    <row r="21" spans="1:19" ht="29.25" customHeight="1" x14ac:dyDescent="0.35">
      <c r="A21" s="122"/>
      <c r="B21" s="117" t="s">
        <v>191</v>
      </c>
      <c r="C21" s="124">
        <f>'APPENDIX 5'!C21+'APPENDIX 6'!C21+'APPENDIX 7'!C21+'APPENDIX 8'!C21+'APPENDIX 9'!C21+'APPENDIX 10'!C21+'APPENDIX 11'!C21</f>
        <v>1302915</v>
      </c>
      <c r="D21" s="65">
        <f>'APPENDIX 5'!D21+'APPENDIX 6'!D21+'APPENDIX 7'!D21+'APPENDIX 8'!D21+'APPENDIX 9'!D21+'APPENDIX 10'!D21+'APPENDIX 11'!D21</f>
        <v>392238</v>
      </c>
      <c r="E21" s="124">
        <f>'APPENDIX 5'!E21+'APPENDIX 6'!E21+'APPENDIX 7'!E21+'APPENDIX 8'!E21+'APPENDIX 9'!E21+'APPENDIX 10'!E21+'APPENDIX 11'!E21</f>
        <v>212990</v>
      </c>
      <c r="F21" s="124">
        <f>'APPENDIX 5'!F21+'APPENDIX 6'!F21+'APPENDIX 7'!F21+'APPENDIX 8'!F21+'APPENDIX 9'!F21+'APPENDIX 10'!F21+'APPENDIX 11'!F21</f>
        <v>58526</v>
      </c>
      <c r="G21" s="124">
        <f>'APPENDIX 5'!G21+'APPENDIX 6'!G21+'APPENDIX 7'!G21+'APPENDIX 8'!G21+'APPENDIX 9'!G21+'APPENDIX 10'!G21+'APPENDIX 11'!G21</f>
        <v>292121</v>
      </c>
      <c r="H21" s="124">
        <f>'APPENDIX 5'!H21+'APPENDIX 6'!H21+'APPENDIX 7'!H21+'APPENDIX 8'!H21+'APPENDIX 9'!H21+'APPENDIX 10'!H21+'APPENDIX 11'!H21</f>
        <v>292121</v>
      </c>
      <c r="I21" s="124">
        <f>'APPENDIX 5'!I21+'APPENDIX 6'!I21+'APPENDIX 7'!I21+'APPENDIX 8'!I21+'APPENDIX 9'!I21+'APPENDIX 10'!I21+'APPENDIX 11'!I21</f>
        <v>58682</v>
      </c>
      <c r="J21" s="124">
        <f>'APPENDIX 5'!J21+'APPENDIX 6'!J21+'APPENDIX 7'!J21+'APPENDIX 8'!J21+'APPENDIX 9'!J21+'APPENDIX 10'!J21+'APPENDIX 11'!J21</f>
        <v>0</v>
      </c>
      <c r="K21" s="124">
        <f>'APPENDIX 5'!K21+'APPENDIX 6'!K21+'APPENDIX 7'!K21+'APPENDIX 8'!K21+'APPENDIX 9'!K21+'APPENDIX 10'!K21+'APPENDIX 11'!K21</f>
        <v>0</v>
      </c>
      <c r="L21" s="124">
        <f>'APPENDIX 5'!L21+'APPENDIX 6'!L21+'APPENDIX 7'!L21+'APPENDIX 8'!L21+'APPENDIX 9'!L21+'APPENDIX 10'!L21+'APPENDIX 11'!L21</f>
        <v>-8951</v>
      </c>
      <c r="M21" s="124">
        <f>'APPENDIX 5'!M21+'APPENDIX 6'!M21+'APPENDIX 7'!M21+'APPENDIX 8'!M21+'APPENDIX 9'!M21+'APPENDIX 10'!M21+'APPENDIX 11'!M21</f>
        <v>181333</v>
      </c>
      <c r="N21" s="124">
        <f>'APPENDIX 5'!N21+'APPENDIX 6'!N21+'APPENDIX 7'!N21+'APPENDIX 8'!N21+'APPENDIX 9'!N21+'APPENDIX 10'!N21+'APPENDIX 11'!N21</f>
        <v>86338</v>
      </c>
      <c r="O21" s="124">
        <f>'APPENDIX 5'!O21+'APPENDIX 6'!O21+'APPENDIX 7'!O21+'APPENDIX 8'!O21+'APPENDIX 9'!O21+'APPENDIX 10'!O21+'APPENDIX 11'!O21</f>
        <v>0</v>
      </c>
      <c r="P21" s="124">
        <f>'APPENDIX 5'!P21+'APPENDIX 6'!P21+'APPENDIX 7'!P21+'APPENDIX 8'!P21+'APPENDIX 9'!P21+'APPENDIX 10'!P21+'APPENDIX 11'!P21</f>
        <v>-99731</v>
      </c>
      <c r="Q21" s="125">
        <f>'APPENDIX 5'!Q21+'APPENDIX 6'!Q21+'APPENDIX 7'!Q21+'APPENDIX 8'!Q21+'APPENDIX 9'!Q21+'APPENDIX 10'!Q21+'APPENDIX 11'!Q21</f>
        <v>1237314</v>
      </c>
    </row>
    <row r="22" spans="1:19" ht="29.25" customHeight="1" x14ac:dyDescent="0.35">
      <c r="A22" s="122"/>
      <c r="B22" s="4" t="s">
        <v>59</v>
      </c>
      <c r="C22" s="124">
        <f>'APPENDIX 5'!C22+'APPENDIX 6'!C22+'APPENDIX 7'!C22+'APPENDIX 8'!C22+'APPENDIX 9'!C22+'APPENDIX 10'!C22+'APPENDIX 11'!C22</f>
        <v>11087982</v>
      </c>
      <c r="D22" s="65">
        <f>'APPENDIX 5'!D22+'APPENDIX 6'!D22+'APPENDIX 7'!D22+'APPENDIX 8'!D22+'APPENDIX 9'!D22+'APPENDIX 10'!D22+'APPENDIX 11'!D22</f>
        <v>2259493</v>
      </c>
      <c r="E22" s="124">
        <f>'APPENDIX 5'!E22+'APPENDIX 6'!E22+'APPENDIX 7'!E22+'APPENDIX 8'!E22+'APPENDIX 9'!E22+'APPENDIX 10'!E22+'APPENDIX 11'!E22</f>
        <v>2064177</v>
      </c>
      <c r="F22" s="124">
        <f>'APPENDIX 5'!F22+'APPENDIX 6'!F22+'APPENDIX 7'!F22+'APPENDIX 8'!F22+'APPENDIX 9'!F22+'APPENDIX 10'!F22+'APPENDIX 11'!F22</f>
        <v>389336</v>
      </c>
      <c r="G22" s="124">
        <f>'APPENDIX 5'!G22+'APPENDIX 6'!G22+'APPENDIX 7'!G22+'APPENDIX 8'!G22+'APPENDIX 9'!G22+'APPENDIX 10'!G22+'APPENDIX 11'!G22</f>
        <v>2961991</v>
      </c>
      <c r="H22" s="124">
        <f>'APPENDIX 5'!H22+'APPENDIX 6'!H22+'APPENDIX 7'!H22+'APPENDIX 8'!H22+'APPENDIX 9'!H22+'APPENDIX 10'!H22+'APPENDIX 11'!H22</f>
        <v>1097897</v>
      </c>
      <c r="I22" s="124">
        <f>'APPENDIX 5'!I22+'APPENDIX 6'!I22+'APPENDIX 7'!I22+'APPENDIX 8'!I22+'APPENDIX 9'!I22+'APPENDIX 10'!I22+'APPENDIX 11'!I22</f>
        <v>1921650</v>
      </c>
      <c r="J22" s="124">
        <f>'APPENDIX 5'!J22+'APPENDIX 6'!J22+'APPENDIX 7'!J22+'APPENDIX 8'!J22+'APPENDIX 9'!J22+'APPENDIX 10'!J22+'APPENDIX 11'!J22</f>
        <v>0</v>
      </c>
      <c r="K22" s="124">
        <f>'APPENDIX 5'!K22+'APPENDIX 6'!K22+'APPENDIX 7'!K22+'APPENDIX 8'!K22+'APPENDIX 9'!K22+'APPENDIX 10'!K22+'APPENDIX 11'!K22</f>
        <v>852</v>
      </c>
      <c r="L22" s="124">
        <f>'APPENDIX 5'!L22+'APPENDIX 6'!L22+'APPENDIX 7'!L22+'APPENDIX 8'!L22+'APPENDIX 9'!L22+'APPENDIX 10'!L22+'APPENDIX 11'!L22</f>
        <v>282976</v>
      </c>
      <c r="M22" s="124">
        <f>'APPENDIX 5'!M22+'APPENDIX 6'!M22+'APPENDIX 7'!M22+'APPENDIX 8'!M22+'APPENDIX 9'!M22+'APPENDIX 10'!M22+'APPENDIX 11'!M22</f>
        <v>619837</v>
      </c>
      <c r="N22" s="124">
        <f>'APPENDIX 5'!N22+'APPENDIX 6'!N22+'APPENDIX 7'!N22+'APPENDIX 8'!N22+'APPENDIX 9'!N22+'APPENDIX 10'!N22+'APPENDIX 11'!N22</f>
        <v>980700</v>
      </c>
      <c r="O22" s="124">
        <f>'APPENDIX 5'!O22+'APPENDIX 6'!O22+'APPENDIX 7'!O22+'APPENDIX 8'!O22+'APPENDIX 9'!O22+'APPENDIX 10'!O22+'APPENDIX 11'!O22</f>
        <v>40138</v>
      </c>
      <c r="P22" s="124">
        <f>'APPENDIX 5'!P22+'APPENDIX 6'!P22+'APPENDIX 7'!P22+'APPENDIX 8'!P22+'APPENDIX 9'!P22+'APPENDIX 10'!P22+'APPENDIX 11'!P22</f>
        <v>-312734</v>
      </c>
      <c r="Q22" s="125">
        <f>'APPENDIX 5'!Q22+'APPENDIX 6'!Q22+'APPENDIX 7'!Q22+'APPENDIX 8'!Q22+'APPENDIX 9'!Q22+'APPENDIX 10'!Q22+'APPENDIX 11'!Q22</f>
        <v>10871579</v>
      </c>
    </row>
    <row r="23" spans="1:19" ht="29.25" customHeight="1" x14ac:dyDescent="0.35">
      <c r="A23" s="122"/>
      <c r="B23" s="4" t="s">
        <v>60</v>
      </c>
      <c r="C23" s="124">
        <f>'APPENDIX 5'!C23+'APPENDIX 6'!C23+'APPENDIX 7'!C23+'APPENDIX 8'!C23+'APPENDIX 9'!C23+'APPENDIX 10'!C23+'APPENDIX 11'!C23</f>
        <v>3883290</v>
      </c>
      <c r="D23" s="124">
        <f>'APPENDIX 5'!D23+'APPENDIX 6'!D23+'APPENDIX 7'!D23+'APPENDIX 8'!D23+'APPENDIX 9'!D23+'APPENDIX 10'!D23+'APPENDIX 11'!D23</f>
        <v>3944603</v>
      </c>
      <c r="E23" s="124">
        <f>'APPENDIX 5'!E23+'APPENDIX 6'!E23+'APPENDIX 7'!E23+'APPENDIX 8'!E23+'APPENDIX 9'!E23+'APPENDIX 10'!E23+'APPENDIX 11'!E23</f>
        <v>3451605</v>
      </c>
      <c r="F23" s="124">
        <f>'APPENDIX 5'!F23+'APPENDIX 6'!F23+'APPENDIX 7'!F23+'APPENDIX 8'!F23+'APPENDIX 9'!F23+'APPENDIX 10'!F23+'APPENDIX 11'!F23</f>
        <v>0</v>
      </c>
      <c r="G23" s="124">
        <f>'APPENDIX 5'!G23+'APPENDIX 6'!G23+'APPENDIX 7'!G23+'APPENDIX 8'!G23+'APPENDIX 9'!G23+'APPENDIX 10'!G23+'APPENDIX 11'!G23</f>
        <v>2135398</v>
      </c>
      <c r="H23" s="124">
        <f>'APPENDIX 5'!H23+'APPENDIX 6'!H23+'APPENDIX 7'!H23+'APPENDIX 8'!H23+'APPENDIX 9'!H23+'APPENDIX 10'!H23+'APPENDIX 11'!H23</f>
        <v>2159415</v>
      </c>
      <c r="I23" s="124">
        <f>'APPENDIX 5'!I23+'APPENDIX 6'!I23+'APPENDIX 7'!I23+'APPENDIX 8'!I23+'APPENDIX 9'!I23+'APPENDIX 10'!I23+'APPENDIX 11'!I23</f>
        <v>0</v>
      </c>
      <c r="J23" s="124">
        <f>'APPENDIX 5'!J23+'APPENDIX 6'!J23+'APPENDIX 7'!J23+'APPENDIX 8'!J23+'APPENDIX 9'!J23+'APPENDIX 10'!J23+'APPENDIX 11'!J23</f>
        <v>0</v>
      </c>
      <c r="K23" s="124">
        <f>'APPENDIX 5'!K23+'APPENDIX 6'!K23+'APPENDIX 7'!K23+'APPENDIX 8'!K23+'APPENDIX 9'!K23+'APPENDIX 10'!K23+'APPENDIX 11'!K23</f>
        <v>0</v>
      </c>
      <c r="L23" s="124">
        <f>'APPENDIX 5'!L23+'APPENDIX 6'!L23+'APPENDIX 7'!L23+'APPENDIX 8'!L23+'APPENDIX 9'!L23+'APPENDIX 10'!L23+'APPENDIX 11'!L23</f>
        <v>419817</v>
      </c>
      <c r="M23" s="124">
        <f>'APPENDIX 5'!M23+'APPENDIX 6'!M23+'APPENDIX 7'!M23+'APPENDIX 8'!M23+'APPENDIX 9'!M23+'APPENDIX 10'!M23+'APPENDIX 11'!M23</f>
        <v>546127</v>
      </c>
      <c r="N23" s="124">
        <f>'APPENDIX 5'!N23+'APPENDIX 6'!N23+'APPENDIX 7'!N23+'APPENDIX 8'!N23+'APPENDIX 9'!N23+'APPENDIX 10'!N23+'APPENDIX 11'!N23</f>
        <v>276850</v>
      </c>
      <c r="O23" s="124">
        <f>'APPENDIX 5'!O23+'APPENDIX 6'!O23+'APPENDIX 7'!O23+'APPENDIX 8'!O23+'APPENDIX 9'!O23+'APPENDIX 10'!O23+'APPENDIX 11'!O23</f>
        <v>0</v>
      </c>
      <c r="P23" s="124">
        <f>'APPENDIX 5'!P23+'APPENDIX 6'!P23+'APPENDIX 7'!P23+'APPENDIX 8'!P23+'APPENDIX 9'!P23+'APPENDIX 10'!P23+'APPENDIX 11'!P23</f>
        <v>-80697</v>
      </c>
      <c r="Q23" s="125">
        <f>'APPENDIX 5'!Q23+'APPENDIX 6'!Q23+'APPENDIX 7'!Q23+'APPENDIX 8'!Q23+'APPENDIX 9'!Q23+'APPENDIX 10'!Q23+'APPENDIX 11'!Q23</f>
        <v>4567080</v>
      </c>
    </row>
    <row r="24" spans="1:19" ht="29.25" customHeight="1" x14ac:dyDescent="0.35">
      <c r="A24" s="122"/>
      <c r="B24" s="4" t="s">
        <v>134</v>
      </c>
      <c r="C24" s="124">
        <f>'APPENDIX 5'!C24+'APPENDIX 6'!C24+'APPENDIX 7'!C24+'APPENDIX 8'!C24+'APPENDIX 9'!C24+'APPENDIX 10'!C24+'APPENDIX 11'!C24</f>
        <v>729302</v>
      </c>
      <c r="D24" s="124">
        <f>'APPENDIX 5'!D24+'APPENDIX 6'!D24+'APPENDIX 7'!D24+'APPENDIX 8'!D24+'APPENDIX 9'!D24+'APPENDIX 10'!D24+'APPENDIX 11'!D24</f>
        <v>1197770</v>
      </c>
      <c r="E24" s="124">
        <f>'APPENDIX 5'!E24+'APPENDIX 6'!E24+'APPENDIX 7'!E24+'APPENDIX 8'!E24+'APPENDIX 9'!E24+'APPENDIX 10'!E24+'APPENDIX 11'!E24</f>
        <v>1054837</v>
      </c>
      <c r="F24" s="124">
        <f>'APPENDIX 5'!F24+'APPENDIX 6'!F24+'APPENDIX 7'!F24+'APPENDIX 8'!F24+'APPENDIX 9'!F24+'APPENDIX 10'!F24+'APPENDIX 11'!F24</f>
        <v>40831</v>
      </c>
      <c r="G24" s="124">
        <f>'APPENDIX 5'!G24+'APPENDIX 6'!G24+'APPENDIX 7'!G24+'APPENDIX 8'!G24+'APPENDIX 9'!G24+'APPENDIX 10'!G24+'APPENDIX 11'!G24</f>
        <v>385088</v>
      </c>
      <c r="H24" s="124">
        <f>'APPENDIX 5'!H24+'APPENDIX 6'!H24+'APPENDIX 7'!H24+'APPENDIX 8'!H24+'APPENDIX 9'!H24+'APPENDIX 10'!H24+'APPENDIX 11'!H24</f>
        <v>394744</v>
      </c>
      <c r="I24" s="124">
        <f>'APPENDIX 5'!I24+'APPENDIX 6'!I24+'APPENDIX 7'!I24+'APPENDIX 8'!I24+'APPENDIX 9'!I24+'APPENDIX 10'!I24+'APPENDIX 11'!I24</f>
        <v>0</v>
      </c>
      <c r="J24" s="124">
        <f>'APPENDIX 5'!J24+'APPENDIX 6'!J24+'APPENDIX 7'!J24+'APPENDIX 8'!J24+'APPENDIX 9'!J24+'APPENDIX 10'!J24+'APPENDIX 11'!J24</f>
        <v>0</v>
      </c>
      <c r="K24" s="124">
        <f>'APPENDIX 5'!K24+'APPENDIX 6'!K24+'APPENDIX 7'!K24+'APPENDIX 8'!K24+'APPENDIX 9'!K24+'APPENDIX 10'!K24+'APPENDIX 11'!K24</f>
        <v>0</v>
      </c>
      <c r="L24" s="124">
        <f>'APPENDIX 5'!L24+'APPENDIX 6'!L24+'APPENDIX 7'!L24+'APPENDIX 8'!L24+'APPENDIX 9'!L24+'APPENDIX 10'!L24+'APPENDIX 11'!L24</f>
        <v>150323</v>
      </c>
      <c r="M24" s="124">
        <f>'APPENDIX 5'!M24+'APPENDIX 6'!M24+'APPENDIX 7'!M24+'APPENDIX 8'!M24+'APPENDIX 9'!M24+'APPENDIX 10'!M24+'APPENDIX 11'!M24</f>
        <v>508119</v>
      </c>
      <c r="N24" s="124">
        <f>'APPENDIX 5'!N24+'APPENDIX 6'!N24+'APPENDIX 7'!N24+'APPENDIX 8'!N24+'APPENDIX 9'!N24+'APPENDIX 10'!N24+'APPENDIX 11'!N24</f>
        <v>125379</v>
      </c>
      <c r="O24" s="124">
        <f>'APPENDIX 5'!O24+'APPENDIX 6'!O24+'APPENDIX 7'!O24+'APPENDIX 8'!O24+'APPENDIX 9'!O24+'APPENDIX 10'!O24+'APPENDIX 11'!O24</f>
        <v>4154</v>
      </c>
      <c r="P24" s="124">
        <f>'APPENDIX 5'!P24+'APPENDIX 6'!P24+'APPENDIX 7'!P24+'APPENDIX 8'!P24+'APPENDIX 9'!P24+'APPENDIX 10'!P24+'APPENDIX 11'!P24</f>
        <v>0</v>
      </c>
      <c r="Q24" s="125">
        <f>'APPENDIX 5'!Q24+'APPENDIX 6'!Q24+'APPENDIX 7'!Q24+'APPENDIX 8'!Q24+'APPENDIX 9'!Q24+'APPENDIX 10'!Q24+'APPENDIX 11'!Q24</f>
        <v>893009</v>
      </c>
    </row>
    <row r="25" spans="1:19" ht="29.25" customHeight="1" x14ac:dyDescent="0.35">
      <c r="A25" s="122"/>
      <c r="B25" s="4" t="s">
        <v>135</v>
      </c>
      <c r="C25" s="124">
        <f>'APPENDIX 5'!C25+'APPENDIX 6'!C25+'APPENDIX 7'!C25+'APPENDIX 8'!C25+'APPENDIX 9'!C25+'APPENDIX 10'!C25+'APPENDIX 11'!C25</f>
        <v>0</v>
      </c>
      <c r="D25" s="124">
        <f>'APPENDIX 5'!D25+'APPENDIX 6'!D25+'APPENDIX 7'!D25+'APPENDIX 8'!D25+'APPENDIX 9'!D25+'APPENDIX 10'!D25+'APPENDIX 11'!D25</f>
        <v>0</v>
      </c>
      <c r="E25" s="124">
        <f>'APPENDIX 5'!E25+'APPENDIX 6'!E25+'APPENDIX 7'!E25+'APPENDIX 8'!E25+'APPENDIX 9'!E25+'APPENDIX 10'!E25+'APPENDIX 11'!E25</f>
        <v>0</v>
      </c>
      <c r="F25" s="124">
        <f>'APPENDIX 5'!F25+'APPENDIX 6'!F25+'APPENDIX 7'!F25+'APPENDIX 8'!F25+'APPENDIX 9'!F25+'APPENDIX 10'!F25+'APPENDIX 11'!F25</f>
        <v>0</v>
      </c>
      <c r="G25" s="124">
        <f>'APPENDIX 5'!G25+'APPENDIX 6'!G25+'APPENDIX 7'!G25+'APPENDIX 8'!G25+'APPENDIX 9'!G25+'APPENDIX 10'!G25+'APPENDIX 11'!G25</f>
        <v>0</v>
      </c>
      <c r="H25" s="124">
        <f>'APPENDIX 5'!H25+'APPENDIX 6'!H25+'APPENDIX 7'!H25+'APPENDIX 8'!H25+'APPENDIX 9'!H25+'APPENDIX 10'!H25+'APPENDIX 11'!H25</f>
        <v>0</v>
      </c>
      <c r="I25" s="124">
        <f>'APPENDIX 5'!I25+'APPENDIX 6'!I25+'APPENDIX 7'!I25+'APPENDIX 8'!I25+'APPENDIX 9'!I25+'APPENDIX 10'!I25+'APPENDIX 11'!I25</f>
        <v>0</v>
      </c>
      <c r="J25" s="124">
        <f>'APPENDIX 5'!J25+'APPENDIX 6'!J25+'APPENDIX 7'!J25+'APPENDIX 8'!J25+'APPENDIX 9'!J25+'APPENDIX 10'!J25+'APPENDIX 11'!J25</f>
        <v>0</v>
      </c>
      <c r="K25" s="124">
        <f>'APPENDIX 5'!K25+'APPENDIX 6'!K25+'APPENDIX 7'!K25+'APPENDIX 8'!K25+'APPENDIX 9'!K25+'APPENDIX 10'!K25+'APPENDIX 11'!K25</f>
        <v>0</v>
      </c>
      <c r="L25" s="124">
        <f>'APPENDIX 5'!L25+'APPENDIX 6'!L25+'APPENDIX 7'!L25+'APPENDIX 8'!L25+'APPENDIX 9'!L25+'APPENDIX 10'!L25+'APPENDIX 11'!L25</f>
        <v>0</v>
      </c>
      <c r="M25" s="124">
        <f>'APPENDIX 5'!M25+'APPENDIX 6'!M25+'APPENDIX 7'!M25+'APPENDIX 8'!M25+'APPENDIX 9'!M25+'APPENDIX 10'!M25+'APPENDIX 11'!M25</f>
        <v>0</v>
      </c>
      <c r="N25" s="124">
        <f>'APPENDIX 5'!N25+'APPENDIX 6'!N25+'APPENDIX 7'!N25+'APPENDIX 8'!N25+'APPENDIX 9'!N25+'APPENDIX 10'!N25+'APPENDIX 11'!N25</f>
        <v>0</v>
      </c>
      <c r="O25" s="124">
        <f>'APPENDIX 5'!O25+'APPENDIX 6'!O25+'APPENDIX 7'!O25+'APPENDIX 8'!O25+'APPENDIX 9'!O25+'APPENDIX 10'!O25+'APPENDIX 11'!O25</f>
        <v>0</v>
      </c>
      <c r="P25" s="124">
        <f>'APPENDIX 5'!P25+'APPENDIX 6'!P25+'APPENDIX 7'!P25+'APPENDIX 8'!P25+'APPENDIX 9'!P25+'APPENDIX 10'!P25+'APPENDIX 11'!P25</f>
        <v>0</v>
      </c>
      <c r="Q25" s="125">
        <f>'APPENDIX 5'!Q25+'APPENDIX 6'!Q25+'APPENDIX 7'!Q25+'APPENDIX 8'!Q25+'APPENDIX 9'!Q25+'APPENDIX 10'!Q25+'APPENDIX 11'!Q25</f>
        <v>0</v>
      </c>
    </row>
    <row r="26" spans="1:19" ht="29.25" customHeight="1" x14ac:dyDescent="0.35">
      <c r="A26" s="122"/>
      <c r="B26" s="4" t="s">
        <v>149</v>
      </c>
      <c r="C26" s="124">
        <f>'APPENDIX 5'!C26+'APPENDIX 6'!C26+'APPENDIX 7'!C26+'APPENDIX 8'!C26+'APPENDIX 9'!C26+'APPENDIX 10'!C26+'APPENDIX 11'!C26</f>
        <v>22893742</v>
      </c>
      <c r="D26" s="124">
        <f>'APPENDIX 5'!D26+'APPENDIX 6'!D26+'APPENDIX 7'!D26+'APPENDIX 8'!D26+'APPENDIX 9'!D26+'APPENDIX 10'!D26+'APPENDIX 11'!D26</f>
        <v>8523941</v>
      </c>
      <c r="E26" s="124">
        <f>'APPENDIX 5'!E26+'APPENDIX 6'!E26+'APPENDIX 7'!E26+'APPENDIX 8'!E26+'APPENDIX 9'!E26+'APPENDIX 10'!E26+'APPENDIX 11'!E26</f>
        <v>7438694</v>
      </c>
      <c r="F26" s="124">
        <f>'APPENDIX 5'!F26+'APPENDIX 6'!F26+'APPENDIX 7'!F26+'APPENDIX 8'!F26+'APPENDIX 9'!F26+'APPENDIX 10'!F26+'APPENDIX 11'!F26</f>
        <v>0</v>
      </c>
      <c r="G26" s="124">
        <f>'APPENDIX 5'!G26+'APPENDIX 6'!G26+'APPENDIX 7'!G26+'APPENDIX 8'!G26+'APPENDIX 9'!G26+'APPENDIX 10'!G26+'APPENDIX 11'!G26</f>
        <v>4668525</v>
      </c>
      <c r="H26" s="124">
        <f>'APPENDIX 5'!H26+'APPENDIX 6'!H26+'APPENDIX 7'!H26+'APPENDIX 8'!H26+'APPENDIX 9'!H26+'APPENDIX 10'!H26+'APPENDIX 11'!H26</f>
        <v>3229027</v>
      </c>
      <c r="I26" s="124">
        <f>'APPENDIX 5'!I26+'APPENDIX 6'!I26+'APPENDIX 7'!I26+'APPENDIX 8'!I26+'APPENDIX 9'!I26+'APPENDIX 10'!I26+'APPENDIX 11'!I26</f>
        <v>0</v>
      </c>
      <c r="J26" s="124">
        <f>'APPENDIX 5'!J26+'APPENDIX 6'!J26+'APPENDIX 7'!J26+'APPENDIX 8'!J26+'APPENDIX 9'!J26+'APPENDIX 10'!J26+'APPENDIX 11'!J26</f>
        <v>0</v>
      </c>
      <c r="K26" s="124">
        <f>'APPENDIX 5'!K26+'APPENDIX 6'!K26+'APPENDIX 7'!K26+'APPENDIX 8'!K26+'APPENDIX 9'!K26+'APPENDIX 10'!K26+'APPENDIX 11'!K26</f>
        <v>1386257</v>
      </c>
      <c r="L26" s="124">
        <f>'APPENDIX 5'!L26+'APPENDIX 6'!L26+'APPENDIX 7'!L26+'APPENDIX 8'!L26+'APPENDIX 9'!L26+'APPENDIX 10'!L26+'APPENDIX 11'!L26</f>
        <v>570414</v>
      </c>
      <c r="M26" s="124">
        <f>'APPENDIX 5'!M26+'APPENDIX 6'!M26+'APPENDIX 7'!M26+'APPENDIX 8'!M26+'APPENDIX 9'!M26+'APPENDIX 10'!M26+'APPENDIX 11'!M26</f>
        <v>1148179</v>
      </c>
      <c r="N26" s="124">
        <f>'APPENDIX 5'!N26+'APPENDIX 6'!N26+'APPENDIX 7'!N26+'APPENDIX 8'!N26+'APPENDIX 9'!N26+'APPENDIX 10'!N26+'APPENDIX 11'!N26</f>
        <v>2582444</v>
      </c>
      <c r="O26" s="124">
        <f>'APPENDIX 5'!O26+'APPENDIX 6'!O26+'APPENDIX 7'!O26+'APPENDIX 8'!O26+'APPENDIX 9'!O26+'APPENDIX 10'!O26+'APPENDIX 11'!O26</f>
        <v>0</v>
      </c>
      <c r="P26" s="124">
        <f>'APPENDIX 5'!P26+'APPENDIX 6'!P26+'APPENDIX 7'!P26+'APPENDIX 8'!P26+'APPENDIX 9'!P26+'APPENDIX 10'!P26+'APPENDIX 11'!P26</f>
        <v>567249</v>
      </c>
      <c r="Q26" s="125">
        <f>'APPENDIX 5'!Q26+'APPENDIX 6'!Q26+'APPENDIX 7'!Q26+'APPENDIX 8'!Q26+'APPENDIX 9'!Q26+'APPENDIX 10'!Q26+'APPENDIX 11'!Q26</f>
        <v>26013755</v>
      </c>
    </row>
    <row r="27" spans="1:19" ht="29.25" customHeight="1" x14ac:dyDescent="0.35">
      <c r="A27" s="122"/>
      <c r="B27" s="4" t="s">
        <v>61</v>
      </c>
      <c r="C27" s="124">
        <f>'APPENDIX 5'!C27+'APPENDIX 6'!C27+'APPENDIX 7'!C27+'APPENDIX 8'!C27+'APPENDIX 9'!C27+'APPENDIX 10'!C27+'APPENDIX 11'!C27</f>
        <v>3457384</v>
      </c>
      <c r="D27" s="124">
        <f>'APPENDIX 5'!D27+'APPENDIX 6'!D27+'APPENDIX 7'!D27+'APPENDIX 8'!D27+'APPENDIX 9'!D27+'APPENDIX 10'!D27+'APPENDIX 11'!D27</f>
        <v>1012736</v>
      </c>
      <c r="E27" s="124">
        <f>'APPENDIX 5'!E27+'APPENDIX 6'!E27+'APPENDIX 7'!E27+'APPENDIX 8'!E27+'APPENDIX 9'!E27+'APPENDIX 10'!E27+'APPENDIX 11'!E27</f>
        <v>909073</v>
      </c>
      <c r="F27" s="124">
        <f>'APPENDIX 5'!F27+'APPENDIX 6'!F27+'APPENDIX 7'!F27+'APPENDIX 8'!F27+'APPENDIX 9'!F27+'APPENDIX 10'!F27+'APPENDIX 11'!F27</f>
        <v>0</v>
      </c>
      <c r="G27" s="124">
        <f>'APPENDIX 5'!G27+'APPENDIX 6'!G27+'APPENDIX 7'!G27+'APPENDIX 8'!G27+'APPENDIX 9'!G27+'APPENDIX 10'!G27+'APPENDIX 11'!G27</f>
        <v>603208</v>
      </c>
      <c r="H27" s="124">
        <f>'APPENDIX 5'!H27+'APPENDIX 6'!H27+'APPENDIX 7'!H27+'APPENDIX 8'!H27+'APPENDIX 9'!H27+'APPENDIX 10'!H27+'APPENDIX 11'!H27</f>
        <v>233292</v>
      </c>
      <c r="I27" s="124">
        <f>'APPENDIX 5'!I27+'APPENDIX 6'!I27+'APPENDIX 7'!I27+'APPENDIX 8'!I27+'APPENDIX 9'!I27+'APPENDIX 10'!I27+'APPENDIX 11'!I27</f>
        <v>0</v>
      </c>
      <c r="J27" s="124">
        <f>'APPENDIX 5'!J27+'APPENDIX 6'!J27+'APPENDIX 7'!J27+'APPENDIX 8'!J27+'APPENDIX 9'!J27+'APPENDIX 10'!J27+'APPENDIX 11'!J27</f>
        <v>0</v>
      </c>
      <c r="K27" s="124">
        <f>'APPENDIX 5'!K27+'APPENDIX 6'!K27+'APPENDIX 7'!K27+'APPENDIX 8'!K27+'APPENDIX 9'!K27+'APPENDIX 10'!K27+'APPENDIX 11'!K27</f>
        <v>5870</v>
      </c>
      <c r="L27" s="124">
        <f>'APPENDIX 5'!L27+'APPENDIX 6'!L27+'APPENDIX 7'!L27+'APPENDIX 8'!L27+'APPENDIX 9'!L27+'APPENDIX 10'!L27+'APPENDIX 11'!L27</f>
        <v>-2058</v>
      </c>
      <c r="M27" s="124">
        <f>'APPENDIX 5'!M27+'APPENDIX 6'!M27+'APPENDIX 7'!M27+'APPENDIX 8'!M27+'APPENDIX 9'!M27+'APPENDIX 10'!M27+'APPENDIX 11'!M27</f>
        <v>193555</v>
      </c>
      <c r="N27" s="124">
        <f>'APPENDIX 5'!N27+'APPENDIX 6'!N27+'APPENDIX 7'!N27+'APPENDIX 8'!N27+'APPENDIX 9'!N27+'APPENDIX 10'!N27+'APPENDIX 11'!N27</f>
        <v>70567</v>
      </c>
      <c r="O27" s="124">
        <f>'APPENDIX 5'!O27+'APPENDIX 6'!O27+'APPENDIX 7'!O27+'APPENDIX 8'!O27+'APPENDIX 9'!O27+'APPENDIX 10'!O27+'APPENDIX 11'!O27</f>
        <v>0</v>
      </c>
      <c r="P27" s="124">
        <f>'APPENDIX 5'!P27+'APPENDIX 6'!P27+'APPENDIX 7'!P27+'APPENDIX 8'!P27+'APPENDIX 9'!P27+'APPENDIX 10'!P27+'APPENDIX 11'!P27</f>
        <v>0</v>
      </c>
      <c r="Q27" s="125">
        <f>'APPENDIX 5'!Q27+'APPENDIX 6'!Q27+'APPENDIX 7'!Q27+'APPENDIX 8'!Q27+'APPENDIX 9'!Q27+'APPENDIX 10'!Q27+'APPENDIX 11'!Q27</f>
        <v>4006366</v>
      </c>
    </row>
    <row r="28" spans="1:19" ht="29.25" customHeight="1" x14ac:dyDescent="0.35">
      <c r="A28" s="122"/>
      <c r="B28" s="4" t="s">
        <v>62</v>
      </c>
      <c r="C28" s="124">
        <f>'APPENDIX 5'!C28+'APPENDIX 6'!C28+'APPENDIX 7'!C28+'APPENDIX 8'!C28+'APPENDIX 9'!C28+'APPENDIX 10'!C28+'APPENDIX 11'!C28</f>
        <v>49785</v>
      </c>
      <c r="D28" s="124">
        <f>'APPENDIX 5'!D28+'APPENDIX 6'!D28+'APPENDIX 7'!D28+'APPENDIX 8'!D28+'APPENDIX 9'!D28+'APPENDIX 10'!D28+'APPENDIX 11'!D28</f>
        <v>108443</v>
      </c>
      <c r="E28" s="124">
        <f>'APPENDIX 5'!E28+'APPENDIX 6'!E28+'APPENDIX 7'!E28+'APPENDIX 8'!E28+'APPENDIX 9'!E28+'APPENDIX 10'!E28+'APPENDIX 11'!E28</f>
        <v>73050</v>
      </c>
      <c r="F28" s="124">
        <f>'APPENDIX 5'!F28+'APPENDIX 6'!F28+'APPENDIX 7'!F28+'APPENDIX 8'!F28+'APPENDIX 9'!F28+'APPENDIX 10'!F28+'APPENDIX 11'!F28</f>
        <v>0</v>
      </c>
      <c r="G28" s="124">
        <f>'APPENDIX 5'!G28+'APPENDIX 6'!G28+'APPENDIX 7'!G28+'APPENDIX 8'!G28+'APPENDIX 9'!G28+'APPENDIX 10'!G28+'APPENDIX 11'!G28</f>
        <v>82376</v>
      </c>
      <c r="H28" s="124">
        <f>'APPENDIX 5'!H28+'APPENDIX 6'!H28+'APPENDIX 7'!H28+'APPENDIX 8'!H28+'APPENDIX 9'!H28+'APPENDIX 10'!H28+'APPENDIX 11'!H28</f>
        <v>37848</v>
      </c>
      <c r="I28" s="124">
        <f>'APPENDIX 5'!I28+'APPENDIX 6'!I28+'APPENDIX 7'!I28+'APPENDIX 8'!I28+'APPENDIX 9'!I28+'APPENDIX 10'!I28+'APPENDIX 11'!I28</f>
        <v>0</v>
      </c>
      <c r="J28" s="124">
        <f>'APPENDIX 5'!J28+'APPENDIX 6'!J28+'APPENDIX 7'!J28+'APPENDIX 8'!J28+'APPENDIX 9'!J28+'APPENDIX 10'!J28+'APPENDIX 11'!J28</f>
        <v>0</v>
      </c>
      <c r="K28" s="124">
        <f>'APPENDIX 5'!K28+'APPENDIX 6'!K28+'APPENDIX 7'!K28+'APPENDIX 8'!K28+'APPENDIX 9'!K28+'APPENDIX 10'!K28+'APPENDIX 11'!K28</f>
        <v>0</v>
      </c>
      <c r="L28" s="124">
        <f>'APPENDIX 5'!L28+'APPENDIX 6'!L28+'APPENDIX 7'!L28+'APPENDIX 8'!L28+'APPENDIX 9'!L28+'APPENDIX 10'!L28+'APPENDIX 11'!L28</f>
        <v>-107</v>
      </c>
      <c r="M28" s="124">
        <f>'APPENDIX 5'!M28+'APPENDIX 6'!M28+'APPENDIX 7'!M28+'APPENDIX 8'!M28+'APPENDIX 9'!M28+'APPENDIX 10'!M28+'APPENDIX 11'!M28</f>
        <v>72063</v>
      </c>
      <c r="N28" s="124">
        <f>'APPENDIX 5'!N28+'APPENDIX 6'!N28+'APPENDIX 7'!N28+'APPENDIX 8'!N28+'APPENDIX 9'!N28+'APPENDIX 10'!N28+'APPENDIX 11'!N28</f>
        <v>29874</v>
      </c>
      <c r="O28" s="124">
        <f>'APPENDIX 5'!O28+'APPENDIX 6'!O28+'APPENDIX 7'!O28+'APPENDIX 8'!O28+'APPENDIX 9'!O28+'APPENDIX 10'!O28+'APPENDIX 11'!O28</f>
        <v>0</v>
      </c>
      <c r="P28" s="124">
        <f>'APPENDIX 5'!P28+'APPENDIX 6'!P28+'APPENDIX 7'!P28+'APPENDIX 8'!P28+'APPENDIX 9'!P28+'APPENDIX 10'!P28+'APPENDIX 11'!P28</f>
        <v>-6881</v>
      </c>
      <c r="Q28" s="125">
        <f>'APPENDIX 5'!Q28+'APPENDIX 6'!Q28+'APPENDIX 7'!Q28+'APPENDIX 8'!Q28+'APPENDIX 9'!Q28+'APPENDIX 10'!Q28+'APPENDIX 11'!Q28</f>
        <v>49786</v>
      </c>
    </row>
    <row r="29" spans="1:19" ht="29.25" customHeight="1" x14ac:dyDescent="0.35">
      <c r="A29" s="122"/>
      <c r="B29" s="4" t="s">
        <v>63</v>
      </c>
      <c r="C29" s="124">
        <f>'APPENDIX 5'!C29+'APPENDIX 6'!C29+'APPENDIX 7'!C29+'APPENDIX 8'!C29+'APPENDIX 9'!C29+'APPENDIX 10'!C29+'APPENDIX 11'!C29</f>
        <v>11393198</v>
      </c>
      <c r="D29" s="124">
        <f>'APPENDIX 5'!D29+'APPENDIX 6'!D29+'APPENDIX 7'!D29+'APPENDIX 8'!D29+'APPENDIX 9'!D29+'APPENDIX 10'!D29+'APPENDIX 11'!D29</f>
        <v>2355583</v>
      </c>
      <c r="E29" s="124">
        <f>'APPENDIX 5'!E29+'APPENDIX 6'!E29+'APPENDIX 7'!E29+'APPENDIX 8'!E29+'APPENDIX 9'!E29+'APPENDIX 10'!E29+'APPENDIX 11'!E29</f>
        <v>1902434</v>
      </c>
      <c r="F29" s="124">
        <f>'APPENDIX 5'!F29+'APPENDIX 6'!F29+'APPENDIX 7'!F29+'APPENDIX 8'!F29+'APPENDIX 9'!F29+'APPENDIX 10'!F29+'APPENDIX 11'!F29</f>
        <v>0</v>
      </c>
      <c r="G29" s="124">
        <f>'APPENDIX 5'!G29+'APPENDIX 6'!G29+'APPENDIX 7'!G29+'APPENDIX 8'!G29+'APPENDIX 9'!G29+'APPENDIX 10'!G29+'APPENDIX 11'!G29</f>
        <v>2053934</v>
      </c>
      <c r="H29" s="124">
        <f>'APPENDIX 5'!H29+'APPENDIX 6'!H29+'APPENDIX 7'!H29+'APPENDIX 8'!H29+'APPENDIX 9'!H29+'APPENDIX 10'!H29+'APPENDIX 11'!H29</f>
        <v>1384583</v>
      </c>
      <c r="I29" s="124">
        <f>'APPENDIX 5'!I29+'APPENDIX 6'!I29+'APPENDIX 7'!I29+'APPENDIX 8'!I29+'APPENDIX 9'!I29+'APPENDIX 10'!I29+'APPENDIX 11'!I29</f>
        <v>275815</v>
      </c>
      <c r="J29" s="124">
        <f>'APPENDIX 5'!J29+'APPENDIX 6'!J29+'APPENDIX 7'!J29+'APPENDIX 8'!J29+'APPENDIX 9'!J29+'APPENDIX 10'!J29+'APPENDIX 11'!J29</f>
        <v>0</v>
      </c>
      <c r="K29" s="124">
        <f>'APPENDIX 5'!K29+'APPENDIX 6'!K29+'APPENDIX 7'!K29+'APPENDIX 8'!K29+'APPENDIX 9'!K29+'APPENDIX 10'!K29+'APPENDIX 11'!K29</f>
        <v>142021</v>
      </c>
      <c r="L29" s="124">
        <f>'APPENDIX 5'!L29+'APPENDIX 6'!L29+'APPENDIX 7'!L29+'APPENDIX 8'!L29+'APPENDIX 9'!L29+'APPENDIX 10'!L29+'APPENDIX 11'!L29</f>
        <v>180512</v>
      </c>
      <c r="M29" s="124">
        <f>'APPENDIX 5'!M29+'APPENDIX 6'!M29+'APPENDIX 7'!M29+'APPENDIX 8'!M29+'APPENDIX 9'!M29+'APPENDIX 10'!M29+'APPENDIX 11'!M29</f>
        <v>660685</v>
      </c>
      <c r="N29" s="124">
        <f>'APPENDIX 5'!N29+'APPENDIX 6'!N29+'APPENDIX 7'!N29+'APPENDIX 8'!N29+'APPENDIX 9'!N29+'APPENDIX 10'!N29+'APPENDIX 11'!N29</f>
        <v>1118073</v>
      </c>
      <c r="O29" s="124">
        <f>'APPENDIX 5'!O29+'APPENDIX 6'!O29+'APPENDIX 7'!O29+'APPENDIX 8'!O29+'APPENDIX 9'!O29+'APPENDIX 10'!O29+'APPENDIX 11'!O29</f>
        <v>0</v>
      </c>
      <c r="P29" s="124">
        <f>'APPENDIX 5'!P29+'APPENDIX 6'!P29+'APPENDIX 7'!P29+'APPENDIX 8'!P29+'APPENDIX 9'!P29+'APPENDIX 10'!P29+'APPENDIX 11'!P29</f>
        <v>0</v>
      </c>
      <c r="Q29" s="125">
        <f>'APPENDIX 5'!Q29+'APPENDIX 6'!Q29+'APPENDIX 7'!Q29+'APPENDIX 8'!Q29+'APPENDIX 9'!Q29+'APPENDIX 10'!Q29+'APPENDIX 11'!Q29</f>
        <v>11770088</v>
      </c>
    </row>
    <row r="30" spans="1:19" ht="29.25" customHeight="1" x14ac:dyDescent="0.35">
      <c r="A30" s="122"/>
      <c r="B30" s="56" t="s">
        <v>45</v>
      </c>
      <c r="C30" s="126">
        <f t="shared" ref="C30:Q30" si="0">SUM(C6:C29)</f>
        <v>435793797</v>
      </c>
      <c r="D30" s="126">
        <f t="shared" si="0"/>
        <v>123713143</v>
      </c>
      <c r="E30" s="126">
        <f t="shared" si="0"/>
        <v>115055916</v>
      </c>
      <c r="F30" s="126">
        <f t="shared" si="0"/>
        <v>529947</v>
      </c>
      <c r="G30" s="126">
        <f t="shared" si="0"/>
        <v>78306158</v>
      </c>
      <c r="H30" s="126">
        <f t="shared" si="0"/>
        <v>56482950</v>
      </c>
      <c r="I30" s="126">
        <f t="shared" si="0"/>
        <v>17085802</v>
      </c>
      <c r="J30" s="126">
        <f t="shared" si="0"/>
        <v>1809438</v>
      </c>
      <c r="K30" s="126">
        <f t="shared" si="0"/>
        <v>5650198</v>
      </c>
      <c r="L30" s="126">
        <f t="shared" si="0"/>
        <v>6692181</v>
      </c>
      <c r="M30" s="126">
        <f t="shared" si="0"/>
        <v>15488972</v>
      </c>
      <c r="N30" s="126">
        <f t="shared" si="0"/>
        <v>50938588</v>
      </c>
      <c r="O30" s="126">
        <f t="shared" si="0"/>
        <v>416986</v>
      </c>
      <c r="P30" s="126">
        <f t="shared" si="0"/>
        <v>4287270</v>
      </c>
      <c r="Q30" s="126">
        <f t="shared" si="0"/>
        <v>494404443</v>
      </c>
      <c r="S30" s="127"/>
    </row>
    <row r="31" spans="1:19" ht="29.25" customHeight="1" x14ac:dyDescent="0.35">
      <c r="A31" s="122"/>
      <c r="B31" s="284" t="s">
        <v>46</v>
      </c>
      <c r="C31" s="285"/>
      <c r="D31" s="285"/>
      <c r="E31" s="285"/>
      <c r="F31" s="285"/>
      <c r="G31" s="285"/>
      <c r="H31" s="285"/>
      <c r="I31" s="285"/>
      <c r="J31" s="285"/>
      <c r="K31" s="285"/>
      <c r="L31" s="285"/>
      <c r="M31" s="285"/>
      <c r="N31" s="285"/>
      <c r="O31" s="285"/>
      <c r="P31" s="285"/>
      <c r="Q31" s="286"/>
    </row>
    <row r="32" spans="1:19" ht="29.25" customHeight="1" x14ac:dyDescent="0.35">
      <c r="A32" s="122"/>
      <c r="B32" s="4" t="s">
        <v>47</v>
      </c>
      <c r="C32" s="19">
        <f>'APPENDIX 5'!C32+'APPENDIX 6'!C32+'APPENDIX 7'!C32+'APPENDIX 8'!C32+'APPENDIX 9'!C32+'APPENDIX 10'!C32+'APPENDIX 11'!C32</f>
        <v>0</v>
      </c>
      <c r="D32" s="19">
        <f>'APPENDIX 5'!D32+'APPENDIX 6'!D32+'APPENDIX 7'!D32+'APPENDIX 8'!D32+'APPENDIX 9'!D32+'APPENDIX 10'!D32+'APPENDIX 11'!D32</f>
        <v>136454</v>
      </c>
      <c r="E32" s="19">
        <f>'APPENDIX 5'!E32+'APPENDIX 6'!E32+'APPENDIX 7'!E32+'APPENDIX 8'!E32+'APPENDIX 9'!E32+'APPENDIX 10'!E32+'APPENDIX 11'!E32</f>
        <v>121123</v>
      </c>
      <c r="F32" s="19">
        <f>'APPENDIX 5'!F32+'APPENDIX 6'!F32+'APPENDIX 7'!F32+'APPENDIX 8'!F32+'APPENDIX 9'!F32+'APPENDIX 10'!F32+'APPENDIX 11'!F32</f>
        <v>0</v>
      </c>
      <c r="G32" s="19">
        <f>'APPENDIX 5'!G32+'APPENDIX 6'!G32+'APPENDIX 7'!G32+'APPENDIX 8'!G32+'APPENDIX 9'!G32+'APPENDIX 10'!G32+'APPENDIX 11'!G32</f>
        <v>180334</v>
      </c>
      <c r="H32" s="19">
        <f>'APPENDIX 5'!H32+'APPENDIX 6'!H32+'APPENDIX 7'!H32+'APPENDIX 8'!H32+'APPENDIX 9'!H32+'APPENDIX 10'!H32+'APPENDIX 11'!H32</f>
        <v>273195</v>
      </c>
      <c r="I32" s="19">
        <f>'APPENDIX 5'!I32+'APPENDIX 6'!I32+'APPENDIX 7'!I32+'APPENDIX 8'!I32+'APPENDIX 9'!I32+'APPENDIX 10'!I32+'APPENDIX 11'!I32</f>
        <v>0</v>
      </c>
      <c r="J32" s="19">
        <f>'APPENDIX 5'!J32+'APPENDIX 6'!J32+'APPENDIX 7'!J32+'APPENDIX 8'!J32+'APPENDIX 9'!J32+'APPENDIX 10'!J32+'APPENDIX 11'!J32</f>
        <v>0</v>
      </c>
      <c r="K32" s="19">
        <f>'APPENDIX 5'!K32+'APPENDIX 6'!K32+'APPENDIX 7'!K32+'APPENDIX 8'!K32+'APPENDIX 9'!K32+'APPENDIX 10'!K32+'APPENDIX 11'!K32</f>
        <v>0</v>
      </c>
      <c r="L32" s="19">
        <f>'APPENDIX 5'!L32+'APPENDIX 6'!L32+'APPENDIX 7'!L32+'APPENDIX 8'!L32+'APPENDIX 9'!L32+'APPENDIX 10'!L32+'APPENDIX 11'!L32</f>
        <v>20037</v>
      </c>
      <c r="M32" s="19">
        <f>'APPENDIX 5'!M32+'APPENDIX 6'!M32+'APPENDIX 7'!M32+'APPENDIX 8'!M32+'APPENDIX 9'!M32+'APPENDIX 10'!M32+'APPENDIX 11'!M32</f>
        <v>4344</v>
      </c>
      <c r="N32" s="19">
        <f>'APPENDIX 5'!N32+'APPENDIX 6'!N32+'APPENDIX 7'!N32+'APPENDIX 8'!N32+'APPENDIX 9'!N32+'APPENDIX 10'!N32+'APPENDIX 11'!N32</f>
        <v>139349</v>
      </c>
      <c r="O32" s="19">
        <f>'APPENDIX 5'!O32+'APPENDIX 6'!O32+'APPENDIX 7'!O32+'APPENDIX 8'!O32+'APPENDIX 9'!O32+'APPENDIX 10'!O32+'APPENDIX 11'!O32</f>
        <v>0</v>
      </c>
      <c r="P32" s="19">
        <f>'APPENDIX 5'!P32+'APPENDIX 6'!P32+'APPENDIX 7'!P32+'APPENDIX 8'!P32+'APPENDIX 9'!P32+'APPENDIX 10'!P32+'APPENDIX 11'!P32</f>
        <v>0</v>
      </c>
      <c r="Q32" s="20">
        <f>'APPENDIX 5'!Q32+'APPENDIX 6'!Q32+'APPENDIX 7'!Q32+'APPENDIX 8'!Q32+'APPENDIX 9'!Q32+'APPENDIX 10'!Q32+'APPENDIX 11'!Q32</f>
        <v>-37103</v>
      </c>
    </row>
    <row r="33" spans="2:19" ht="29.25" customHeight="1" x14ac:dyDescent="0.35">
      <c r="B33" s="4" t="s">
        <v>78</v>
      </c>
      <c r="C33" s="19">
        <f>'APPENDIX 5'!C33+'APPENDIX 6'!C33+'APPENDIX 7'!C33+'APPENDIX 8'!C33+'APPENDIX 9'!C33+'APPENDIX 10'!C33+'APPENDIX 11'!C33</f>
        <v>0</v>
      </c>
      <c r="D33" s="19">
        <f>'APPENDIX 5'!D33+'APPENDIX 6'!D33+'APPENDIX 7'!D33+'APPENDIX 8'!D33+'APPENDIX 9'!D33+'APPENDIX 10'!D33+'APPENDIX 11'!D33</f>
        <v>1168653</v>
      </c>
      <c r="E33" s="19">
        <f>'APPENDIX 5'!E33+'APPENDIX 6'!E33+'APPENDIX 7'!E33+'APPENDIX 8'!E33+'APPENDIX 9'!E33+'APPENDIX 10'!E33+'APPENDIX 11'!E33</f>
        <v>916195</v>
      </c>
      <c r="F33" s="19">
        <f>'APPENDIX 5'!F33+'APPENDIX 6'!F33+'APPENDIX 7'!F33+'APPENDIX 8'!F33+'APPENDIX 9'!F33+'APPENDIX 10'!F33+'APPENDIX 11'!F33</f>
        <v>-12345</v>
      </c>
      <c r="G33" s="19">
        <f>'APPENDIX 5'!G33+'APPENDIX 6'!G33+'APPENDIX 7'!G33+'APPENDIX 8'!G33+'APPENDIX 9'!G33+'APPENDIX 10'!G33+'APPENDIX 11'!G33</f>
        <v>630512</v>
      </c>
      <c r="H33" s="19">
        <f>'APPENDIX 5'!H33+'APPENDIX 6'!H33+'APPENDIX 7'!H33+'APPENDIX 8'!H33+'APPENDIX 9'!H33+'APPENDIX 10'!H33+'APPENDIX 11'!H33</f>
        <v>1187778</v>
      </c>
      <c r="I33" s="19">
        <f>'APPENDIX 5'!I33+'APPENDIX 6'!I33+'APPENDIX 7'!I33+'APPENDIX 8'!I33+'APPENDIX 9'!I33+'APPENDIX 10'!I33+'APPENDIX 11'!I33</f>
        <v>0</v>
      </c>
      <c r="J33" s="19">
        <f>'APPENDIX 5'!J33+'APPENDIX 6'!J33+'APPENDIX 7'!J33+'APPENDIX 8'!J33+'APPENDIX 9'!J33+'APPENDIX 10'!J33+'APPENDIX 11'!J33</f>
        <v>0</v>
      </c>
      <c r="K33" s="19">
        <f>'APPENDIX 5'!K33+'APPENDIX 6'!K33+'APPENDIX 7'!K33+'APPENDIX 8'!K33+'APPENDIX 9'!K33+'APPENDIX 10'!K33+'APPENDIX 11'!K33</f>
        <v>0</v>
      </c>
      <c r="L33" s="19">
        <f>'APPENDIX 5'!L33+'APPENDIX 6'!L33+'APPENDIX 7'!L33+'APPENDIX 8'!L33+'APPENDIX 9'!L33+'APPENDIX 10'!L33+'APPENDIX 11'!L33</f>
        <v>246733</v>
      </c>
      <c r="M33" s="19">
        <f>'APPENDIX 5'!M33+'APPENDIX 6'!M33+'APPENDIX 7'!M33+'APPENDIX 8'!M33+'APPENDIX 9'!M33+'APPENDIX 10'!M33+'APPENDIX 11'!M33</f>
        <v>58094</v>
      </c>
      <c r="N33" s="19">
        <f>'APPENDIX 5'!N33+'APPENDIX 6'!N33+'APPENDIX 7'!N33+'APPENDIX 8'!N33+'APPENDIX 9'!N33+'APPENDIX 10'!N33+'APPENDIX 11'!N33</f>
        <v>0</v>
      </c>
      <c r="O33" s="19">
        <f>'APPENDIX 5'!O33+'APPENDIX 6'!O33+'APPENDIX 7'!O33+'APPENDIX 8'!O33+'APPENDIX 9'!O33+'APPENDIX 10'!O33+'APPENDIX 11'!O33</f>
        <v>0</v>
      </c>
      <c r="P33" s="19">
        <f>'APPENDIX 5'!P33+'APPENDIX 6'!P33+'APPENDIX 7'!P33+'APPENDIX 8'!P33+'APPENDIX 9'!P33+'APPENDIX 10'!P33+'APPENDIX 11'!P33</f>
        <v>0</v>
      </c>
      <c r="Q33" s="20">
        <f>'APPENDIX 5'!Q33+'APPENDIX 6'!Q33+'APPENDIX 7'!Q33+'APPENDIX 8'!Q33+'APPENDIX 9'!Q33+'APPENDIX 10'!Q33+'APPENDIX 11'!Q33</f>
        <v>-588755</v>
      </c>
    </row>
    <row r="34" spans="2:19" ht="29.25" customHeight="1" x14ac:dyDescent="0.35">
      <c r="B34" s="4" t="s">
        <v>48</v>
      </c>
      <c r="C34" s="19">
        <f>'APPENDIX 5'!C34+'APPENDIX 6'!C34+'APPENDIX 7'!C34+'APPENDIX 8'!C34+'APPENDIX 9'!C34+'APPENDIX 10'!C34+'APPENDIX 11'!C34</f>
        <v>9517167</v>
      </c>
      <c r="D34" s="19">
        <f>'APPENDIX 5'!D34+'APPENDIX 6'!D34+'APPENDIX 7'!D34+'APPENDIX 8'!D34+'APPENDIX 9'!D34+'APPENDIX 10'!D34+'APPENDIX 11'!D34</f>
        <v>1825195</v>
      </c>
      <c r="E34" s="19">
        <f>'APPENDIX 5'!E34+'APPENDIX 6'!E34+'APPENDIX 7'!E34+'APPENDIX 8'!E34+'APPENDIX 9'!E34+'APPENDIX 10'!E34+'APPENDIX 11'!E34</f>
        <v>1746223</v>
      </c>
      <c r="F34" s="19">
        <f>'APPENDIX 5'!F34+'APPENDIX 6'!F34+'APPENDIX 7'!F34+'APPENDIX 8'!F34+'APPENDIX 9'!F34+'APPENDIX 10'!F34+'APPENDIX 11'!F34</f>
        <v>0</v>
      </c>
      <c r="G34" s="19">
        <f>'APPENDIX 5'!G34+'APPENDIX 6'!G34+'APPENDIX 7'!G34+'APPENDIX 8'!G34+'APPENDIX 9'!G34+'APPENDIX 10'!G34+'APPENDIX 11'!G34</f>
        <v>1426328</v>
      </c>
      <c r="H34" s="19">
        <f>'APPENDIX 5'!H34+'APPENDIX 6'!H34+'APPENDIX 7'!H34+'APPENDIX 8'!H34+'APPENDIX 9'!H34+'APPENDIX 10'!H34+'APPENDIX 11'!H34</f>
        <v>1426328</v>
      </c>
      <c r="I34" s="19">
        <f>'APPENDIX 5'!I34+'APPENDIX 6'!I34+'APPENDIX 7'!I34+'APPENDIX 8'!I34+'APPENDIX 9'!I34+'APPENDIX 10'!I34+'APPENDIX 11'!I34</f>
        <v>0</v>
      </c>
      <c r="J34" s="19">
        <f>'APPENDIX 5'!J34+'APPENDIX 6'!J34+'APPENDIX 7'!J34+'APPENDIX 8'!J34+'APPENDIX 9'!J34+'APPENDIX 10'!J34+'APPENDIX 11'!J34</f>
        <v>0</v>
      </c>
      <c r="K34" s="19">
        <f>'APPENDIX 5'!K34+'APPENDIX 6'!K34+'APPENDIX 7'!K34+'APPENDIX 8'!K34+'APPENDIX 9'!K34+'APPENDIX 10'!K34+'APPENDIX 11'!K34</f>
        <v>0</v>
      </c>
      <c r="L34" s="19">
        <f>'APPENDIX 5'!L34+'APPENDIX 6'!L34+'APPENDIX 7'!L34+'APPENDIX 8'!L34+'APPENDIX 9'!L34+'APPENDIX 10'!L34+'APPENDIX 11'!L34</f>
        <v>553907</v>
      </c>
      <c r="M34" s="19">
        <f>'APPENDIX 5'!M34+'APPENDIX 6'!M34+'APPENDIX 7'!M34+'APPENDIX 8'!M34+'APPENDIX 9'!M34+'APPENDIX 10'!M34+'APPENDIX 11'!M34</f>
        <v>170671</v>
      </c>
      <c r="N34" s="19">
        <f>'APPENDIX 5'!N34+'APPENDIX 6'!N34+'APPENDIX 7'!N34+'APPENDIX 8'!N34+'APPENDIX 9'!N34+'APPENDIX 10'!N34+'APPENDIX 11'!N34</f>
        <v>998389</v>
      </c>
      <c r="O34" s="19">
        <f>'APPENDIX 5'!O34+'APPENDIX 6'!O34+'APPENDIX 7'!O34+'APPENDIX 8'!O34+'APPENDIX 9'!O34+'APPENDIX 10'!O34+'APPENDIX 11'!O34</f>
        <v>0</v>
      </c>
      <c r="P34" s="19">
        <f>'APPENDIX 5'!P34+'APPENDIX 6'!P34+'APPENDIX 7'!P34+'APPENDIX 8'!P34+'APPENDIX 9'!P34+'APPENDIX 10'!P34+'APPENDIX 11'!P34</f>
        <v>0</v>
      </c>
      <c r="Q34" s="20">
        <f>'APPENDIX 5'!Q34+'APPENDIX 6'!Q34+'APPENDIX 7'!Q34+'APPENDIX 8'!Q34+'APPENDIX 9'!Q34+'APPENDIX 10'!Q34+'APPENDIX 11'!Q34</f>
        <v>10110872</v>
      </c>
    </row>
    <row r="35" spans="2:19" ht="29.25" customHeight="1" x14ac:dyDescent="0.35">
      <c r="B35" s="56" t="s">
        <v>45</v>
      </c>
      <c r="C35" s="126">
        <f t="shared" ref="C35:Q35" si="1">SUM(C32:C34)</f>
        <v>9517167</v>
      </c>
      <c r="D35" s="126">
        <f t="shared" si="1"/>
        <v>3130302</v>
      </c>
      <c r="E35" s="126">
        <f t="shared" si="1"/>
        <v>2783541</v>
      </c>
      <c r="F35" s="126">
        <f t="shared" si="1"/>
        <v>-12345</v>
      </c>
      <c r="G35" s="126">
        <f t="shared" si="1"/>
        <v>2237174</v>
      </c>
      <c r="H35" s="126">
        <f t="shared" si="1"/>
        <v>2887301</v>
      </c>
      <c r="I35" s="126">
        <f t="shared" si="1"/>
        <v>0</v>
      </c>
      <c r="J35" s="126">
        <f t="shared" si="1"/>
        <v>0</v>
      </c>
      <c r="K35" s="126">
        <f t="shared" si="1"/>
        <v>0</v>
      </c>
      <c r="L35" s="126">
        <f t="shared" si="1"/>
        <v>820677</v>
      </c>
      <c r="M35" s="126">
        <f t="shared" si="1"/>
        <v>233109</v>
      </c>
      <c r="N35" s="126">
        <f t="shared" si="1"/>
        <v>1137738</v>
      </c>
      <c r="O35" s="126">
        <f t="shared" si="1"/>
        <v>0</v>
      </c>
      <c r="P35" s="126">
        <f t="shared" si="1"/>
        <v>0</v>
      </c>
      <c r="Q35" s="126">
        <f t="shared" si="1"/>
        <v>9485014</v>
      </c>
    </row>
    <row r="36" spans="2:19" ht="18" customHeight="1" x14ac:dyDescent="0.35">
      <c r="B36" s="288" t="s">
        <v>50</v>
      </c>
      <c r="C36" s="288"/>
      <c r="D36" s="288"/>
      <c r="E36" s="288"/>
      <c r="F36" s="288"/>
      <c r="G36" s="288"/>
      <c r="H36" s="288"/>
      <c r="I36" s="288"/>
      <c r="J36" s="288"/>
      <c r="K36" s="288"/>
      <c r="L36" s="288"/>
      <c r="M36" s="288"/>
      <c r="N36" s="288"/>
      <c r="O36" s="288"/>
      <c r="P36" s="288"/>
      <c r="Q36" s="288"/>
    </row>
    <row r="37" spans="2:19" ht="18" customHeight="1" x14ac:dyDescent="0.35">
      <c r="C37" s="128"/>
      <c r="D37" s="128"/>
      <c r="E37" s="128"/>
      <c r="F37" s="128"/>
      <c r="G37" s="128"/>
      <c r="H37" s="128"/>
      <c r="I37" s="128"/>
      <c r="J37" s="128"/>
      <c r="K37" s="128"/>
      <c r="L37" s="128"/>
      <c r="M37" s="128"/>
      <c r="N37" s="128"/>
      <c r="O37" s="128"/>
      <c r="P37" s="128"/>
      <c r="Q37" s="128"/>
      <c r="R37" s="119"/>
      <c r="S37" s="129"/>
    </row>
    <row r="38" spans="2:19" ht="18" hidden="1" customHeight="1" x14ac:dyDescent="0.35">
      <c r="C38" s="128">
        <f>C30+C35</f>
        <v>445310964</v>
      </c>
      <c r="D38" s="128">
        <f t="shared" ref="D38:Q38" si="2">D30+D35</f>
        <v>126843445</v>
      </c>
      <c r="E38" s="128">
        <f t="shared" si="2"/>
        <v>117839457</v>
      </c>
      <c r="F38" s="128">
        <f t="shared" si="2"/>
        <v>517602</v>
      </c>
      <c r="G38" s="128">
        <f t="shared" si="2"/>
        <v>80543332</v>
      </c>
      <c r="H38" s="128">
        <f t="shared" si="2"/>
        <v>59370251</v>
      </c>
      <c r="I38" s="128">
        <f t="shared" si="2"/>
        <v>17085802</v>
      </c>
      <c r="J38" s="128">
        <f t="shared" si="2"/>
        <v>1809438</v>
      </c>
      <c r="K38" s="128">
        <f t="shared" si="2"/>
        <v>5650198</v>
      </c>
      <c r="L38" s="128"/>
      <c r="M38" s="128"/>
      <c r="N38" s="128"/>
      <c r="O38" s="128">
        <f t="shared" si="2"/>
        <v>416986</v>
      </c>
      <c r="P38" s="128">
        <f t="shared" si="2"/>
        <v>4287270</v>
      </c>
      <c r="Q38" s="128">
        <f t="shared" si="2"/>
        <v>503889457</v>
      </c>
    </row>
    <row r="39" spans="2:19" ht="18" customHeight="1" x14ac:dyDescent="0.35">
      <c r="C39" s="128"/>
      <c r="D39" s="128"/>
      <c r="E39" s="128"/>
      <c r="F39" s="128"/>
      <c r="G39" s="128"/>
      <c r="H39" s="128"/>
      <c r="I39" s="128"/>
      <c r="J39" s="128"/>
      <c r="K39" s="128"/>
      <c r="L39" s="128"/>
      <c r="M39" s="128"/>
      <c r="N39" s="128"/>
      <c r="O39" s="128"/>
      <c r="P39" s="128"/>
      <c r="Q39" s="128"/>
    </row>
    <row r="40" spans="2:19" ht="18" customHeight="1" x14ac:dyDescent="0.35">
      <c r="C40" s="128"/>
      <c r="D40" s="128"/>
      <c r="E40" s="128"/>
      <c r="F40" s="128"/>
      <c r="G40" s="128"/>
      <c r="H40" s="128"/>
      <c r="I40" s="128"/>
      <c r="J40" s="128"/>
      <c r="K40" s="128"/>
      <c r="L40" s="128"/>
      <c r="M40" s="128"/>
      <c r="N40" s="128"/>
      <c r="O40" s="128"/>
      <c r="P40" s="128"/>
      <c r="Q40" s="128"/>
    </row>
    <row r="41" spans="2:19" ht="18" customHeight="1" x14ac:dyDescent="0.35">
      <c r="C41" s="128"/>
      <c r="D41" s="128"/>
      <c r="E41" s="128"/>
      <c r="F41" s="128"/>
      <c r="G41" s="128"/>
      <c r="H41" s="128"/>
      <c r="I41" s="128"/>
      <c r="J41" s="128"/>
      <c r="K41" s="128"/>
      <c r="L41" s="128"/>
      <c r="M41" s="128"/>
      <c r="N41" s="128"/>
      <c r="O41" s="128"/>
      <c r="P41" s="128"/>
      <c r="Q41" s="128"/>
    </row>
    <row r="42" spans="2:19" ht="18" customHeight="1" x14ac:dyDescent="0.35">
      <c r="C42" s="128"/>
      <c r="D42" s="128"/>
      <c r="E42" s="128"/>
      <c r="F42" s="128"/>
      <c r="G42" s="128"/>
      <c r="H42" s="128"/>
      <c r="I42" s="128"/>
      <c r="J42" s="128"/>
      <c r="K42" s="128"/>
      <c r="L42" s="128"/>
      <c r="M42" s="128"/>
      <c r="N42" s="128"/>
      <c r="O42" s="128"/>
      <c r="P42" s="128"/>
      <c r="Q42" s="128"/>
    </row>
    <row r="43" spans="2:19" ht="18" customHeight="1" x14ac:dyDescent="0.35">
      <c r="C43" s="128"/>
      <c r="D43" s="128"/>
      <c r="E43" s="128"/>
      <c r="F43" s="128"/>
      <c r="G43" s="128"/>
      <c r="H43" s="128"/>
      <c r="I43" s="128"/>
      <c r="J43" s="128"/>
      <c r="K43" s="128"/>
      <c r="L43" s="128"/>
      <c r="M43" s="128"/>
      <c r="N43" s="128"/>
      <c r="O43" s="128"/>
      <c r="P43" s="128"/>
      <c r="Q43" s="128"/>
    </row>
    <row r="44" spans="2:19" ht="18" customHeight="1" x14ac:dyDescent="0.35">
      <c r="C44" s="128"/>
      <c r="D44" s="128"/>
      <c r="E44" s="128"/>
      <c r="F44" s="128"/>
      <c r="G44" s="128"/>
      <c r="H44" s="128"/>
      <c r="I44" s="128"/>
      <c r="J44" s="128"/>
      <c r="K44" s="128"/>
      <c r="L44" s="128"/>
      <c r="M44" s="128"/>
      <c r="N44" s="128"/>
      <c r="O44" s="128"/>
      <c r="P44" s="128"/>
      <c r="Q44" s="128"/>
    </row>
    <row r="45" spans="2:19" ht="18" customHeight="1" x14ac:dyDescent="0.35">
      <c r="C45" s="128"/>
      <c r="D45" s="128"/>
      <c r="E45" s="128"/>
      <c r="F45" s="128"/>
      <c r="G45" s="128"/>
      <c r="H45" s="128"/>
      <c r="I45" s="128"/>
      <c r="J45" s="128"/>
      <c r="K45" s="128"/>
      <c r="L45" s="128"/>
      <c r="M45" s="128"/>
      <c r="N45" s="128"/>
      <c r="O45" s="128"/>
      <c r="P45" s="128"/>
      <c r="Q45" s="128"/>
    </row>
    <row r="46" spans="2:19" ht="18" customHeight="1" x14ac:dyDescent="0.35">
      <c r="C46" s="128"/>
      <c r="D46" s="128"/>
      <c r="E46" s="128"/>
      <c r="F46" s="128"/>
      <c r="G46" s="128"/>
      <c r="H46" s="128"/>
      <c r="I46" s="128"/>
      <c r="J46" s="128"/>
      <c r="K46" s="128"/>
      <c r="L46" s="128"/>
      <c r="M46" s="128"/>
      <c r="N46" s="128"/>
      <c r="O46" s="128"/>
      <c r="P46" s="128"/>
      <c r="Q46" s="128"/>
    </row>
    <row r="47" spans="2:19" ht="18" customHeight="1" x14ac:dyDescent="0.35">
      <c r="C47" s="128"/>
      <c r="D47" s="128"/>
      <c r="E47" s="128"/>
      <c r="F47" s="128"/>
      <c r="G47" s="128"/>
      <c r="H47" s="128"/>
      <c r="I47" s="128"/>
      <c r="J47" s="128"/>
      <c r="K47" s="128"/>
      <c r="L47" s="128"/>
      <c r="M47" s="128"/>
      <c r="N47" s="128"/>
      <c r="O47" s="128"/>
      <c r="P47" s="128"/>
      <c r="Q47" s="128"/>
    </row>
    <row r="48" spans="2:19" ht="18" customHeight="1" x14ac:dyDescent="0.35">
      <c r="C48" s="128"/>
      <c r="D48" s="128"/>
      <c r="E48" s="128"/>
      <c r="F48" s="128"/>
      <c r="G48" s="128"/>
      <c r="H48" s="128"/>
      <c r="I48" s="128"/>
      <c r="J48" s="128"/>
      <c r="K48" s="128"/>
      <c r="L48" s="128"/>
      <c r="M48" s="128"/>
      <c r="N48" s="128"/>
      <c r="O48" s="128"/>
      <c r="P48" s="128"/>
      <c r="Q48" s="128"/>
    </row>
    <row r="49" spans="3:17" ht="18" customHeight="1" x14ac:dyDescent="0.35">
      <c r="C49" s="128"/>
      <c r="D49" s="128"/>
      <c r="E49" s="128"/>
      <c r="F49" s="128"/>
      <c r="G49" s="128"/>
      <c r="H49" s="128"/>
      <c r="I49" s="128"/>
      <c r="J49" s="128"/>
      <c r="K49" s="128"/>
      <c r="L49" s="128"/>
      <c r="M49" s="128"/>
      <c r="N49" s="128"/>
      <c r="O49" s="128"/>
      <c r="P49" s="128"/>
      <c r="Q49" s="128"/>
    </row>
    <row r="50" spans="3:17" ht="18" customHeight="1" x14ac:dyDescent="0.35">
      <c r="C50" s="128"/>
      <c r="D50" s="128"/>
      <c r="E50" s="128"/>
      <c r="F50" s="128"/>
      <c r="G50" s="128"/>
      <c r="H50" s="128"/>
      <c r="I50" s="128"/>
      <c r="J50" s="128"/>
      <c r="K50" s="128"/>
      <c r="L50" s="128"/>
      <c r="M50" s="128"/>
      <c r="N50" s="128"/>
      <c r="O50" s="128"/>
      <c r="P50" s="128"/>
      <c r="Q50" s="128"/>
    </row>
    <row r="51" spans="3:17" ht="18" customHeight="1" x14ac:dyDescent="0.35">
      <c r="C51" s="128"/>
      <c r="D51" s="128"/>
      <c r="E51" s="128"/>
      <c r="F51" s="128"/>
      <c r="G51" s="128"/>
      <c r="H51" s="128"/>
      <c r="I51" s="128"/>
      <c r="J51" s="128"/>
      <c r="K51" s="128"/>
      <c r="L51" s="128"/>
      <c r="M51" s="128"/>
      <c r="N51" s="128"/>
      <c r="O51" s="128"/>
      <c r="P51" s="128"/>
      <c r="Q51" s="128"/>
    </row>
    <row r="52" spans="3:17" ht="18" customHeight="1" x14ac:dyDescent="0.35">
      <c r="C52" s="128"/>
      <c r="D52" s="128"/>
      <c r="E52" s="128"/>
      <c r="F52" s="128"/>
      <c r="G52" s="128"/>
      <c r="H52" s="128"/>
      <c r="I52" s="128"/>
      <c r="J52" s="128"/>
      <c r="K52" s="128"/>
      <c r="L52" s="128"/>
      <c r="M52" s="128"/>
      <c r="N52" s="128"/>
      <c r="O52" s="128"/>
      <c r="P52" s="128"/>
      <c r="Q52" s="128"/>
    </row>
    <row r="53" spans="3:17" ht="18" customHeight="1" x14ac:dyDescent="0.35">
      <c r="C53" s="128"/>
      <c r="D53" s="128"/>
      <c r="E53" s="128"/>
      <c r="F53" s="128"/>
      <c r="G53" s="128"/>
      <c r="H53" s="128"/>
      <c r="I53" s="128"/>
      <c r="J53" s="128"/>
      <c r="K53" s="128"/>
      <c r="L53" s="128"/>
      <c r="M53" s="128"/>
      <c r="N53" s="128"/>
      <c r="O53" s="128"/>
      <c r="P53" s="128"/>
      <c r="Q53" s="128"/>
    </row>
    <row r="54" spans="3:17" ht="18" customHeight="1" x14ac:dyDescent="0.35">
      <c r="C54" s="128"/>
      <c r="D54" s="128"/>
      <c r="E54" s="128"/>
      <c r="F54" s="128"/>
      <c r="G54" s="128"/>
      <c r="H54" s="128"/>
      <c r="I54" s="128"/>
      <c r="J54" s="128"/>
      <c r="K54" s="128"/>
      <c r="L54" s="128"/>
      <c r="M54" s="128"/>
      <c r="N54" s="128"/>
      <c r="O54" s="128"/>
      <c r="P54" s="128"/>
      <c r="Q54" s="128"/>
    </row>
    <row r="55" spans="3:17" ht="18" customHeight="1" x14ac:dyDescent="0.35">
      <c r="C55" s="128"/>
      <c r="D55" s="128"/>
      <c r="E55" s="128"/>
      <c r="F55" s="128"/>
      <c r="G55" s="128"/>
      <c r="H55" s="128"/>
      <c r="I55" s="128"/>
      <c r="J55" s="128"/>
      <c r="K55" s="128"/>
      <c r="L55" s="128"/>
      <c r="M55" s="128"/>
      <c r="N55" s="128"/>
      <c r="O55" s="128"/>
      <c r="P55" s="128"/>
      <c r="Q55" s="128"/>
    </row>
    <row r="56" spans="3:17" ht="18" customHeight="1" x14ac:dyDescent="0.35">
      <c r="C56" s="128"/>
      <c r="D56" s="128"/>
      <c r="E56" s="128"/>
      <c r="F56" s="128"/>
      <c r="G56" s="128"/>
      <c r="H56" s="128"/>
      <c r="I56" s="128"/>
      <c r="J56" s="128"/>
      <c r="K56" s="128"/>
      <c r="L56" s="128"/>
      <c r="M56" s="128"/>
      <c r="N56" s="128"/>
      <c r="O56" s="128"/>
      <c r="P56" s="128"/>
      <c r="Q56" s="128"/>
    </row>
    <row r="57" spans="3:17" ht="18" customHeight="1" x14ac:dyDescent="0.35">
      <c r="C57" s="128"/>
      <c r="D57" s="128"/>
      <c r="E57" s="128"/>
      <c r="F57" s="128"/>
      <c r="G57" s="128"/>
      <c r="H57" s="128"/>
      <c r="I57" s="128"/>
      <c r="J57" s="128"/>
      <c r="K57" s="128"/>
      <c r="L57" s="128"/>
      <c r="M57" s="128"/>
      <c r="N57" s="128"/>
      <c r="O57" s="128"/>
      <c r="P57" s="128"/>
      <c r="Q57" s="128"/>
    </row>
    <row r="58" spans="3:17" ht="18" customHeight="1" x14ac:dyDescent="0.35">
      <c r="C58" s="128"/>
      <c r="D58" s="128"/>
      <c r="E58" s="128"/>
      <c r="F58" s="128"/>
      <c r="G58" s="128"/>
      <c r="H58" s="128"/>
      <c r="I58" s="128"/>
      <c r="J58" s="128"/>
      <c r="K58" s="128"/>
      <c r="L58" s="128"/>
      <c r="M58" s="128"/>
      <c r="N58" s="128"/>
      <c r="O58" s="128"/>
      <c r="P58" s="128"/>
      <c r="Q58" s="128"/>
    </row>
    <row r="59" spans="3:17" ht="18" customHeight="1" x14ac:dyDescent="0.35">
      <c r="C59" s="128"/>
      <c r="D59" s="128"/>
      <c r="E59" s="128"/>
      <c r="F59" s="128"/>
      <c r="G59" s="128"/>
      <c r="H59" s="128"/>
      <c r="I59" s="128"/>
      <c r="J59" s="128"/>
      <c r="K59" s="128"/>
      <c r="L59" s="128"/>
      <c r="M59" s="128"/>
      <c r="N59" s="128"/>
      <c r="O59" s="128"/>
      <c r="P59" s="128"/>
      <c r="Q59" s="128"/>
    </row>
    <row r="60" spans="3:17" ht="18" customHeight="1" x14ac:dyDescent="0.35">
      <c r="C60" s="128"/>
      <c r="D60" s="128"/>
      <c r="E60" s="128"/>
      <c r="F60" s="128"/>
      <c r="G60" s="128"/>
      <c r="H60" s="128"/>
      <c r="I60" s="128"/>
      <c r="J60" s="128"/>
      <c r="K60" s="128"/>
      <c r="L60" s="128"/>
      <c r="M60" s="128"/>
      <c r="N60" s="128"/>
      <c r="O60" s="128"/>
      <c r="P60" s="128"/>
      <c r="Q60" s="128"/>
    </row>
    <row r="61" spans="3:17" ht="18" customHeight="1" x14ac:dyDescent="0.35">
      <c r="C61" s="128"/>
      <c r="D61" s="128"/>
      <c r="E61" s="128"/>
      <c r="F61" s="128"/>
      <c r="G61" s="128"/>
      <c r="H61" s="128"/>
      <c r="I61" s="128"/>
      <c r="J61" s="128"/>
      <c r="K61" s="128"/>
      <c r="L61" s="128"/>
      <c r="M61" s="128"/>
      <c r="N61" s="128"/>
      <c r="O61" s="128"/>
      <c r="P61" s="128"/>
      <c r="Q61" s="128"/>
    </row>
    <row r="62" spans="3:17" ht="18" customHeight="1" x14ac:dyDescent="0.35">
      <c r="C62" s="128"/>
      <c r="D62" s="128"/>
      <c r="E62" s="128"/>
      <c r="F62" s="128"/>
      <c r="G62" s="128"/>
      <c r="H62" s="128"/>
      <c r="I62" s="128"/>
      <c r="J62" s="128"/>
      <c r="K62" s="128"/>
      <c r="L62" s="128"/>
      <c r="M62" s="128"/>
      <c r="N62" s="128"/>
      <c r="O62" s="128"/>
      <c r="P62" s="128"/>
      <c r="Q62" s="128"/>
    </row>
    <row r="63" spans="3:17" ht="18" customHeight="1" x14ac:dyDescent="0.35">
      <c r="C63" s="128"/>
      <c r="D63" s="128"/>
      <c r="E63" s="128"/>
      <c r="F63" s="128"/>
      <c r="G63" s="128"/>
      <c r="H63" s="128"/>
      <c r="I63" s="128"/>
      <c r="J63" s="128"/>
      <c r="K63" s="128"/>
      <c r="L63" s="128"/>
      <c r="M63" s="128"/>
      <c r="N63" s="128"/>
      <c r="O63" s="128"/>
      <c r="P63" s="128"/>
      <c r="Q63" s="128"/>
    </row>
    <row r="64" spans="3:17" ht="18" customHeight="1" x14ac:dyDescent="0.35">
      <c r="C64" s="128"/>
      <c r="D64" s="128"/>
      <c r="E64" s="128"/>
      <c r="F64" s="128"/>
      <c r="G64" s="128"/>
      <c r="H64" s="128"/>
      <c r="I64" s="128"/>
      <c r="J64" s="128"/>
      <c r="K64" s="128"/>
      <c r="L64" s="128"/>
      <c r="M64" s="128"/>
      <c r="N64" s="128"/>
      <c r="O64" s="128"/>
      <c r="P64" s="128"/>
      <c r="Q64" s="128"/>
    </row>
    <row r="65" spans="3:17" ht="18" customHeight="1" x14ac:dyDescent="0.35">
      <c r="C65" s="128"/>
      <c r="D65" s="128"/>
      <c r="E65" s="128"/>
      <c r="F65" s="128"/>
      <c r="G65" s="128"/>
      <c r="H65" s="128"/>
      <c r="I65" s="128"/>
      <c r="J65" s="128"/>
      <c r="K65" s="128"/>
      <c r="L65" s="128"/>
      <c r="M65" s="128"/>
      <c r="N65" s="128"/>
      <c r="O65" s="128"/>
      <c r="P65" s="128"/>
      <c r="Q65" s="128"/>
    </row>
    <row r="66" spans="3:17" ht="18" customHeight="1" x14ac:dyDescent="0.35">
      <c r="C66" s="128"/>
      <c r="D66" s="128"/>
      <c r="E66" s="128"/>
      <c r="F66" s="128"/>
      <c r="G66" s="128"/>
      <c r="H66" s="128"/>
      <c r="I66" s="128"/>
      <c r="J66" s="128"/>
      <c r="K66" s="128"/>
      <c r="L66" s="128"/>
      <c r="M66" s="128"/>
      <c r="N66" s="128"/>
      <c r="O66" s="128"/>
      <c r="P66" s="128"/>
      <c r="Q66" s="128"/>
    </row>
    <row r="67" spans="3:17" ht="18" customHeight="1" x14ac:dyDescent="0.35">
      <c r="C67" s="128"/>
      <c r="D67" s="128"/>
      <c r="E67" s="128"/>
      <c r="F67" s="128"/>
      <c r="G67" s="128"/>
      <c r="H67" s="128"/>
      <c r="I67" s="128"/>
      <c r="J67" s="128"/>
      <c r="K67" s="128"/>
      <c r="L67" s="128"/>
      <c r="M67" s="128"/>
      <c r="N67" s="128"/>
      <c r="O67" s="128"/>
      <c r="P67" s="128"/>
      <c r="Q67" s="128"/>
    </row>
    <row r="68" spans="3:17" ht="18" customHeight="1" x14ac:dyDescent="0.35">
      <c r="C68" s="128"/>
      <c r="D68" s="128"/>
      <c r="E68" s="128"/>
      <c r="F68" s="128"/>
      <c r="G68" s="128"/>
      <c r="H68" s="128"/>
      <c r="I68" s="128"/>
      <c r="J68" s="128"/>
      <c r="K68" s="128"/>
      <c r="L68" s="128"/>
      <c r="M68" s="128"/>
      <c r="N68" s="128"/>
      <c r="O68" s="128"/>
      <c r="P68" s="128"/>
      <c r="Q68" s="128"/>
    </row>
    <row r="69" spans="3:17" ht="18" customHeight="1" x14ac:dyDescent="0.35">
      <c r="C69" s="128"/>
      <c r="D69" s="128"/>
      <c r="E69" s="128"/>
      <c r="F69" s="128"/>
      <c r="G69" s="128"/>
      <c r="H69" s="128"/>
      <c r="I69" s="128"/>
      <c r="J69" s="128"/>
      <c r="K69" s="128"/>
      <c r="L69" s="128"/>
      <c r="M69" s="128"/>
      <c r="N69" s="128"/>
      <c r="O69" s="128"/>
      <c r="P69" s="128"/>
      <c r="Q69" s="128"/>
    </row>
    <row r="70" spans="3:17" ht="18" customHeight="1" x14ac:dyDescent="0.35">
      <c r="C70" s="128"/>
      <c r="D70" s="128"/>
      <c r="E70" s="128"/>
      <c r="F70" s="128"/>
      <c r="G70" s="128"/>
      <c r="H70" s="128"/>
      <c r="I70" s="128"/>
      <c r="J70" s="128"/>
      <c r="K70" s="128"/>
      <c r="L70" s="128"/>
      <c r="M70" s="128"/>
      <c r="N70" s="128"/>
      <c r="O70" s="128"/>
      <c r="P70" s="128"/>
      <c r="Q70" s="128"/>
    </row>
    <row r="71" spans="3:17" ht="18" customHeight="1" x14ac:dyDescent="0.35">
      <c r="C71" s="128"/>
      <c r="D71" s="128"/>
      <c r="E71" s="128"/>
      <c r="F71" s="128"/>
      <c r="G71" s="128"/>
      <c r="H71" s="128"/>
      <c r="I71" s="128"/>
      <c r="J71" s="128"/>
      <c r="K71" s="128"/>
      <c r="L71" s="128"/>
      <c r="M71" s="128"/>
      <c r="N71" s="128"/>
      <c r="O71" s="128"/>
      <c r="P71" s="128"/>
      <c r="Q71" s="128"/>
    </row>
    <row r="72" spans="3:17" ht="18" customHeight="1" x14ac:dyDescent="0.35">
      <c r="C72" s="128"/>
      <c r="D72" s="128"/>
      <c r="E72" s="128"/>
      <c r="F72" s="128"/>
      <c r="G72" s="128"/>
      <c r="H72" s="128"/>
      <c r="I72" s="128"/>
      <c r="J72" s="128"/>
      <c r="K72" s="128"/>
      <c r="L72" s="128"/>
      <c r="M72" s="128"/>
      <c r="N72" s="128"/>
      <c r="O72" s="128"/>
      <c r="P72" s="128"/>
      <c r="Q72" s="128"/>
    </row>
    <row r="73" spans="3:17" ht="18" customHeight="1" x14ac:dyDescent="0.35">
      <c r="C73" s="128"/>
      <c r="D73" s="128"/>
      <c r="E73" s="128"/>
      <c r="F73" s="128"/>
      <c r="G73" s="128"/>
      <c r="H73" s="128"/>
      <c r="I73" s="128"/>
      <c r="J73" s="128"/>
      <c r="K73" s="128"/>
      <c r="L73" s="128"/>
      <c r="M73" s="128"/>
      <c r="N73" s="128"/>
      <c r="O73" s="128"/>
      <c r="P73" s="128"/>
      <c r="Q73" s="128"/>
    </row>
    <row r="74" spans="3:17" ht="18" customHeight="1" x14ac:dyDescent="0.35">
      <c r="C74" s="128"/>
      <c r="D74" s="128"/>
      <c r="E74" s="128"/>
      <c r="F74" s="128"/>
      <c r="G74" s="128"/>
      <c r="H74" s="128"/>
      <c r="I74" s="128"/>
      <c r="J74" s="128"/>
      <c r="K74" s="128"/>
      <c r="L74" s="128"/>
      <c r="M74" s="128"/>
      <c r="N74" s="128"/>
      <c r="O74" s="128"/>
      <c r="P74" s="128"/>
      <c r="Q74" s="128"/>
    </row>
    <row r="75" spans="3:17" ht="18" customHeight="1" x14ac:dyDescent="0.35">
      <c r="C75" s="128"/>
      <c r="D75" s="128"/>
      <c r="E75" s="128"/>
      <c r="F75" s="128"/>
      <c r="G75" s="128"/>
      <c r="H75" s="128"/>
      <c r="I75" s="128"/>
      <c r="J75" s="128"/>
      <c r="K75" s="128"/>
      <c r="L75" s="128"/>
      <c r="M75" s="128"/>
      <c r="N75" s="128"/>
      <c r="O75" s="128"/>
      <c r="P75" s="128"/>
      <c r="Q75" s="128"/>
    </row>
    <row r="76" spans="3:17" ht="18" customHeight="1" x14ac:dyDescent="0.35">
      <c r="C76" s="128"/>
      <c r="D76" s="128"/>
      <c r="E76" s="128"/>
      <c r="F76" s="128"/>
      <c r="G76" s="128"/>
      <c r="H76" s="128"/>
      <c r="I76" s="128"/>
      <c r="J76" s="128"/>
      <c r="K76" s="128"/>
      <c r="L76" s="128"/>
      <c r="M76" s="128"/>
      <c r="N76" s="128"/>
      <c r="O76" s="128"/>
      <c r="P76" s="128"/>
      <c r="Q76" s="128"/>
    </row>
    <row r="77" spans="3:17" ht="18" customHeight="1" x14ac:dyDescent="0.35">
      <c r="C77" s="128"/>
      <c r="D77" s="128"/>
      <c r="E77" s="128"/>
      <c r="F77" s="128"/>
      <c r="G77" s="128"/>
      <c r="H77" s="128"/>
      <c r="I77" s="128"/>
      <c r="J77" s="128"/>
      <c r="K77" s="128"/>
      <c r="L77" s="128"/>
      <c r="M77" s="128"/>
      <c r="N77" s="128"/>
      <c r="O77" s="128"/>
      <c r="P77" s="128"/>
      <c r="Q77" s="128"/>
    </row>
    <row r="78" spans="3:17" ht="18" customHeight="1" x14ac:dyDescent="0.35">
      <c r="C78" s="128"/>
      <c r="D78" s="128"/>
      <c r="E78" s="128"/>
      <c r="F78" s="128"/>
      <c r="G78" s="128"/>
      <c r="H78" s="128"/>
      <c r="I78" s="128"/>
      <c r="J78" s="128"/>
      <c r="K78" s="128"/>
      <c r="L78" s="128"/>
      <c r="M78" s="128"/>
      <c r="N78" s="128"/>
      <c r="O78" s="128"/>
      <c r="P78" s="128"/>
      <c r="Q78" s="128"/>
    </row>
    <row r="79" spans="3:17" ht="18" customHeight="1" x14ac:dyDescent="0.35">
      <c r="C79" s="128"/>
      <c r="D79" s="128"/>
      <c r="E79" s="128"/>
      <c r="F79" s="128"/>
      <c r="G79" s="128"/>
      <c r="H79" s="128"/>
      <c r="I79" s="128"/>
      <c r="J79" s="128"/>
      <c r="K79" s="128"/>
      <c r="L79" s="128"/>
      <c r="M79" s="128"/>
      <c r="N79" s="128"/>
      <c r="O79" s="128"/>
      <c r="P79" s="128"/>
      <c r="Q79" s="128"/>
    </row>
    <row r="80" spans="3:17" ht="18" customHeight="1" x14ac:dyDescent="0.35">
      <c r="C80" s="128"/>
      <c r="D80" s="128"/>
      <c r="E80" s="128"/>
      <c r="F80" s="128"/>
      <c r="G80" s="128"/>
      <c r="H80" s="128"/>
      <c r="I80" s="128"/>
      <c r="J80" s="128"/>
      <c r="K80" s="128"/>
      <c r="L80" s="128"/>
      <c r="M80" s="128"/>
      <c r="N80" s="128"/>
      <c r="O80" s="128"/>
      <c r="P80" s="128"/>
      <c r="Q80" s="128"/>
    </row>
    <row r="81" spans="3:17" ht="18" customHeight="1" x14ac:dyDescent="0.35">
      <c r="C81" s="128"/>
      <c r="D81" s="128"/>
      <c r="E81" s="128"/>
      <c r="F81" s="128"/>
      <c r="G81" s="128"/>
      <c r="H81" s="128"/>
      <c r="I81" s="128"/>
      <c r="J81" s="128"/>
      <c r="K81" s="128"/>
      <c r="L81" s="128"/>
      <c r="M81" s="128"/>
      <c r="N81" s="128"/>
      <c r="O81" s="128"/>
      <c r="P81" s="128"/>
      <c r="Q81" s="128"/>
    </row>
    <row r="82" spans="3:17" ht="18" customHeight="1" x14ac:dyDescent="0.35">
      <c r="C82" s="128"/>
      <c r="D82" s="128"/>
      <c r="E82" s="128"/>
      <c r="F82" s="128"/>
      <c r="G82" s="128"/>
      <c r="H82" s="128"/>
      <c r="I82" s="128"/>
      <c r="J82" s="128"/>
      <c r="K82" s="128"/>
      <c r="L82" s="128"/>
      <c r="M82" s="128"/>
      <c r="N82" s="128"/>
      <c r="O82" s="128"/>
      <c r="P82" s="128"/>
      <c r="Q82" s="128"/>
    </row>
    <row r="83" spans="3:17" ht="18" customHeight="1" x14ac:dyDescent="0.35">
      <c r="C83" s="128"/>
      <c r="D83" s="128"/>
      <c r="E83" s="128"/>
      <c r="F83" s="128"/>
      <c r="G83" s="128"/>
      <c r="H83" s="128"/>
      <c r="I83" s="128"/>
      <c r="J83" s="128"/>
      <c r="K83" s="128"/>
      <c r="L83" s="128"/>
      <c r="M83" s="128"/>
      <c r="N83" s="128"/>
      <c r="O83" s="128"/>
      <c r="P83" s="128"/>
      <c r="Q83" s="128"/>
    </row>
    <row r="84" spans="3:17" ht="18" customHeight="1" x14ac:dyDescent="0.35">
      <c r="C84" s="128"/>
      <c r="D84" s="128"/>
      <c r="E84" s="128"/>
      <c r="F84" s="128"/>
      <c r="G84" s="128"/>
      <c r="H84" s="128"/>
      <c r="I84" s="128"/>
      <c r="J84" s="128"/>
      <c r="K84" s="128"/>
      <c r="L84" s="128"/>
      <c r="M84" s="128"/>
      <c r="N84" s="128"/>
      <c r="O84" s="128"/>
      <c r="P84" s="128"/>
      <c r="Q84" s="128"/>
    </row>
    <row r="85" spans="3:17" ht="18" customHeight="1" x14ac:dyDescent="0.35">
      <c r="C85" s="128"/>
      <c r="D85" s="128"/>
      <c r="E85" s="128"/>
      <c r="F85" s="128"/>
      <c r="G85" s="128"/>
      <c r="H85" s="128"/>
      <c r="I85" s="128"/>
      <c r="J85" s="128"/>
      <c r="K85" s="128"/>
      <c r="L85" s="128"/>
      <c r="M85" s="128"/>
      <c r="N85" s="128"/>
      <c r="O85" s="128"/>
      <c r="P85" s="128"/>
      <c r="Q85" s="128"/>
    </row>
    <row r="86" spans="3:17" ht="18" customHeight="1" x14ac:dyDescent="0.35">
      <c r="C86" s="128"/>
      <c r="D86" s="128"/>
      <c r="E86" s="128"/>
      <c r="F86" s="128"/>
      <c r="G86" s="128"/>
      <c r="H86" s="128"/>
      <c r="I86" s="128"/>
      <c r="J86" s="128"/>
      <c r="K86" s="128"/>
      <c r="L86" s="128"/>
      <c r="M86" s="128"/>
      <c r="N86" s="128"/>
      <c r="O86" s="128"/>
      <c r="P86" s="128"/>
      <c r="Q86" s="128"/>
    </row>
    <row r="87" spans="3:17" ht="18" customHeight="1" x14ac:dyDescent="0.35">
      <c r="C87" s="128"/>
      <c r="D87" s="128"/>
      <c r="E87" s="128"/>
      <c r="F87" s="128"/>
      <c r="G87" s="128"/>
      <c r="H87" s="128"/>
      <c r="I87" s="128"/>
      <c r="J87" s="128"/>
      <c r="K87" s="128"/>
      <c r="L87" s="128"/>
      <c r="M87" s="128"/>
      <c r="N87" s="128"/>
      <c r="O87" s="128"/>
      <c r="P87" s="128"/>
      <c r="Q87" s="128"/>
    </row>
    <row r="88" spans="3:17" ht="18" customHeight="1" x14ac:dyDescent="0.35">
      <c r="C88" s="128"/>
      <c r="D88" s="128"/>
      <c r="E88" s="128"/>
      <c r="F88" s="128"/>
      <c r="G88" s="128"/>
      <c r="H88" s="128"/>
      <c r="I88" s="128"/>
      <c r="J88" s="128"/>
      <c r="K88" s="128"/>
      <c r="L88" s="128"/>
      <c r="M88" s="128"/>
      <c r="N88" s="128"/>
      <c r="O88" s="128"/>
      <c r="P88" s="128"/>
      <c r="Q88" s="128"/>
    </row>
    <row r="89" spans="3:17" ht="18" customHeight="1" x14ac:dyDescent="0.35">
      <c r="C89" s="128"/>
      <c r="D89" s="128"/>
      <c r="E89" s="128"/>
      <c r="F89" s="128"/>
      <c r="G89" s="128"/>
      <c r="H89" s="128"/>
      <c r="I89" s="128"/>
      <c r="J89" s="128"/>
      <c r="K89" s="128"/>
      <c r="L89" s="128"/>
      <c r="M89" s="128"/>
      <c r="N89" s="128"/>
      <c r="O89" s="128"/>
      <c r="P89" s="128"/>
      <c r="Q89" s="128"/>
    </row>
    <row r="90" spans="3:17" ht="18" customHeight="1" x14ac:dyDescent="0.35">
      <c r="C90" s="128"/>
      <c r="D90" s="128"/>
      <c r="E90" s="128"/>
      <c r="F90" s="128"/>
      <c r="G90" s="128"/>
      <c r="H90" s="128"/>
      <c r="I90" s="128"/>
      <c r="J90" s="128"/>
      <c r="K90" s="128"/>
      <c r="L90" s="128"/>
      <c r="M90" s="128"/>
      <c r="N90" s="128"/>
      <c r="O90" s="128"/>
      <c r="P90" s="128"/>
      <c r="Q90" s="128"/>
    </row>
    <row r="91" spans="3:17" ht="18" customHeight="1" x14ac:dyDescent="0.35">
      <c r="C91" s="128"/>
      <c r="D91" s="128"/>
      <c r="E91" s="128"/>
      <c r="F91" s="128"/>
      <c r="G91" s="128"/>
      <c r="H91" s="128"/>
      <c r="I91" s="128"/>
      <c r="J91" s="128"/>
      <c r="K91" s="128"/>
      <c r="L91" s="128"/>
      <c r="M91" s="128"/>
      <c r="N91" s="128"/>
      <c r="O91" s="128"/>
      <c r="P91" s="128"/>
      <c r="Q91" s="128"/>
    </row>
    <row r="92" spans="3:17" ht="18" customHeight="1" x14ac:dyDescent="0.35">
      <c r="C92" s="128"/>
      <c r="D92" s="128"/>
      <c r="E92" s="128"/>
      <c r="F92" s="128"/>
      <c r="G92" s="128"/>
      <c r="H92" s="128"/>
      <c r="I92" s="128"/>
      <c r="J92" s="128"/>
      <c r="K92" s="128"/>
      <c r="L92" s="128"/>
      <c r="M92" s="128"/>
      <c r="N92" s="128"/>
      <c r="O92" s="128"/>
      <c r="P92" s="128"/>
      <c r="Q92" s="128"/>
    </row>
    <row r="93" spans="3:17" ht="18" customHeight="1" x14ac:dyDescent="0.35">
      <c r="C93" s="128"/>
      <c r="D93" s="128"/>
      <c r="E93" s="128"/>
      <c r="F93" s="128"/>
      <c r="G93" s="128"/>
      <c r="H93" s="128"/>
      <c r="I93" s="128"/>
      <c r="J93" s="128"/>
      <c r="K93" s="128"/>
      <c r="L93" s="128"/>
      <c r="M93" s="128"/>
      <c r="N93" s="128"/>
      <c r="O93" s="128"/>
      <c r="P93" s="128"/>
      <c r="Q93" s="128"/>
    </row>
    <row r="94" spans="3:17" ht="18" customHeight="1" x14ac:dyDescent="0.35">
      <c r="C94" s="128"/>
      <c r="D94" s="128"/>
      <c r="E94" s="128"/>
      <c r="F94" s="128"/>
      <c r="G94" s="128"/>
      <c r="H94" s="128"/>
      <c r="I94" s="128"/>
      <c r="J94" s="128"/>
      <c r="K94" s="128"/>
      <c r="L94" s="128"/>
      <c r="M94" s="128"/>
      <c r="N94" s="128"/>
      <c r="O94" s="128"/>
      <c r="P94" s="128"/>
      <c r="Q94" s="128"/>
    </row>
    <row r="95" spans="3:17" ht="18" customHeight="1" x14ac:dyDescent="0.35">
      <c r="C95" s="128"/>
      <c r="D95" s="128"/>
      <c r="E95" s="128"/>
      <c r="F95" s="128"/>
      <c r="G95" s="128"/>
      <c r="H95" s="128"/>
      <c r="I95" s="128"/>
      <c r="J95" s="128"/>
      <c r="K95" s="128"/>
      <c r="L95" s="128"/>
      <c r="M95" s="128"/>
      <c r="N95" s="128"/>
      <c r="O95" s="128"/>
      <c r="P95" s="128"/>
      <c r="Q95" s="128"/>
    </row>
    <row r="96" spans="3:17" ht="18" customHeight="1" x14ac:dyDescent="0.35">
      <c r="C96" s="128"/>
      <c r="D96" s="128"/>
      <c r="E96" s="128"/>
      <c r="F96" s="128"/>
      <c r="G96" s="128"/>
      <c r="H96" s="128"/>
      <c r="I96" s="128"/>
      <c r="J96" s="128"/>
      <c r="K96" s="128"/>
      <c r="L96" s="128"/>
      <c r="M96" s="128"/>
      <c r="N96" s="128"/>
      <c r="O96" s="128"/>
      <c r="P96" s="128"/>
      <c r="Q96" s="128"/>
    </row>
    <row r="97" spans="3:17" ht="18" customHeight="1" x14ac:dyDescent="0.35">
      <c r="C97" s="128"/>
      <c r="D97" s="128"/>
      <c r="E97" s="128"/>
      <c r="F97" s="128"/>
      <c r="G97" s="128"/>
      <c r="H97" s="128"/>
      <c r="I97" s="128"/>
      <c r="J97" s="128"/>
      <c r="K97" s="128"/>
      <c r="L97" s="128"/>
      <c r="M97" s="128"/>
      <c r="N97" s="128"/>
      <c r="O97" s="128"/>
      <c r="P97" s="128"/>
      <c r="Q97" s="128"/>
    </row>
    <row r="98" spans="3:17" ht="18" customHeight="1" x14ac:dyDescent="0.35">
      <c r="C98" s="128"/>
      <c r="D98" s="128"/>
      <c r="E98" s="128"/>
      <c r="F98" s="128"/>
      <c r="G98" s="128"/>
      <c r="H98" s="128"/>
      <c r="I98" s="128"/>
      <c r="J98" s="128"/>
      <c r="K98" s="128"/>
      <c r="L98" s="128"/>
      <c r="M98" s="128"/>
      <c r="N98" s="128"/>
      <c r="O98" s="128"/>
      <c r="P98" s="128"/>
      <c r="Q98" s="128"/>
    </row>
    <row r="99" spans="3:17" ht="18" customHeight="1" x14ac:dyDescent="0.35">
      <c r="C99" s="128"/>
      <c r="D99" s="128"/>
      <c r="E99" s="128"/>
      <c r="F99" s="128"/>
      <c r="G99" s="128"/>
      <c r="H99" s="128"/>
      <c r="I99" s="128"/>
      <c r="J99" s="128"/>
      <c r="K99" s="128"/>
      <c r="L99" s="128"/>
      <c r="M99" s="128"/>
      <c r="N99" s="128"/>
      <c r="O99" s="128"/>
      <c r="P99" s="128"/>
      <c r="Q99" s="128"/>
    </row>
    <row r="100" spans="3:17" ht="18" customHeight="1" x14ac:dyDescent="0.35">
      <c r="C100" s="128"/>
      <c r="D100" s="128"/>
      <c r="E100" s="128"/>
      <c r="F100" s="128"/>
      <c r="G100" s="128"/>
      <c r="H100" s="128"/>
      <c r="I100" s="128"/>
      <c r="J100" s="128"/>
      <c r="K100" s="128"/>
      <c r="L100" s="128"/>
      <c r="M100" s="128"/>
      <c r="N100" s="128"/>
      <c r="O100" s="128"/>
      <c r="P100" s="128"/>
      <c r="Q100" s="128"/>
    </row>
    <row r="101" spans="3:17" ht="18" customHeight="1" x14ac:dyDescent="0.35">
      <c r="C101" s="128"/>
      <c r="D101" s="128"/>
      <c r="E101" s="128"/>
      <c r="F101" s="128"/>
      <c r="G101" s="128"/>
      <c r="H101" s="128"/>
      <c r="I101" s="128"/>
      <c r="J101" s="128"/>
      <c r="K101" s="128"/>
      <c r="L101" s="128"/>
      <c r="M101" s="128"/>
      <c r="N101" s="128"/>
      <c r="O101" s="128"/>
      <c r="P101" s="128"/>
      <c r="Q101" s="128"/>
    </row>
    <row r="102" spans="3:17" ht="18" customHeight="1" x14ac:dyDescent="0.35">
      <c r="C102" s="128"/>
      <c r="D102" s="128"/>
      <c r="E102" s="128"/>
      <c r="F102" s="128"/>
      <c r="G102" s="128"/>
      <c r="H102" s="128"/>
      <c r="I102" s="128"/>
      <c r="J102" s="128"/>
      <c r="K102" s="128"/>
      <c r="L102" s="128"/>
      <c r="M102" s="128"/>
      <c r="N102" s="128"/>
      <c r="O102" s="128"/>
      <c r="P102" s="128"/>
      <c r="Q102" s="128"/>
    </row>
    <row r="103" spans="3:17" ht="18" customHeight="1" x14ac:dyDescent="0.35">
      <c r="C103" s="128"/>
      <c r="D103" s="128"/>
      <c r="E103" s="128"/>
      <c r="F103" s="128"/>
      <c r="G103" s="128"/>
      <c r="H103" s="128"/>
      <c r="I103" s="128"/>
      <c r="J103" s="128"/>
      <c r="K103" s="128"/>
      <c r="L103" s="128"/>
      <c r="M103" s="128"/>
      <c r="N103" s="128"/>
      <c r="O103" s="128"/>
      <c r="P103" s="128"/>
      <c r="Q103" s="128"/>
    </row>
    <row r="104" spans="3:17" ht="18" customHeight="1" x14ac:dyDescent="0.35">
      <c r="C104" s="128"/>
      <c r="D104" s="128"/>
      <c r="E104" s="128"/>
      <c r="F104" s="128"/>
      <c r="G104" s="128"/>
      <c r="H104" s="128"/>
      <c r="I104" s="128"/>
      <c r="J104" s="128"/>
      <c r="K104" s="128"/>
      <c r="L104" s="128"/>
      <c r="M104" s="128"/>
      <c r="N104" s="128"/>
      <c r="O104" s="128"/>
      <c r="P104" s="128"/>
      <c r="Q104" s="128"/>
    </row>
    <row r="105" spans="3:17" ht="18" customHeight="1" x14ac:dyDescent="0.35">
      <c r="C105" s="128"/>
      <c r="D105" s="128"/>
      <c r="E105" s="128"/>
      <c r="F105" s="128"/>
      <c r="G105" s="128"/>
      <c r="H105" s="128"/>
      <c r="I105" s="128"/>
      <c r="J105" s="128"/>
      <c r="K105" s="128"/>
      <c r="L105" s="128"/>
      <c r="M105" s="128"/>
      <c r="N105" s="128"/>
      <c r="O105" s="128"/>
      <c r="P105" s="128"/>
      <c r="Q105" s="128"/>
    </row>
    <row r="106" spans="3:17" ht="18" customHeight="1" x14ac:dyDescent="0.35">
      <c r="C106" s="128"/>
      <c r="D106" s="128"/>
      <c r="E106" s="128"/>
      <c r="F106" s="128"/>
      <c r="G106" s="128"/>
      <c r="H106" s="128"/>
      <c r="I106" s="128"/>
      <c r="J106" s="128"/>
      <c r="K106" s="128"/>
      <c r="L106" s="128"/>
      <c r="M106" s="128"/>
      <c r="N106" s="128"/>
      <c r="O106" s="128"/>
      <c r="P106" s="128"/>
      <c r="Q106" s="128"/>
    </row>
    <row r="107" spans="3:17" ht="18" customHeight="1" x14ac:dyDescent="0.35">
      <c r="C107" s="128"/>
      <c r="D107" s="128"/>
      <c r="E107" s="128"/>
      <c r="F107" s="128"/>
      <c r="G107" s="128"/>
      <c r="H107" s="128"/>
      <c r="I107" s="128"/>
      <c r="J107" s="128"/>
      <c r="K107" s="128"/>
      <c r="L107" s="128"/>
      <c r="M107" s="128"/>
      <c r="N107" s="128"/>
      <c r="O107" s="128"/>
      <c r="P107" s="128"/>
      <c r="Q107" s="128"/>
    </row>
    <row r="108" spans="3:17" ht="18" customHeight="1" x14ac:dyDescent="0.35">
      <c r="C108" s="128"/>
      <c r="D108" s="128"/>
      <c r="E108" s="128"/>
      <c r="F108" s="128"/>
      <c r="G108" s="128"/>
      <c r="H108" s="128"/>
      <c r="I108" s="128"/>
      <c r="J108" s="128"/>
      <c r="K108" s="128"/>
      <c r="L108" s="128"/>
      <c r="M108" s="128"/>
      <c r="N108" s="128"/>
      <c r="O108" s="128"/>
      <c r="P108" s="128"/>
      <c r="Q108" s="128"/>
    </row>
    <row r="109" spans="3:17" ht="18" customHeight="1" x14ac:dyDescent="0.35">
      <c r="C109" s="128"/>
      <c r="D109" s="128"/>
      <c r="E109" s="128"/>
      <c r="F109" s="128"/>
      <c r="G109" s="128"/>
      <c r="H109" s="128"/>
      <c r="I109" s="128"/>
      <c r="J109" s="128"/>
      <c r="K109" s="128"/>
      <c r="L109" s="128"/>
      <c r="M109" s="128"/>
      <c r="N109" s="128"/>
      <c r="O109" s="128"/>
      <c r="P109" s="128"/>
      <c r="Q109" s="128"/>
    </row>
    <row r="110" spans="3:17" ht="18" customHeight="1" x14ac:dyDescent="0.35">
      <c r="C110" s="128"/>
      <c r="D110" s="128"/>
      <c r="E110" s="128"/>
      <c r="F110" s="128"/>
      <c r="G110" s="128"/>
      <c r="H110" s="128"/>
      <c r="I110" s="128"/>
      <c r="J110" s="128"/>
      <c r="K110" s="128"/>
      <c r="L110" s="128"/>
      <c r="M110" s="128"/>
      <c r="N110" s="128"/>
      <c r="O110" s="128"/>
      <c r="P110" s="128"/>
      <c r="Q110" s="128"/>
    </row>
    <row r="111" spans="3:17" ht="18" customHeight="1" x14ac:dyDescent="0.35">
      <c r="C111" s="128"/>
      <c r="D111" s="128"/>
      <c r="E111" s="128"/>
      <c r="F111" s="128"/>
      <c r="G111" s="128"/>
      <c r="H111" s="128"/>
      <c r="I111" s="128"/>
      <c r="J111" s="128"/>
      <c r="K111" s="128"/>
      <c r="L111" s="128"/>
      <c r="M111" s="128"/>
      <c r="N111" s="128"/>
      <c r="O111" s="128"/>
      <c r="P111" s="128"/>
      <c r="Q111" s="128"/>
    </row>
    <row r="112" spans="3:17" ht="18" customHeight="1" x14ac:dyDescent="0.35">
      <c r="C112" s="128"/>
      <c r="D112" s="128"/>
      <c r="E112" s="128"/>
      <c r="F112" s="128"/>
      <c r="G112" s="128"/>
      <c r="H112" s="128"/>
      <c r="I112" s="128"/>
      <c r="J112" s="128"/>
      <c r="K112" s="128"/>
      <c r="L112" s="128"/>
      <c r="M112" s="128"/>
      <c r="N112" s="128"/>
      <c r="O112" s="128"/>
      <c r="P112" s="128"/>
      <c r="Q112" s="128"/>
    </row>
    <row r="113" spans="3:17" ht="18" customHeight="1" x14ac:dyDescent="0.35">
      <c r="C113" s="128"/>
      <c r="D113" s="128"/>
      <c r="E113" s="128"/>
      <c r="F113" s="128"/>
      <c r="G113" s="128"/>
      <c r="H113" s="128"/>
      <c r="I113" s="128"/>
      <c r="J113" s="128"/>
      <c r="K113" s="128"/>
      <c r="L113" s="128"/>
      <c r="M113" s="128"/>
      <c r="N113" s="128"/>
      <c r="O113" s="128"/>
      <c r="P113" s="128"/>
      <c r="Q113" s="128"/>
    </row>
    <row r="114" spans="3:17" ht="18" customHeight="1" x14ac:dyDescent="0.35">
      <c r="C114" s="128"/>
      <c r="D114" s="128"/>
      <c r="E114" s="128"/>
      <c r="F114" s="128"/>
      <c r="G114" s="128"/>
      <c r="H114" s="128"/>
      <c r="I114" s="128"/>
      <c r="J114" s="128"/>
      <c r="K114" s="128"/>
      <c r="L114" s="128"/>
      <c r="M114" s="128"/>
      <c r="N114" s="128"/>
      <c r="O114" s="128"/>
      <c r="P114" s="128"/>
      <c r="Q114" s="128"/>
    </row>
    <row r="115" spans="3:17" ht="18" customHeight="1" x14ac:dyDescent="0.35">
      <c r="C115" s="128"/>
      <c r="D115" s="128"/>
      <c r="E115" s="128"/>
      <c r="F115" s="128"/>
      <c r="G115" s="128"/>
      <c r="H115" s="128"/>
      <c r="I115" s="128"/>
      <c r="J115" s="128"/>
      <c r="K115" s="128"/>
      <c r="L115" s="128"/>
      <c r="M115" s="128"/>
      <c r="N115" s="128"/>
      <c r="O115" s="128"/>
      <c r="P115" s="128"/>
      <c r="Q115" s="128"/>
    </row>
    <row r="116" spans="3:17" ht="18" customHeight="1" x14ac:dyDescent="0.35">
      <c r="C116" s="128"/>
      <c r="D116" s="128"/>
      <c r="E116" s="128"/>
      <c r="F116" s="128"/>
      <c r="G116" s="128"/>
      <c r="H116" s="128"/>
      <c r="I116" s="128"/>
      <c r="J116" s="128"/>
      <c r="K116" s="128"/>
      <c r="L116" s="128"/>
      <c r="M116" s="128"/>
      <c r="N116" s="128"/>
      <c r="O116" s="128"/>
      <c r="P116" s="128"/>
      <c r="Q116" s="128"/>
    </row>
    <row r="117" spans="3:17" ht="18" customHeight="1" x14ac:dyDescent="0.35">
      <c r="C117" s="128"/>
      <c r="D117" s="128"/>
      <c r="E117" s="128"/>
      <c r="F117" s="128"/>
      <c r="G117" s="128"/>
      <c r="H117" s="128"/>
      <c r="I117" s="128"/>
      <c r="J117" s="128"/>
      <c r="K117" s="128"/>
      <c r="L117" s="128"/>
      <c r="M117" s="128"/>
      <c r="N117" s="128"/>
      <c r="O117" s="128"/>
      <c r="P117" s="128"/>
      <c r="Q117" s="128"/>
    </row>
    <row r="118" spans="3:17" ht="18" customHeight="1" x14ac:dyDescent="0.35">
      <c r="C118" s="128"/>
      <c r="D118" s="128"/>
      <c r="E118" s="128"/>
      <c r="F118" s="128"/>
      <c r="G118" s="128"/>
      <c r="H118" s="128"/>
      <c r="I118" s="128"/>
      <c r="J118" s="128"/>
      <c r="K118" s="128"/>
      <c r="L118" s="128"/>
      <c r="M118" s="128"/>
      <c r="N118" s="128"/>
      <c r="O118" s="128"/>
      <c r="P118" s="128"/>
      <c r="Q118" s="128"/>
    </row>
    <row r="119" spans="3:17" ht="18" customHeight="1" x14ac:dyDescent="0.35">
      <c r="C119" s="128"/>
      <c r="D119" s="128"/>
      <c r="E119" s="128"/>
      <c r="F119" s="128"/>
      <c r="G119" s="128"/>
      <c r="H119" s="128"/>
      <c r="I119" s="128"/>
      <c r="J119" s="128"/>
      <c r="K119" s="128"/>
      <c r="L119" s="128"/>
      <c r="M119" s="128"/>
      <c r="N119" s="128"/>
      <c r="O119" s="128"/>
      <c r="P119" s="128"/>
      <c r="Q119" s="128"/>
    </row>
    <row r="120" spans="3:17" ht="18" customHeight="1" x14ac:dyDescent="0.35">
      <c r="C120" s="128"/>
      <c r="D120" s="128"/>
      <c r="E120" s="128"/>
      <c r="F120" s="128"/>
      <c r="G120" s="128"/>
      <c r="H120" s="128"/>
      <c r="I120" s="128"/>
      <c r="J120" s="128"/>
      <c r="K120" s="128"/>
      <c r="L120" s="128"/>
      <c r="M120" s="128"/>
      <c r="N120" s="128"/>
      <c r="O120" s="128"/>
      <c r="P120" s="128"/>
      <c r="Q120" s="128"/>
    </row>
    <row r="121" spans="3:17" ht="18" customHeight="1" x14ac:dyDescent="0.35">
      <c r="C121" s="128"/>
      <c r="D121" s="128"/>
      <c r="E121" s="128"/>
      <c r="F121" s="128"/>
      <c r="G121" s="128"/>
      <c r="H121" s="128"/>
      <c r="I121" s="128"/>
      <c r="J121" s="128"/>
      <c r="K121" s="128"/>
      <c r="L121" s="128"/>
      <c r="M121" s="128"/>
      <c r="N121" s="128"/>
      <c r="O121" s="128"/>
      <c r="P121" s="128"/>
      <c r="Q121" s="128"/>
    </row>
    <row r="122" spans="3:17" ht="18" customHeight="1" x14ac:dyDescent="0.35">
      <c r="C122" s="128"/>
      <c r="D122" s="128"/>
      <c r="E122" s="128"/>
      <c r="F122" s="128"/>
      <c r="G122" s="128"/>
      <c r="H122" s="128"/>
      <c r="I122" s="128"/>
      <c r="J122" s="128"/>
      <c r="K122" s="128"/>
      <c r="L122" s="128"/>
      <c r="M122" s="128"/>
      <c r="N122" s="128"/>
      <c r="O122" s="128"/>
      <c r="P122" s="128"/>
      <c r="Q122" s="128"/>
    </row>
    <row r="123" spans="3:17" ht="18" customHeight="1" x14ac:dyDescent="0.35">
      <c r="C123" s="128"/>
      <c r="D123" s="128"/>
      <c r="E123" s="128"/>
      <c r="F123" s="128"/>
      <c r="G123" s="128"/>
      <c r="H123" s="128"/>
      <c r="I123" s="128"/>
      <c r="J123" s="128"/>
      <c r="K123" s="128"/>
      <c r="L123" s="128"/>
      <c r="M123" s="128"/>
      <c r="N123" s="128"/>
      <c r="O123" s="128"/>
      <c r="P123" s="128"/>
      <c r="Q123" s="128"/>
    </row>
    <row r="124" spans="3:17" ht="18" customHeight="1" x14ac:dyDescent="0.35">
      <c r="C124" s="128"/>
      <c r="D124" s="128"/>
      <c r="E124" s="128"/>
      <c r="F124" s="128"/>
      <c r="G124" s="128"/>
      <c r="H124" s="128"/>
      <c r="I124" s="128"/>
      <c r="J124" s="128"/>
      <c r="K124" s="128"/>
      <c r="L124" s="128"/>
      <c r="M124" s="128"/>
      <c r="N124" s="128"/>
      <c r="O124" s="128"/>
      <c r="P124" s="128"/>
      <c r="Q124" s="128"/>
    </row>
    <row r="125" spans="3:17" ht="18" customHeight="1" x14ac:dyDescent="0.35">
      <c r="C125" s="128"/>
      <c r="D125" s="128"/>
      <c r="E125" s="128"/>
      <c r="F125" s="128"/>
      <c r="G125" s="128"/>
      <c r="H125" s="128"/>
      <c r="I125" s="128"/>
      <c r="J125" s="128"/>
      <c r="K125" s="128"/>
      <c r="L125" s="128"/>
      <c r="M125" s="128"/>
      <c r="N125" s="128"/>
      <c r="O125" s="128"/>
      <c r="P125" s="128"/>
      <c r="Q125" s="128"/>
    </row>
    <row r="126" spans="3:17" ht="18" customHeight="1" x14ac:dyDescent="0.35">
      <c r="C126" s="128"/>
      <c r="D126" s="128"/>
      <c r="E126" s="128"/>
      <c r="F126" s="128"/>
      <c r="G126" s="128"/>
      <c r="H126" s="128"/>
      <c r="I126" s="128"/>
      <c r="J126" s="128"/>
      <c r="K126" s="128"/>
      <c r="L126" s="128"/>
      <c r="M126" s="128"/>
      <c r="N126" s="128"/>
      <c r="O126" s="128"/>
      <c r="P126" s="128"/>
      <c r="Q126" s="128"/>
    </row>
    <row r="127" spans="3:17" ht="18" customHeight="1" x14ac:dyDescent="0.35">
      <c r="C127" s="128"/>
      <c r="D127" s="128"/>
      <c r="E127" s="128"/>
      <c r="F127" s="128"/>
      <c r="G127" s="128"/>
      <c r="H127" s="128"/>
      <c r="I127" s="128"/>
      <c r="J127" s="128"/>
      <c r="K127" s="128"/>
      <c r="L127" s="128"/>
      <c r="M127" s="128"/>
      <c r="N127" s="128"/>
      <c r="O127" s="128"/>
      <c r="P127" s="128"/>
      <c r="Q127" s="128"/>
    </row>
    <row r="128" spans="3:17" ht="18" customHeight="1" x14ac:dyDescent="0.35">
      <c r="C128" s="128"/>
      <c r="D128" s="128"/>
      <c r="E128" s="128"/>
      <c r="F128" s="128"/>
      <c r="G128" s="128"/>
      <c r="H128" s="128"/>
      <c r="I128" s="128"/>
      <c r="J128" s="128"/>
      <c r="K128" s="128"/>
      <c r="L128" s="128"/>
      <c r="M128" s="128"/>
      <c r="N128" s="128"/>
      <c r="O128" s="128"/>
      <c r="P128" s="128"/>
      <c r="Q128" s="128"/>
    </row>
    <row r="129" spans="3:17" ht="18" customHeight="1" x14ac:dyDescent="0.35">
      <c r="C129" s="128"/>
      <c r="D129" s="128"/>
      <c r="E129" s="128"/>
      <c r="F129" s="128"/>
      <c r="G129" s="128"/>
      <c r="H129" s="128"/>
      <c r="I129" s="128"/>
      <c r="J129" s="128"/>
      <c r="K129" s="128"/>
      <c r="L129" s="128"/>
      <c r="M129" s="128"/>
      <c r="N129" s="128"/>
      <c r="O129" s="128"/>
      <c r="P129" s="128"/>
      <c r="Q129" s="128"/>
    </row>
    <row r="130" spans="3:17" ht="18" customHeight="1" x14ac:dyDescent="0.35">
      <c r="C130" s="128"/>
      <c r="D130" s="128"/>
      <c r="E130" s="128"/>
      <c r="F130" s="128"/>
      <c r="G130" s="128"/>
      <c r="H130" s="128"/>
      <c r="I130" s="128"/>
      <c r="J130" s="128"/>
      <c r="K130" s="128"/>
      <c r="L130" s="128"/>
      <c r="M130" s="128"/>
      <c r="N130" s="128"/>
      <c r="O130" s="128"/>
      <c r="P130" s="128"/>
      <c r="Q130" s="128"/>
    </row>
    <row r="131" spans="3:17" ht="18" customHeight="1" x14ac:dyDescent="0.35">
      <c r="C131" s="128"/>
      <c r="D131" s="128"/>
      <c r="E131" s="128"/>
      <c r="F131" s="128"/>
      <c r="G131" s="128"/>
      <c r="H131" s="128"/>
      <c r="I131" s="128"/>
      <c r="J131" s="128"/>
      <c r="K131" s="128"/>
      <c r="L131" s="128"/>
      <c r="M131" s="128"/>
      <c r="N131" s="128"/>
      <c r="O131" s="128"/>
      <c r="P131" s="128"/>
      <c r="Q131" s="128"/>
    </row>
    <row r="132" spans="3:17" ht="18" customHeight="1" x14ac:dyDescent="0.35">
      <c r="C132" s="128"/>
      <c r="D132" s="128"/>
      <c r="E132" s="128"/>
      <c r="F132" s="128"/>
      <c r="G132" s="128"/>
      <c r="H132" s="128"/>
      <c r="I132" s="128"/>
      <c r="J132" s="128"/>
      <c r="K132" s="128"/>
      <c r="L132" s="128"/>
      <c r="M132" s="128"/>
      <c r="N132" s="128"/>
      <c r="O132" s="128"/>
      <c r="P132" s="128"/>
      <c r="Q132" s="128"/>
    </row>
    <row r="133" spans="3:17" ht="18" customHeight="1" x14ac:dyDescent="0.35">
      <c r="C133" s="128"/>
      <c r="D133" s="128"/>
      <c r="E133" s="128"/>
      <c r="F133" s="128"/>
      <c r="G133" s="128"/>
      <c r="H133" s="128"/>
      <c r="I133" s="128"/>
      <c r="J133" s="128"/>
      <c r="K133" s="128"/>
      <c r="L133" s="128"/>
      <c r="M133" s="128"/>
      <c r="N133" s="128"/>
      <c r="O133" s="128"/>
      <c r="P133" s="128"/>
      <c r="Q133" s="128"/>
    </row>
    <row r="134" spans="3:17" ht="18" customHeight="1" x14ac:dyDescent="0.35">
      <c r="C134" s="128"/>
      <c r="D134" s="128"/>
      <c r="E134" s="128"/>
      <c r="F134" s="128"/>
      <c r="G134" s="128"/>
      <c r="H134" s="128"/>
      <c r="I134" s="128"/>
      <c r="J134" s="128"/>
      <c r="K134" s="128"/>
      <c r="L134" s="128"/>
      <c r="M134" s="128"/>
      <c r="N134" s="128"/>
      <c r="O134" s="128"/>
      <c r="P134" s="128"/>
      <c r="Q134" s="128"/>
    </row>
    <row r="135" spans="3:17" ht="18" customHeight="1" x14ac:dyDescent="0.35">
      <c r="C135" s="128"/>
      <c r="D135" s="128"/>
      <c r="E135" s="128"/>
      <c r="F135" s="128"/>
      <c r="G135" s="128"/>
      <c r="H135" s="128"/>
      <c r="I135" s="128"/>
      <c r="J135" s="128"/>
      <c r="K135" s="128"/>
      <c r="L135" s="128"/>
      <c r="M135" s="128"/>
      <c r="N135" s="128"/>
      <c r="O135" s="128"/>
      <c r="P135" s="128"/>
      <c r="Q135" s="128"/>
    </row>
    <row r="136" spans="3:17" ht="18" customHeight="1" x14ac:dyDescent="0.35">
      <c r="C136" s="128"/>
      <c r="D136" s="128"/>
      <c r="E136" s="128"/>
      <c r="F136" s="128"/>
      <c r="G136" s="128"/>
      <c r="H136" s="128"/>
      <c r="I136" s="128"/>
      <c r="J136" s="128"/>
      <c r="K136" s="128"/>
      <c r="L136" s="128"/>
      <c r="M136" s="128"/>
      <c r="N136" s="128"/>
      <c r="O136" s="128"/>
      <c r="P136" s="128"/>
      <c r="Q136" s="128"/>
    </row>
    <row r="137" spans="3:17" ht="18" customHeight="1" x14ac:dyDescent="0.35">
      <c r="C137" s="128"/>
      <c r="D137" s="128"/>
      <c r="E137" s="128"/>
      <c r="F137" s="128"/>
      <c r="G137" s="128"/>
      <c r="H137" s="128"/>
      <c r="I137" s="128"/>
      <c r="J137" s="128"/>
      <c r="K137" s="128"/>
      <c r="L137" s="128"/>
      <c r="M137" s="128"/>
      <c r="N137" s="128"/>
      <c r="O137" s="128"/>
      <c r="P137" s="128"/>
      <c r="Q137" s="128"/>
    </row>
    <row r="138" spans="3:17" ht="18" customHeight="1" x14ac:dyDescent="0.35">
      <c r="C138" s="128"/>
      <c r="D138" s="128"/>
      <c r="E138" s="128"/>
      <c r="F138" s="128"/>
      <c r="G138" s="128"/>
      <c r="H138" s="128"/>
      <c r="I138" s="128"/>
      <c r="J138" s="128"/>
      <c r="K138" s="128"/>
      <c r="L138" s="128"/>
      <c r="M138" s="128"/>
      <c r="N138" s="128"/>
      <c r="O138" s="128"/>
      <c r="P138" s="128"/>
      <c r="Q138" s="128"/>
    </row>
    <row r="139" spans="3:17" ht="18" customHeight="1" x14ac:dyDescent="0.35">
      <c r="C139" s="128"/>
      <c r="D139" s="128"/>
      <c r="E139" s="128"/>
      <c r="F139" s="128"/>
      <c r="G139" s="128"/>
      <c r="H139" s="128"/>
      <c r="I139" s="128"/>
      <c r="J139" s="128"/>
      <c r="K139" s="128"/>
      <c r="L139" s="128"/>
      <c r="M139" s="128"/>
      <c r="N139" s="128"/>
      <c r="O139" s="128"/>
      <c r="P139" s="128"/>
      <c r="Q139" s="128"/>
    </row>
    <row r="140" spans="3:17" ht="18" customHeight="1" x14ac:dyDescent="0.35">
      <c r="C140" s="128"/>
      <c r="D140" s="128"/>
      <c r="E140" s="128"/>
      <c r="F140" s="128"/>
      <c r="G140" s="128"/>
      <c r="H140" s="128"/>
      <c r="I140" s="128"/>
      <c r="J140" s="128"/>
      <c r="K140" s="128"/>
      <c r="L140" s="128"/>
      <c r="M140" s="128"/>
      <c r="N140" s="128"/>
      <c r="O140" s="128"/>
      <c r="P140" s="128"/>
      <c r="Q140" s="128"/>
    </row>
    <row r="141" spans="3:17" ht="18" customHeight="1" x14ac:dyDescent="0.35">
      <c r="C141" s="128"/>
      <c r="D141" s="128"/>
      <c r="E141" s="128"/>
      <c r="F141" s="128"/>
      <c r="G141" s="128"/>
      <c r="H141" s="128"/>
      <c r="I141" s="128"/>
      <c r="J141" s="128"/>
      <c r="K141" s="128"/>
      <c r="L141" s="128"/>
      <c r="M141" s="128"/>
      <c r="N141" s="128"/>
      <c r="O141" s="128"/>
      <c r="P141" s="128"/>
      <c r="Q141" s="128"/>
    </row>
    <row r="142" spans="3:17" ht="18" customHeight="1" x14ac:dyDescent="0.35">
      <c r="C142" s="128"/>
      <c r="D142" s="128"/>
      <c r="E142" s="128"/>
      <c r="F142" s="128"/>
      <c r="G142" s="128"/>
      <c r="H142" s="128"/>
      <c r="I142" s="128"/>
      <c r="J142" s="128"/>
      <c r="K142" s="128"/>
      <c r="L142" s="128"/>
      <c r="M142" s="128"/>
      <c r="N142" s="128"/>
      <c r="O142" s="128"/>
      <c r="P142" s="128"/>
      <c r="Q142" s="128"/>
    </row>
    <row r="143" spans="3:17" ht="18" customHeight="1" x14ac:dyDescent="0.35">
      <c r="C143" s="128"/>
      <c r="D143" s="128"/>
      <c r="E143" s="128"/>
      <c r="F143" s="128"/>
      <c r="G143" s="128"/>
      <c r="H143" s="128"/>
      <c r="I143" s="128"/>
      <c r="J143" s="128"/>
      <c r="K143" s="128"/>
      <c r="L143" s="128"/>
      <c r="M143" s="128"/>
      <c r="N143" s="128"/>
      <c r="O143" s="128"/>
      <c r="P143" s="128"/>
      <c r="Q143" s="128"/>
    </row>
    <row r="144" spans="3:17" ht="18" customHeight="1" x14ac:dyDescent="0.35">
      <c r="C144" s="128"/>
      <c r="D144" s="128"/>
      <c r="E144" s="128"/>
      <c r="F144" s="128"/>
      <c r="G144" s="128"/>
      <c r="H144" s="128"/>
      <c r="I144" s="128"/>
      <c r="J144" s="128"/>
      <c r="K144" s="128"/>
      <c r="L144" s="128"/>
      <c r="M144" s="128"/>
      <c r="N144" s="128"/>
      <c r="O144" s="128"/>
      <c r="P144" s="128"/>
      <c r="Q144" s="128"/>
    </row>
    <row r="145" spans="3:17" ht="18" customHeight="1" x14ac:dyDescent="0.35">
      <c r="C145" s="128"/>
      <c r="D145" s="128"/>
      <c r="E145" s="128"/>
      <c r="F145" s="128"/>
      <c r="G145" s="128"/>
      <c r="H145" s="128"/>
      <c r="I145" s="128"/>
      <c r="J145" s="128"/>
      <c r="K145" s="128"/>
      <c r="L145" s="128"/>
      <c r="M145" s="128"/>
      <c r="N145" s="128"/>
      <c r="O145" s="128"/>
      <c r="P145" s="128"/>
      <c r="Q145" s="128"/>
    </row>
    <row r="146" spans="3:17" ht="18" customHeight="1" x14ac:dyDescent="0.35">
      <c r="C146" s="128"/>
      <c r="D146" s="128"/>
      <c r="E146" s="128"/>
      <c r="F146" s="128"/>
      <c r="G146" s="128"/>
      <c r="H146" s="128"/>
      <c r="I146" s="128"/>
      <c r="J146" s="128"/>
      <c r="K146" s="128"/>
      <c r="L146" s="128"/>
      <c r="M146" s="128"/>
      <c r="N146" s="128"/>
      <c r="O146" s="128"/>
      <c r="P146" s="128"/>
      <c r="Q146" s="128"/>
    </row>
    <row r="147" spans="3:17" ht="18" customHeight="1" x14ac:dyDescent="0.35">
      <c r="C147" s="128"/>
      <c r="D147" s="128"/>
      <c r="E147" s="128"/>
      <c r="F147" s="128"/>
      <c r="G147" s="128"/>
      <c r="H147" s="128"/>
      <c r="I147" s="128"/>
      <c r="J147" s="128"/>
      <c r="K147" s="128"/>
      <c r="L147" s="128"/>
      <c r="M147" s="128"/>
      <c r="N147" s="128"/>
      <c r="O147" s="128"/>
      <c r="P147" s="128"/>
      <c r="Q147" s="128"/>
    </row>
    <row r="148" spans="3:17" ht="18" customHeight="1" x14ac:dyDescent="0.35">
      <c r="C148" s="128"/>
      <c r="D148" s="128"/>
      <c r="E148" s="128"/>
      <c r="F148" s="128"/>
      <c r="G148" s="128"/>
      <c r="H148" s="128"/>
      <c r="I148" s="128"/>
      <c r="J148" s="128"/>
      <c r="K148" s="128"/>
      <c r="L148" s="128"/>
      <c r="M148" s="128"/>
      <c r="N148" s="128"/>
      <c r="O148" s="128"/>
      <c r="P148" s="128"/>
      <c r="Q148" s="128"/>
    </row>
    <row r="149" spans="3:17" ht="18" customHeight="1" x14ac:dyDescent="0.35">
      <c r="C149" s="128"/>
      <c r="D149" s="128"/>
      <c r="E149" s="128"/>
      <c r="F149" s="128"/>
      <c r="G149" s="128"/>
      <c r="H149" s="128"/>
      <c r="I149" s="128"/>
      <c r="J149" s="128"/>
      <c r="K149" s="128"/>
      <c r="L149" s="128"/>
      <c r="M149" s="128"/>
      <c r="N149" s="128"/>
      <c r="O149" s="128"/>
      <c r="P149" s="128"/>
      <c r="Q149" s="128"/>
    </row>
    <row r="150" spans="3:17" ht="18" customHeight="1" x14ac:dyDescent="0.35">
      <c r="C150" s="128"/>
      <c r="D150" s="128"/>
      <c r="E150" s="128"/>
      <c r="F150" s="128"/>
      <c r="G150" s="128"/>
      <c r="H150" s="128"/>
      <c r="I150" s="128"/>
      <c r="J150" s="128"/>
      <c r="K150" s="128"/>
      <c r="L150" s="128"/>
      <c r="M150" s="128"/>
      <c r="N150" s="128"/>
      <c r="O150" s="128"/>
      <c r="P150" s="128"/>
      <c r="Q150" s="128"/>
    </row>
    <row r="151" spans="3:17" ht="18" customHeight="1" x14ac:dyDescent="0.35">
      <c r="C151" s="128"/>
      <c r="D151" s="128"/>
      <c r="E151" s="128"/>
      <c r="F151" s="128"/>
      <c r="G151" s="128"/>
      <c r="H151" s="128"/>
      <c r="I151" s="128"/>
      <c r="J151" s="128"/>
      <c r="K151" s="128"/>
      <c r="L151" s="128"/>
      <c r="M151" s="128"/>
      <c r="N151" s="128"/>
      <c r="O151" s="128"/>
      <c r="P151" s="128"/>
      <c r="Q151" s="128"/>
    </row>
    <row r="152" spans="3:17" ht="18" customHeight="1" x14ac:dyDescent="0.35">
      <c r="C152" s="128"/>
      <c r="D152" s="128"/>
      <c r="E152" s="128"/>
      <c r="F152" s="128"/>
      <c r="G152" s="128"/>
      <c r="H152" s="128"/>
      <c r="I152" s="128"/>
      <c r="J152" s="128"/>
      <c r="K152" s="128"/>
      <c r="L152" s="128"/>
      <c r="M152" s="128"/>
      <c r="N152" s="128"/>
      <c r="O152" s="128"/>
      <c r="P152" s="128"/>
      <c r="Q152" s="128"/>
    </row>
    <row r="153" spans="3:17" ht="18" customHeight="1" x14ac:dyDescent="0.35">
      <c r="C153" s="128"/>
      <c r="D153" s="128"/>
      <c r="E153" s="128"/>
      <c r="F153" s="128"/>
      <c r="G153" s="128"/>
      <c r="H153" s="128"/>
      <c r="I153" s="128"/>
      <c r="J153" s="128"/>
      <c r="K153" s="128"/>
      <c r="L153" s="128"/>
      <c r="M153" s="128"/>
      <c r="N153" s="128"/>
      <c r="O153" s="128"/>
      <c r="P153" s="128"/>
      <c r="Q153" s="128"/>
    </row>
    <row r="154" spans="3:17" ht="18" customHeight="1" x14ac:dyDescent="0.35">
      <c r="C154" s="128"/>
      <c r="D154" s="128"/>
      <c r="E154" s="128"/>
      <c r="F154" s="128"/>
      <c r="G154" s="128"/>
      <c r="H154" s="128"/>
      <c r="I154" s="128"/>
      <c r="J154" s="128"/>
      <c r="K154" s="128"/>
      <c r="L154" s="128"/>
      <c r="M154" s="128"/>
      <c r="N154" s="128"/>
      <c r="O154" s="128"/>
      <c r="P154" s="128"/>
      <c r="Q154" s="128"/>
    </row>
    <row r="155" spans="3:17" ht="18" customHeight="1" x14ac:dyDescent="0.35">
      <c r="C155" s="128"/>
      <c r="D155" s="128"/>
      <c r="E155" s="128"/>
      <c r="F155" s="128"/>
      <c r="G155" s="128"/>
      <c r="H155" s="128"/>
      <c r="I155" s="128"/>
      <c r="J155" s="128"/>
      <c r="K155" s="128"/>
      <c r="L155" s="128"/>
      <c r="M155" s="128"/>
      <c r="N155" s="128"/>
      <c r="O155" s="128"/>
      <c r="P155" s="128"/>
      <c r="Q155" s="128"/>
    </row>
    <row r="156" spans="3:17" ht="18" customHeight="1" x14ac:dyDescent="0.35">
      <c r="C156" s="128"/>
      <c r="D156" s="128"/>
      <c r="E156" s="128"/>
      <c r="F156" s="128"/>
      <c r="G156" s="128"/>
      <c r="H156" s="128"/>
      <c r="I156" s="128"/>
      <c r="J156" s="128"/>
      <c r="K156" s="128"/>
      <c r="L156" s="128"/>
      <c r="M156" s="128"/>
      <c r="N156" s="128"/>
      <c r="O156" s="128"/>
      <c r="P156" s="128"/>
      <c r="Q156" s="128"/>
    </row>
    <row r="157" spans="3:17" ht="18" customHeight="1" x14ac:dyDescent="0.35">
      <c r="C157" s="128"/>
      <c r="D157" s="128"/>
      <c r="E157" s="128"/>
      <c r="F157" s="128"/>
      <c r="G157" s="128"/>
      <c r="H157" s="128"/>
      <c r="I157" s="128"/>
      <c r="J157" s="128"/>
      <c r="K157" s="128"/>
      <c r="L157" s="128"/>
      <c r="M157" s="128"/>
      <c r="N157" s="128"/>
      <c r="O157" s="128"/>
      <c r="P157" s="128"/>
      <c r="Q157" s="128"/>
    </row>
    <row r="158" spans="3:17" ht="18" customHeight="1" x14ac:dyDescent="0.35">
      <c r="C158" s="128"/>
      <c r="D158" s="128"/>
      <c r="E158" s="128"/>
      <c r="F158" s="128"/>
      <c r="G158" s="128"/>
      <c r="H158" s="128"/>
      <c r="I158" s="128"/>
      <c r="J158" s="128"/>
      <c r="K158" s="128"/>
      <c r="L158" s="128"/>
      <c r="M158" s="128"/>
      <c r="N158" s="128"/>
      <c r="O158" s="128"/>
      <c r="P158" s="128"/>
      <c r="Q158" s="128"/>
    </row>
    <row r="159" spans="3:17" ht="18" customHeight="1" x14ac:dyDescent="0.35">
      <c r="C159" s="128"/>
      <c r="D159" s="128"/>
      <c r="E159" s="128"/>
      <c r="F159" s="128"/>
      <c r="G159" s="128"/>
      <c r="H159" s="128"/>
      <c r="I159" s="128"/>
      <c r="J159" s="128"/>
      <c r="K159" s="128"/>
      <c r="L159" s="128"/>
      <c r="M159" s="128"/>
      <c r="N159" s="128"/>
      <c r="O159" s="128"/>
      <c r="P159" s="128"/>
      <c r="Q159" s="128"/>
    </row>
    <row r="160" spans="3:17" ht="18" customHeight="1" x14ac:dyDescent="0.35">
      <c r="C160" s="128"/>
      <c r="D160" s="128"/>
      <c r="E160" s="128"/>
      <c r="F160" s="128"/>
      <c r="G160" s="128"/>
      <c r="H160" s="128"/>
      <c r="I160" s="128"/>
      <c r="J160" s="128"/>
      <c r="K160" s="128"/>
      <c r="L160" s="128"/>
      <c r="M160" s="128"/>
      <c r="N160" s="128"/>
      <c r="O160" s="128"/>
      <c r="P160" s="128"/>
      <c r="Q160" s="128"/>
    </row>
    <row r="161" spans="3:17" ht="18" customHeight="1" x14ac:dyDescent="0.35">
      <c r="C161" s="128"/>
      <c r="D161" s="128"/>
      <c r="E161" s="128"/>
      <c r="F161" s="128"/>
      <c r="G161" s="128"/>
      <c r="H161" s="128"/>
      <c r="I161" s="128"/>
      <c r="J161" s="128"/>
      <c r="K161" s="128"/>
      <c r="L161" s="128"/>
      <c r="M161" s="128"/>
      <c r="N161" s="128"/>
      <c r="O161" s="128"/>
      <c r="P161" s="128"/>
      <c r="Q161" s="128"/>
    </row>
    <row r="162" spans="3:17" ht="18" customHeight="1" x14ac:dyDescent="0.35">
      <c r="C162" s="128"/>
      <c r="D162" s="128"/>
      <c r="E162" s="128"/>
      <c r="F162" s="128"/>
      <c r="G162" s="128"/>
      <c r="H162" s="128"/>
      <c r="I162" s="128"/>
      <c r="J162" s="128"/>
      <c r="K162" s="128"/>
      <c r="L162" s="128"/>
      <c r="M162" s="128"/>
      <c r="N162" s="128"/>
      <c r="O162" s="128"/>
      <c r="P162" s="128"/>
      <c r="Q162" s="128"/>
    </row>
    <row r="163" spans="3:17" ht="18" customHeight="1" x14ac:dyDescent="0.35">
      <c r="C163" s="128"/>
      <c r="D163" s="128"/>
      <c r="E163" s="128"/>
      <c r="F163" s="128"/>
      <c r="G163" s="128"/>
      <c r="H163" s="128"/>
      <c r="I163" s="128"/>
      <c r="J163" s="128"/>
      <c r="K163" s="128"/>
      <c r="L163" s="128"/>
      <c r="M163" s="128"/>
      <c r="N163" s="128"/>
      <c r="O163" s="128"/>
      <c r="P163" s="128"/>
      <c r="Q163" s="128"/>
    </row>
    <row r="164" spans="3:17" ht="18" customHeight="1" x14ac:dyDescent="0.35">
      <c r="C164" s="128"/>
      <c r="D164" s="128"/>
      <c r="E164" s="128"/>
      <c r="F164" s="128"/>
      <c r="G164" s="128"/>
      <c r="H164" s="128"/>
      <c r="I164" s="128"/>
      <c r="J164" s="128"/>
      <c r="K164" s="128"/>
      <c r="L164" s="128"/>
      <c r="M164" s="128"/>
      <c r="N164" s="128"/>
      <c r="O164" s="128"/>
      <c r="P164" s="128"/>
      <c r="Q164" s="128"/>
    </row>
    <row r="165" spans="3:17" ht="18" customHeight="1" x14ac:dyDescent="0.35">
      <c r="C165" s="128"/>
      <c r="D165" s="128"/>
      <c r="E165" s="128"/>
      <c r="F165" s="128"/>
      <c r="G165" s="128"/>
      <c r="H165" s="128"/>
      <c r="I165" s="128"/>
      <c r="J165" s="128"/>
      <c r="K165" s="128"/>
      <c r="L165" s="128"/>
      <c r="M165" s="128"/>
      <c r="N165" s="128"/>
      <c r="O165" s="128"/>
      <c r="P165" s="128"/>
      <c r="Q165" s="128"/>
    </row>
    <row r="166" spans="3:17" ht="18" customHeight="1" x14ac:dyDescent="0.35">
      <c r="C166" s="128"/>
      <c r="D166" s="128"/>
      <c r="E166" s="128"/>
      <c r="F166" s="128"/>
      <c r="G166" s="128"/>
      <c r="H166" s="128"/>
      <c r="I166" s="128"/>
      <c r="J166" s="128"/>
      <c r="K166" s="128"/>
      <c r="L166" s="128"/>
      <c r="M166" s="128"/>
      <c r="N166" s="128"/>
      <c r="O166" s="128"/>
      <c r="P166" s="128"/>
      <c r="Q166" s="128"/>
    </row>
    <row r="167" spans="3:17" ht="18" customHeight="1" x14ac:dyDescent="0.35">
      <c r="C167" s="128"/>
      <c r="D167" s="128"/>
      <c r="E167" s="128"/>
      <c r="F167" s="128"/>
      <c r="G167" s="128"/>
      <c r="H167" s="128"/>
      <c r="I167" s="128"/>
      <c r="J167" s="128"/>
      <c r="K167" s="128"/>
      <c r="L167" s="128"/>
      <c r="M167" s="128"/>
      <c r="N167" s="128"/>
      <c r="O167" s="128"/>
      <c r="P167" s="128"/>
      <c r="Q167" s="128"/>
    </row>
    <row r="168" spans="3:17" ht="18" customHeight="1" x14ac:dyDescent="0.35">
      <c r="C168" s="128"/>
      <c r="D168" s="128"/>
      <c r="E168" s="128"/>
      <c r="F168" s="128"/>
      <c r="G168" s="128"/>
      <c r="H168" s="128"/>
      <c r="I168" s="128"/>
      <c r="J168" s="128"/>
      <c r="K168" s="128"/>
      <c r="L168" s="128"/>
      <c r="M168" s="128"/>
      <c r="N168" s="128"/>
      <c r="O168" s="128"/>
      <c r="P168" s="128"/>
      <c r="Q168" s="128"/>
    </row>
    <row r="169" spans="3:17" ht="18" customHeight="1" x14ac:dyDescent="0.35">
      <c r="C169" s="128"/>
      <c r="D169" s="128"/>
      <c r="E169" s="128"/>
      <c r="F169" s="128"/>
      <c r="G169" s="128"/>
      <c r="H169" s="128"/>
      <c r="I169" s="128"/>
      <c r="J169" s="128"/>
      <c r="K169" s="128"/>
      <c r="L169" s="128"/>
      <c r="M169" s="128"/>
      <c r="N169" s="128"/>
      <c r="O169" s="128"/>
      <c r="P169" s="128"/>
      <c r="Q169" s="128"/>
    </row>
    <row r="170" spans="3:17" ht="18" customHeight="1" x14ac:dyDescent="0.35">
      <c r="C170" s="128"/>
      <c r="D170" s="128"/>
      <c r="E170" s="128"/>
      <c r="F170" s="128"/>
      <c r="G170" s="128"/>
      <c r="H170" s="128"/>
      <c r="I170" s="128"/>
      <c r="J170" s="128"/>
      <c r="K170" s="128"/>
      <c r="L170" s="128"/>
      <c r="M170" s="128"/>
      <c r="N170" s="128"/>
      <c r="O170" s="128"/>
      <c r="P170" s="128"/>
      <c r="Q170" s="128"/>
    </row>
    <row r="171" spans="3:17" ht="18" customHeight="1" x14ac:dyDescent="0.35">
      <c r="C171" s="128"/>
      <c r="D171" s="128"/>
      <c r="E171" s="128"/>
      <c r="F171" s="128"/>
      <c r="G171" s="128"/>
      <c r="H171" s="128"/>
      <c r="I171" s="128"/>
      <c r="J171" s="128"/>
      <c r="K171" s="128"/>
      <c r="L171" s="128"/>
      <c r="M171" s="128"/>
      <c r="N171" s="128"/>
      <c r="O171" s="128"/>
      <c r="P171" s="128"/>
      <c r="Q171" s="128"/>
    </row>
    <row r="172" spans="3:17" ht="18" customHeight="1" x14ac:dyDescent="0.35">
      <c r="C172" s="128"/>
      <c r="D172" s="128"/>
      <c r="E172" s="128"/>
      <c r="F172" s="128"/>
      <c r="G172" s="128"/>
      <c r="H172" s="128"/>
      <c r="I172" s="128"/>
      <c r="J172" s="128"/>
      <c r="K172" s="128"/>
      <c r="L172" s="128"/>
      <c r="M172" s="128"/>
      <c r="N172" s="128"/>
      <c r="O172" s="128"/>
      <c r="P172" s="128"/>
      <c r="Q172" s="128"/>
    </row>
    <row r="173" spans="3:17" ht="18" customHeight="1" x14ac:dyDescent="0.35">
      <c r="C173" s="128"/>
      <c r="D173" s="128"/>
      <c r="E173" s="128"/>
      <c r="F173" s="128"/>
      <c r="G173" s="128"/>
      <c r="H173" s="128"/>
      <c r="I173" s="128"/>
      <c r="J173" s="128"/>
      <c r="K173" s="128"/>
      <c r="L173" s="128"/>
      <c r="M173" s="128"/>
      <c r="N173" s="128"/>
      <c r="O173" s="128"/>
      <c r="P173" s="128"/>
      <c r="Q173" s="128"/>
    </row>
  </sheetData>
  <sheetProtection algorithmName="SHA-512" hashValue="768OGii4Xqe90eGPVZaom15AlBCKXZgMO94gXj315DX2saF+eCQUMh+xDSaIZJLPYbyA/FjNLBJnCCRrmYj0Yg==" saltValue="O2vhU5vvkeCPOJuh5fSAtA==" spinCount="100000"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topLeftCell="A3" zoomScaleNormal="100" workbookViewId="0">
      <selection activeCell="B4" sqref="B4:F7"/>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46" t="s">
        <v>189</v>
      </c>
      <c r="C3" s="247"/>
      <c r="D3" s="247"/>
      <c r="E3" s="247"/>
      <c r="F3" s="248"/>
    </row>
    <row r="4" spans="2:6" ht="23.25" customHeight="1" thickTop="1" x14ac:dyDescent="0.3">
      <c r="B4" s="249" t="s">
        <v>323</v>
      </c>
      <c r="C4" s="250"/>
      <c r="D4" s="250"/>
      <c r="E4" s="250"/>
      <c r="F4" s="251"/>
    </row>
    <row r="5" spans="2:6" ht="23.25" customHeight="1" x14ac:dyDescent="0.3">
      <c r="B5" s="252"/>
      <c r="C5" s="253"/>
      <c r="D5" s="253"/>
      <c r="E5" s="253"/>
      <c r="F5" s="254"/>
    </row>
    <row r="6" spans="2:6" ht="62.25" customHeight="1" x14ac:dyDescent="0.3">
      <c r="B6" s="252"/>
      <c r="C6" s="253"/>
      <c r="D6" s="253"/>
      <c r="E6" s="253"/>
      <c r="F6" s="254"/>
    </row>
    <row r="7" spans="2:6" ht="62.25" customHeight="1" thickBot="1" x14ac:dyDescent="0.35">
      <c r="B7" s="255"/>
      <c r="C7" s="256"/>
      <c r="D7" s="256"/>
      <c r="E7" s="256"/>
      <c r="F7" s="257"/>
    </row>
    <row r="8" spans="2:6" ht="62.25" customHeight="1" x14ac:dyDescent="0.3"/>
    <row r="9" spans="2:6" ht="62.25" customHeight="1" x14ac:dyDescent="0.3"/>
  </sheetData>
  <sheetProtection algorithmName="SHA-512" hashValue="vGJ0QVvq6Qfh0DhkujNHHtvykAiCvMnr3lud8nfPlu4yzPLXDvB735GHrIB+9ldYAxMosKCukF4j7Jx6+Lhadg==" saltValue="j+TA1lJ+4dttjkfF+VSvJQ=="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S55"/>
  <sheetViews>
    <sheetView showGridLines="0" topLeftCell="I1" zoomScale="77" zoomScaleNormal="77" workbookViewId="0">
      <selection activeCell="B3" sqref="B3:R3"/>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14" bestFit="1" customWidth="1"/>
  </cols>
  <sheetData>
    <row r="2" spans="2:19" ht="19.5" customHeight="1" x14ac:dyDescent="0.35">
      <c r="B2" s="2"/>
      <c r="C2" s="2"/>
      <c r="D2" s="2"/>
      <c r="E2" s="2"/>
      <c r="F2" s="2"/>
      <c r="G2" s="2"/>
      <c r="H2" s="2"/>
      <c r="I2" s="2"/>
      <c r="J2" s="2"/>
      <c r="K2" s="2"/>
      <c r="L2" s="2"/>
      <c r="M2" s="2"/>
      <c r="N2" s="2"/>
      <c r="O2" s="2"/>
      <c r="P2" s="2"/>
      <c r="Q2" s="2"/>
      <c r="R2" s="2"/>
      <c r="S2" s="115"/>
    </row>
    <row r="3" spans="2:19" ht="22.5" customHeight="1" x14ac:dyDescent="0.35">
      <c r="B3" s="303" t="s">
        <v>302</v>
      </c>
      <c r="C3" s="304"/>
      <c r="D3" s="304"/>
      <c r="E3" s="304"/>
      <c r="F3" s="304"/>
      <c r="G3" s="304"/>
      <c r="H3" s="304"/>
      <c r="I3" s="304"/>
      <c r="J3" s="304"/>
      <c r="K3" s="304"/>
      <c r="L3" s="304"/>
      <c r="M3" s="304"/>
      <c r="N3" s="304"/>
      <c r="O3" s="304"/>
      <c r="P3" s="304"/>
      <c r="Q3" s="304"/>
      <c r="R3" s="305"/>
      <c r="S3" s="115"/>
    </row>
    <row r="4" spans="2:19" ht="18.75" customHeight="1" x14ac:dyDescent="0.35">
      <c r="B4" s="306" t="s">
        <v>0</v>
      </c>
      <c r="C4" s="302" t="s">
        <v>194</v>
      </c>
      <c r="D4" s="302" t="s">
        <v>195</v>
      </c>
      <c r="E4" s="302" t="s">
        <v>196</v>
      </c>
      <c r="F4" s="302" t="s">
        <v>197</v>
      </c>
      <c r="G4" s="302" t="s">
        <v>198</v>
      </c>
      <c r="H4" s="302" t="s">
        <v>199</v>
      </c>
      <c r="I4" s="302" t="s">
        <v>200</v>
      </c>
      <c r="J4" s="302" t="s">
        <v>201</v>
      </c>
      <c r="K4" s="302" t="s">
        <v>202</v>
      </c>
      <c r="L4" s="302" t="s">
        <v>203</v>
      </c>
      <c r="M4" s="302" t="s">
        <v>204</v>
      </c>
      <c r="N4" s="302" t="s">
        <v>205</v>
      </c>
      <c r="O4" s="302" t="s">
        <v>206</v>
      </c>
      <c r="P4" s="302" t="s">
        <v>207</v>
      </c>
      <c r="Q4" s="302" t="s">
        <v>208</v>
      </c>
      <c r="R4" s="307" t="s">
        <v>84</v>
      </c>
      <c r="S4" s="115"/>
    </row>
    <row r="5" spans="2:19" ht="18.75" customHeight="1" x14ac:dyDescent="0.35">
      <c r="B5" s="306"/>
      <c r="C5" s="302"/>
      <c r="D5" s="302"/>
      <c r="E5" s="302"/>
      <c r="F5" s="302"/>
      <c r="G5" s="302"/>
      <c r="H5" s="302"/>
      <c r="I5" s="302"/>
      <c r="J5" s="302"/>
      <c r="K5" s="302"/>
      <c r="L5" s="302"/>
      <c r="M5" s="302"/>
      <c r="N5" s="302"/>
      <c r="O5" s="302"/>
      <c r="P5" s="302"/>
      <c r="Q5" s="302"/>
      <c r="R5" s="307"/>
      <c r="S5" s="115"/>
    </row>
    <row r="6" spans="2:19" ht="19.5" customHeight="1" x14ac:dyDescent="0.35">
      <c r="B6" s="298" t="s">
        <v>16</v>
      </c>
      <c r="C6" s="299"/>
      <c r="D6" s="299"/>
      <c r="E6" s="299"/>
      <c r="F6" s="299"/>
      <c r="G6" s="299"/>
      <c r="H6" s="299"/>
      <c r="I6" s="299"/>
      <c r="J6" s="299"/>
      <c r="K6" s="299"/>
      <c r="L6" s="299"/>
      <c r="M6" s="299"/>
      <c r="N6" s="299"/>
      <c r="O6" s="299"/>
      <c r="P6" s="299"/>
      <c r="Q6" s="299"/>
      <c r="R6" s="300"/>
      <c r="S6" s="115"/>
    </row>
    <row r="7" spans="2:19" ht="32.25" customHeight="1" x14ac:dyDescent="0.35">
      <c r="B7" s="173" t="s">
        <v>17</v>
      </c>
      <c r="C7" s="174">
        <f>GDP!C7+INWARD!C7</f>
        <v>0</v>
      </c>
      <c r="D7" s="174">
        <f>GDP!D7+INWARD!D7</f>
        <v>459</v>
      </c>
      <c r="E7" s="174">
        <f>GDP!E7+INWARD!E7</f>
        <v>1310</v>
      </c>
      <c r="F7" s="174">
        <f>GDP!F7+INWARD!F7</f>
        <v>8641</v>
      </c>
      <c r="G7" s="174">
        <f>GDP!G7+INWARD!G7</f>
        <v>13708</v>
      </c>
      <c r="H7" s="174">
        <f>GDP!H7+INWARD!H7</f>
        <v>1286</v>
      </c>
      <c r="I7" s="174">
        <f>GDP!I7+INWARD!I7</f>
        <v>0</v>
      </c>
      <c r="J7" s="174">
        <f>GDP!J7+INWARD!J7</f>
        <v>0</v>
      </c>
      <c r="K7" s="174">
        <f>GDP!K7+INWARD!K7</f>
        <v>0</v>
      </c>
      <c r="L7" s="174">
        <f>GDP!L7+INWARD!L7</f>
        <v>31176</v>
      </c>
      <c r="M7" s="174">
        <f>GDP!M7+INWARD!M7</f>
        <v>7719</v>
      </c>
      <c r="N7" s="174">
        <f>GDP!N7+INWARD!N7</f>
        <v>47684</v>
      </c>
      <c r="O7" s="174">
        <f>GDP!O7+INWARD!O7</f>
        <v>6562595</v>
      </c>
      <c r="P7" s="174">
        <f>GDP!P7+INWARD!P7</f>
        <v>12280</v>
      </c>
      <c r="Q7" s="175">
        <f>SUM(C7:P7)</f>
        <v>6686858</v>
      </c>
      <c r="R7" s="176">
        <f t="shared" ref="R7:R44" si="0">(Q7/$Q$45)*100</f>
        <v>4.3891137873393307</v>
      </c>
      <c r="S7" s="115"/>
    </row>
    <row r="8" spans="2:19" ht="32.25" customHeight="1" x14ac:dyDescent="0.35">
      <c r="B8" s="177" t="s">
        <v>18</v>
      </c>
      <c r="C8" s="174">
        <f>GDP!C8+INWARD!C8</f>
        <v>0</v>
      </c>
      <c r="D8" s="174">
        <f>GDP!D8+INWARD!D8</f>
        <v>13808</v>
      </c>
      <c r="E8" s="174">
        <f>GDP!E8+INWARD!E8</f>
        <v>918</v>
      </c>
      <c r="F8" s="174">
        <f>GDP!F8+INWARD!F8</f>
        <v>77105</v>
      </c>
      <c r="G8" s="174">
        <f>GDP!G8+INWARD!G8</f>
        <v>4029</v>
      </c>
      <c r="H8" s="174">
        <f>GDP!H8+INWARD!H8</f>
        <v>1690</v>
      </c>
      <c r="I8" s="174">
        <f>GDP!I8+INWARD!I8</f>
        <v>364360</v>
      </c>
      <c r="J8" s="174">
        <f>GDP!J8+INWARD!J8</f>
        <v>234638</v>
      </c>
      <c r="K8" s="174">
        <f>GDP!K8+INWARD!K8</f>
        <v>171057</v>
      </c>
      <c r="L8" s="174">
        <f>GDP!L8+INWARD!L8</f>
        <v>18526</v>
      </c>
      <c r="M8" s="174">
        <f>GDP!M8+INWARD!M8</f>
        <v>7205</v>
      </c>
      <c r="N8" s="174">
        <f>GDP!N8+INWARD!N8</f>
        <v>23135</v>
      </c>
      <c r="O8" s="174">
        <f>GDP!O8+INWARD!O8</f>
        <v>0</v>
      </c>
      <c r="P8" s="174">
        <f>GDP!P8+INWARD!P8</f>
        <v>91886</v>
      </c>
      <c r="Q8" s="175">
        <f t="shared" ref="Q8:Q44" si="1">SUM(C8:P8)</f>
        <v>1008357</v>
      </c>
      <c r="R8" s="176">
        <f t="shared" si="0"/>
        <v>0.66186445282076056</v>
      </c>
      <c r="S8" s="115"/>
    </row>
    <row r="9" spans="2:19" ht="32.25" customHeight="1" x14ac:dyDescent="0.35">
      <c r="B9" s="177" t="s">
        <v>19</v>
      </c>
      <c r="C9" s="174">
        <f>GDP!C9+INWARD!C9</f>
        <v>9126</v>
      </c>
      <c r="D9" s="174">
        <f>GDP!D9+INWARD!D9</f>
        <v>51857</v>
      </c>
      <c r="E9" s="174">
        <f>GDP!E9+INWARD!E9</f>
        <v>94130</v>
      </c>
      <c r="F9" s="174">
        <f>GDP!F9+INWARD!F9</f>
        <v>519893</v>
      </c>
      <c r="G9" s="174">
        <f>GDP!G9+INWARD!G9</f>
        <v>859961</v>
      </c>
      <c r="H9" s="174">
        <f>GDP!H9+INWARD!H9</f>
        <v>23349</v>
      </c>
      <c r="I9" s="174">
        <f>GDP!I9+INWARD!I9</f>
        <v>777767</v>
      </c>
      <c r="J9" s="174">
        <f>GDP!J9+INWARD!J9</f>
        <v>142119</v>
      </c>
      <c r="K9" s="174">
        <f>GDP!K9+INWARD!K9</f>
        <v>0</v>
      </c>
      <c r="L9" s="174">
        <f>GDP!L9+INWARD!L9</f>
        <v>161844</v>
      </c>
      <c r="M9" s="174">
        <f>GDP!M9+INWARD!M9</f>
        <v>362049</v>
      </c>
      <c r="N9" s="174">
        <f>GDP!N9+INWARD!N9</f>
        <v>222733</v>
      </c>
      <c r="O9" s="174">
        <f>GDP!O9+INWARD!O9</f>
        <v>0</v>
      </c>
      <c r="P9" s="174">
        <f>GDP!P9+INWARD!P9</f>
        <v>0</v>
      </c>
      <c r="Q9" s="175">
        <f t="shared" si="1"/>
        <v>3224828</v>
      </c>
      <c r="R9" s="176">
        <f t="shared" si="0"/>
        <v>2.1167096768912872</v>
      </c>
      <c r="S9" s="115"/>
    </row>
    <row r="10" spans="2:19" ht="32.25" customHeight="1" x14ac:dyDescent="0.35">
      <c r="B10" s="177" t="s">
        <v>142</v>
      </c>
      <c r="C10" s="174">
        <f>GDP!C10+INWARD!C10</f>
        <v>15544</v>
      </c>
      <c r="D10" s="174">
        <f>GDP!D10+INWARD!D10</f>
        <v>13669</v>
      </c>
      <c r="E10" s="174">
        <f>GDP!E10+INWARD!E10</f>
        <v>31861</v>
      </c>
      <c r="F10" s="174">
        <f>GDP!F10+INWARD!F10</f>
        <v>138224</v>
      </c>
      <c r="G10" s="174">
        <f>GDP!G10+INWARD!G10</f>
        <v>92431</v>
      </c>
      <c r="H10" s="174">
        <f>GDP!H10+INWARD!H10</f>
        <v>75102</v>
      </c>
      <c r="I10" s="174">
        <f>GDP!I10+INWARD!I10</f>
        <v>251532</v>
      </c>
      <c r="J10" s="174">
        <f>GDP!J10+INWARD!J10</f>
        <v>165935</v>
      </c>
      <c r="K10" s="174">
        <f>GDP!K10+INWARD!K10</f>
        <v>0</v>
      </c>
      <c r="L10" s="174">
        <f>GDP!L10+INWARD!L10</f>
        <v>2159</v>
      </c>
      <c r="M10" s="174">
        <f>GDP!M10+INWARD!M10</f>
        <v>21627</v>
      </c>
      <c r="N10" s="174">
        <f>GDP!N10+INWARD!N10</f>
        <v>89771</v>
      </c>
      <c r="O10" s="174">
        <f>GDP!O10+INWARD!O10</f>
        <v>232832</v>
      </c>
      <c r="P10" s="174">
        <f>GDP!P10+INWARD!P10</f>
        <v>20003</v>
      </c>
      <c r="Q10" s="175">
        <f t="shared" si="1"/>
        <v>1150690</v>
      </c>
      <c r="R10" s="176">
        <f t="shared" si="0"/>
        <v>0.75528885822810865</v>
      </c>
      <c r="S10" s="115"/>
    </row>
    <row r="11" spans="2:19" ht="32.25" customHeight="1" x14ac:dyDescent="0.35">
      <c r="B11" s="177" t="s">
        <v>20</v>
      </c>
      <c r="C11" s="174">
        <f>GDP!C11+INWARD!C11</f>
        <v>215866</v>
      </c>
      <c r="D11" s="174">
        <f>GDP!D11+INWARD!D11</f>
        <v>239343</v>
      </c>
      <c r="E11" s="174">
        <f>GDP!E11+INWARD!E11</f>
        <v>87853</v>
      </c>
      <c r="F11" s="174">
        <f>GDP!F11+INWARD!F11</f>
        <v>984528</v>
      </c>
      <c r="G11" s="174">
        <f>GDP!G11+INWARD!G11</f>
        <v>177351</v>
      </c>
      <c r="H11" s="174">
        <f>GDP!H11+INWARD!H11</f>
        <v>239697</v>
      </c>
      <c r="I11" s="174">
        <f>GDP!I11+INWARD!I11</f>
        <v>1525742</v>
      </c>
      <c r="J11" s="174">
        <f>GDP!J11+INWARD!J11</f>
        <v>1312348</v>
      </c>
      <c r="K11" s="174">
        <f>GDP!K11+INWARD!K11</f>
        <v>0</v>
      </c>
      <c r="L11" s="174">
        <f>GDP!L11+INWARD!L11</f>
        <v>347380</v>
      </c>
      <c r="M11" s="174">
        <f>GDP!M11+INWARD!M11</f>
        <v>205993</v>
      </c>
      <c r="N11" s="174">
        <f>GDP!N11+INWARD!N11</f>
        <v>913524</v>
      </c>
      <c r="O11" s="174">
        <f>GDP!O11+INWARD!O11</f>
        <v>3839858</v>
      </c>
      <c r="P11" s="174">
        <f>GDP!P11+INWARD!P11</f>
        <v>537171</v>
      </c>
      <c r="Q11" s="175">
        <f t="shared" si="1"/>
        <v>10626654</v>
      </c>
      <c r="R11" s="176">
        <f t="shared" si="0"/>
        <v>6.9751135114106884</v>
      </c>
      <c r="S11" s="115"/>
    </row>
    <row r="12" spans="2:19" ht="32.25" customHeight="1" x14ac:dyDescent="0.35">
      <c r="B12" s="177" t="s">
        <v>137</v>
      </c>
      <c r="C12" s="174">
        <f>GDP!C12+INWARD!C12</f>
        <v>0</v>
      </c>
      <c r="D12" s="174">
        <f>GDP!D12+INWARD!D12</f>
        <v>491757</v>
      </c>
      <c r="E12" s="174">
        <f>GDP!E12+INWARD!E12</f>
        <v>113269</v>
      </c>
      <c r="F12" s="174">
        <f>GDP!F12+INWARD!F12</f>
        <v>878517</v>
      </c>
      <c r="G12" s="174">
        <f>GDP!G12+INWARD!G12</f>
        <v>199759</v>
      </c>
      <c r="H12" s="174">
        <f>GDP!H12+INWARD!H12</f>
        <v>405901</v>
      </c>
      <c r="I12" s="174">
        <f>GDP!I12+INWARD!I12</f>
        <v>1255507</v>
      </c>
      <c r="J12" s="174">
        <f>GDP!J12+INWARD!J12</f>
        <v>967006</v>
      </c>
      <c r="K12" s="174">
        <f>GDP!K12+INWARD!K12</f>
        <v>0</v>
      </c>
      <c r="L12" s="174">
        <f>GDP!L12+INWARD!L12</f>
        <v>603159</v>
      </c>
      <c r="M12" s="174">
        <f>GDP!M12+INWARD!M12</f>
        <v>255158</v>
      </c>
      <c r="N12" s="174">
        <f>GDP!N12+INWARD!N12</f>
        <v>1129116</v>
      </c>
      <c r="O12" s="174">
        <f>GDP!O12+INWARD!O12</f>
        <v>2439000</v>
      </c>
      <c r="P12" s="174">
        <f>GDP!P12+INWARD!P12</f>
        <v>1143707</v>
      </c>
      <c r="Q12" s="175">
        <f t="shared" si="1"/>
        <v>9881856</v>
      </c>
      <c r="R12" s="176">
        <f t="shared" si="0"/>
        <v>6.4862436758941033</v>
      </c>
      <c r="S12" s="115"/>
    </row>
    <row r="13" spans="2:19" ht="32.25" customHeight="1" x14ac:dyDescent="0.35">
      <c r="B13" s="177" t="s">
        <v>21</v>
      </c>
      <c r="C13" s="174">
        <f>GDP!C13+INWARD!C13</f>
        <v>0</v>
      </c>
      <c r="D13" s="174">
        <f>GDP!D13+INWARD!D13</f>
        <v>393720</v>
      </c>
      <c r="E13" s="174">
        <f>GDP!E13+INWARD!E13</f>
        <v>107585</v>
      </c>
      <c r="F13" s="174">
        <f>GDP!F13+INWARD!F13</f>
        <v>811793</v>
      </c>
      <c r="G13" s="174">
        <f>GDP!G13+INWARD!G13</f>
        <v>99012</v>
      </c>
      <c r="H13" s="174">
        <f>GDP!H13+INWARD!H13</f>
        <v>69613</v>
      </c>
      <c r="I13" s="174">
        <f>GDP!I13+INWARD!I13</f>
        <v>1945970</v>
      </c>
      <c r="J13" s="174">
        <f>GDP!J13+INWARD!J13</f>
        <v>1716569</v>
      </c>
      <c r="K13" s="174">
        <f>GDP!K13+INWARD!K13</f>
        <v>0</v>
      </c>
      <c r="L13" s="174">
        <f>GDP!L13+INWARD!L13</f>
        <v>196391</v>
      </c>
      <c r="M13" s="174">
        <f>GDP!M13+INWARD!M13</f>
        <v>688726</v>
      </c>
      <c r="N13" s="174">
        <f>GDP!N13+INWARD!N13</f>
        <v>983287</v>
      </c>
      <c r="O13" s="174">
        <f>GDP!O13+INWARD!O13</f>
        <v>4229668</v>
      </c>
      <c r="P13" s="174">
        <f>GDP!P13+INWARD!P13</f>
        <v>179707</v>
      </c>
      <c r="Q13" s="175">
        <f t="shared" si="1"/>
        <v>11422041</v>
      </c>
      <c r="R13" s="176">
        <f t="shared" si="0"/>
        <v>7.497188908850033</v>
      </c>
      <c r="S13" s="115"/>
    </row>
    <row r="14" spans="2:19" ht="32.25" customHeight="1" x14ac:dyDescent="0.35">
      <c r="B14" s="177" t="s">
        <v>22</v>
      </c>
      <c r="C14" s="174">
        <f>GDP!C14+INWARD!C14</f>
        <v>0</v>
      </c>
      <c r="D14" s="174">
        <f>GDP!D14+INWARD!D14</f>
        <v>32315</v>
      </c>
      <c r="E14" s="174">
        <f>GDP!E14+INWARD!E14</f>
        <v>6416</v>
      </c>
      <c r="F14" s="174">
        <f>GDP!F14+INWARD!F14</f>
        <v>84951</v>
      </c>
      <c r="G14" s="174">
        <f>GDP!G14+INWARD!G14</f>
        <v>7265</v>
      </c>
      <c r="H14" s="174">
        <f>GDP!H14+INWARD!H14</f>
        <v>63210</v>
      </c>
      <c r="I14" s="174">
        <f>GDP!I14+INWARD!I14</f>
        <v>232317</v>
      </c>
      <c r="J14" s="174">
        <f>GDP!J14+INWARD!J14</f>
        <v>134673</v>
      </c>
      <c r="K14" s="174">
        <f>GDP!K14+INWARD!K14</f>
        <v>0</v>
      </c>
      <c r="L14" s="174">
        <f>GDP!L14+INWARD!L14</f>
        <v>26148</v>
      </c>
      <c r="M14" s="174">
        <f>GDP!M14+INWARD!M14</f>
        <v>15373</v>
      </c>
      <c r="N14" s="174">
        <f>GDP!N14+INWARD!N14</f>
        <v>53662</v>
      </c>
      <c r="O14" s="174">
        <f>GDP!O14+INWARD!O14</f>
        <v>0</v>
      </c>
      <c r="P14" s="174">
        <f>GDP!P14+INWARD!P14</f>
        <v>10934</v>
      </c>
      <c r="Q14" s="175">
        <f t="shared" si="1"/>
        <v>667264</v>
      </c>
      <c r="R14" s="176">
        <f t="shared" si="0"/>
        <v>0.43797813893987148</v>
      </c>
      <c r="S14" s="115"/>
    </row>
    <row r="15" spans="2:19" ht="32.25" customHeight="1" x14ac:dyDescent="0.35">
      <c r="B15" s="177" t="s">
        <v>23</v>
      </c>
      <c r="C15" s="174">
        <f>GDP!C15+INWARD!C15</f>
        <v>0</v>
      </c>
      <c r="D15" s="174">
        <f>GDP!D15+INWARD!D15</f>
        <v>0</v>
      </c>
      <c r="E15" s="174">
        <f>GDP!E15+INWARD!E15</f>
        <v>0</v>
      </c>
      <c r="F15" s="174">
        <f>GDP!F15+INWARD!F15</f>
        <v>0</v>
      </c>
      <c r="G15" s="174">
        <f>GDP!G15+INWARD!G15</f>
        <v>0</v>
      </c>
      <c r="H15" s="174">
        <f>GDP!H15+INWARD!H15</f>
        <v>0</v>
      </c>
      <c r="I15" s="174">
        <f>GDP!I15+INWARD!I15</f>
        <v>302045</v>
      </c>
      <c r="J15" s="174">
        <f>GDP!J15+INWARD!J15</f>
        <v>139949</v>
      </c>
      <c r="K15" s="174">
        <f>GDP!K15+INWARD!K15</f>
        <v>3147905</v>
      </c>
      <c r="L15" s="174">
        <f>GDP!L15+INWARD!L15</f>
        <v>0</v>
      </c>
      <c r="M15" s="174">
        <f>GDP!M15+INWARD!M15</f>
        <v>0</v>
      </c>
      <c r="N15" s="174">
        <f>GDP!N15+INWARD!N15</f>
        <v>0</v>
      </c>
      <c r="O15" s="174">
        <f>GDP!O15+INWARD!O15</f>
        <v>0</v>
      </c>
      <c r="P15" s="174">
        <f>GDP!P15+INWARD!P15</f>
        <v>0</v>
      </c>
      <c r="Q15" s="175">
        <f t="shared" si="1"/>
        <v>3589899</v>
      </c>
      <c r="R15" s="176">
        <f t="shared" si="0"/>
        <v>2.3563346486579611</v>
      </c>
      <c r="S15" s="115"/>
    </row>
    <row r="16" spans="2:19" ht="32.25" customHeight="1" x14ac:dyDescent="0.35">
      <c r="B16" s="177" t="s">
        <v>24</v>
      </c>
      <c r="C16" s="174">
        <f>GDP!C16+INWARD!C16</f>
        <v>380282</v>
      </c>
      <c r="D16" s="174">
        <f>GDP!D16+INWARD!D16</f>
        <v>47705</v>
      </c>
      <c r="E16" s="174">
        <f>GDP!E16+INWARD!E16</f>
        <v>22436</v>
      </c>
      <c r="F16" s="174">
        <f>GDP!F16+INWARD!F16</f>
        <v>182924</v>
      </c>
      <c r="G16" s="174">
        <f>GDP!G16+INWARD!G16</f>
        <v>17543</v>
      </c>
      <c r="H16" s="174">
        <f>GDP!H16+INWARD!H16</f>
        <v>167367</v>
      </c>
      <c r="I16" s="174">
        <f>GDP!I16+INWARD!I16</f>
        <v>595807</v>
      </c>
      <c r="J16" s="174">
        <f>GDP!J16+INWARD!J16</f>
        <v>392584</v>
      </c>
      <c r="K16" s="174">
        <f>GDP!K16+INWARD!K16</f>
        <v>16224</v>
      </c>
      <c r="L16" s="174">
        <f>GDP!L16+INWARD!L16</f>
        <v>11128</v>
      </c>
      <c r="M16" s="174">
        <f>GDP!M16+INWARD!M16</f>
        <v>54208</v>
      </c>
      <c r="N16" s="174">
        <f>GDP!N16+INWARD!N16</f>
        <v>375438</v>
      </c>
      <c r="O16" s="174">
        <f>GDP!O16+INWARD!O16</f>
        <v>0</v>
      </c>
      <c r="P16" s="174">
        <f>GDP!P16+INWARD!P16</f>
        <v>17680</v>
      </c>
      <c r="Q16" s="175">
        <f t="shared" si="1"/>
        <v>2281326</v>
      </c>
      <c r="R16" s="176">
        <f t="shared" si="0"/>
        <v>1.4974146901303551</v>
      </c>
      <c r="S16" s="115"/>
    </row>
    <row r="17" spans="2:19" ht="32.25" customHeight="1" x14ac:dyDescent="0.35">
      <c r="B17" s="177" t="s">
        <v>25</v>
      </c>
      <c r="C17" s="174">
        <f>GDP!C17+INWARD!C17</f>
        <v>0</v>
      </c>
      <c r="D17" s="174">
        <f>GDP!D17+INWARD!D17</f>
        <v>169474</v>
      </c>
      <c r="E17" s="174">
        <f>GDP!E17+INWARD!E17</f>
        <v>32822</v>
      </c>
      <c r="F17" s="174">
        <f>GDP!F17+INWARD!F17</f>
        <v>369650</v>
      </c>
      <c r="G17" s="174">
        <f>GDP!G17+INWARD!G17</f>
        <v>47554</v>
      </c>
      <c r="H17" s="174">
        <f>GDP!H17+INWARD!H17</f>
        <v>67370</v>
      </c>
      <c r="I17" s="174">
        <f>GDP!I17+INWARD!I17</f>
        <v>865360</v>
      </c>
      <c r="J17" s="174">
        <f>GDP!J17+INWARD!J17</f>
        <v>715910</v>
      </c>
      <c r="K17" s="174">
        <f>GDP!K17+INWARD!K17</f>
        <v>0</v>
      </c>
      <c r="L17" s="174">
        <f>GDP!L17+INWARD!L17</f>
        <v>78500</v>
      </c>
      <c r="M17" s="174">
        <f>GDP!M17+INWARD!M17</f>
        <v>144011</v>
      </c>
      <c r="N17" s="174">
        <f>GDP!N17+INWARD!N17</f>
        <v>78152</v>
      </c>
      <c r="O17" s="174">
        <f>GDP!O17+INWARD!O17</f>
        <v>1884598</v>
      </c>
      <c r="P17" s="174">
        <f>GDP!P17+INWARD!P17</f>
        <v>60022</v>
      </c>
      <c r="Q17" s="175">
        <f t="shared" si="1"/>
        <v>4513423</v>
      </c>
      <c r="R17" s="176">
        <f t="shared" si="0"/>
        <v>2.9625164939040793</v>
      </c>
      <c r="S17" s="115"/>
    </row>
    <row r="18" spans="2:19" ht="32.25" customHeight="1" x14ac:dyDescent="0.35">
      <c r="B18" s="177" t="s">
        <v>26</v>
      </c>
      <c r="C18" s="174">
        <f>GDP!C18+INWARD!C18</f>
        <v>512282</v>
      </c>
      <c r="D18" s="174">
        <f>GDP!D18+INWARD!D18</f>
        <v>512925</v>
      </c>
      <c r="E18" s="174">
        <f>GDP!E18+INWARD!E18</f>
        <v>138626</v>
      </c>
      <c r="F18" s="174">
        <f>GDP!F18+INWARD!F18</f>
        <v>1807495</v>
      </c>
      <c r="G18" s="174">
        <f>GDP!G18+INWARD!G18</f>
        <v>145083</v>
      </c>
      <c r="H18" s="174">
        <f>GDP!H18+INWARD!H18</f>
        <v>469623</v>
      </c>
      <c r="I18" s="174">
        <f>GDP!I18+INWARD!I18</f>
        <v>1292016</v>
      </c>
      <c r="J18" s="174">
        <f>GDP!J18+INWARD!J18</f>
        <v>1027785</v>
      </c>
      <c r="K18" s="174">
        <f>GDP!K18+INWARD!K18</f>
        <v>309385</v>
      </c>
      <c r="L18" s="174">
        <f>GDP!L18+INWARD!L18</f>
        <v>83852</v>
      </c>
      <c r="M18" s="174">
        <f>GDP!M18+INWARD!M18</f>
        <v>421185</v>
      </c>
      <c r="N18" s="174">
        <f>GDP!N18+INWARD!N18</f>
        <v>1402000</v>
      </c>
      <c r="O18" s="174">
        <f>GDP!O18+INWARD!O18</f>
        <v>2628256</v>
      </c>
      <c r="P18" s="174">
        <f>GDP!P18+INWARD!P18</f>
        <v>271453</v>
      </c>
      <c r="Q18" s="175">
        <f t="shared" si="1"/>
        <v>11021966</v>
      </c>
      <c r="R18" s="176">
        <f t="shared" si="0"/>
        <v>7.2345880433209944</v>
      </c>
      <c r="S18" s="115"/>
    </row>
    <row r="19" spans="2:19" ht="32.25" customHeight="1" x14ac:dyDescent="0.35">
      <c r="B19" s="177" t="s">
        <v>27</v>
      </c>
      <c r="C19" s="174">
        <f>GDP!C19+INWARD!C19</f>
        <v>49913</v>
      </c>
      <c r="D19" s="174">
        <f>GDP!D19+INWARD!D19</f>
        <v>160937</v>
      </c>
      <c r="E19" s="174">
        <f>GDP!E19+INWARD!E19</f>
        <v>66848</v>
      </c>
      <c r="F19" s="174">
        <f>GDP!F19+INWARD!F19</f>
        <v>572233</v>
      </c>
      <c r="G19" s="174">
        <f>GDP!G19+INWARD!G19</f>
        <v>68119</v>
      </c>
      <c r="H19" s="174">
        <f>GDP!H19+INWARD!H19</f>
        <v>210113</v>
      </c>
      <c r="I19" s="174">
        <f>GDP!I19+INWARD!I19</f>
        <v>1296570</v>
      </c>
      <c r="J19" s="174">
        <f>GDP!J19+INWARD!J19</f>
        <v>1472993</v>
      </c>
      <c r="K19" s="174">
        <f>GDP!K19+INWARD!K19</f>
        <v>0</v>
      </c>
      <c r="L19" s="174">
        <f>GDP!L19+INWARD!L19</f>
        <v>72643</v>
      </c>
      <c r="M19" s="174">
        <f>GDP!M19+INWARD!M19</f>
        <v>200947</v>
      </c>
      <c r="N19" s="174">
        <f>GDP!N19+INWARD!N19</f>
        <v>475357</v>
      </c>
      <c r="O19" s="174">
        <f>GDP!O19+INWARD!O19</f>
        <v>0</v>
      </c>
      <c r="P19" s="174">
        <f>GDP!P19+INWARD!P19</f>
        <v>153574</v>
      </c>
      <c r="Q19" s="175">
        <f t="shared" si="1"/>
        <v>4800247</v>
      </c>
      <c r="R19" s="176">
        <f t="shared" si="0"/>
        <v>3.1507817708009145</v>
      </c>
      <c r="S19" s="115"/>
    </row>
    <row r="20" spans="2:19" ht="32.25" customHeight="1" x14ac:dyDescent="0.35">
      <c r="B20" s="177" t="s">
        <v>28</v>
      </c>
      <c r="C20" s="174">
        <f>GDP!C20+INWARD!C20</f>
        <v>273222</v>
      </c>
      <c r="D20" s="174">
        <f>GDP!D20+INWARD!D20</f>
        <v>102721</v>
      </c>
      <c r="E20" s="174">
        <f>GDP!E20+INWARD!E20</f>
        <v>152248</v>
      </c>
      <c r="F20" s="174">
        <f>GDP!F20+INWARD!F20</f>
        <v>729715</v>
      </c>
      <c r="G20" s="174">
        <f>GDP!G20+INWARD!G20</f>
        <v>241950</v>
      </c>
      <c r="H20" s="174">
        <f>GDP!H20+INWARD!H20</f>
        <v>140064</v>
      </c>
      <c r="I20" s="174">
        <f>GDP!I20+INWARD!I20</f>
        <v>999455</v>
      </c>
      <c r="J20" s="174">
        <f>GDP!J20+INWARD!J20</f>
        <v>542262</v>
      </c>
      <c r="K20" s="174">
        <f>GDP!K20+INWARD!K20</f>
        <v>33107</v>
      </c>
      <c r="L20" s="174">
        <f>GDP!L20+INWARD!L20</f>
        <v>257888</v>
      </c>
      <c r="M20" s="174">
        <f>GDP!M20+INWARD!M20</f>
        <v>106649</v>
      </c>
      <c r="N20" s="174">
        <f>GDP!N20+INWARD!N20</f>
        <v>455884</v>
      </c>
      <c r="O20" s="174">
        <f>GDP!O20+INWARD!O20</f>
        <v>2030668</v>
      </c>
      <c r="P20" s="174">
        <f>GDP!P20+INWARD!P20</f>
        <v>265636</v>
      </c>
      <c r="Q20" s="175">
        <f t="shared" si="1"/>
        <v>6331469</v>
      </c>
      <c r="R20" s="176">
        <f t="shared" si="0"/>
        <v>4.155843877948592</v>
      </c>
      <c r="S20" s="115"/>
    </row>
    <row r="21" spans="2:19" ht="32.25" customHeight="1" x14ac:dyDescent="0.35">
      <c r="B21" s="177" t="s">
        <v>29</v>
      </c>
      <c r="C21" s="174">
        <f>GDP!C21+INWARD!C21</f>
        <v>1089149</v>
      </c>
      <c r="D21" s="174">
        <f>GDP!D21+INWARD!D21</f>
        <v>178777</v>
      </c>
      <c r="E21" s="174">
        <f>GDP!E21+INWARD!E21</f>
        <v>135239</v>
      </c>
      <c r="F21" s="174">
        <f>GDP!F21+INWARD!F21</f>
        <v>1175894</v>
      </c>
      <c r="G21" s="174">
        <f>GDP!G21+INWARD!G21</f>
        <v>240766</v>
      </c>
      <c r="H21" s="174">
        <f>GDP!H21+INWARD!H21</f>
        <v>223711</v>
      </c>
      <c r="I21" s="174">
        <f>GDP!I21+INWARD!I21</f>
        <v>1527146</v>
      </c>
      <c r="J21" s="174">
        <f>GDP!J21+INWARD!J21</f>
        <v>582005</v>
      </c>
      <c r="K21" s="174">
        <f>GDP!K21+INWARD!K21</f>
        <v>0</v>
      </c>
      <c r="L21" s="174">
        <f>GDP!L21+INWARD!L21</f>
        <v>141477</v>
      </c>
      <c r="M21" s="174">
        <f>GDP!M21+INWARD!M21</f>
        <v>214070</v>
      </c>
      <c r="N21" s="174">
        <f>GDP!N21+INWARD!N21</f>
        <v>433845</v>
      </c>
      <c r="O21" s="174">
        <f>GDP!O21+INWARD!O21</f>
        <v>285262</v>
      </c>
      <c r="P21" s="174">
        <f>GDP!P21+INWARD!P21</f>
        <v>103807</v>
      </c>
      <c r="Q21" s="175">
        <f t="shared" si="1"/>
        <v>6331148</v>
      </c>
      <c r="R21" s="176">
        <f t="shared" si="0"/>
        <v>4.1556331802598212</v>
      </c>
      <c r="S21" s="115"/>
    </row>
    <row r="22" spans="2:19" ht="32.25" customHeight="1" x14ac:dyDescent="0.35">
      <c r="B22" s="177" t="s">
        <v>30</v>
      </c>
      <c r="C22" s="174">
        <f>GDP!C22+INWARD!C22</f>
        <v>0</v>
      </c>
      <c r="D22" s="174">
        <f>GDP!D22+INWARD!D22</f>
        <v>119713</v>
      </c>
      <c r="E22" s="174">
        <f>GDP!E22+INWARD!E22</f>
        <v>44293</v>
      </c>
      <c r="F22" s="174">
        <f>GDP!F22+INWARD!F22</f>
        <v>166385</v>
      </c>
      <c r="G22" s="174">
        <f>GDP!G22+INWARD!G22</f>
        <v>17185</v>
      </c>
      <c r="H22" s="174">
        <f>GDP!H22+INWARD!H22</f>
        <v>120585</v>
      </c>
      <c r="I22" s="174">
        <f>GDP!I22+INWARD!I22</f>
        <v>390807</v>
      </c>
      <c r="J22" s="174">
        <f>GDP!J22+INWARD!J22</f>
        <v>217130</v>
      </c>
      <c r="K22" s="174">
        <f>GDP!K22+INWARD!K22</f>
        <v>4645</v>
      </c>
      <c r="L22" s="174">
        <f>GDP!L22+INWARD!L22</f>
        <v>8034</v>
      </c>
      <c r="M22" s="174">
        <f>GDP!M22+INWARD!M22</f>
        <v>58231</v>
      </c>
      <c r="N22" s="174">
        <f>GDP!N22+INWARD!N22</f>
        <v>317303</v>
      </c>
      <c r="O22" s="174">
        <f>GDP!O22+INWARD!O22</f>
        <v>0</v>
      </c>
      <c r="P22" s="174">
        <f>GDP!P22+INWARD!P22</f>
        <v>79860</v>
      </c>
      <c r="Q22" s="175">
        <f t="shared" si="1"/>
        <v>1544171</v>
      </c>
      <c r="R22" s="176">
        <f t="shared" si="0"/>
        <v>1.0135615600196028</v>
      </c>
      <c r="S22" s="115"/>
    </row>
    <row r="23" spans="2:19" ht="32.25" customHeight="1" x14ac:dyDescent="0.35">
      <c r="B23" s="177" t="s">
        <v>31</v>
      </c>
      <c r="C23" s="174">
        <f>GDP!C23+INWARD!C23</f>
        <v>0</v>
      </c>
      <c r="D23" s="174">
        <f>GDP!D23+INWARD!D23</f>
        <v>0</v>
      </c>
      <c r="E23" s="174">
        <f>GDP!E23+INWARD!E23</f>
        <v>0</v>
      </c>
      <c r="F23" s="174">
        <f>GDP!F23+INWARD!F23</f>
        <v>0</v>
      </c>
      <c r="G23" s="174">
        <f>GDP!G23+INWARD!G23</f>
        <v>0</v>
      </c>
      <c r="H23" s="174">
        <f>GDP!H23+INWARD!H23</f>
        <v>0</v>
      </c>
      <c r="I23" s="174">
        <f>GDP!I23+INWARD!I23</f>
        <v>0</v>
      </c>
      <c r="J23" s="174">
        <f>GDP!J23+INWARD!J23</f>
        <v>0</v>
      </c>
      <c r="K23" s="174">
        <f>GDP!K23+INWARD!K23</f>
        <v>0</v>
      </c>
      <c r="L23" s="174">
        <f>GDP!L23+INWARD!L23</f>
        <v>0</v>
      </c>
      <c r="M23" s="174">
        <f>GDP!M23+INWARD!M23</f>
        <v>0</v>
      </c>
      <c r="N23" s="174">
        <f>GDP!N23+INWARD!N23</f>
        <v>0</v>
      </c>
      <c r="O23" s="174">
        <f>GDP!O23+INWARD!O23</f>
        <v>0</v>
      </c>
      <c r="P23" s="174">
        <f>GDP!P23+INWARD!P23</f>
        <v>0</v>
      </c>
      <c r="Q23" s="175">
        <f t="shared" si="1"/>
        <v>0</v>
      </c>
      <c r="R23" s="176">
        <f t="shared" si="0"/>
        <v>0</v>
      </c>
      <c r="S23" s="115"/>
    </row>
    <row r="24" spans="2:19" ht="32.25" customHeight="1" x14ac:dyDescent="0.35">
      <c r="B24" s="177" t="s">
        <v>258</v>
      </c>
      <c r="C24" s="174">
        <f>GDP!C24+INWARD!C24</f>
        <v>40645</v>
      </c>
      <c r="D24" s="174">
        <f>GDP!D24+INWARD!D24</f>
        <v>86004</v>
      </c>
      <c r="E24" s="174">
        <f>GDP!E24+INWARD!E24</f>
        <v>41288</v>
      </c>
      <c r="F24" s="174">
        <f>GDP!F24+INWARD!F24</f>
        <v>637078</v>
      </c>
      <c r="G24" s="174">
        <f>GDP!G24+INWARD!G24</f>
        <v>280468</v>
      </c>
      <c r="H24" s="174">
        <f>GDP!H24+INWARD!H24</f>
        <v>149310</v>
      </c>
      <c r="I24" s="174">
        <f>GDP!I24+INWARD!I24</f>
        <v>766819</v>
      </c>
      <c r="J24" s="174">
        <f>GDP!J24+INWARD!J24</f>
        <v>370964</v>
      </c>
      <c r="K24" s="174">
        <f>GDP!K24+INWARD!K24</f>
        <v>0</v>
      </c>
      <c r="L24" s="174">
        <f>GDP!L24+INWARD!L24</f>
        <v>35589</v>
      </c>
      <c r="M24" s="174">
        <f>GDP!M24+INWARD!M24</f>
        <v>32222</v>
      </c>
      <c r="N24" s="174">
        <f>GDP!N24+INWARD!N24</f>
        <v>943281</v>
      </c>
      <c r="O24" s="174">
        <f>GDP!O24+INWARD!O24</f>
        <v>0</v>
      </c>
      <c r="P24" s="174">
        <f>GDP!P24+INWARD!P24</f>
        <v>105363</v>
      </c>
      <c r="Q24" s="175">
        <f t="shared" ref="Q24" si="2">SUM(C24:P24)</f>
        <v>3489031</v>
      </c>
      <c r="R24" s="176">
        <f t="shared" si="0"/>
        <v>2.2901270023311895</v>
      </c>
      <c r="S24" s="115"/>
    </row>
    <row r="25" spans="2:19" ht="32.25" customHeight="1" x14ac:dyDescent="0.35">
      <c r="B25" s="177" t="s">
        <v>259</v>
      </c>
      <c r="C25" s="174">
        <f>GDP!C25+INWARD!C25</f>
        <v>0</v>
      </c>
      <c r="D25" s="174">
        <f>GDP!D25+INWARD!D25</f>
        <v>0</v>
      </c>
      <c r="E25" s="174">
        <f>GDP!E25+INWARD!E25</f>
        <v>0</v>
      </c>
      <c r="F25" s="174">
        <f>GDP!F25+INWARD!F25</f>
        <v>0</v>
      </c>
      <c r="G25" s="174">
        <f>GDP!G25+INWARD!G25</f>
        <v>0</v>
      </c>
      <c r="H25" s="174">
        <f>GDP!H25+INWARD!H25</f>
        <v>0</v>
      </c>
      <c r="I25" s="174">
        <f>GDP!I25+INWARD!I25</f>
        <v>0</v>
      </c>
      <c r="J25" s="174">
        <f>GDP!J25+INWARD!J25</f>
        <v>0</v>
      </c>
      <c r="K25" s="174">
        <f>GDP!K25+INWARD!K25</f>
        <v>0</v>
      </c>
      <c r="L25" s="174">
        <f>GDP!L25+INWARD!L25</f>
        <v>0</v>
      </c>
      <c r="M25" s="174">
        <f>GDP!M25+INWARD!M25</f>
        <v>0</v>
      </c>
      <c r="N25" s="174">
        <f>GDP!N25+INWARD!N25</f>
        <v>0</v>
      </c>
      <c r="O25" s="174">
        <f>GDP!O25+INWARD!O25</f>
        <v>9342283</v>
      </c>
      <c r="P25" s="174">
        <f>GDP!P25+INWARD!P25</f>
        <v>0</v>
      </c>
      <c r="Q25" s="175">
        <f t="shared" si="1"/>
        <v>9342283</v>
      </c>
      <c r="R25" s="176">
        <f t="shared" si="0"/>
        <v>6.1320792396856412</v>
      </c>
      <c r="S25" s="115"/>
    </row>
    <row r="26" spans="2:19" ht="32.25" customHeight="1" x14ac:dyDescent="0.35">
      <c r="B26" s="177" t="s">
        <v>33</v>
      </c>
      <c r="C26" s="174">
        <f>GDP!C26+INWARD!C26</f>
        <v>0</v>
      </c>
      <c r="D26" s="174">
        <f>GDP!D26+INWARD!D26</f>
        <v>122280</v>
      </c>
      <c r="E26" s="174">
        <f>GDP!E26+INWARD!E26</f>
        <v>45751</v>
      </c>
      <c r="F26" s="174">
        <f>GDP!F26+INWARD!F26</f>
        <v>546497</v>
      </c>
      <c r="G26" s="174">
        <f>GDP!G26+INWARD!G26</f>
        <v>49191</v>
      </c>
      <c r="H26" s="174">
        <f>GDP!H26+INWARD!H26</f>
        <v>241954</v>
      </c>
      <c r="I26" s="174">
        <f>GDP!I26+INWARD!I26</f>
        <v>398225</v>
      </c>
      <c r="J26" s="174">
        <f>GDP!J26+INWARD!J26</f>
        <v>558003</v>
      </c>
      <c r="K26" s="174">
        <f>GDP!K26+INWARD!K26</f>
        <v>0</v>
      </c>
      <c r="L26" s="174">
        <f>GDP!L26+INWARD!L26</f>
        <v>23379</v>
      </c>
      <c r="M26" s="174">
        <f>GDP!M26+INWARD!M26</f>
        <v>155643</v>
      </c>
      <c r="N26" s="174">
        <f>GDP!N26+INWARD!N26</f>
        <v>280417</v>
      </c>
      <c r="O26" s="174">
        <f>GDP!O26+INWARD!O26</f>
        <v>142149</v>
      </c>
      <c r="P26" s="174">
        <f>GDP!P26+INWARD!P26</f>
        <v>17087</v>
      </c>
      <c r="Q26" s="175">
        <f t="shared" si="1"/>
        <v>2580576</v>
      </c>
      <c r="R26" s="176">
        <f t="shared" si="0"/>
        <v>1.693836133633611</v>
      </c>
      <c r="S26" s="115"/>
    </row>
    <row r="27" spans="2:19" ht="32.25" customHeight="1" x14ac:dyDescent="0.35">
      <c r="B27" s="177" t="s">
        <v>34</v>
      </c>
      <c r="C27" s="174">
        <f>GDP!C27+INWARD!C27</f>
        <v>0</v>
      </c>
      <c r="D27" s="174">
        <f>GDP!D27+INWARD!D27</f>
        <v>113230</v>
      </c>
      <c r="E27" s="174">
        <f>GDP!E27+INWARD!E27</f>
        <v>24372</v>
      </c>
      <c r="F27" s="174">
        <f>GDP!F27+INWARD!F27</f>
        <v>126455</v>
      </c>
      <c r="G27" s="174">
        <f>GDP!G27+INWARD!G27</f>
        <v>16914</v>
      </c>
      <c r="H27" s="174">
        <f>GDP!H27+INWARD!H27</f>
        <v>4973</v>
      </c>
      <c r="I27" s="174">
        <f>GDP!I27+INWARD!I27</f>
        <v>615562</v>
      </c>
      <c r="J27" s="174">
        <f>GDP!J27+INWARD!J27</f>
        <v>464905</v>
      </c>
      <c r="K27" s="174">
        <f>GDP!K27+INWARD!K27</f>
        <v>0</v>
      </c>
      <c r="L27" s="174">
        <f>GDP!L27+INWARD!L27</f>
        <v>10674</v>
      </c>
      <c r="M27" s="174">
        <f>GDP!M27+INWARD!M27</f>
        <v>54027</v>
      </c>
      <c r="N27" s="174">
        <f>GDP!N27+INWARD!N27</f>
        <v>84290</v>
      </c>
      <c r="O27" s="174">
        <f>GDP!O27+INWARD!O27</f>
        <v>0</v>
      </c>
      <c r="P27" s="174">
        <f>GDP!P27+INWARD!P27</f>
        <v>169228</v>
      </c>
      <c r="Q27" s="175">
        <f t="shared" si="1"/>
        <v>1684630</v>
      </c>
      <c r="R27" s="176">
        <f t="shared" si="0"/>
        <v>1.1057559110071513</v>
      </c>
      <c r="S27" s="115"/>
    </row>
    <row r="28" spans="2:19" ht="32.25" customHeight="1" x14ac:dyDescent="0.35">
      <c r="B28" s="177" t="s">
        <v>35</v>
      </c>
      <c r="C28" s="174">
        <f>GDP!C28+INWARD!C28</f>
        <v>0</v>
      </c>
      <c r="D28" s="174">
        <f>GDP!D28+INWARD!D28</f>
        <v>110565</v>
      </c>
      <c r="E28" s="174">
        <f>GDP!E28+INWARD!E28</f>
        <v>12802</v>
      </c>
      <c r="F28" s="174">
        <f>GDP!F28+INWARD!F28</f>
        <v>156068</v>
      </c>
      <c r="G28" s="174">
        <f>GDP!G28+INWARD!G28</f>
        <v>149930</v>
      </c>
      <c r="H28" s="174">
        <f>GDP!H28+INWARD!H28</f>
        <v>113664</v>
      </c>
      <c r="I28" s="174">
        <f>GDP!I28+INWARD!I28</f>
        <v>494866</v>
      </c>
      <c r="J28" s="174">
        <f>GDP!J28+INWARD!J28</f>
        <v>1421433</v>
      </c>
      <c r="K28" s="174">
        <f>GDP!K28+INWARD!K28</f>
        <v>0</v>
      </c>
      <c r="L28" s="174">
        <f>GDP!L28+INWARD!L28</f>
        <v>27947</v>
      </c>
      <c r="M28" s="174">
        <f>GDP!M28+INWARD!M28</f>
        <v>80486</v>
      </c>
      <c r="N28" s="174">
        <f>GDP!N28+INWARD!N28</f>
        <v>267750</v>
      </c>
      <c r="O28" s="174">
        <f>GDP!O28+INWARD!O28</f>
        <v>2782723</v>
      </c>
      <c r="P28" s="174">
        <f>GDP!P28+INWARD!P28</f>
        <v>166416</v>
      </c>
      <c r="Q28" s="175">
        <f t="shared" si="1"/>
        <v>5784650</v>
      </c>
      <c r="R28" s="176">
        <f t="shared" si="0"/>
        <v>3.796923318834116</v>
      </c>
      <c r="S28" s="115"/>
    </row>
    <row r="29" spans="2:19" ht="32.25" customHeight="1" x14ac:dyDescent="0.35">
      <c r="B29" s="177" t="s">
        <v>36</v>
      </c>
      <c r="C29" s="174">
        <f>GDP!C29+INWARD!C29</f>
        <v>95305</v>
      </c>
      <c r="D29" s="174">
        <f>GDP!D29+INWARD!D29</f>
        <v>522855</v>
      </c>
      <c r="E29" s="174">
        <f>GDP!E29+INWARD!E29</f>
        <v>94701</v>
      </c>
      <c r="F29" s="174">
        <f>GDP!F29+INWARD!F29</f>
        <v>1188969</v>
      </c>
      <c r="G29" s="174">
        <f>GDP!G29+INWARD!G29</f>
        <v>90482</v>
      </c>
      <c r="H29" s="174">
        <f>GDP!H29+INWARD!H29</f>
        <v>269445</v>
      </c>
      <c r="I29" s="174">
        <f>GDP!I29+INWARD!I29</f>
        <v>584989</v>
      </c>
      <c r="J29" s="174">
        <f>GDP!J29+INWARD!J29</f>
        <v>493838</v>
      </c>
      <c r="K29" s="174">
        <f>GDP!K29+INWARD!K29</f>
        <v>0</v>
      </c>
      <c r="L29" s="174">
        <f>GDP!L29+INWARD!L29</f>
        <v>44351</v>
      </c>
      <c r="M29" s="174">
        <f>GDP!M29+INWARD!M29</f>
        <v>169127</v>
      </c>
      <c r="N29" s="174">
        <f>GDP!N29+INWARD!N29</f>
        <v>443993</v>
      </c>
      <c r="O29" s="174">
        <f>GDP!O29+INWARD!O29</f>
        <v>0</v>
      </c>
      <c r="P29" s="174">
        <f>GDP!P29+INWARD!P29</f>
        <v>264027</v>
      </c>
      <c r="Q29" s="175">
        <f t="shared" si="1"/>
        <v>4262082</v>
      </c>
      <c r="R29" s="176">
        <f t="shared" si="0"/>
        <v>2.7975415163550341</v>
      </c>
      <c r="S29" s="115"/>
    </row>
    <row r="30" spans="2:19" ht="32.25" customHeight="1" x14ac:dyDescent="0.35">
      <c r="B30" s="177" t="s">
        <v>192</v>
      </c>
      <c r="C30" s="174">
        <f>GDP!C30+INWARD!C30</f>
        <v>0</v>
      </c>
      <c r="D30" s="174">
        <f>GDP!D30+INWARD!D30</f>
        <v>116760</v>
      </c>
      <c r="E30" s="174">
        <f>GDP!E30+INWARD!E30</f>
        <v>17019</v>
      </c>
      <c r="F30" s="174">
        <f>GDP!F30+INWARD!F30</f>
        <v>57758</v>
      </c>
      <c r="G30" s="174">
        <f>GDP!G30+INWARD!G30</f>
        <v>24081</v>
      </c>
      <c r="H30" s="174">
        <f>GDP!H30+INWARD!H30</f>
        <v>29623</v>
      </c>
      <c r="I30" s="174">
        <f>GDP!I30+INWARD!I30</f>
        <v>815153</v>
      </c>
      <c r="J30" s="174">
        <f>GDP!J30+INWARD!J30</f>
        <v>339169</v>
      </c>
      <c r="K30" s="174">
        <f>GDP!K30+INWARD!K30</f>
        <v>0</v>
      </c>
      <c r="L30" s="174">
        <f>GDP!L30+INWARD!L30</f>
        <v>29446</v>
      </c>
      <c r="M30" s="174">
        <f>GDP!M30+INWARD!M30</f>
        <v>33487</v>
      </c>
      <c r="N30" s="174">
        <f>GDP!N30+INWARD!N30</f>
        <v>85327</v>
      </c>
      <c r="O30" s="174">
        <f>GDP!O30+INWARD!O30</f>
        <v>0</v>
      </c>
      <c r="P30" s="174">
        <f>GDP!P30+INWARD!P30</f>
        <v>43115</v>
      </c>
      <c r="Q30" s="175">
        <f t="shared" si="1"/>
        <v>1590938</v>
      </c>
      <c r="R30" s="176">
        <f t="shared" si="0"/>
        <v>1.0442584410499012</v>
      </c>
      <c r="S30" s="115"/>
    </row>
    <row r="31" spans="2:19" ht="32.25" customHeight="1" x14ac:dyDescent="0.35">
      <c r="B31" s="177" t="s">
        <v>193</v>
      </c>
      <c r="C31" s="174">
        <f>GDP!C31+INWARD!C31</f>
        <v>280747</v>
      </c>
      <c r="D31" s="174">
        <f>GDP!D31+INWARD!D31</f>
        <v>56564</v>
      </c>
      <c r="E31" s="174">
        <f>GDP!E31+INWARD!E31</f>
        <v>27631</v>
      </c>
      <c r="F31" s="174">
        <f>GDP!F31+INWARD!F31</f>
        <v>161613</v>
      </c>
      <c r="G31" s="174">
        <f>GDP!G31+INWARD!G31</f>
        <v>67365</v>
      </c>
      <c r="H31" s="174">
        <f>GDP!H31+INWARD!H31</f>
        <v>74996</v>
      </c>
      <c r="I31" s="174">
        <f>GDP!I31+INWARD!I31</f>
        <v>851549</v>
      </c>
      <c r="J31" s="174">
        <f>GDP!J31+INWARD!J31</f>
        <v>378871</v>
      </c>
      <c r="K31" s="174">
        <f>GDP!K31+INWARD!K31</f>
        <v>0</v>
      </c>
      <c r="L31" s="174">
        <f>GDP!L31+INWARD!L31</f>
        <v>44206</v>
      </c>
      <c r="M31" s="174">
        <f>GDP!M31+INWARD!M31</f>
        <v>48104</v>
      </c>
      <c r="N31" s="174">
        <f>GDP!N31+INWARD!N31</f>
        <v>527590</v>
      </c>
      <c r="O31" s="174">
        <f>GDP!O31+INWARD!O31</f>
        <v>901393</v>
      </c>
      <c r="P31" s="174">
        <f>GDP!P31+INWARD!P31</f>
        <v>133466</v>
      </c>
      <c r="Q31" s="175">
        <f t="shared" si="1"/>
        <v>3554095</v>
      </c>
      <c r="R31" s="176">
        <f t="shared" si="0"/>
        <v>2.3328336516214012</v>
      </c>
      <c r="S31" s="115"/>
    </row>
    <row r="32" spans="2:19" ht="32.25" customHeight="1" x14ac:dyDescent="0.35">
      <c r="B32" s="177" t="s">
        <v>37</v>
      </c>
      <c r="C32" s="174">
        <f>GDP!C32+INWARD!C32</f>
        <v>11497</v>
      </c>
      <c r="D32" s="174">
        <f>GDP!D32+INWARD!D32</f>
        <v>156700</v>
      </c>
      <c r="E32" s="174">
        <f>GDP!E32+INWARD!E32</f>
        <v>63612</v>
      </c>
      <c r="F32" s="174">
        <f>GDP!F32+INWARD!F32</f>
        <v>411577</v>
      </c>
      <c r="G32" s="174">
        <f>GDP!G32+INWARD!G32</f>
        <v>19895</v>
      </c>
      <c r="H32" s="174">
        <f>GDP!H32+INWARD!H32</f>
        <v>219015</v>
      </c>
      <c r="I32" s="174">
        <f>GDP!I32+INWARD!I32</f>
        <v>949892</v>
      </c>
      <c r="J32" s="174">
        <f>GDP!J32+INWARD!J32</f>
        <v>823146</v>
      </c>
      <c r="K32" s="174">
        <f>GDP!K32+INWARD!K32</f>
        <v>0</v>
      </c>
      <c r="L32" s="174">
        <f>GDP!L32+INWARD!L32</f>
        <v>47353</v>
      </c>
      <c r="M32" s="174">
        <f>GDP!M32+INWARD!M32</f>
        <v>121255</v>
      </c>
      <c r="N32" s="174">
        <f>GDP!N32+INWARD!N32</f>
        <v>253705</v>
      </c>
      <c r="O32" s="174">
        <f>GDP!O32+INWARD!O32</f>
        <v>0</v>
      </c>
      <c r="P32" s="174">
        <f>GDP!P32+INWARD!P32</f>
        <v>47168</v>
      </c>
      <c r="Q32" s="175">
        <f t="shared" si="1"/>
        <v>3124815</v>
      </c>
      <c r="R32" s="176">
        <f t="shared" si="0"/>
        <v>2.0510632346888107</v>
      </c>
      <c r="S32" s="115"/>
    </row>
    <row r="33" spans="2:19" ht="32.25" customHeight="1" x14ac:dyDescent="0.35">
      <c r="B33" s="177" t="s">
        <v>139</v>
      </c>
      <c r="C33" s="174">
        <f>GDP!C33+INWARD!C33</f>
        <v>0</v>
      </c>
      <c r="D33" s="174">
        <f>GDP!D33+INWARD!D33</f>
        <v>26903</v>
      </c>
      <c r="E33" s="174">
        <f>GDP!E33+INWARD!E33</f>
        <v>13691</v>
      </c>
      <c r="F33" s="174">
        <f>GDP!F33+INWARD!F33</f>
        <v>118359</v>
      </c>
      <c r="G33" s="174">
        <f>GDP!G33+INWARD!G33</f>
        <v>27138</v>
      </c>
      <c r="H33" s="174">
        <f>GDP!H33+INWARD!H33</f>
        <v>3296</v>
      </c>
      <c r="I33" s="174">
        <f>GDP!I33+INWARD!I33</f>
        <v>425000</v>
      </c>
      <c r="J33" s="174">
        <f>GDP!J33+INWARD!J33</f>
        <v>294687</v>
      </c>
      <c r="K33" s="174">
        <f>GDP!K33+INWARD!K33</f>
        <v>0</v>
      </c>
      <c r="L33" s="174">
        <f>GDP!L33+INWARD!L33</f>
        <v>35219</v>
      </c>
      <c r="M33" s="174">
        <f>GDP!M33+INWARD!M33</f>
        <v>46370</v>
      </c>
      <c r="N33" s="174">
        <f>GDP!N33+INWARD!N33</f>
        <v>126581</v>
      </c>
      <c r="O33" s="174">
        <f>GDP!O33+INWARD!O33</f>
        <v>548069</v>
      </c>
      <c r="P33" s="174">
        <f>GDP!P33+INWARD!P33</f>
        <v>2517</v>
      </c>
      <c r="Q33" s="175">
        <f t="shared" si="1"/>
        <v>1667830</v>
      </c>
      <c r="R33" s="176">
        <f t="shared" si="0"/>
        <v>1.0947287422490737</v>
      </c>
      <c r="S33" s="115"/>
    </row>
    <row r="34" spans="2:19" ht="32.25" customHeight="1" x14ac:dyDescent="0.35">
      <c r="B34" s="177" t="s">
        <v>151</v>
      </c>
      <c r="C34" s="174">
        <f>GDP!C34+INWARD!C34</f>
        <v>1899</v>
      </c>
      <c r="D34" s="174">
        <f>GDP!D34+INWARD!D34</f>
        <v>19446</v>
      </c>
      <c r="E34" s="174">
        <f>GDP!E34+INWARD!E34</f>
        <v>10013</v>
      </c>
      <c r="F34" s="174">
        <f>GDP!F34+INWARD!F34</f>
        <v>58149</v>
      </c>
      <c r="G34" s="174">
        <f>GDP!G34+INWARD!G34</f>
        <v>41786</v>
      </c>
      <c r="H34" s="174">
        <f>GDP!H34+INWARD!H34</f>
        <v>33833</v>
      </c>
      <c r="I34" s="174">
        <f>GDP!I34+INWARD!I34</f>
        <v>446079</v>
      </c>
      <c r="J34" s="174">
        <f>GDP!J34+INWARD!J34</f>
        <v>241086</v>
      </c>
      <c r="K34" s="174">
        <f>GDP!K34+INWARD!K34</f>
        <v>0</v>
      </c>
      <c r="L34" s="174">
        <f>GDP!L34+INWARD!L34</f>
        <v>6196</v>
      </c>
      <c r="M34" s="174">
        <f>GDP!M34+INWARD!M34</f>
        <v>17110</v>
      </c>
      <c r="N34" s="174">
        <f>GDP!N34+INWARD!N34</f>
        <v>438148</v>
      </c>
      <c r="O34" s="174">
        <f>GDP!O34+INWARD!O34</f>
        <v>0</v>
      </c>
      <c r="P34" s="174">
        <f>GDP!P34+INWARD!P34</f>
        <v>89811</v>
      </c>
      <c r="Q34" s="175">
        <f t="shared" si="1"/>
        <v>1403556</v>
      </c>
      <c r="R34" s="176">
        <f t="shared" si="0"/>
        <v>0.92126481389358683</v>
      </c>
      <c r="S34" s="115"/>
    </row>
    <row r="35" spans="2:19" ht="32.25" customHeight="1" x14ac:dyDescent="0.35">
      <c r="B35" s="177" t="s">
        <v>140</v>
      </c>
      <c r="C35" s="174">
        <f>GDP!C35+INWARD!C35</f>
        <v>0</v>
      </c>
      <c r="D35" s="174">
        <f>GDP!D35+INWARD!D35</f>
        <v>3147</v>
      </c>
      <c r="E35" s="174">
        <f>GDP!E35+INWARD!E35</f>
        <v>9324</v>
      </c>
      <c r="F35" s="174">
        <f>GDP!F35+INWARD!F35</f>
        <v>878</v>
      </c>
      <c r="G35" s="174">
        <f>GDP!G35+INWARD!G35</f>
        <v>7578</v>
      </c>
      <c r="H35" s="174">
        <f>GDP!H35+INWARD!H35</f>
        <v>4791</v>
      </c>
      <c r="I35" s="174">
        <f>GDP!I35+INWARD!I35</f>
        <v>177990</v>
      </c>
      <c r="J35" s="174">
        <f>GDP!J35+INWARD!J35</f>
        <v>61157</v>
      </c>
      <c r="K35" s="174">
        <f>GDP!K35+INWARD!K35</f>
        <v>8518</v>
      </c>
      <c r="L35" s="174">
        <f>GDP!L35+INWARD!L35</f>
        <v>46036</v>
      </c>
      <c r="M35" s="174">
        <f>GDP!M35+INWARD!M35</f>
        <v>5872</v>
      </c>
      <c r="N35" s="174">
        <f>GDP!N35+INWARD!N35</f>
        <v>39183</v>
      </c>
      <c r="O35" s="174">
        <f>GDP!O35+INWARD!O35</f>
        <v>3778130</v>
      </c>
      <c r="P35" s="174">
        <f>GDP!P35+INWARD!P35</f>
        <v>15793</v>
      </c>
      <c r="Q35" s="175">
        <f t="shared" si="1"/>
        <v>4158397</v>
      </c>
      <c r="R35" s="176">
        <f t="shared" si="0"/>
        <v>2.7294848501240061</v>
      </c>
      <c r="S35" s="115"/>
    </row>
    <row r="36" spans="2:19" ht="32.25" customHeight="1" x14ac:dyDescent="0.35">
      <c r="B36" s="177" t="s">
        <v>141</v>
      </c>
      <c r="C36" s="174">
        <f>GDP!C36+INWARD!C36</f>
        <v>0</v>
      </c>
      <c r="D36" s="174">
        <f>GDP!D36+INWARD!D36</f>
        <v>0</v>
      </c>
      <c r="E36" s="174">
        <f>GDP!E36+INWARD!E36</f>
        <v>0</v>
      </c>
      <c r="F36" s="174">
        <f>GDP!F36+INWARD!F36</f>
        <v>0</v>
      </c>
      <c r="G36" s="174">
        <f>GDP!G36+INWARD!G36</f>
        <v>0</v>
      </c>
      <c r="H36" s="174">
        <f>GDP!H36+INWARD!H36</f>
        <v>0</v>
      </c>
      <c r="I36" s="174">
        <f>GDP!I36+INWARD!I36</f>
        <v>0</v>
      </c>
      <c r="J36" s="174">
        <f>GDP!J36+INWARD!J36</f>
        <v>0</v>
      </c>
      <c r="K36" s="174">
        <f>GDP!K36+INWARD!K36</f>
        <v>0</v>
      </c>
      <c r="L36" s="174">
        <f>GDP!L36+INWARD!L36</f>
        <v>0</v>
      </c>
      <c r="M36" s="174">
        <f>GDP!M36+INWARD!M36</f>
        <v>0</v>
      </c>
      <c r="N36" s="174">
        <f>GDP!N36+INWARD!N36</f>
        <v>0</v>
      </c>
      <c r="O36" s="174">
        <f>GDP!O36+INWARD!O36</f>
        <v>0</v>
      </c>
      <c r="P36" s="174">
        <f>GDP!P36+INWARD!P36</f>
        <v>0</v>
      </c>
      <c r="Q36" s="175">
        <f t="shared" si="1"/>
        <v>0</v>
      </c>
      <c r="R36" s="176">
        <f t="shared" si="0"/>
        <v>0</v>
      </c>
      <c r="S36" s="115"/>
    </row>
    <row r="37" spans="2:19" ht="32.25" customHeight="1" x14ac:dyDescent="0.35">
      <c r="B37" s="177" t="s">
        <v>152</v>
      </c>
      <c r="C37" s="174">
        <f>GDP!C37+INWARD!C37</f>
        <v>0</v>
      </c>
      <c r="D37" s="174">
        <f>GDP!D37+INWARD!D37</f>
        <v>133928</v>
      </c>
      <c r="E37" s="174">
        <f>GDP!E37+INWARD!E37</f>
        <v>70077</v>
      </c>
      <c r="F37" s="174">
        <f>GDP!F37+INWARD!F37</f>
        <v>512179</v>
      </c>
      <c r="G37" s="174">
        <f>GDP!G37+INWARD!G37</f>
        <v>201596</v>
      </c>
      <c r="H37" s="174">
        <f>GDP!H37+INWARD!H37</f>
        <v>52945</v>
      </c>
      <c r="I37" s="174">
        <f>GDP!I37+INWARD!I37</f>
        <v>923164</v>
      </c>
      <c r="J37" s="174">
        <f>GDP!J37+INWARD!J37</f>
        <v>1208056</v>
      </c>
      <c r="K37" s="174">
        <f>GDP!K37+INWARD!K37</f>
        <v>332912</v>
      </c>
      <c r="L37" s="174">
        <f>GDP!L37+INWARD!L37</f>
        <v>8213</v>
      </c>
      <c r="M37" s="174">
        <f>GDP!M37+INWARD!M37</f>
        <v>147268</v>
      </c>
      <c r="N37" s="174">
        <f>GDP!N37+INWARD!N37</f>
        <v>474864</v>
      </c>
      <c r="O37" s="174">
        <f>GDP!O37+INWARD!O37</f>
        <v>736067</v>
      </c>
      <c r="P37" s="174">
        <f>GDP!P37+INWARD!P37</f>
        <v>56681</v>
      </c>
      <c r="Q37" s="175">
        <f t="shared" si="1"/>
        <v>4857950</v>
      </c>
      <c r="R37" s="176">
        <f t="shared" si="0"/>
        <v>3.1886568135894464</v>
      </c>
      <c r="S37" s="115"/>
    </row>
    <row r="38" spans="2:19" ht="32.25" customHeight="1" x14ac:dyDescent="0.35">
      <c r="B38" s="177" t="s">
        <v>38</v>
      </c>
      <c r="C38" s="174">
        <f>GDP!C38+INWARD!C38</f>
        <v>0</v>
      </c>
      <c r="D38" s="174">
        <f>GDP!D38+INWARD!D38</f>
        <v>30332</v>
      </c>
      <c r="E38" s="174">
        <f>GDP!E38+INWARD!E38</f>
        <v>8081</v>
      </c>
      <c r="F38" s="174">
        <f>GDP!F38+INWARD!F38</f>
        <v>48188</v>
      </c>
      <c r="G38" s="174">
        <f>GDP!G38+INWARD!G38</f>
        <v>21386</v>
      </c>
      <c r="H38" s="174">
        <f>GDP!H38+INWARD!H38</f>
        <v>18723</v>
      </c>
      <c r="I38" s="174">
        <f>GDP!I38+INWARD!I38</f>
        <v>270074</v>
      </c>
      <c r="J38" s="174">
        <f>GDP!J38+INWARD!J38</f>
        <v>348631</v>
      </c>
      <c r="K38" s="174">
        <f>GDP!K38+INWARD!K38</f>
        <v>0</v>
      </c>
      <c r="L38" s="174">
        <f>GDP!L38+INWARD!L38</f>
        <v>4146</v>
      </c>
      <c r="M38" s="174">
        <f>GDP!M38+INWARD!M38</f>
        <v>34540</v>
      </c>
      <c r="N38" s="174">
        <f>GDP!N38+INWARD!N38</f>
        <v>31234</v>
      </c>
      <c r="O38" s="174">
        <f>GDP!O38+INWARD!O38</f>
        <v>72668</v>
      </c>
      <c r="P38" s="174">
        <f>GDP!P38+INWARD!P38</f>
        <v>22126</v>
      </c>
      <c r="Q38" s="175">
        <f t="shared" si="1"/>
        <v>910129</v>
      </c>
      <c r="R38" s="176">
        <f t="shared" si="0"/>
        <v>0.59738964729882971</v>
      </c>
      <c r="S38" s="115"/>
    </row>
    <row r="39" spans="2:19" ht="32.25" customHeight="1" x14ac:dyDescent="0.35">
      <c r="B39" s="177" t="s">
        <v>39</v>
      </c>
      <c r="C39" s="174">
        <f>GDP!C39+INWARD!C39</f>
        <v>0</v>
      </c>
      <c r="D39" s="174">
        <f>GDP!D39+INWARD!D39</f>
        <v>87928</v>
      </c>
      <c r="E39" s="174">
        <f>GDP!E39+INWARD!E39</f>
        <v>63634</v>
      </c>
      <c r="F39" s="174">
        <f>GDP!F39+INWARD!F39</f>
        <v>330083</v>
      </c>
      <c r="G39" s="174">
        <f>GDP!G39+INWARD!G39</f>
        <v>24375</v>
      </c>
      <c r="H39" s="174">
        <f>GDP!H39+INWARD!H39</f>
        <v>167096</v>
      </c>
      <c r="I39" s="174">
        <f>GDP!I39+INWARD!I39</f>
        <v>187114</v>
      </c>
      <c r="J39" s="174">
        <f>GDP!J39+INWARD!J39</f>
        <v>141138</v>
      </c>
      <c r="K39" s="174">
        <f>GDP!K39+INWARD!K39</f>
        <v>0</v>
      </c>
      <c r="L39" s="174">
        <f>GDP!L39+INWARD!L39</f>
        <v>11956</v>
      </c>
      <c r="M39" s="174">
        <f>GDP!M39+INWARD!M39</f>
        <v>102052</v>
      </c>
      <c r="N39" s="174">
        <f>GDP!N39+INWARD!N39</f>
        <v>168564</v>
      </c>
      <c r="O39" s="174">
        <f>GDP!O39+INWARD!O39</f>
        <v>15049</v>
      </c>
      <c r="P39" s="174">
        <f>GDP!P39+INWARD!P39</f>
        <v>23365</v>
      </c>
      <c r="Q39" s="175">
        <f t="shared" si="1"/>
        <v>1322354</v>
      </c>
      <c r="R39" s="176">
        <f t="shared" si="0"/>
        <v>0.86796551880469319</v>
      </c>
      <c r="S39" s="115"/>
    </row>
    <row r="40" spans="2:19" ht="32.25" customHeight="1" x14ac:dyDescent="0.35">
      <c r="B40" s="177" t="s">
        <v>40</v>
      </c>
      <c r="C40" s="174">
        <f>GDP!C40+INWARD!C40</f>
        <v>0</v>
      </c>
      <c r="D40" s="174">
        <f>GDP!D40+INWARD!D40</f>
        <v>55578</v>
      </c>
      <c r="E40" s="174">
        <f>GDP!E40+INWARD!E40</f>
        <v>29395</v>
      </c>
      <c r="F40" s="174">
        <f>GDP!F40+INWARD!F40</f>
        <v>78368</v>
      </c>
      <c r="G40" s="174">
        <f>GDP!G40+INWARD!G40</f>
        <v>20867</v>
      </c>
      <c r="H40" s="174">
        <f>GDP!H40+INWARD!H40</f>
        <v>24511</v>
      </c>
      <c r="I40" s="174">
        <f>GDP!I40+INWARD!I40</f>
        <v>368250</v>
      </c>
      <c r="J40" s="174">
        <f>GDP!J40+INWARD!J40</f>
        <v>396495</v>
      </c>
      <c r="K40" s="174">
        <f>GDP!K40+INWARD!K40</f>
        <v>0</v>
      </c>
      <c r="L40" s="174">
        <f>GDP!L40+INWARD!L40</f>
        <v>37693</v>
      </c>
      <c r="M40" s="174">
        <f>GDP!M40+INWARD!M40</f>
        <v>50750</v>
      </c>
      <c r="N40" s="174">
        <f>GDP!N40+INWARD!N40</f>
        <v>95847</v>
      </c>
      <c r="O40" s="174">
        <f>GDP!O40+INWARD!O40</f>
        <v>769622</v>
      </c>
      <c r="P40" s="174">
        <f>GDP!P40+INWARD!P40</f>
        <v>10498</v>
      </c>
      <c r="Q40" s="175">
        <f t="shared" si="1"/>
        <v>1937874</v>
      </c>
      <c r="R40" s="176">
        <f t="shared" si="0"/>
        <v>1.2719799779696859</v>
      </c>
      <c r="S40" s="115"/>
    </row>
    <row r="41" spans="2:19" ht="32.25" customHeight="1" x14ac:dyDescent="0.35">
      <c r="B41" s="177" t="s">
        <v>41</v>
      </c>
      <c r="C41" s="174">
        <f>GDP!C41+INWARD!C41</f>
        <v>0</v>
      </c>
      <c r="D41" s="174">
        <f>GDP!D41+INWARD!D41</f>
        <v>50471</v>
      </c>
      <c r="E41" s="174">
        <f>GDP!E41+INWARD!E41</f>
        <v>2935</v>
      </c>
      <c r="F41" s="174">
        <f>GDP!F41+INWARD!F41</f>
        <v>77139</v>
      </c>
      <c r="G41" s="174">
        <f>GDP!G41+INWARD!G41</f>
        <v>17589</v>
      </c>
      <c r="H41" s="174">
        <f>GDP!H41+INWARD!H41</f>
        <v>11502</v>
      </c>
      <c r="I41" s="174">
        <f>GDP!I41+INWARD!I41</f>
        <v>502548</v>
      </c>
      <c r="J41" s="174">
        <f>GDP!J41+INWARD!J41</f>
        <v>372048</v>
      </c>
      <c r="K41" s="174">
        <f>GDP!K41+INWARD!K41</f>
        <v>0</v>
      </c>
      <c r="L41" s="174">
        <f>GDP!L41+INWARD!L41</f>
        <v>16259</v>
      </c>
      <c r="M41" s="174">
        <f>GDP!M41+INWARD!M41</f>
        <v>14014</v>
      </c>
      <c r="N41" s="174">
        <f>GDP!N41+INWARD!N41</f>
        <v>36742</v>
      </c>
      <c r="O41" s="174">
        <f>GDP!O41+INWARD!O41</f>
        <v>0</v>
      </c>
      <c r="P41" s="174">
        <f>GDP!P41+INWARD!P41</f>
        <v>122338</v>
      </c>
      <c r="Q41" s="175">
        <f t="shared" si="1"/>
        <v>1223585</v>
      </c>
      <c r="R41" s="176">
        <f t="shared" si="0"/>
        <v>0.80313561219358853</v>
      </c>
      <c r="S41" s="115"/>
    </row>
    <row r="42" spans="2:19" ht="32.25" customHeight="1" x14ac:dyDescent="0.35">
      <c r="B42" s="177" t="s">
        <v>42</v>
      </c>
      <c r="C42" s="174">
        <f>GDP!C42+INWARD!C42</f>
        <v>0</v>
      </c>
      <c r="D42" s="174">
        <f>GDP!D42+INWARD!D42</f>
        <v>2446</v>
      </c>
      <c r="E42" s="174">
        <f>GDP!E42+INWARD!E42</f>
        <v>634</v>
      </c>
      <c r="F42" s="174">
        <f>GDP!F42+INWARD!F42</f>
        <v>5230</v>
      </c>
      <c r="G42" s="174">
        <f>GDP!G42+INWARD!G42</f>
        <v>2547</v>
      </c>
      <c r="H42" s="174">
        <f>GDP!H42+INWARD!H42</f>
        <v>3737</v>
      </c>
      <c r="I42" s="174">
        <f>GDP!I42+INWARD!I42</f>
        <v>650601</v>
      </c>
      <c r="J42" s="174">
        <f>GDP!J42+INWARD!J42</f>
        <v>227112</v>
      </c>
      <c r="K42" s="174">
        <f>GDP!K42+INWARD!K42</f>
        <v>65766</v>
      </c>
      <c r="L42" s="174">
        <f>GDP!L42+INWARD!L42</f>
        <v>7077</v>
      </c>
      <c r="M42" s="174">
        <f>GDP!M42+INWARD!M42</f>
        <v>1628</v>
      </c>
      <c r="N42" s="174">
        <f>GDP!N42+INWARD!N42</f>
        <v>2135</v>
      </c>
      <c r="O42" s="174">
        <f>GDP!O42+INWARD!O42</f>
        <v>220440</v>
      </c>
      <c r="P42" s="174">
        <f>GDP!P42+INWARD!P42</f>
        <v>1434</v>
      </c>
      <c r="Q42" s="175">
        <f t="shared" si="1"/>
        <v>1190787</v>
      </c>
      <c r="R42" s="176">
        <f t="shared" si="0"/>
        <v>0.78160769070981306</v>
      </c>
      <c r="S42" s="115"/>
    </row>
    <row r="43" spans="2:19" ht="32.25" customHeight="1" x14ac:dyDescent="0.35">
      <c r="B43" s="177" t="s">
        <v>43</v>
      </c>
      <c r="C43" s="174">
        <f>GDP!C43+INWARD!C43</f>
        <v>124526</v>
      </c>
      <c r="D43" s="174">
        <f>GDP!D43+INWARD!D43</f>
        <v>244970</v>
      </c>
      <c r="E43" s="174">
        <f>GDP!E43+INWARD!E43</f>
        <v>199597</v>
      </c>
      <c r="F43" s="174">
        <f>GDP!F43+INWARD!F43</f>
        <v>790017</v>
      </c>
      <c r="G43" s="174">
        <f>GDP!G43+INWARD!G43</f>
        <v>123055</v>
      </c>
      <c r="H43" s="174">
        <f>GDP!H43+INWARD!H43</f>
        <v>132485</v>
      </c>
      <c r="I43" s="174">
        <f>GDP!I43+INWARD!I43</f>
        <v>1123434</v>
      </c>
      <c r="J43" s="174">
        <f>GDP!J43+INWARD!J43</f>
        <v>1069130</v>
      </c>
      <c r="K43" s="174">
        <f>GDP!K43+INWARD!K43</f>
        <v>0</v>
      </c>
      <c r="L43" s="174">
        <f>GDP!L43+INWARD!L43</f>
        <v>78433</v>
      </c>
      <c r="M43" s="174">
        <f>GDP!M43+INWARD!M43</f>
        <v>219648</v>
      </c>
      <c r="N43" s="174">
        <f>GDP!N43+INWARD!N43</f>
        <v>983787</v>
      </c>
      <c r="O43" s="174">
        <f>GDP!O43+INWARD!O43</f>
        <v>7979460</v>
      </c>
      <c r="P43" s="174">
        <f>GDP!P43+INWARD!P43</f>
        <v>114682</v>
      </c>
      <c r="Q43" s="175">
        <f t="shared" si="1"/>
        <v>13183224</v>
      </c>
      <c r="R43" s="176">
        <f t="shared" si="0"/>
        <v>8.6531926085439181</v>
      </c>
      <c r="S43" s="115"/>
    </row>
    <row r="44" spans="2:19" ht="32.25" customHeight="1" x14ac:dyDescent="0.35">
      <c r="B44" s="177" t="s">
        <v>44</v>
      </c>
      <c r="C44" s="174">
        <f>GDP!C44+INWARD!C44</f>
        <v>0</v>
      </c>
      <c r="D44" s="174">
        <f>GDP!D44+INWARD!D44</f>
        <v>0</v>
      </c>
      <c r="E44" s="174">
        <f>GDP!E44+INWARD!E44</f>
        <v>0</v>
      </c>
      <c r="F44" s="174">
        <f>GDP!F44+INWARD!F44</f>
        <v>0</v>
      </c>
      <c r="G44" s="174">
        <f>GDP!G44+INWARD!G44</f>
        <v>0</v>
      </c>
      <c r="H44" s="174">
        <f>GDP!H44+INWARD!H44</f>
        <v>0</v>
      </c>
      <c r="I44" s="174">
        <f>GDP!I44+INWARD!I44</f>
        <v>0</v>
      </c>
      <c r="J44" s="174">
        <f>GDP!J44+INWARD!J44</f>
        <v>0</v>
      </c>
      <c r="K44" s="174">
        <f>GDP!K44+INWARD!K44</f>
        <v>0</v>
      </c>
      <c r="L44" s="174">
        <f>GDP!L44+INWARD!L44</f>
        <v>0</v>
      </c>
      <c r="M44" s="174">
        <f>GDP!M44+INWARD!M44</f>
        <v>0</v>
      </c>
      <c r="N44" s="174">
        <f>GDP!N44+INWARD!N44</f>
        <v>0</v>
      </c>
      <c r="O44" s="174">
        <f>GDP!O44+INWARD!O44</f>
        <v>0</v>
      </c>
      <c r="P44" s="174">
        <f>GDP!P44+INWARD!P44</f>
        <v>0</v>
      </c>
      <c r="Q44" s="175">
        <f t="shared" si="1"/>
        <v>0</v>
      </c>
      <c r="R44" s="176">
        <f t="shared" si="0"/>
        <v>0</v>
      </c>
      <c r="S44" s="115"/>
    </row>
    <row r="45" spans="2:19" ht="32.25" customHeight="1" x14ac:dyDescent="0.35">
      <c r="B45" s="178" t="s">
        <v>45</v>
      </c>
      <c r="C45" s="179">
        <f>SUM(C7:C44)</f>
        <v>3100003</v>
      </c>
      <c r="D45" s="179">
        <f t="shared" ref="D45:Q45" si="3">SUM(D7:D44)</f>
        <v>4469287</v>
      </c>
      <c r="E45" s="179">
        <f t="shared" si="3"/>
        <v>1770411</v>
      </c>
      <c r="F45" s="179">
        <f t="shared" si="3"/>
        <v>13812553</v>
      </c>
      <c r="G45" s="179">
        <f t="shared" si="3"/>
        <v>3417959</v>
      </c>
      <c r="H45" s="179">
        <f t="shared" si="3"/>
        <v>3834580</v>
      </c>
      <c r="I45" s="179">
        <f t="shared" si="3"/>
        <v>24173710</v>
      </c>
      <c r="J45" s="179">
        <f t="shared" si="3"/>
        <v>18973775</v>
      </c>
      <c r="K45" s="179">
        <f t="shared" si="3"/>
        <v>4089519</v>
      </c>
      <c r="L45" s="179">
        <f t="shared" si="3"/>
        <v>2554478</v>
      </c>
      <c r="M45" s="179">
        <f t="shared" si="3"/>
        <v>4096754</v>
      </c>
      <c r="N45" s="179">
        <f t="shared" si="3"/>
        <v>12284329</v>
      </c>
      <c r="O45" s="179">
        <f t="shared" si="3"/>
        <v>51420790</v>
      </c>
      <c r="P45" s="179">
        <f t="shared" si="3"/>
        <v>4352835</v>
      </c>
      <c r="Q45" s="179">
        <f t="shared" si="3"/>
        <v>152350983</v>
      </c>
      <c r="R45" s="179">
        <f t="shared" ref="R45" si="4">SUM(R7:R44)</f>
        <v>100.00000000000001</v>
      </c>
      <c r="S45" s="115"/>
    </row>
    <row r="46" spans="2:19" ht="32.25" customHeight="1" x14ac:dyDescent="0.35">
      <c r="B46" s="298" t="s">
        <v>46</v>
      </c>
      <c r="C46" s="299"/>
      <c r="D46" s="299"/>
      <c r="E46" s="299"/>
      <c r="F46" s="299"/>
      <c r="G46" s="299"/>
      <c r="H46" s="299"/>
      <c r="I46" s="299"/>
      <c r="J46" s="299"/>
      <c r="K46" s="299"/>
      <c r="L46" s="299"/>
      <c r="M46" s="299"/>
      <c r="N46" s="299"/>
      <c r="O46" s="299"/>
      <c r="P46" s="299"/>
      <c r="Q46" s="299"/>
      <c r="R46" s="300"/>
      <c r="S46" s="115"/>
    </row>
    <row r="47" spans="2:19" ht="32.25" customHeight="1" x14ac:dyDescent="0.35">
      <c r="B47" s="177" t="s">
        <v>47</v>
      </c>
      <c r="C47" s="174">
        <f>GDP!C47+INWARD!C47</f>
        <v>67570</v>
      </c>
      <c r="D47" s="174">
        <f>GDP!D47+INWARD!D47</f>
        <v>675164</v>
      </c>
      <c r="E47" s="174">
        <f>GDP!E47+INWARD!E47</f>
        <v>40650</v>
      </c>
      <c r="F47" s="174">
        <f>GDP!F47+INWARD!F47</f>
        <v>1825889</v>
      </c>
      <c r="G47" s="174">
        <f>GDP!G47+INWARD!G47</f>
        <v>193133</v>
      </c>
      <c r="H47" s="174">
        <f>GDP!H47+INWARD!H47</f>
        <v>187160</v>
      </c>
      <c r="I47" s="174">
        <f>GDP!I47+INWARD!I47</f>
        <v>7225</v>
      </c>
      <c r="J47" s="174">
        <f>GDP!J47+INWARD!J47</f>
        <v>103709</v>
      </c>
      <c r="K47" s="174">
        <f>GDP!K47+INWARD!K47</f>
        <v>0</v>
      </c>
      <c r="L47" s="174">
        <f>GDP!L47+INWARD!L47</f>
        <v>122446</v>
      </c>
      <c r="M47" s="174">
        <f>GDP!M47+INWARD!M47</f>
        <v>68585</v>
      </c>
      <c r="N47" s="174">
        <f>GDP!N47+INWARD!N47</f>
        <v>159565</v>
      </c>
      <c r="O47" s="174">
        <f>GDP!O47+INWARD!O47</f>
        <v>1747378</v>
      </c>
      <c r="P47" s="174">
        <f>GDP!P47+INWARD!P47</f>
        <v>745467</v>
      </c>
      <c r="Q47" s="175">
        <f>SUM(C47:P47)</f>
        <v>5943941</v>
      </c>
      <c r="R47" s="180">
        <f>Q47/$Q$52*100</f>
        <v>21.161201861392538</v>
      </c>
      <c r="S47" s="115"/>
    </row>
    <row r="48" spans="2:19" ht="32.25" customHeight="1" x14ac:dyDescent="0.35">
      <c r="B48" s="177" t="s">
        <v>78</v>
      </c>
      <c r="C48" s="174">
        <f>GDP!C48+INWARD!C48</f>
        <v>-6726</v>
      </c>
      <c r="D48" s="174">
        <f>GDP!D48+INWARD!D48</f>
        <v>235446</v>
      </c>
      <c r="E48" s="174">
        <f>GDP!E48+INWARD!E48</f>
        <v>0</v>
      </c>
      <c r="F48" s="174">
        <f>GDP!F48+INWARD!F48</f>
        <v>1265630</v>
      </c>
      <c r="G48" s="174">
        <f>GDP!G48+INWARD!G48</f>
        <v>15131</v>
      </c>
      <c r="H48" s="174">
        <f>GDP!H48+INWARD!H48</f>
        <v>246257</v>
      </c>
      <c r="I48" s="174">
        <f>GDP!I48+INWARD!I48</f>
        <v>0</v>
      </c>
      <c r="J48" s="174">
        <f>GDP!J48+INWARD!J48</f>
        <v>243250</v>
      </c>
      <c r="K48" s="174">
        <f>GDP!K48+INWARD!K48</f>
        <v>0</v>
      </c>
      <c r="L48" s="174">
        <f>GDP!L48+INWARD!L48</f>
        <v>78305</v>
      </c>
      <c r="M48" s="174">
        <f>GDP!M48+INWARD!M48</f>
        <v>0</v>
      </c>
      <c r="N48" s="174">
        <f>GDP!N48+INWARD!N48</f>
        <v>0</v>
      </c>
      <c r="O48" s="174">
        <f>GDP!O48+INWARD!O48</f>
        <v>674636</v>
      </c>
      <c r="P48" s="174">
        <f>GDP!P48+INWARD!P48</f>
        <v>403905</v>
      </c>
      <c r="Q48" s="175">
        <f>SUM(C48:P48)</f>
        <v>3155834</v>
      </c>
      <c r="R48" s="180">
        <f>Q48/$Q$52*100</f>
        <v>11.235178867866599</v>
      </c>
      <c r="S48" s="115"/>
    </row>
    <row r="49" spans="2:19" ht="32.25" customHeight="1" x14ac:dyDescent="0.35">
      <c r="B49" s="177" t="s">
        <v>250</v>
      </c>
      <c r="C49" s="174">
        <f>GDP!C49+INWARD!C49</f>
        <v>8273</v>
      </c>
      <c r="D49" s="174">
        <f>GDP!D49+INWARD!D49</f>
        <v>114930</v>
      </c>
      <c r="E49" s="174">
        <f>GDP!E49+INWARD!E49</f>
        <v>79446</v>
      </c>
      <c r="F49" s="174">
        <f>GDP!F49+INWARD!F49</f>
        <v>582605</v>
      </c>
      <c r="G49" s="174">
        <f>GDP!G49+INWARD!G49</f>
        <v>37874</v>
      </c>
      <c r="H49" s="174">
        <f>GDP!H49+INWARD!H49</f>
        <v>69354</v>
      </c>
      <c r="I49" s="174">
        <f>GDP!I49+INWARD!I49</f>
        <v>29949</v>
      </c>
      <c r="J49" s="174">
        <f>GDP!J49+INWARD!J49</f>
        <v>32445</v>
      </c>
      <c r="K49" s="174">
        <f>GDP!K49+INWARD!K49</f>
        <v>0</v>
      </c>
      <c r="L49" s="174">
        <f>GDP!L49+INWARD!L49</f>
        <v>41938</v>
      </c>
      <c r="M49" s="174">
        <f>GDP!M49+INWARD!M49</f>
        <v>46190</v>
      </c>
      <c r="N49" s="174">
        <f>GDP!N49+INWARD!N49</f>
        <v>7488</v>
      </c>
      <c r="O49" s="174">
        <f>GDP!O49+INWARD!O49</f>
        <v>188841</v>
      </c>
      <c r="P49" s="174">
        <f>GDP!P49+INWARD!P49</f>
        <v>69199</v>
      </c>
      <c r="Q49" s="175">
        <f>SUM(C49:P49)</f>
        <v>1308532</v>
      </c>
      <c r="R49" s="180">
        <f>Q49/$Q$52*100</f>
        <v>4.6585438506357484</v>
      </c>
      <c r="S49" s="115"/>
    </row>
    <row r="50" spans="2:19" ht="32.25" customHeight="1" x14ac:dyDescent="0.35">
      <c r="B50" s="177" t="s">
        <v>48</v>
      </c>
      <c r="C50" s="174">
        <f>GDP!C50+INWARD!C50</f>
        <v>131981</v>
      </c>
      <c r="D50" s="174">
        <f>GDP!D50+INWARD!D50</f>
        <v>1284243</v>
      </c>
      <c r="E50" s="174">
        <f>GDP!E50+INWARD!E50</f>
        <v>83653</v>
      </c>
      <c r="F50" s="174">
        <f>GDP!F50+INWARD!F50</f>
        <v>3599150</v>
      </c>
      <c r="G50" s="174">
        <f>GDP!G50+INWARD!G50</f>
        <v>109788</v>
      </c>
      <c r="H50" s="174">
        <f>GDP!H50+INWARD!H50</f>
        <v>706307</v>
      </c>
      <c r="I50" s="174">
        <f>GDP!I50+INWARD!I50</f>
        <v>364176</v>
      </c>
      <c r="J50" s="174">
        <f>GDP!J50+INWARD!J50</f>
        <v>452448</v>
      </c>
      <c r="K50" s="174">
        <f>GDP!K50+INWARD!K50</f>
        <v>0</v>
      </c>
      <c r="L50" s="174">
        <f>GDP!L50+INWARD!L50</f>
        <v>653211</v>
      </c>
      <c r="M50" s="174">
        <f>GDP!M50+INWARD!M50</f>
        <v>283814</v>
      </c>
      <c r="N50" s="174">
        <f>GDP!N50+INWARD!N50</f>
        <v>50628</v>
      </c>
      <c r="O50" s="174">
        <f>GDP!O50+INWARD!O50</f>
        <v>2513659</v>
      </c>
      <c r="P50" s="174">
        <f>GDP!P50+INWARD!P50</f>
        <v>5963123</v>
      </c>
      <c r="Q50" s="175">
        <f>SUM(C50:P50)</f>
        <v>16196181</v>
      </c>
      <c r="R50" s="180">
        <f>Q50/$Q$52*100</f>
        <v>57.6605076538698</v>
      </c>
      <c r="S50" s="115"/>
    </row>
    <row r="51" spans="2:19" ht="32.25" customHeight="1" x14ac:dyDescent="0.35">
      <c r="B51" s="177" t="s">
        <v>251</v>
      </c>
      <c r="C51" s="174">
        <f>GDP!C51+INWARD!C51</f>
        <v>43547</v>
      </c>
      <c r="D51" s="174">
        <f>GDP!D51+INWARD!D51</f>
        <v>215172</v>
      </c>
      <c r="E51" s="174">
        <f>GDP!E51+INWARD!E51</f>
        <v>200</v>
      </c>
      <c r="F51" s="174">
        <f>GDP!F51+INWARD!F51</f>
        <v>728809</v>
      </c>
      <c r="G51" s="174">
        <f>GDP!G51+INWARD!G51</f>
        <v>121835</v>
      </c>
      <c r="H51" s="174">
        <f>GDP!H51+INWARD!H51</f>
        <v>14953</v>
      </c>
      <c r="I51" s="174">
        <f>GDP!I51+INWARD!I51</f>
        <v>13054</v>
      </c>
      <c r="J51" s="174">
        <f>GDP!J51+INWARD!J51</f>
        <v>35925</v>
      </c>
      <c r="K51" s="174">
        <f>GDP!K51+INWARD!K51</f>
        <v>12641</v>
      </c>
      <c r="L51" s="174">
        <f>GDP!L51+INWARD!L51</f>
        <v>111946</v>
      </c>
      <c r="M51" s="174">
        <f>GDP!M51+INWARD!M51</f>
        <v>7166</v>
      </c>
      <c r="N51" s="174">
        <f>GDP!N51+INWARD!N51</f>
        <v>83086</v>
      </c>
      <c r="O51" s="174">
        <f>GDP!O51+INWARD!O51</f>
        <v>6128</v>
      </c>
      <c r="P51" s="174">
        <f>GDP!P51+INWARD!P51</f>
        <v>89913</v>
      </c>
      <c r="Q51" s="175">
        <f>SUM(C51:P51)</f>
        <v>1484375</v>
      </c>
      <c r="R51" s="180">
        <f>Q51/$Q$52*100</f>
        <v>5.2845677662353232</v>
      </c>
      <c r="S51" s="115"/>
    </row>
    <row r="52" spans="2:19" ht="32.25" customHeight="1" x14ac:dyDescent="0.35">
      <c r="B52" s="178" t="s">
        <v>209</v>
      </c>
      <c r="C52" s="179">
        <f>SUM(C47:C51)</f>
        <v>244645</v>
      </c>
      <c r="D52" s="179">
        <f t="shared" ref="D52:Q52" si="5">SUM(D47:D51)</f>
        <v>2524955</v>
      </c>
      <c r="E52" s="179">
        <f t="shared" si="5"/>
        <v>203949</v>
      </c>
      <c r="F52" s="179">
        <f t="shared" si="5"/>
        <v>8002083</v>
      </c>
      <c r="G52" s="179">
        <f t="shared" si="5"/>
        <v>477761</v>
      </c>
      <c r="H52" s="179">
        <f t="shared" si="5"/>
        <v>1224031</v>
      </c>
      <c r="I52" s="179">
        <f t="shared" si="5"/>
        <v>414404</v>
      </c>
      <c r="J52" s="179">
        <f t="shared" si="5"/>
        <v>867777</v>
      </c>
      <c r="K52" s="179">
        <f t="shared" si="5"/>
        <v>12641</v>
      </c>
      <c r="L52" s="179">
        <f t="shared" si="5"/>
        <v>1007846</v>
      </c>
      <c r="M52" s="179">
        <f t="shared" si="5"/>
        <v>405755</v>
      </c>
      <c r="N52" s="179">
        <f t="shared" si="5"/>
        <v>300767</v>
      </c>
      <c r="O52" s="179">
        <f t="shared" si="5"/>
        <v>5130642</v>
      </c>
      <c r="P52" s="179">
        <f t="shared" si="5"/>
        <v>7271607</v>
      </c>
      <c r="Q52" s="179">
        <f t="shared" si="5"/>
        <v>28088863</v>
      </c>
      <c r="R52" s="179">
        <f>SUM(R47:R51)</f>
        <v>100.00000000000001</v>
      </c>
      <c r="S52" s="115"/>
    </row>
    <row r="53" spans="2:19" ht="19.5" customHeight="1" x14ac:dyDescent="0.35">
      <c r="B53" s="301" t="s">
        <v>50</v>
      </c>
      <c r="C53" s="301"/>
      <c r="D53" s="301"/>
      <c r="E53" s="301"/>
      <c r="F53" s="301"/>
      <c r="G53" s="301"/>
      <c r="H53" s="301"/>
      <c r="I53" s="301"/>
      <c r="J53" s="301"/>
      <c r="K53" s="301"/>
      <c r="L53" s="301"/>
      <c r="M53" s="301"/>
      <c r="N53" s="301"/>
      <c r="O53" s="301"/>
      <c r="P53" s="301"/>
      <c r="Q53" s="301"/>
      <c r="R53" s="301"/>
      <c r="S53" s="115"/>
    </row>
    <row r="54" spans="2:19" ht="19.5" customHeight="1" x14ac:dyDescent="0.35">
      <c r="C54" s="92"/>
      <c r="D54" s="92"/>
      <c r="E54" s="92"/>
      <c r="F54" s="92"/>
      <c r="G54" s="92"/>
      <c r="H54" s="92"/>
      <c r="I54" s="92"/>
      <c r="J54" s="92"/>
      <c r="K54" s="92"/>
      <c r="L54" s="92"/>
      <c r="M54" s="92"/>
      <c r="N54" s="92"/>
      <c r="O54" s="92"/>
      <c r="P54" s="92"/>
      <c r="Q54" s="92"/>
      <c r="R54" s="92"/>
    </row>
    <row r="55" spans="2:19" ht="19.5" customHeight="1" x14ac:dyDescent="0.35">
      <c r="Q55" s="245"/>
      <c r="R55" s="92"/>
    </row>
  </sheetData>
  <sheetProtection algorithmName="SHA-512" hashValue="aaVUiX0+VRhnxhCSYnJwL02vIBIxQ0MkhJxq/lLkJzosDyilwz+cO+BC90RsvVOsFQF+sxv32B4dIH+t6ojicg==" saltValue="Bff810ixRUhtIuRDLb7KWA==" spinCount="100000" sheet="1" objects="1" scenarios="1"/>
  <mergeCells count="21">
    <mergeCell ref="B3:R3"/>
    <mergeCell ref="B4:B5"/>
    <mergeCell ref="C4:C5"/>
    <mergeCell ref="D4:D5"/>
    <mergeCell ref="E4:E5"/>
    <mergeCell ref="F4:F5"/>
    <mergeCell ref="G4:G5"/>
    <mergeCell ref="H4:H5"/>
    <mergeCell ref="I4:I5"/>
    <mergeCell ref="J4:J5"/>
    <mergeCell ref="Q4:Q5"/>
    <mergeCell ref="R4:R5"/>
    <mergeCell ref="B6:R6"/>
    <mergeCell ref="B46:R46"/>
    <mergeCell ref="B53:R53"/>
    <mergeCell ref="K4:K5"/>
    <mergeCell ref="L4:L5"/>
    <mergeCell ref="M4:M5"/>
    <mergeCell ref="N4:N5"/>
    <mergeCell ref="O4:O5"/>
    <mergeCell ref="P4:P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3"/>
  <sheetViews>
    <sheetView showGridLines="0" topLeftCell="G1" zoomScale="80" zoomScaleNormal="80" workbookViewId="0">
      <selection activeCell="G16" sqref="G16"/>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303" t="s">
        <v>303</v>
      </c>
      <c r="C3" s="304"/>
      <c r="D3" s="304"/>
      <c r="E3" s="304"/>
      <c r="F3" s="304"/>
      <c r="G3" s="304"/>
      <c r="H3" s="304"/>
      <c r="I3" s="304"/>
      <c r="J3" s="304"/>
      <c r="K3" s="304"/>
      <c r="L3" s="304"/>
      <c r="M3" s="304"/>
      <c r="N3" s="304"/>
      <c r="O3" s="304"/>
      <c r="P3" s="304"/>
      <c r="Q3" s="305"/>
      <c r="R3" s="2"/>
    </row>
    <row r="4" spans="2:18" ht="18" customHeight="1" x14ac:dyDescent="0.35">
      <c r="B4" s="306" t="s">
        <v>0</v>
      </c>
      <c r="C4" s="302" t="s">
        <v>194</v>
      </c>
      <c r="D4" s="302" t="s">
        <v>195</v>
      </c>
      <c r="E4" s="302" t="s">
        <v>196</v>
      </c>
      <c r="F4" s="302" t="s">
        <v>197</v>
      </c>
      <c r="G4" s="302" t="s">
        <v>198</v>
      </c>
      <c r="H4" s="302" t="s">
        <v>199</v>
      </c>
      <c r="I4" s="302" t="s">
        <v>200</v>
      </c>
      <c r="J4" s="302" t="s">
        <v>201</v>
      </c>
      <c r="K4" s="302" t="s">
        <v>202</v>
      </c>
      <c r="L4" s="302" t="s">
        <v>203</v>
      </c>
      <c r="M4" s="302" t="s">
        <v>204</v>
      </c>
      <c r="N4" s="302" t="s">
        <v>205</v>
      </c>
      <c r="O4" s="302" t="s">
        <v>206</v>
      </c>
      <c r="P4" s="302" t="s">
        <v>207</v>
      </c>
      <c r="Q4" s="302" t="s">
        <v>208</v>
      </c>
      <c r="R4" s="2"/>
    </row>
    <row r="5" spans="2:18" ht="18" customHeight="1" x14ac:dyDescent="0.35">
      <c r="B5" s="306"/>
      <c r="C5" s="302"/>
      <c r="D5" s="302"/>
      <c r="E5" s="302"/>
      <c r="F5" s="302"/>
      <c r="G5" s="302"/>
      <c r="H5" s="302"/>
      <c r="I5" s="302"/>
      <c r="J5" s="302"/>
      <c r="K5" s="302"/>
      <c r="L5" s="302"/>
      <c r="M5" s="302"/>
      <c r="N5" s="302"/>
      <c r="O5" s="302"/>
      <c r="P5" s="302"/>
      <c r="Q5" s="302"/>
      <c r="R5" s="2"/>
    </row>
    <row r="6" spans="2:18" ht="25.5" customHeight="1" x14ac:dyDescent="0.35">
      <c r="B6" s="298" t="s">
        <v>16</v>
      </c>
      <c r="C6" s="299"/>
      <c r="D6" s="299"/>
      <c r="E6" s="299"/>
      <c r="F6" s="299"/>
      <c r="G6" s="299"/>
      <c r="H6" s="299"/>
      <c r="I6" s="299"/>
      <c r="J6" s="299"/>
      <c r="K6" s="299"/>
      <c r="L6" s="299"/>
      <c r="M6" s="299"/>
      <c r="N6" s="299"/>
      <c r="O6" s="299"/>
      <c r="P6" s="299"/>
      <c r="Q6" s="300"/>
      <c r="R6" s="2"/>
    </row>
    <row r="7" spans="2:18" ht="25.5" customHeight="1" x14ac:dyDescent="0.35">
      <c r="B7" s="181" t="s">
        <v>17</v>
      </c>
      <c r="C7" s="182">
        <f>IFERROR('APPENDIX 13'!C7/'APPENDIX 13'!C$45*100,"")</f>
        <v>0</v>
      </c>
      <c r="D7" s="182">
        <f>IFERROR('APPENDIX 13'!D7/'APPENDIX 13'!D$45*100,"")</f>
        <v>1.0270094536332082E-2</v>
      </c>
      <c r="E7" s="182">
        <f>IFERROR('APPENDIX 13'!E7/'APPENDIX 13'!E$45*100,"")</f>
        <v>7.3994117750059166E-2</v>
      </c>
      <c r="F7" s="182">
        <f>IFERROR('APPENDIX 13'!F7/'APPENDIX 13'!F$45*100,"")</f>
        <v>6.2559035972567845E-2</v>
      </c>
      <c r="G7" s="182">
        <f>IFERROR('APPENDIX 13'!G7/'APPENDIX 13'!G$45*100,"")</f>
        <v>0.40105805833247266</v>
      </c>
      <c r="H7" s="182">
        <f>IFERROR('APPENDIX 13'!H7/'APPENDIX 13'!H$45*100,"")</f>
        <v>3.3536919297550184E-2</v>
      </c>
      <c r="I7" s="182">
        <f>IFERROR('APPENDIX 13'!I7/'APPENDIX 13'!I$45*100,"")</f>
        <v>0</v>
      </c>
      <c r="J7" s="182">
        <f>IFERROR('APPENDIX 13'!J7/'APPENDIX 13'!J$45*100,"")</f>
        <v>0</v>
      </c>
      <c r="K7" s="182">
        <f>IFERROR('APPENDIX 13'!K7/'APPENDIX 13'!K$45*100,"")</f>
        <v>0</v>
      </c>
      <c r="L7" s="182">
        <f>IFERROR('APPENDIX 13'!L7/'APPENDIX 13'!L$45*100,"")</f>
        <v>1.220445038086059</v>
      </c>
      <c r="M7" s="182">
        <f>IFERROR('APPENDIX 13'!M7/'APPENDIX 13'!M$45*100,"")</f>
        <v>0.188417464167973</v>
      </c>
      <c r="N7" s="182">
        <f>IFERROR('APPENDIX 13'!N7/'APPENDIX 13'!N$45*100,"")</f>
        <v>0.38816934974633133</v>
      </c>
      <c r="O7" s="182">
        <f>IFERROR('APPENDIX 13'!O7/'APPENDIX 13'!O$45*100,"")</f>
        <v>12.762532430948651</v>
      </c>
      <c r="P7" s="182">
        <f>IFERROR('APPENDIX 13'!P7/'APPENDIX 13'!P$45*100,"")</f>
        <v>0.28211498942643132</v>
      </c>
      <c r="Q7" s="183">
        <f>IFERROR('APPENDIX 13'!Q7/'APPENDIX 13'!Q$45*100,"")</f>
        <v>4.3891137873393307</v>
      </c>
      <c r="R7" s="2"/>
    </row>
    <row r="8" spans="2:18" ht="25.5" customHeight="1" x14ac:dyDescent="0.35">
      <c r="B8" s="181" t="s">
        <v>18</v>
      </c>
      <c r="C8" s="182">
        <f>IFERROR('APPENDIX 13'!C8/'APPENDIX 13'!C$45*100,"")</f>
        <v>0</v>
      </c>
      <c r="D8" s="182">
        <f>IFERROR('APPENDIX 13'!D8/'APPENDIX 13'!D$45*100,"")</f>
        <v>0.3089530835679159</v>
      </c>
      <c r="E8" s="182">
        <f>IFERROR('APPENDIX 13'!E8/'APPENDIX 13'!E$45*100,"")</f>
        <v>5.1852366484392613E-2</v>
      </c>
      <c r="F8" s="182">
        <f>IFERROR('APPENDIX 13'!F8/'APPENDIX 13'!F$45*100,"")</f>
        <v>0.55822410237991482</v>
      </c>
      <c r="G8" s="182">
        <f>IFERROR('APPENDIX 13'!G8/'APPENDIX 13'!G$45*100,"")</f>
        <v>0.11787736482503156</v>
      </c>
      <c r="H8" s="182">
        <f>IFERROR('APPENDIX 13'!H8/'APPENDIX 13'!H$45*100,"")</f>
        <v>4.407262333814916E-2</v>
      </c>
      <c r="I8" s="182">
        <f>IFERROR('APPENDIX 13'!I8/'APPENDIX 13'!I$45*100,"")</f>
        <v>1.5072572641932083</v>
      </c>
      <c r="J8" s="182">
        <f>IFERROR('APPENDIX 13'!J8/'APPENDIX 13'!J$45*100,"")</f>
        <v>1.236643735893358</v>
      </c>
      <c r="K8" s="182">
        <f>IFERROR('APPENDIX 13'!K8/'APPENDIX 13'!K$45*100,"")</f>
        <v>4.1828146537526782</v>
      </c>
      <c r="L8" s="182">
        <f>IFERROR('APPENDIX 13'!L8/'APPENDIX 13'!L$45*100,"")</f>
        <v>0.72523623221652334</v>
      </c>
      <c r="M8" s="182">
        <f>IFERROR('APPENDIX 13'!M8/'APPENDIX 13'!M$45*100,"")</f>
        <v>0.17587094563159028</v>
      </c>
      <c r="N8" s="182">
        <f>IFERROR('APPENDIX 13'!N8/'APPENDIX 13'!N$45*100,"")</f>
        <v>0.1883293747668269</v>
      </c>
      <c r="O8" s="182">
        <f>IFERROR('APPENDIX 13'!O8/'APPENDIX 13'!O$45*100,"")</f>
        <v>0</v>
      </c>
      <c r="P8" s="182">
        <f>IFERROR('APPENDIX 13'!P8/'APPENDIX 13'!P$45*100,"")</f>
        <v>2.1109460845632788</v>
      </c>
      <c r="Q8" s="183">
        <f>IFERROR('APPENDIX 13'!Q8/'APPENDIX 13'!Q$45*100,"")</f>
        <v>0.66186445282076056</v>
      </c>
      <c r="R8" s="2"/>
    </row>
    <row r="9" spans="2:18" ht="25.5" customHeight="1" x14ac:dyDescent="0.35">
      <c r="B9" s="184" t="s">
        <v>19</v>
      </c>
      <c r="C9" s="182">
        <f>IFERROR('APPENDIX 13'!C9/'APPENDIX 13'!C$45*100,"")</f>
        <v>0.29438681188373045</v>
      </c>
      <c r="D9" s="182">
        <f>IFERROR('APPENDIX 13'!D9/'APPENDIX 13'!D$45*100,"")</f>
        <v>1.1602969332692217</v>
      </c>
      <c r="E9" s="182">
        <f>IFERROR('APPENDIX 13'!E9/'APPENDIX 13'!E$45*100,"")</f>
        <v>5.3168445067275343</v>
      </c>
      <c r="F9" s="182">
        <f>IFERROR('APPENDIX 13'!F9/'APPENDIX 13'!F$45*100,"")</f>
        <v>3.763916779179056</v>
      </c>
      <c r="G9" s="182">
        <f>IFERROR('APPENDIX 13'!G9/'APPENDIX 13'!G$45*100,"")</f>
        <v>25.160073599478523</v>
      </c>
      <c r="H9" s="182">
        <f>IFERROR('APPENDIX 13'!H9/'APPENDIX 13'!H$45*100,"")</f>
        <v>0.60890632090085484</v>
      </c>
      <c r="I9" s="182">
        <f>IFERROR('APPENDIX 13'!I9/'APPENDIX 13'!I$45*100,"")</f>
        <v>3.2174084987368512</v>
      </c>
      <c r="J9" s="182">
        <f>IFERROR('APPENDIX 13'!J9/'APPENDIX 13'!J$45*100,"")</f>
        <v>0.74902859341380401</v>
      </c>
      <c r="K9" s="182">
        <f>IFERROR('APPENDIX 13'!K9/'APPENDIX 13'!K$45*100,"")</f>
        <v>0</v>
      </c>
      <c r="L9" s="182">
        <f>IFERROR('APPENDIX 13'!L9/'APPENDIX 13'!L$45*100,"")</f>
        <v>6.3356975476007227</v>
      </c>
      <c r="M9" s="182">
        <f>IFERROR('APPENDIX 13'!M9/'APPENDIX 13'!M$45*100,"")</f>
        <v>8.8374600964568533</v>
      </c>
      <c r="N9" s="182">
        <f>IFERROR('APPENDIX 13'!N9/'APPENDIX 13'!N$45*100,"")</f>
        <v>1.8131474661741802</v>
      </c>
      <c r="O9" s="182">
        <f>IFERROR('APPENDIX 13'!O9/'APPENDIX 13'!O$45*100,"")</f>
        <v>0</v>
      </c>
      <c r="P9" s="182">
        <f>IFERROR('APPENDIX 13'!P9/'APPENDIX 13'!P$45*100,"")</f>
        <v>0</v>
      </c>
      <c r="Q9" s="183">
        <f>IFERROR('APPENDIX 13'!Q9/'APPENDIX 13'!Q$45*100,"")</f>
        <v>2.1167096768912872</v>
      </c>
      <c r="R9" s="2"/>
    </row>
    <row r="10" spans="2:18" ht="25.5" customHeight="1" x14ac:dyDescent="0.35">
      <c r="B10" s="184" t="s">
        <v>142</v>
      </c>
      <c r="C10" s="182">
        <f>IFERROR('APPENDIX 13'!C10/'APPENDIX 13'!C$45*100,"")</f>
        <v>0.50141886959464232</v>
      </c>
      <c r="D10" s="182">
        <f>IFERROR('APPENDIX 13'!D10/'APPENDIX 13'!D$45*100,"")</f>
        <v>0.30584296779329678</v>
      </c>
      <c r="E10" s="182">
        <f>IFERROR('APPENDIX 13'!E10/'APPENDIX 13'!E$45*100,"")</f>
        <v>1.799638614988271</v>
      </c>
      <c r="F10" s="182">
        <f>IFERROR('APPENDIX 13'!F10/'APPENDIX 13'!F$45*100,"")</f>
        <v>1.0007129022418955</v>
      </c>
      <c r="G10" s="182">
        <f>IFERROR('APPENDIX 13'!G10/'APPENDIX 13'!G$45*100,"")</f>
        <v>2.7042746855652746</v>
      </c>
      <c r="H10" s="182">
        <f>IFERROR('APPENDIX 13'!H10/'APPENDIX 13'!H$45*100,"")</f>
        <v>1.9585456555867919</v>
      </c>
      <c r="I10" s="182">
        <f>IFERROR('APPENDIX 13'!I10/'APPENDIX 13'!I$45*100,"")</f>
        <v>1.0405188115518884</v>
      </c>
      <c r="J10" s="182">
        <f>IFERROR('APPENDIX 13'!J10/'APPENDIX 13'!J$45*100,"")</f>
        <v>0.87454921332207214</v>
      </c>
      <c r="K10" s="182">
        <f>IFERROR('APPENDIX 13'!K10/'APPENDIX 13'!K$45*100,"")</f>
        <v>0</v>
      </c>
      <c r="L10" s="182">
        <f>IFERROR('APPENDIX 13'!L10/'APPENDIX 13'!L$45*100,"")</f>
        <v>8.4518245997812463E-2</v>
      </c>
      <c r="M10" s="182">
        <f>IFERROR('APPENDIX 13'!M10/'APPENDIX 13'!M$45*100,"")</f>
        <v>0.52790575172441401</v>
      </c>
      <c r="N10" s="182">
        <f>IFERROR('APPENDIX 13'!N10/'APPENDIX 13'!N$45*100,"")</f>
        <v>0.73077658535521151</v>
      </c>
      <c r="O10" s="182">
        <f>IFERROR('APPENDIX 13'!O10/'APPENDIX 13'!O$45*100,"")</f>
        <v>0.45279739965099719</v>
      </c>
      <c r="P10" s="182">
        <f>IFERROR('APPENDIX 13'!P10/'APPENDIX 13'!P$45*100,"")</f>
        <v>0.45953958741831474</v>
      </c>
      <c r="Q10" s="183">
        <f>IFERROR('APPENDIX 13'!Q10/'APPENDIX 13'!Q$45*100,"")</f>
        <v>0.75528885822810865</v>
      </c>
      <c r="R10" s="2"/>
    </row>
    <row r="11" spans="2:18" ht="25.5" customHeight="1" x14ac:dyDescent="0.35">
      <c r="B11" s="184" t="s">
        <v>20</v>
      </c>
      <c r="C11" s="182">
        <f>IFERROR('APPENDIX 13'!C11/'APPENDIX 13'!C$45*100,"")</f>
        <v>6.9634126160523069</v>
      </c>
      <c r="D11" s="182">
        <f>IFERROR('APPENDIX 13'!D11/'APPENDIX 13'!D$45*100,"")</f>
        <v>5.3552837398896065</v>
      </c>
      <c r="E11" s="182">
        <f>IFERROR('APPENDIX 13'!E11/'APPENDIX 13'!E$45*100,"")</f>
        <v>4.9622940661801129</v>
      </c>
      <c r="F11" s="182">
        <f>IFERROR('APPENDIX 13'!F11/'APPENDIX 13'!F$45*100,"")</f>
        <v>7.127777174864053</v>
      </c>
      <c r="G11" s="182">
        <f>IFERROR('APPENDIX 13'!G11/'APPENDIX 13'!G$45*100,"")</f>
        <v>5.1887983442750478</v>
      </c>
      <c r="H11" s="182">
        <f>IFERROR('APPENDIX 13'!H11/'APPENDIX 13'!H$45*100,"")</f>
        <v>6.2509323054936923</v>
      </c>
      <c r="I11" s="182">
        <f>IFERROR('APPENDIX 13'!I11/'APPENDIX 13'!I$45*100,"")</f>
        <v>6.3115756745654688</v>
      </c>
      <c r="J11" s="182">
        <f>IFERROR('APPENDIX 13'!J11/'APPENDIX 13'!J$45*100,"")</f>
        <v>6.9166415223117177</v>
      </c>
      <c r="K11" s="182">
        <f>IFERROR('APPENDIX 13'!K11/'APPENDIX 13'!K$45*100,"")</f>
        <v>0</v>
      </c>
      <c r="L11" s="182">
        <f>IFERROR('APPENDIX 13'!L11/'APPENDIX 13'!L$45*100,"")</f>
        <v>13.598864425530383</v>
      </c>
      <c r="M11" s="182">
        <f>IFERROR('APPENDIX 13'!M11/'APPENDIX 13'!M$45*100,"")</f>
        <v>5.0282003752238964</v>
      </c>
      <c r="N11" s="182">
        <f>IFERROR('APPENDIX 13'!N11/'APPENDIX 13'!N$45*100,"")</f>
        <v>7.4364989736110125</v>
      </c>
      <c r="O11" s="182">
        <f>IFERROR('APPENDIX 13'!O11/'APPENDIX 13'!O$45*100,"")</f>
        <v>7.4675204328832745</v>
      </c>
      <c r="P11" s="182">
        <f>IFERROR('APPENDIX 13'!P11/'APPENDIX 13'!P$45*100,"")</f>
        <v>12.340715878272436</v>
      </c>
      <c r="Q11" s="183">
        <f>IFERROR('APPENDIX 13'!Q11/'APPENDIX 13'!Q$45*100,"")</f>
        <v>6.9751135114106884</v>
      </c>
      <c r="R11" s="2"/>
    </row>
    <row r="12" spans="2:18" ht="25.5" customHeight="1" x14ac:dyDescent="0.35">
      <c r="B12" s="184" t="s">
        <v>137</v>
      </c>
      <c r="C12" s="182">
        <f>IFERROR('APPENDIX 13'!C12/'APPENDIX 13'!C$45*100,"")</f>
        <v>0</v>
      </c>
      <c r="D12" s="182">
        <f>IFERROR('APPENDIX 13'!D12/'APPENDIX 13'!D$45*100,"")</f>
        <v>11.003030237261559</v>
      </c>
      <c r="E12" s="182">
        <f>IFERROR('APPENDIX 13'!E12/'APPENDIX 13'!E$45*100,"")</f>
        <v>6.3978929186499629</v>
      </c>
      <c r="F12" s="182">
        <f>IFERROR('APPENDIX 13'!F12/'APPENDIX 13'!F$45*100,"")</f>
        <v>6.3602796673431774</v>
      </c>
      <c r="G12" s="182">
        <f>IFERROR('APPENDIX 13'!G12/'APPENDIX 13'!G$45*100,"")</f>
        <v>5.8443942715521162</v>
      </c>
      <c r="H12" s="182">
        <f>IFERROR('APPENDIX 13'!H12/'APPENDIX 13'!H$45*100,"")</f>
        <v>10.585279222235551</v>
      </c>
      <c r="I12" s="182">
        <f>IFERROR('APPENDIX 13'!I12/'APPENDIX 13'!I$45*100,"")</f>
        <v>5.1936876879883149</v>
      </c>
      <c r="J12" s="182">
        <f>IFERROR('APPENDIX 13'!J12/'APPENDIX 13'!J$45*100,"")</f>
        <v>5.0965398293170443</v>
      </c>
      <c r="K12" s="182">
        <f>IFERROR('APPENDIX 13'!K12/'APPENDIX 13'!K$45*100,"")</f>
        <v>0</v>
      </c>
      <c r="L12" s="182">
        <f>IFERROR('APPENDIX 13'!L12/'APPENDIX 13'!L$45*100,"")</f>
        <v>23.611829892447695</v>
      </c>
      <c r="M12" s="182">
        <f>IFERROR('APPENDIX 13'!M12/'APPENDIX 13'!M$45*100,"")</f>
        <v>6.228296841841126</v>
      </c>
      <c r="N12" s="182">
        <f>IFERROR('APPENDIX 13'!N12/'APPENDIX 13'!N$45*100,"")</f>
        <v>9.1915154665753409</v>
      </c>
      <c r="O12" s="182">
        <f>IFERROR('APPENDIX 13'!O12/'APPENDIX 13'!O$45*100,"")</f>
        <v>4.7432176751854644</v>
      </c>
      <c r="P12" s="182">
        <f>IFERROR('APPENDIX 13'!P12/'APPENDIX 13'!P$45*100,"")</f>
        <v>26.274990896737414</v>
      </c>
      <c r="Q12" s="183">
        <f>IFERROR('APPENDIX 13'!Q12/'APPENDIX 13'!Q$45*100,"")</f>
        <v>6.4862436758941033</v>
      </c>
      <c r="R12" s="2"/>
    </row>
    <row r="13" spans="2:18" ht="25.5" customHeight="1" x14ac:dyDescent="0.35">
      <c r="B13" s="184" t="s">
        <v>21</v>
      </c>
      <c r="C13" s="182">
        <f>IFERROR('APPENDIX 13'!C13/'APPENDIX 13'!C$45*100,"")</f>
        <v>0</v>
      </c>
      <c r="D13" s="182">
        <f>IFERROR('APPENDIX 13'!D13/'APPENDIX 13'!D$45*100,"")</f>
        <v>8.8094588689426292</v>
      </c>
      <c r="E13" s="182">
        <f>IFERROR('APPENDIX 13'!E13/'APPENDIX 13'!E$45*100,"")</f>
        <v>6.0768375252977975</v>
      </c>
      <c r="F13" s="182">
        <f>IFERROR('APPENDIX 13'!F13/'APPENDIX 13'!F$45*100,"")</f>
        <v>5.8772118376667946</v>
      </c>
      <c r="G13" s="182">
        <f>IFERROR('APPENDIX 13'!G13/'APPENDIX 13'!G$45*100,"")</f>
        <v>2.8968164919473871</v>
      </c>
      <c r="H13" s="182">
        <f>IFERROR('APPENDIX 13'!H13/'APPENDIX 13'!H$45*100,"")</f>
        <v>1.8154009044015251</v>
      </c>
      <c r="I13" s="182">
        <f>IFERROR('APPENDIX 13'!I13/'APPENDIX 13'!I$45*100,"")</f>
        <v>8.0499435130147585</v>
      </c>
      <c r="J13" s="182">
        <f>IFERROR('APPENDIX 13'!J13/'APPENDIX 13'!J$45*100,"")</f>
        <v>9.0470610092087629</v>
      </c>
      <c r="K13" s="182">
        <f>IFERROR('APPENDIX 13'!K13/'APPENDIX 13'!K$45*100,"")</f>
        <v>0</v>
      </c>
      <c r="L13" s="182">
        <f>IFERROR('APPENDIX 13'!L13/'APPENDIX 13'!L$45*100,"")</f>
        <v>7.688106924389249</v>
      </c>
      <c r="M13" s="182">
        <f>IFERROR('APPENDIX 13'!M13/'APPENDIX 13'!M$45*100,"")</f>
        <v>16.811504913402171</v>
      </c>
      <c r="N13" s="182">
        <f>IFERROR('APPENDIX 13'!N13/'APPENDIX 13'!N$45*100,"")</f>
        <v>8.0044013800021148</v>
      </c>
      <c r="O13" s="182">
        <f>IFERROR('APPENDIX 13'!O13/'APPENDIX 13'!O$45*100,"")</f>
        <v>8.2255990232744374</v>
      </c>
      <c r="P13" s="182">
        <f>IFERROR('APPENDIX 13'!P13/'APPENDIX 13'!P$45*100,"")</f>
        <v>4.1285047560957393</v>
      </c>
      <c r="Q13" s="183">
        <f>IFERROR('APPENDIX 13'!Q13/'APPENDIX 13'!Q$45*100,"")</f>
        <v>7.497188908850033</v>
      </c>
      <c r="R13" s="2"/>
    </row>
    <row r="14" spans="2:18" ht="25.5" customHeight="1" x14ac:dyDescent="0.35">
      <c r="B14" s="184" t="s">
        <v>22</v>
      </c>
      <c r="C14" s="182">
        <f>IFERROR('APPENDIX 13'!C14/'APPENDIX 13'!C$45*100,"")</f>
        <v>0</v>
      </c>
      <c r="D14" s="182">
        <f>IFERROR('APPENDIX 13'!D14/'APPENDIX 13'!D$45*100,"")</f>
        <v>0.72304598026486111</v>
      </c>
      <c r="E14" s="182">
        <f>IFERROR('APPENDIX 13'!E14/'APPENDIX 13'!E$45*100,"")</f>
        <v>0.36240172479723631</v>
      </c>
      <c r="F14" s="182">
        <f>IFERROR('APPENDIX 13'!F14/'APPENDIX 13'!F$45*100,"")</f>
        <v>0.61502750432885211</v>
      </c>
      <c r="G14" s="182">
        <f>IFERROR('APPENDIX 13'!G14/'APPENDIX 13'!G$45*100,"")</f>
        <v>0.21255374918189482</v>
      </c>
      <c r="H14" s="182">
        <f>IFERROR('APPENDIX 13'!H14/'APPENDIX 13'!H$45*100,"")</f>
        <v>1.6484204267481706</v>
      </c>
      <c r="I14" s="182">
        <f>IFERROR('APPENDIX 13'!I14/'APPENDIX 13'!I$45*100,"")</f>
        <v>0.96103163312540774</v>
      </c>
      <c r="J14" s="182">
        <f>IFERROR('APPENDIX 13'!J14/'APPENDIX 13'!J$45*100,"")</f>
        <v>0.70978495317879542</v>
      </c>
      <c r="K14" s="182">
        <f>IFERROR('APPENDIX 13'!K14/'APPENDIX 13'!K$45*100,"")</f>
        <v>0</v>
      </c>
      <c r="L14" s="182">
        <f>IFERROR('APPENDIX 13'!L14/'APPENDIX 13'!L$45*100,"")</f>
        <v>1.0236142178558594</v>
      </c>
      <c r="M14" s="182">
        <f>IFERROR('APPENDIX 13'!M14/'APPENDIX 13'!M$45*100,"")</f>
        <v>0.37524830634204542</v>
      </c>
      <c r="N14" s="182">
        <f>IFERROR('APPENDIX 13'!N14/'APPENDIX 13'!N$45*100,"")</f>
        <v>0.43683297638804691</v>
      </c>
      <c r="O14" s="182">
        <f>IFERROR('APPENDIX 13'!O14/'APPENDIX 13'!O$45*100,"")</f>
        <v>0</v>
      </c>
      <c r="P14" s="182">
        <f>IFERROR('APPENDIX 13'!P14/'APPENDIX 13'!P$45*100,"")</f>
        <v>0.25119261354956024</v>
      </c>
      <c r="Q14" s="183">
        <f>IFERROR('APPENDIX 13'!Q14/'APPENDIX 13'!Q$45*100,"")</f>
        <v>0.43797813893987148</v>
      </c>
      <c r="R14" s="2"/>
    </row>
    <row r="15" spans="2:18" ht="25.5" customHeight="1" x14ac:dyDescent="0.35">
      <c r="B15" s="184" t="s">
        <v>23</v>
      </c>
      <c r="C15" s="182">
        <f>IFERROR('APPENDIX 13'!C15/'APPENDIX 13'!C$45*100,"")</f>
        <v>0</v>
      </c>
      <c r="D15" s="182">
        <f>IFERROR('APPENDIX 13'!D15/'APPENDIX 13'!D$45*100,"")</f>
        <v>0</v>
      </c>
      <c r="E15" s="182">
        <f>IFERROR('APPENDIX 13'!E15/'APPENDIX 13'!E$45*100,"")</f>
        <v>0</v>
      </c>
      <c r="F15" s="182">
        <f>IFERROR('APPENDIX 13'!F15/'APPENDIX 13'!F$45*100,"")</f>
        <v>0</v>
      </c>
      <c r="G15" s="182">
        <f>IFERROR('APPENDIX 13'!G15/'APPENDIX 13'!G$45*100,"")</f>
        <v>0</v>
      </c>
      <c r="H15" s="182">
        <f>IFERROR('APPENDIX 13'!H15/'APPENDIX 13'!H$45*100,"")</f>
        <v>0</v>
      </c>
      <c r="I15" s="182">
        <f>IFERROR('APPENDIX 13'!I15/'APPENDIX 13'!I$45*100,"")</f>
        <v>1.2494772213284597</v>
      </c>
      <c r="J15" s="182">
        <f>IFERROR('APPENDIX 13'!J15/'APPENDIX 13'!J$45*100,"")</f>
        <v>0.73759175493543061</v>
      </c>
      <c r="K15" s="182">
        <f>IFERROR('APPENDIX 13'!K15/'APPENDIX 13'!K$45*100,"")</f>
        <v>76.974944975191463</v>
      </c>
      <c r="L15" s="182">
        <f>IFERROR('APPENDIX 13'!L15/'APPENDIX 13'!L$45*100,"")</f>
        <v>0</v>
      </c>
      <c r="M15" s="182">
        <f>IFERROR('APPENDIX 13'!M15/'APPENDIX 13'!M$45*100,"")</f>
        <v>0</v>
      </c>
      <c r="N15" s="182">
        <f>IFERROR('APPENDIX 13'!N15/'APPENDIX 13'!N$45*100,"")</f>
        <v>0</v>
      </c>
      <c r="O15" s="182">
        <f>IFERROR('APPENDIX 13'!O15/'APPENDIX 13'!O$45*100,"")</f>
        <v>0</v>
      </c>
      <c r="P15" s="182">
        <f>IFERROR('APPENDIX 13'!P15/'APPENDIX 13'!P$45*100,"")</f>
        <v>0</v>
      </c>
      <c r="Q15" s="183">
        <f>IFERROR('APPENDIX 13'!Q15/'APPENDIX 13'!Q$45*100,"")</f>
        <v>2.3563346486579611</v>
      </c>
      <c r="R15" s="2"/>
    </row>
    <row r="16" spans="2:18" ht="25.5" customHeight="1" x14ac:dyDescent="0.35">
      <c r="B16" s="184" t="s">
        <v>24</v>
      </c>
      <c r="C16" s="182">
        <f>IFERROR('APPENDIX 13'!C16/'APPENDIX 13'!C$45*100,"")</f>
        <v>12.267149418887659</v>
      </c>
      <c r="D16" s="182">
        <f>IFERROR('APPENDIX 13'!D16/'APPENDIX 13'!D$45*100,"")</f>
        <v>1.0673962088359956</v>
      </c>
      <c r="E16" s="182">
        <f>IFERROR('APPENDIX 13'!E16/'APPENDIX 13'!E$45*100,"")</f>
        <v>1.2672763556033033</v>
      </c>
      <c r="F16" s="182">
        <f>IFERROR('APPENDIX 13'!F16/'APPENDIX 13'!F$45*100,"")</f>
        <v>1.3243315699856499</v>
      </c>
      <c r="G16" s="182">
        <f>IFERROR('APPENDIX 13'!G16/'APPENDIX 13'!G$45*100,"")</f>
        <v>0.5132595212523029</v>
      </c>
      <c r="H16" s="182">
        <f>IFERROR('APPENDIX 13'!H16/'APPENDIX 13'!H$45*100,"")</f>
        <v>4.3646761835716035</v>
      </c>
      <c r="I16" s="182">
        <f>IFERROR('APPENDIX 13'!I16/'APPENDIX 13'!I$45*100,"")</f>
        <v>2.4646899462267067</v>
      </c>
      <c r="J16" s="182">
        <f>IFERROR('APPENDIX 13'!J16/'APPENDIX 13'!J$45*100,"")</f>
        <v>2.0690874641445891</v>
      </c>
      <c r="K16" s="182">
        <f>IFERROR('APPENDIX 13'!K16/'APPENDIX 13'!K$45*100,"")</f>
        <v>0.39672147262306401</v>
      </c>
      <c r="L16" s="182">
        <f>IFERROR('APPENDIX 13'!L16/'APPENDIX 13'!L$45*100,"")</f>
        <v>0.43562716140048963</v>
      </c>
      <c r="M16" s="182">
        <f>IFERROR('APPENDIX 13'!M16/'APPENDIX 13'!M$45*100,"")</f>
        <v>1.3231939237747739</v>
      </c>
      <c r="N16" s="182">
        <f>IFERROR('APPENDIX 13'!N16/'APPENDIX 13'!N$45*100,"")</f>
        <v>3.0562353059739773</v>
      </c>
      <c r="O16" s="182">
        <f>IFERROR('APPENDIX 13'!O16/'APPENDIX 13'!O$45*100,"")</f>
        <v>0</v>
      </c>
      <c r="P16" s="182">
        <f>IFERROR('APPENDIX 13'!P16/'APPENDIX 13'!P$45*100,"")</f>
        <v>0.40617206946737011</v>
      </c>
      <c r="Q16" s="183">
        <f>IFERROR('APPENDIX 13'!Q16/'APPENDIX 13'!Q$45*100,"")</f>
        <v>1.4974146901303551</v>
      </c>
      <c r="R16" s="2"/>
    </row>
    <row r="17" spans="2:18" ht="25.5" customHeight="1" x14ac:dyDescent="0.35">
      <c r="B17" s="184" t="s">
        <v>25</v>
      </c>
      <c r="C17" s="182">
        <f>IFERROR('APPENDIX 13'!C17/'APPENDIX 13'!C$45*100,"")</f>
        <v>0</v>
      </c>
      <c r="D17" s="182">
        <f>IFERROR('APPENDIX 13'!D17/'APPENDIX 13'!D$45*100,"")</f>
        <v>3.7919695020704642</v>
      </c>
      <c r="E17" s="182">
        <f>IFERROR('APPENDIX 13'!E17/'APPENDIX 13'!E$45*100,"")</f>
        <v>1.8539197960247649</v>
      </c>
      <c r="F17" s="182">
        <f>IFERROR('APPENDIX 13'!F17/'APPENDIX 13'!F$45*100,"")</f>
        <v>2.6761888262075808</v>
      </c>
      <c r="G17" s="182">
        <f>IFERROR('APPENDIX 13'!G17/'APPENDIX 13'!G$45*100,"")</f>
        <v>1.3912981402058948</v>
      </c>
      <c r="H17" s="182">
        <f>IFERROR('APPENDIX 13'!H17/'APPENDIX 13'!H$45*100,"")</f>
        <v>1.7569068841959226</v>
      </c>
      <c r="I17" s="182">
        <f>IFERROR('APPENDIX 13'!I17/'APPENDIX 13'!I$45*100,"")</f>
        <v>3.5797566860858345</v>
      </c>
      <c r="J17" s="182">
        <f>IFERROR('APPENDIX 13'!J17/'APPENDIX 13'!J$45*100,"")</f>
        <v>3.7731553156923177</v>
      </c>
      <c r="K17" s="182">
        <f>IFERROR('APPENDIX 13'!K17/'APPENDIX 13'!K$45*100,"")</f>
        <v>0</v>
      </c>
      <c r="L17" s="182">
        <f>IFERROR('APPENDIX 13'!L17/'APPENDIX 13'!L$45*100,"")</f>
        <v>3.0730348822734039</v>
      </c>
      <c r="M17" s="182">
        <f>IFERROR('APPENDIX 13'!M17/'APPENDIX 13'!M$45*100,"")</f>
        <v>3.5152464609786187</v>
      </c>
      <c r="N17" s="182">
        <f>IFERROR('APPENDIX 13'!N17/'APPENDIX 13'!N$45*100,"")</f>
        <v>0.63619266465429247</v>
      </c>
      <c r="O17" s="182">
        <f>IFERROR('APPENDIX 13'!O17/'APPENDIX 13'!O$45*100,"")</f>
        <v>3.6650506536363987</v>
      </c>
      <c r="P17" s="182">
        <f>IFERROR('APPENDIX 13'!P17/'APPENDIX 13'!P$45*100,"")</f>
        <v>1.3789174181883761</v>
      </c>
      <c r="Q17" s="183">
        <f>IFERROR('APPENDIX 13'!Q17/'APPENDIX 13'!Q$45*100,"")</f>
        <v>2.9625164939040793</v>
      </c>
      <c r="R17" s="2"/>
    </row>
    <row r="18" spans="2:18" ht="25.5" customHeight="1" x14ac:dyDescent="0.35">
      <c r="B18" s="184" t="s">
        <v>26</v>
      </c>
      <c r="C18" s="182">
        <f>IFERROR('APPENDIX 13'!C18/'APPENDIX 13'!C$45*100,"")</f>
        <v>16.525209814313083</v>
      </c>
      <c r="D18" s="182">
        <f>IFERROR('APPENDIX 13'!D18/'APPENDIX 13'!D$45*100,"")</f>
        <v>11.476662832348874</v>
      </c>
      <c r="E18" s="182">
        <f>IFERROR('APPENDIX 13'!E18/'APPENDIX 13'!E$45*100,"")</f>
        <v>7.8301592116180929</v>
      </c>
      <c r="F18" s="182">
        <f>IFERROR('APPENDIX 13'!F18/'APPENDIX 13'!F$45*100,"")</f>
        <v>13.085886439675562</v>
      </c>
      <c r="G18" s="182">
        <f>IFERROR('APPENDIX 13'!G18/'APPENDIX 13'!G$45*100,"")</f>
        <v>4.2447261655274389</v>
      </c>
      <c r="H18" s="182">
        <f>IFERROR('APPENDIX 13'!H18/'APPENDIX 13'!H$45*100,"")</f>
        <v>12.247051828361908</v>
      </c>
      <c r="I18" s="182">
        <f>IFERROR('APPENDIX 13'!I18/'APPENDIX 13'!I$45*100,"")</f>
        <v>5.344715395361324</v>
      </c>
      <c r="J18" s="182">
        <f>IFERROR('APPENDIX 13'!J18/'APPENDIX 13'!J$45*100,"")</f>
        <v>5.4168714449285922</v>
      </c>
      <c r="K18" s="182">
        <f>IFERROR('APPENDIX 13'!K18/'APPENDIX 13'!K$45*100,"")</f>
        <v>7.5653151385285167</v>
      </c>
      <c r="L18" s="182">
        <f>IFERROR('APPENDIX 13'!L18/'APPENDIX 13'!L$45*100,"")</f>
        <v>3.2825493114444515</v>
      </c>
      <c r="M18" s="182">
        <f>IFERROR('APPENDIX 13'!M18/'APPENDIX 13'!M$45*100,"")</f>
        <v>10.280944376938425</v>
      </c>
      <c r="N18" s="182">
        <f>IFERROR('APPENDIX 13'!N18/'APPENDIX 13'!N$45*100,"")</f>
        <v>11.412914779472286</v>
      </c>
      <c r="O18" s="182">
        <f>IFERROR('APPENDIX 13'!O18/'APPENDIX 13'!O$45*100,"")</f>
        <v>5.1112711414974372</v>
      </c>
      <c r="P18" s="182">
        <f>IFERROR('APPENDIX 13'!P18/'APPENDIX 13'!P$45*100,"")</f>
        <v>6.2362345459912909</v>
      </c>
      <c r="Q18" s="183">
        <f>IFERROR('APPENDIX 13'!Q18/'APPENDIX 13'!Q$45*100,"")</f>
        <v>7.2345880433209944</v>
      </c>
      <c r="R18" s="2"/>
    </row>
    <row r="19" spans="2:18" ht="25.5" customHeight="1" x14ac:dyDescent="0.35">
      <c r="B19" s="184" t="s">
        <v>27</v>
      </c>
      <c r="C19" s="182">
        <f>IFERROR('APPENDIX 13'!C19/'APPENDIX 13'!C$45*100,"")</f>
        <v>1.6100952160368875</v>
      </c>
      <c r="D19" s="182">
        <f>IFERROR('APPENDIX 13'!D19/'APPENDIX 13'!D$45*100,"")</f>
        <v>3.6009546936681405</v>
      </c>
      <c r="E19" s="182">
        <f>IFERROR('APPENDIX 13'!E19/'APPENDIX 13'!E$45*100,"")</f>
        <v>3.7758463995083624</v>
      </c>
      <c r="F19" s="182">
        <f>IFERROR('APPENDIX 13'!F19/'APPENDIX 13'!F$45*100,"")</f>
        <v>4.1428474518794607</v>
      </c>
      <c r="G19" s="182">
        <f>IFERROR('APPENDIX 13'!G19/'APPENDIX 13'!G$45*100,"")</f>
        <v>1.9929729993835503</v>
      </c>
      <c r="H19" s="182">
        <f>IFERROR('APPENDIX 13'!H19/'APPENDIX 13'!H$45*100,"")</f>
        <v>5.4794266907979488</v>
      </c>
      <c r="I19" s="182">
        <f>IFERROR('APPENDIX 13'!I19/'APPENDIX 13'!I$45*100,"")</f>
        <v>5.3635540428010424</v>
      </c>
      <c r="J19" s="182">
        <f>IFERROR('APPENDIX 13'!J19/'APPENDIX 13'!J$45*100,"")</f>
        <v>7.7633101478224553</v>
      </c>
      <c r="K19" s="182">
        <f>IFERROR('APPENDIX 13'!K19/'APPENDIX 13'!K$45*100,"")</f>
        <v>0</v>
      </c>
      <c r="L19" s="182">
        <f>IFERROR('APPENDIX 13'!L19/'APPENDIX 13'!L$45*100,"")</f>
        <v>2.8437512478087497</v>
      </c>
      <c r="M19" s="182">
        <f>IFERROR('APPENDIX 13'!M19/'APPENDIX 13'!M$45*100,"")</f>
        <v>4.9050296893589413</v>
      </c>
      <c r="N19" s="182">
        <f>IFERROR('APPENDIX 13'!N19/'APPENDIX 13'!N$45*100,"")</f>
        <v>3.8696212060097053</v>
      </c>
      <c r="O19" s="182">
        <f>IFERROR('APPENDIX 13'!O19/'APPENDIX 13'!O$45*100,"")</f>
        <v>0</v>
      </c>
      <c r="P19" s="182">
        <f>IFERROR('APPENDIX 13'!P19/'APPENDIX 13'!P$45*100,"")</f>
        <v>3.5281374092976185</v>
      </c>
      <c r="Q19" s="183">
        <f>IFERROR('APPENDIX 13'!Q19/'APPENDIX 13'!Q$45*100,"")</f>
        <v>3.1507817708009145</v>
      </c>
      <c r="R19" s="2"/>
    </row>
    <row r="20" spans="2:18" ht="25.5" customHeight="1" x14ac:dyDescent="0.35">
      <c r="B20" s="184" t="s">
        <v>28</v>
      </c>
      <c r="C20" s="182">
        <f>IFERROR('APPENDIX 13'!C20/'APPENDIX 13'!C$45*100,"")</f>
        <v>8.813604373931252</v>
      </c>
      <c r="D20" s="182">
        <f>IFERROR('APPENDIX 13'!D20/'APPENDIX 13'!D$45*100,"")</f>
        <v>2.298375557443503</v>
      </c>
      <c r="E20" s="182">
        <f>IFERROR('APPENDIX 13'!E20/'APPENDIX 13'!E$45*100,"")</f>
        <v>8.5995850681000068</v>
      </c>
      <c r="F20" s="182">
        <f>IFERROR('APPENDIX 13'!F20/'APPENDIX 13'!F$45*100,"")</f>
        <v>5.2829842535264842</v>
      </c>
      <c r="G20" s="182">
        <f>IFERROR('APPENDIX 13'!G20/'APPENDIX 13'!G$45*100,"")</f>
        <v>7.0787859070281414</v>
      </c>
      <c r="H20" s="182">
        <f>IFERROR('APPENDIX 13'!H20/'APPENDIX 13'!H$45*100,"")</f>
        <v>3.6526555711446882</v>
      </c>
      <c r="I20" s="182">
        <f>IFERROR('APPENDIX 13'!I20/'APPENDIX 13'!I$45*100,"")</f>
        <v>4.1344708776600694</v>
      </c>
      <c r="J20" s="182">
        <f>IFERROR('APPENDIX 13'!J20/'APPENDIX 13'!J$45*100,"")</f>
        <v>2.8579552566634736</v>
      </c>
      <c r="K20" s="182">
        <f>IFERROR('APPENDIX 13'!K20/'APPENDIX 13'!K$45*100,"")</f>
        <v>0.80955730979609086</v>
      </c>
      <c r="L20" s="182">
        <f>IFERROR('APPENDIX 13'!L20/'APPENDIX 13'!L$45*100,"")</f>
        <v>10.095526365856351</v>
      </c>
      <c r="M20" s="182">
        <f>IFERROR('APPENDIX 13'!M20/'APPENDIX 13'!M$45*100,"")</f>
        <v>2.6032561388845901</v>
      </c>
      <c r="N20" s="182">
        <f>IFERROR('APPENDIX 13'!N20/'APPENDIX 13'!N$45*100,"")</f>
        <v>3.711102169275994</v>
      </c>
      <c r="O20" s="182">
        <f>IFERROR('APPENDIX 13'!O20/'APPENDIX 13'!O$45*100,"")</f>
        <v>3.9491186347000893</v>
      </c>
      <c r="P20" s="182">
        <f>IFERROR('APPENDIX 13'!P20/'APPENDIX 13'!P$45*100,"")</f>
        <v>6.1025975025471908</v>
      </c>
      <c r="Q20" s="183">
        <f>IFERROR('APPENDIX 13'!Q20/'APPENDIX 13'!Q$45*100,"")</f>
        <v>4.155843877948592</v>
      </c>
      <c r="R20" s="2"/>
    </row>
    <row r="21" spans="2:18" ht="25.5" customHeight="1" x14ac:dyDescent="0.35">
      <c r="B21" s="184" t="s">
        <v>29</v>
      </c>
      <c r="C21" s="182">
        <f>IFERROR('APPENDIX 13'!C21/'APPENDIX 13'!C$45*100,"")</f>
        <v>35.133804709221252</v>
      </c>
      <c r="D21" s="182">
        <f>IFERROR('APPENDIX 13'!D21/'APPENDIX 13'!D$45*100,"")</f>
        <v>4.0001235096336396</v>
      </c>
      <c r="E21" s="182">
        <f>IFERROR('APPENDIX 13'!E21/'APPENDIX 13'!E$45*100,"")</f>
        <v>7.6388477025956121</v>
      </c>
      <c r="F21" s="182">
        <f>IFERROR('APPENDIX 13'!F21/'APPENDIX 13'!F$45*100,"")</f>
        <v>8.5132270623685571</v>
      </c>
      <c r="G21" s="182">
        <f>IFERROR('APPENDIX 13'!G21/'APPENDIX 13'!G$45*100,"")</f>
        <v>7.0441453510706245</v>
      </c>
      <c r="H21" s="182">
        <f>IFERROR('APPENDIX 13'!H21/'APPENDIX 13'!H$45*100,"")</f>
        <v>5.8340417985802873</v>
      </c>
      <c r="I21" s="182">
        <f>IFERROR('APPENDIX 13'!I21/'APPENDIX 13'!I$45*100,"")</f>
        <v>6.3173836370172394</v>
      </c>
      <c r="J21" s="182">
        <f>IFERROR('APPENDIX 13'!J21/'APPENDIX 13'!J$45*100,"")</f>
        <v>3.0674180546570202</v>
      </c>
      <c r="K21" s="182">
        <f>IFERROR('APPENDIX 13'!K21/'APPENDIX 13'!K$45*100,"")</f>
        <v>0</v>
      </c>
      <c r="L21" s="182">
        <f>IFERROR('APPENDIX 13'!L21/'APPENDIX 13'!L$45*100,"")</f>
        <v>5.538391796680183</v>
      </c>
      <c r="M21" s="182">
        <f>IFERROR('APPENDIX 13'!M21/'APPENDIX 13'!M$45*100,"")</f>
        <v>5.225356465142891</v>
      </c>
      <c r="N21" s="182">
        <f>IFERROR('APPENDIX 13'!N21/'APPENDIX 13'!N$45*100,"")</f>
        <v>3.5316947307419069</v>
      </c>
      <c r="O21" s="182">
        <f>IFERROR('APPENDIX 13'!O21/'APPENDIX 13'!O$45*100,"")</f>
        <v>0.55476004938858392</v>
      </c>
      <c r="P21" s="182">
        <f>IFERROR('APPENDIX 13'!P21/'APPENDIX 13'!P$45*100,"")</f>
        <v>2.3848135755203219</v>
      </c>
      <c r="Q21" s="183">
        <f>IFERROR('APPENDIX 13'!Q21/'APPENDIX 13'!Q$45*100,"")</f>
        <v>4.1556331802598212</v>
      </c>
      <c r="R21" s="2"/>
    </row>
    <row r="22" spans="2:18" ht="25.5" customHeight="1" x14ac:dyDescent="0.35">
      <c r="B22" s="184" t="s">
        <v>30</v>
      </c>
      <c r="C22" s="182">
        <f>IFERROR('APPENDIX 13'!C22/'APPENDIX 13'!C$45*100,"")</f>
        <v>0</v>
      </c>
      <c r="D22" s="182">
        <f>IFERROR('APPENDIX 13'!D22/'APPENDIX 13'!D$45*100,"")</f>
        <v>2.6785704296904629</v>
      </c>
      <c r="E22" s="182">
        <f>IFERROR('APPENDIX 13'!E22/'APPENDIX 13'!E$45*100,"")</f>
        <v>2.5018484408422679</v>
      </c>
      <c r="F22" s="182">
        <f>IFERROR('APPENDIX 13'!F22/'APPENDIX 13'!F$45*100,"")</f>
        <v>1.2045926629204609</v>
      </c>
      <c r="G22" s="182">
        <f>IFERROR('APPENDIX 13'!G22/'APPENDIX 13'!G$45*100,"")</f>
        <v>0.50278543423136435</v>
      </c>
      <c r="H22" s="182">
        <f>IFERROR('APPENDIX 13'!H22/'APPENDIX 13'!H$45*100,"")</f>
        <v>3.1446729498406607</v>
      </c>
      <c r="I22" s="182">
        <f>IFERROR('APPENDIX 13'!I22/'APPENDIX 13'!I$45*100,"")</f>
        <v>1.6166612406618597</v>
      </c>
      <c r="J22" s="182">
        <f>IFERROR('APPENDIX 13'!J22/'APPENDIX 13'!J$45*100,"")</f>
        <v>1.1443690040595507</v>
      </c>
      <c r="K22" s="182">
        <f>IFERROR('APPENDIX 13'!K22/'APPENDIX 13'!K$45*100,"")</f>
        <v>0.11358303996142334</v>
      </c>
      <c r="L22" s="182">
        <f>IFERROR('APPENDIX 13'!L22/'APPENDIX 13'!L$45*100,"")</f>
        <v>0.31450652540362456</v>
      </c>
      <c r="M22" s="182">
        <f>IFERROR('APPENDIX 13'!M22/'APPENDIX 13'!M$45*100,"")</f>
        <v>1.4213936204126487</v>
      </c>
      <c r="N22" s="182">
        <f>IFERROR('APPENDIX 13'!N22/'APPENDIX 13'!N$45*100,"")</f>
        <v>2.5829900843586979</v>
      </c>
      <c r="O22" s="182">
        <f>IFERROR('APPENDIX 13'!O22/'APPENDIX 13'!O$45*100,"")</f>
        <v>0</v>
      </c>
      <c r="P22" s="182">
        <f>IFERROR('APPENDIX 13'!P22/'APPENDIX 13'!P$45*100,"")</f>
        <v>1.83466637260544</v>
      </c>
      <c r="Q22" s="183">
        <f>IFERROR('APPENDIX 13'!Q22/'APPENDIX 13'!Q$45*100,"")</f>
        <v>1.0135615600196028</v>
      </c>
      <c r="R22" s="2"/>
    </row>
    <row r="23" spans="2:18" ht="25.5" customHeight="1" x14ac:dyDescent="0.35">
      <c r="B23" s="184" t="s">
        <v>31</v>
      </c>
      <c r="C23" s="182">
        <f>IFERROR('APPENDIX 13'!C23/'APPENDIX 13'!C$45*100,"")</f>
        <v>0</v>
      </c>
      <c r="D23" s="182">
        <f>IFERROR('APPENDIX 13'!D23/'APPENDIX 13'!D$45*100,"")</f>
        <v>0</v>
      </c>
      <c r="E23" s="182">
        <f>IFERROR('APPENDIX 13'!E23/'APPENDIX 13'!E$45*100,"")</f>
        <v>0</v>
      </c>
      <c r="F23" s="182">
        <f>IFERROR('APPENDIX 13'!F23/'APPENDIX 13'!F$45*100,"")</f>
        <v>0</v>
      </c>
      <c r="G23" s="182">
        <f>IFERROR('APPENDIX 13'!G23/'APPENDIX 13'!G$45*100,"")</f>
        <v>0</v>
      </c>
      <c r="H23" s="182">
        <f>IFERROR('APPENDIX 13'!H23/'APPENDIX 13'!H$45*100,"")</f>
        <v>0</v>
      </c>
      <c r="I23" s="182">
        <f>IFERROR('APPENDIX 13'!I23/'APPENDIX 13'!I$45*100,"")</f>
        <v>0</v>
      </c>
      <c r="J23" s="182">
        <f>IFERROR('APPENDIX 13'!J23/'APPENDIX 13'!J$45*100,"")</f>
        <v>0</v>
      </c>
      <c r="K23" s="182">
        <f>IFERROR('APPENDIX 13'!K23/'APPENDIX 13'!K$45*100,"")</f>
        <v>0</v>
      </c>
      <c r="L23" s="182">
        <f>IFERROR('APPENDIX 13'!L23/'APPENDIX 13'!L$45*100,"")</f>
        <v>0</v>
      </c>
      <c r="M23" s="182">
        <f>IFERROR('APPENDIX 13'!M23/'APPENDIX 13'!M$45*100,"")</f>
        <v>0</v>
      </c>
      <c r="N23" s="182">
        <f>IFERROR('APPENDIX 13'!N23/'APPENDIX 13'!N$45*100,"")</f>
        <v>0</v>
      </c>
      <c r="O23" s="182">
        <f>IFERROR('APPENDIX 13'!O23/'APPENDIX 13'!O$45*100,"")</f>
        <v>0</v>
      </c>
      <c r="P23" s="182">
        <f>IFERROR('APPENDIX 13'!P23/'APPENDIX 13'!P$45*100,"")</f>
        <v>0</v>
      </c>
      <c r="Q23" s="183">
        <f>IFERROR('APPENDIX 13'!Q23/'APPENDIX 13'!Q$45*100,"")</f>
        <v>0</v>
      </c>
      <c r="R23" s="2"/>
    </row>
    <row r="24" spans="2:18" ht="25.5" customHeight="1" x14ac:dyDescent="0.35">
      <c r="B24" s="184" t="s">
        <v>260</v>
      </c>
      <c r="C24" s="182">
        <f>IFERROR('APPENDIX 13'!C24/'APPENDIX 13'!C$45*100,"")</f>
        <v>1.3111277634247451</v>
      </c>
      <c r="D24" s="182">
        <f>IFERROR('APPENDIX 13'!D24/'APPENDIX 13'!D$45*100,"")</f>
        <v>1.9243337919448895</v>
      </c>
      <c r="E24" s="182">
        <f>IFERROR('APPENDIX 13'!E24/'APPENDIX 13'!E$45*100,"")</f>
        <v>2.3321138424919412</v>
      </c>
      <c r="F24" s="182">
        <f>IFERROR('APPENDIX 13'!F24/'APPENDIX 13'!F$45*100,"")</f>
        <v>4.6123117138446457</v>
      </c>
      <c r="G24" s="182">
        <f>IFERROR('APPENDIX 13'!G24/'APPENDIX 13'!G$45*100,"")</f>
        <v>8.2057157502474425</v>
      </c>
      <c r="H24" s="182">
        <f>IFERROR('APPENDIX 13'!H24/'APPENDIX 13'!H$45*100,"")</f>
        <v>3.8937771542124562</v>
      </c>
      <c r="I24" s="182">
        <f>IFERROR('APPENDIX 13'!I24/'APPENDIX 13'!I$45*100,"")</f>
        <v>3.1721196291342948</v>
      </c>
      <c r="J24" s="182">
        <f>IFERROR('APPENDIX 13'!J24/'APPENDIX 13'!J$45*100,"")</f>
        <v>1.9551407139591355</v>
      </c>
      <c r="K24" s="182">
        <f>IFERROR('APPENDIX 13'!K24/'APPENDIX 13'!K$45*100,"")</f>
        <v>0</v>
      </c>
      <c r="L24" s="182">
        <f>IFERROR('APPENDIX 13'!L24/'APPENDIX 13'!L$45*100,"")</f>
        <v>1.3932004894933525</v>
      </c>
      <c r="M24" s="182">
        <f>IFERROR('APPENDIX 13'!M24/'APPENDIX 13'!M$45*100,"")</f>
        <v>0.78652513673020152</v>
      </c>
      <c r="N24" s="182">
        <f>IFERROR('APPENDIX 13'!N24/'APPENDIX 13'!N$45*100,"")</f>
        <v>7.6787344266015678</v>
      </c>
      <c r="O24" s="182">
        <f>IFERROR('APPENDIX 13'!O24/'APPENDIX 13'!O$45*100,"")</f>
        <v>0</v>
      </c>
      <c r="P24" s="182">
        <f>IFERROR('APPENDIX 13'!P24/'APPENDIX 13'!P$45*100,"")</f>
        <v>2.4205603933987847</v>
      </c>
      <c r="Q24" s="183">
        <f>IFERROR('APPENDIX 13'!Q24/'APPENDIX 13'!Q$45*100,"")</f>
        <v>2.2901270023311895</v>
      </c>
      <c r="R24" s="2"/>
    </row>
    <row r="25" spans="2:18" ht="25.5" customHeight="1" x14ac:dyDescent="0.35">
      <c r="B25" s="184" t="s">
        <v>259</v>
      </c>
      <c r="C25" s="182">
        <f>IFERROR('APPENDIX 13'!C25/'APPENDIX 13'!C$45*100,"")</f>
        <v>0</v>
      </c>
      <c r="D25" s="182">
        <f>IFERROR('APPENDIX 13'!D25/'APPENDIX 13'!D$45*100,"")</f>
        <v>0</v>
      </c>
      <c r="E25" s="182">
        <f>IFERROR('APPENDIX 13'!E25/'APPENDIX 13'!E$45*100,"")</f>
        <v>0</v>
      </c>
      <c r="F25" s="182">
        <f>IFERROR('APPENDIX 13'!F25/'APPENDIX 13'!F$45*100,"")</f>
        <v>0</v>
      </c>
      <c r="G25" s="182">
        <f>IFERROR('APPENDIX 13'!G25/'APPENDIX 13'!G$45*100,"")</f>
        <v>0</v>
      </c>
      <c r="H25" s="182">
        <f>IFERROR('APPENDIX 13'!H25/'APPENDIX 13'!H$45*100,"")</f>
        <v>0</v>
      </c>
      <c r="I25" s="182">
        <f>IFERROR('APPENDIX 13'!I25/'APPENDIX 13'!I$45*100,"")</f>
        <v>0</v>
      </c>
      <c r="J25" s="182">
        <f>IFERROR('APPENDIX 13'!J25/'APPENDIX 13'!J$45*100,"")</f>
        <v>0</v>
      </c>
      <c r="K25" s="182">
        <f>IFERROR('APPENDIX 13'!K25/'APPENDIX 13'!K$45*100,"")</f>
        <v>0</v>
      </c>
      <c r="L25" s="182">
        <f>IFERROR('APPENDIX 13'!L25/'APPENDIX 13'!L$45*100,"")</f>
        <v>0</v>
      </c>
      <c r="M25" s="182">
        <f>IFERROR('APPENDIX 13'!M25/'APPENDIX 13'!M$45*100,"")</f>
        <v>0</v>
      </c>
      <c r="N25" s="182">
        <f>IFERROR('APPENDIX 13'!N25/'APPENDIX 13'!N$45*100,"")</f>
        <v>0</v>
      </c>
      <c r="O25" s="182">
        <f>IFERROR('APPENDIX 13'!O25/'APPENDIX 13'!O$45*100,"")</f>
        <v>18.168299242388148</v>
      </c>
      <c r="P25" s="182">
        <f>IFERROR('APPENDIX 13'!P25/'APPENDIX 13'!P$45*100,"")</f>
        <v>0</v>
      </c>
      <c r="Q25" s="183">
        <f>IFERROR('APPENDIX 13'!Q25/'APPENDIX 13'!Q$45*100,"")</f>
        <v>6.1320792396856412</v>
      </c>
      <c r="R25" s="2"/>
    </row>
    <row r="26" spans="2:18" ht="25.5" customHeight="1" x14ac:dyDescent="0.35">
      <c r="B26" s="184" t="s">
        <v>33</v>
      </c>
      <c r="C26" s="182">
        <f>IFERROR('APPENDIX 13'!C26/'APPENDIX 13'!C$45*100,"")</f>
        <v>0</v>
      </c>
      <c r="D26" s="182">
        <f>IFERROR('APPENDIX 13'!D26/'APPENDIX 13'!D$45*100,"")</f>
        <v>2.7360068843195791</v>
      </c>
      <c r="E26" s="182">
        <f>IFERROR('APPENDIX 13'!E26/'APPENDIX 13'!E$45*100,"")</f>
        <v>2.5842021993763029</v>
      </c>
      <c r="F26" s="182">
        <f>IFERROR('APPENDIX 13'!F26/'APPENDIX 13'!F$45*100,"")</f>
        <v>3.9565241849207746</v>
      </c>
      <c r="G26" s="182">
        <f>IFERROR('APPENDIX 13'!G26/'APPENDIX 13'!G$45*100,"")</f>
        <v>1.4391922196843205</v>
      </c>
      <c r="H26" s="182">
        <f>IFERROR('APPENDIX 13'!H26/'APPENDIX 13'!H$45*100,"")</f>
        <v>6.3097914243541666</v>
      </c>
      <c r="I26" s="182">
        <f>IFERROR('APPENDIX 13'!I26/'APPENDIX 13'!I$45*100,"")</f>
        <v>1.6473474696271277</v>
      </c>
      <c r="J26" s="182">
        <f>IFERROR('APPENDIX 13'!J26/'APPENDIX 13'!J$45*100,"")</f>
        <v>2.9409171343077483</v>
      </c>
      <c r="K26" s="182">
        <f>IFERROR('APPENDIX 13'!K26/'APPENDIX 13'!K$45*100,"")</f>
        <v>0</v>
      </c>
      <c r="L26" s="182">
        <f>IFERROR('APPENDIX 13'!L26/'APPENDIX 13'!L$45*100,"")</f>
        <v>0.91521633774101796</v>
      </c>
      <c r="M26" s="182">
        <f>IFERROR('APPENDIX 13'!M26/'APPENDIX 13'!M$45*100,"")</f>
        <v>3.799178569179404</v>
      </c>
      <c r="N26" s="182">
        <f>IFERROR('APPENDIX 13'!N26/'APPENDIX 13'!N$45*100,"")</f>
        <v>2.2827213435914975</v>
      </c>
      <c r="O26" s="182">
        <f>IFERROR('APPENDIX 13'!O26/'APPENDIX 13'!O$45*100,"")</f>
        <v>0.27644266064368128</v>
      </c>
      <c r="P26" s="182">
        <f>IFERROR('APPENDIX 13'!P26/'APPENDIX 13'!P$45*100,"")</f>
        <v>0.39254876419620771</v>
      </c>
      <c r="Q26" s="183">
        <f>IFERROR('APPENDIX 13'!Q26/'APPENDIX 13'!Q$45*100,"")</f>
        <v>1.693836133633611</v>
      </c>
      <c r="R26" s="2"/>
    </row>
    <row r="27" spans="2:18" ht="25.5" customHeight="1" x14ac:dyDescent="0.35">
      <c r="B27" s="184" t="s">
        <v>34</v>
      </c>
      <c r="C27" s="182">
        <f>IFERROR('APPENDIX 13'!C27/'APPENDIX 13'!C$45*100,"")</f>
        <v>0</v>
      </c>
      <c r="D27" s="182">
        <f>IFERROR('APPENDIX 13'!D27/'APPENDIX 13'!D$45*100,"")</f>
        <v>2.5335137349648837</v>
      </c>
      <c r="E27" s="182">
        <f>IFERROR('APPENDIX 13'!E27/'APPENDIX 13'!E$45*100,"")</f>
        <v>1.3766294945072077</v>
      </c>
      <c r="F27" s="182">
        <f>IFERROR('APPENDIX 13'!F27/'APPENDIX 13'!F$45*100,"")</f>
        <v>0.91550779931848947</v>
      </c>
      <c r="G27" s="182">
        <f>IFERROR('APPENDIX 13'!G27/'APPENDIX 13'!G$45*100,"")</f>
        <v>0.49485672589987184</v>
      </c>
      <c r="H27" s="182">
        <f>IFERROR('APPENDIX 13'!H27/'APPENDIX 13'!H$45*100,"")</f>
        <v>0.1296882579056898</v>
      </c>
      <c r="I27" s="182">
        <f>IFERROR('APPENDIX 13'!I27/'APPENDIX 13'!I$45*100,"")</f>
        <v>2.5464109563654072</v>
      </c>
      <c r="J27" s="182">
        <f>IFERROR('APPENDIX 13'!J27/'APPENDIX 13'!J$45*100,"")</f>
        <v>2.4502504114231356</v>
      </c>
      <c r="K27" s="182">
        <f>IFERROR('APPENDIX 13'!K27/'APPENDIX 13'!K$45*100,"")</f>
        <v>0</v>
      </c>
      <c r="L27" s="182">
        <f>IFERROR('APPENDIX 13'!L27/'APPENDIX 13'!L$45*100,"")</f>
        <v>0.41785445010683198</v>
      </c>
      <c r="M27" s="182">
        <f>IFERROR('APPENDIX 13'!M27/'APPENDIX 13'!M$45*100,"")</f>
        <v>1.3187757917609895</v>
      </c>
      <c r="N27" s="182">
        <f>IFERROR('APPENDIX 13'!N27/'APPENDIX 13'!N$45*100,"")</f>
        <v>0.68615876373874385</v>
      </c>
      <c r="O27" s="182">
        <f>IFERROR('APPENDIX 13'!O27/'APPENDIX 13'!O$45*100,"")</f>
        <v>0</v>
      </c>
      <c r="P27" s="182">
        <f>IFERROR('APPENDIX 13'!P27/'APPENDIX 13'!P$45*100,"")</f>
        <v>3.8877651002162956</v>
      </c>
      <c r="Q27" s="183">
        <f>IFERROR('APPENDIX 13'!Q27/'APPENDIX 13'!Q$45*100,"")</f>
        <v>1.1057559110071513</v>
      </c>
      <c r="R27" s="2"/>
    </row>
    <row r="28" spans="2:18" ht="25.5" customHeight="1" x14ac:dyDescent="0.35">
      <c r="B28" s="184" t="s">
        <v>35</v>
      </c>
      <c r="C28" s="182">
        <f>IFERROR('APPENDIX 13'!C28/'APPENDIX 13'!C$45*100,"")</f>
        <v>0</v>
      </c>
      <c r="D28" s="182">
        <f>IFERROR('APPENDIX 13'!D28/'APPENDIX 13'!D$45*100,"")</f>
        <v>2.4738845368399929</v>
      </c>
      <c r="E28" s="182">
        <f>IFERROR('APPENDIX 13'!E28/'APPENDIX 13'!E$45*100,"")</f>
        <v>0.72310892781393699</v>
      </c>
      <c r="F28" s="182">
        <f>IFERROR('APPENDIX 13'!F28/'APPENDIX 13'!F$45*100,"")</f>
        <v>1.1298997368553083</v>
      </c>
      <c r="G28" s="182">
        <f>IFERROR('APPENDIX 13'!G28/'APPENDIX 13'!G$45*100,"")</f>
        <v>4.3865359414785257</v>
      </c>
      <c r="H28" s="182">
        <f>IFERROR('APPENDIX 13'!H28/'APPENDIX 13'!H$45*100,"")</f>
        <v>2.9641838219570329</v>
      </c>
      <c r="I28" s="182">
        <f>IFERROR('APPENDIX 13'!I28/'APPENDIX 13'!I$45*100,"")</f>
        <v>2.047124748331969</v>
      </c>
      <c r="J28" s="182">
        <f>IFERROR('APPENDIX 13'!J28/'APPENDIX 13'!J$45*100,"")</f>
        <v>7.491566649230319</v>
      </c>
      <c r="K28" s="182">
        <f>IFERROR('APPENDIX 13'!K28/'APPENDIX 13'!K$45*100,"")</f>
        <v>0</v>
      </c>
      <c r="L28" s="182">
        <f>IFERROR('APPENDIX 13'!L28/'APPENDIX 13'!L$45*100,"")</f>
        <v>1.0940395650305073</v>
      </c>
      <c r="M28" s="182">
        <f>IFERROR('APPENDIX 13'!M28/'APPENDIX 13'!M$45*100,"")</f>
        <v>1.9646285815550557</v>
      </c>
      <c r="N28" s="182">
        <f>IFERROR('APPENDIX 13'!N28/'APPENDIX 13'!N$45*100,"")</f>
        <v>2.1796062283906594</v>
      </c>
      <c r="O28" s="182">
        <f>IFERROR('APPENDIX 13'!O28/'APPENDIX 13'!O$45*100,"")</f>
        <v>5.4116690933764335</v>
      </c>
      <c r="P28" s="182">
        <f>IFERROR('APPENDIX 13'!P28/'APPENDIX 13'!P$45*100,"")</f>
        <v>3.823163524461644</v>
      </c>
      <c r="Q28" s="183">
        <f>IFERROR('APPENDIX 13'!Q28/'APPENDIX 13'!Q$45*100,"")</f>
        <v>3.796923318834116</v>
      </c>
      <c r="R28" s="2"/>
    </row>
    <row r="29" spans="2:18" ht="25.5" customHeight="1" x14ac:dyDescent="0.35">
      <c r="B29" s="184" t="s">
        <v>36</v>
      </c>
      <c r="C29" s="182">
        <f>IFERROR('APPENDIX 13'!C29/'APPENDIX 13'!C$45*100,"")</f>
        <v>3.0743518635304548</v>
      </c>
      <c r="D29" s="182">
        <f>IFERROR('APPENDIX 13'!D29/'APPENDIX 13'!D$45*100,"")</f>
        <v>11.698845923298281</v>
      </c>
      <c r="E29" s="182">
        <f>IFERROR('APPENDIX 13'!E29/'APPENDIX 13'!E$45*100,"")</f>
        <v>5.3490969046170633</v>
      </c>
      <c r="F29" s="182">
        <f>IFERROR('APPENDIX 13'!F29/'APPENDIX 13'!F$45*100,"")</f>
        <v>8.607887332631412</v>
      </c>
      <c r="G29" s="182">
        <f>IFERROR('APPENDIX 13'!G29/'APPENDIX 13'!G$45*100,"")</f>
        <v>2.6472523514764221</v>
      </c>
      <c r="H29" s="182">
        <f>IFERROR('APPENDIX 13'!H29/'APPENDIX 13'!H$45*100,"")</f>
        <v>7.0267147901465083</v>
      </c>
      <c r="I29" s="182">
        <f>IFERROR('APPENDIX 13'!I29/'APPENDIX 13'!I$45*100,"")</f>
        <v>2.4199388509252406</v>
      </c>
      <c r="J29" s="182">
        <f>IFERROR('APPENDIX 13'!J29/'APPENDIX 13'!J$45*100,"")</f>
        <v>2.6027398343239549</v>
      </c>
      <c r="K29" s="182">
        <f>IFERROR('APPENDIX 13'!K29/'APPENDIX 13'!K$45*100,"")</f>
        <v>0</v>
      </c>
      <c r="L29" s="182">
        <f>IFERROR('APPENDIX 13'!L29/'APPENDIX 13'!L$45*100,"")</f>
        <v>1.7362059880727099</v>
      </c>
      <c r="M29" s="182">
        <f>IFERROR('APPENDIX 13'!M29/'APPENDIX 13'!M$45*100,"")</f>
        <v>4.1283171994217858</v>
      </c>
      <c r="N29" s="182">
        <f>IFERROR('APPENDIX 13'!N29/'APPENDIX 13'!N$45*100,"")</f>
        <v>3.6143040454224242</v>
      </c>
      <c r="O29" s="182">
        <f>IFERROR('APPENDIX 13'!O29/'APPENDIX 13'!O$45*100,"")</f>
        <v>0</v>
      </c>
      <c r="P29" s="182">
        <f>IFERROR('APPENDIX 13'!P29/'APPENDIX 13'!P$45*100,"")</f>
        <v>6.0656330874016593</v>
      </c>
      <c r="Q29" s="183">
        <f>IFERROR('APPENDIX 13'!Q29/'APPENDIX 13'!Q$45*100,"")</f>
        <v>2.7975415163550341</v>
      </c>
      <c r="R29" s="2"/>
    </row>
    <row r="30" spans="2:18" ht="25.5" customHeight="1" x14ac:dyDescent="0.35">
      <c r="B30" s="184" t="s">
        <v>192</v>
      </c>
      <c r="C30" s="182">
        <f>IFERROR('APPENDIX 13'!C30/'APPENDIX 13'!C$45*100,"")</f>
        <v>0</v>
      </c>
      <c r="D30" s="182">
        <f>IFERROR('APPENDIX 13'!D30/'APPENDIX 13'!D$45*100,"")</f>
        <v>2.6124972506800304</v>
      </c>
      <c r="E30" s="182">
        <f>IFERROR('APPENDIX 13'!E30/'APPENDIX 13'!E$45*100,"")</f>
        <v>0.96130220609790606</v>
      </c>
      <c r="F30" s="182">
        <f>IFERROR('APPENDIX 13'!F30/'APPENDIX 13'!F$45*100,"")</f>
        <v>0.4181558615557891</v>
      </c>
      <c r="G30" s="182">
        <f>IFERROR('APPENDIX 13'!G30/'APPENDIX 13'!G$45*100,"")</f>
        <v>0.70454326690285052</v>
      </c>
      <c r="H30" s="182">
        <f>IFERROR('APPENDIX 13'!H30/'APPENDIX 13'!H$45*100,"")</f>
        <v>0.77252267523431517</v>
      </c>
      <c r="I30" s="182">
        <f>IFERROR('APPENDIX 13'!I30/'APPENDIX 13'!I$45*100,"")</f>
        <v>3.3720641142795209</v>
      </c>
      <c r="J30" s="182">
        <f>IFERROR('APPENDIX 13'!J30/'APPENDIX 13'!J$45*100,"")</f>
        <v>1.7875673133048116</v>
      </c>
      <c r="K30" s="182">
        <f>IFERROR('APPENDIX 13'!K30/'APPENDIX 13'!K$45*100,"")</f>
        <v>0</v>
      </c>
      <c r="L30" s="182">
        <f>IFERROR('APPENDIX 13'!L30/'APPENDIX 13'!L$45*100,"")</f>
        <v>1.1527208298525178</v>
      </c>
      <c r="M30" s="182">
        <f>IFERROR('APPENDIX 13'!M30/'APPENDIX 13'!M$45*100,"")</f>
        <v>0.81740324168841971</v>
      </c>
      <c r="N30" s="182">
        <f>IFERROR('APPENDIX 13'!N30/'APPENDIX 13'!N$45*100,"")</f>
        <v>0.69460041325822519</v>
      </c>
      <c r="O30" s="182">
        <f>IFERROR('APPENDIX 13'!O30/'APPENDIX 13'!O$45*100,"")</f>
        <v>0</v>
      </c>
      <c r="P30" s="182">
        <f>IFERROR('APPENDIX 13'!P30/'APPENDIX 13'!P$45*100,"")</f>
        <v>0.99050388999353289</v>
      </c>
      <c r="Q30" s="183">
        <f>IFERROR('APPENDIX 13'!Q30/'APPENDIX 13'!Q$45*100,"")</f>
        <v>1.0442584410499012</v>
      </c>
      <c r="R30" s="2"/>
    </row>
    <row r="31" spans="2:18" ht="25.5" customHeight="1" x14ac:dyDescent="0.35">
      <c r="B31" s="184" t="s">
        <v>193</v>
      </c>
      <c r="C31" s="182">
        <f>IFERROR('APPENDIX 13'!C31/'APPENDIX 13'!C$45*100,"")</f>
        <v>9.0563460745037982</v>
      </c>
      <c r="D31" s="182">
        <f>IFERROR('APPENDIX 13'!D31/'APPENDIX 13'!D$45*100,"")</f>
        <v>1.2656157458672939</v>
      </c>
      <c r="E31" s="182">
        <f>IFERROR('APPENDIX 13'!E31/'APPENDIX 13'!E$45*100,"")</f>
        <v>1.5607110439327365</v>
      </c>
      <c r="F31" s="182">
        <f>IFERROR('APPENDIX 13'!F31/'APPENDIX 13'!F$45*100,"")</f>
        <v>1.1700443791962283</v>
      </c>
      <c r="G31" s="182">
        <f>IFERROR('APPENDIX 13'!G31/'APPENDIX 13'!G$45*100,"")</f>
        <v>1.9709130507416854</v>
      </c>
      <c r="H31" s="182">
        <f>IFERROR('APPENDIX 13'!H31/'APPENDIX 13'!H$45*100,"")</f>
        <v>1.9557813371999018</v>
      </c>
      <c r="I31" s="182">
        <f>IFERROR('APPENDIX 13'!I31/'APPENDIX 13'!I$45*100,"")</f>
        <v>3.5226243716831216</v>
      </c>
      <c r="J31" s="182">
        <f>IFERROR('APPENDIX 13'!J31/'APPENDIX 13'!J$45*100,"")</f>
        <v>1.9968140235667386</v>
      </c>
      <c r="K31" s="182">
        <f>IFERROR('APPENDIX 13'!K31/'APPENDIX 13'!K$45*100,"")</f>
        <v>0</v>
      </c>
      <c r="L31" s="182">
        <f>IFERROR('APPENDIX 13'!L31/'APPENDIX 13'!L$45*100,"")</f>
        <v>1.7305296816022684</v>
      </c>
      <c r="M31" s="182">
        <f>IFERROR('APPENDIX 13'!M31/'APPENDIX 13'!M$45*100,"")</f>
        <v>1.174197913762945</v>
      </c>
      <c r="N31" s="182">
        <f>IFERROR('APPENDIX 13'!N31/'APPENDIX 13'!N$45*100,"")</f>
        <v>4.2948214753935687</v>
      </c>
      <c r="O31" s="182">
        <f>IFERROR('APPENDIX 13'!O31/'APPENDIX 13'!O$45*100,"")</f>
        <v>1.7529738457927231</v>
      </c>
      <c r="P31" s="182">
        <f>IFERROR('APPENDIX 13'!P31/'APPENDIX 13'!P$45*100,"")</f>
        <v>3.0661856008785078</v>
      </c>
      <c r="Q31" s="183">
        <f>IFERROR('APPENDIX 13'!Q31/'APPENDIX 13'!Q$45*100,"")</f>
        <v>2.3328336516214012</v>
      </c>
      <c r="R31" s="2"/>
    </row>
    <row r="32" spans="2:18" ht="25.5" customHeight="1" x14ac:dyDescent="0.35">
      <c r="B32" s="184" t="s">
        <v>37</v>
      </c>
      <c r="C32" s="182">
        <f>IFERROR('APPENDIX 13'!C32/'APPENDIX 13'!C$45*100,"")</f>
        <v>0.37087060883489464</v>
      </c>
      <c r="D32" s="182">
        <f>IFERROR('APPENDIX 13'!D32/'APPENDIX 13'!D$45*100,"")</f>
        <v>3.5061520998763336</v>
      </c>
      <c r="E32" s="182">
        <f>IFERROR('APPENDIX 13'!E32/'APPENDIX 13'!E$45*100,"")</f>
        <v>3.593063983447911</v>
      </c>
      <c r="F32" s="182">
        <f>IFERROR('APPENDIX 13'!F32/'APPENDIX 13'!F$45*100,"")</f>
        <v>2.979731552885263</v>
      </c>
      <c r="G32" s="182">
        <f>IFERROR('APPENDIX 13'!G32/'APPENDIX 13'!G$45*100,"")</f>
        <v>0.58207251754629008</v>
      </c>
      <c r="H32" s="182">
        <f>IFERROR('APPENDIX 13'!H32/'APPENDIX 13'!H$45*100,"")</f>
        <v>5.7115772783459988</v>
      </c>
      <c r="I32" s="182">
        <f>IFERROR('APPENDIX 13'!I32/'APPENDIX 13'!I$45*100,"")</f>
        <v>3.9294423570068475</v>
      </c>
      <c r="J32" s="182">
        <f>IFERROR('APPENDIX 13'!J32/'APPENDIX 13'!J$45*100,"")</f>
        <v>4.3383354129581493</v>
      </c>
      <c r="K32" s="182">
        <f>IFERROR('APPENDIX 13'!K32/'APPENDIX 13'!K$45*100,"")</f>
        <v>0</v>
      </c>
      <c r="L32" s="182">
        <f>IFERROR('APPENDIX 13'!L32/'APPENDIX 13'!L$45*100,"")</f>
        <v>1.8537251054814332</v>
      </c>
      <c r="M32" s="182">
        <f>IFERROR('APPENDIX 13'!M32/'APPENDIX 13'!M$45*100,"")</f>
        <v>2.9597823056986092</v>
      </c>
      <c r="N32" s="182">
        <f>IFERROR('APPENDIX 13'!N32/'APPENDIX 13'!N$45*100,"")</f>
        <v>2.065273569276759</v>
      </c>
      <c r="O32" s="182">
        <f>IFERROR('APPENDIX 13'!O32/'APPENDIX 13'!O$45*100,"")</f>
        <v>0</v>
      </c>
      <c r="P32" s="182">
        <f>IFERROR('APPENDIX 13'!P32/'APPENDIX 13'!P$45*100,"")</f>
        <v>1.08361562062426</v>
      </c>
      <c r="Q32" s="183">
        <f>IFERROR('APPENDIX 13'!Q32/'APPENDIX 13'!Q$45*100,"")</f>
        <v>2.0510632346888107</v>
      </c>
      <c r="R32" s="2"/>
    </row>
    <row r="33" spans="2:18" ht="25.5" customHeight="1" x14ac:dyDescent="0.35">
      <c r="B33" s="184" t="s">
        <v>139</v>
      </c>
      <c r="C33" s="182">
        <f>IFERROR('APPENDIX 13'!C33/'APPENDIX 13'!C$45*100,"")</f>
        <v>0</v>
      </c>
      <c r="D33" s="182">
        <f>IFERROR('APPENDIX 13'!D33/'APPENDIX 13'!D$45*100,"")</f>
        <v>0.60195283945738998</v>
      </c>
      <c r="E33" s="182">
        <f>IFERROR('APPENDIX 13'!E33/'APPENDIX 13'!E$45*100,"")</f>
        <v>0.77332325657714507</v>
      </c>
      <c r="F33" s="182">
        <f>IFERROR('APPENDIX 13'!F33/'APPENDIX 13'!F$45*100,"")</f>
        <v>0.85689444956337912</v>
      </c>
      <c r="G33" s="182">
        <f>IFERROR('APPENDIX 13'!G33/'APPENDIX 13'!G$45*100,"")</f>
        <v>0.79398260774924456</v>
      </c>
      <c r="H33" s="182">
        <f>IFERROR('APPENDIX 13'!H33/'APPENDIX 13'!H$45*100,"")</f>
        <v>8.595465474706486E-2</v>
      </c>
      <c r="I33" s="182">
        <f>IFERROR('APPENDIX 13'!I33/'APPENDIX 13'!I$45*100,"")</f>
        <v>1.7581082920246831</v>
      </c>
      <c r="J33" s="182">
        <f>IFERROR('APPENDIX 13'!J33/'APPENDIX 13'!J$45*100,"")</f>
        <v>1.5531279357955916</v>
      </c>
      <c r="K33" s="182">
        <f>IFERROR('APPENDIX 13'!K33/'APPENDIX 13'!K$45*100,"")</f>
        <v>0</v>
      </c>
      <c r="L33" s="182">
        <f>IFERROR('APPENDIX 13'!L33/'APPENDIX 13'!L$45*100,"")</f>
        <v>1.3787161212584333</v>
      </c>
      <c r="M33" s="182">
        <f>IFERROR('APPENDIX 13'!M33/'APPENDIX 13'!M$45*100,"")</f>
        <v>1.1318717208795059</v>
      </c>
      <c r="N33" s="182">
        <f>IFERROR('APPENDIX 13'!N33/'APPENDIX 13'!N$45*100,"")</f>
        <v>1.0304266517121123</v>
      </c>
      <c r="O33" s="182">
        <f>IFERROR('APPENDIX 13'!O33/'APPENDIX 13'!O$45*100,"")</f>
        <v>1.0658509913986152</v>
      </c>
      <c r="P33" s="182">
        <f>IFERROR('APPENDIX 13'!P33/'APPENDIX 13'!P$45*100,"")</f>
        <v>5.7824383419082047E-2</v>
      </c>
      <c r="Q33" s="183">
        <f>IFERROR('APPENDIX 13'!Q33/'APPENDIX 13'!Q$45*100,"")</f>
        <v>1.0947287422490737</v>
      </c>
      <c r="R33" s="2"/>
    </row>
    <row r="34" spans="2:18" ht="25.5" customHeight="1" x14ac:dyDescent="0.35">
      <c r="B34" s="184" t="s">
        <v>151</v>
      </c>
      <c r="C34" s="182">
        <f>IFERROR('APPENDIX 13'!C34/'APPENDIX 13'!C$45*100,"")</f>
        <v>6.1258005234188478E-2</v>
      </c>
      <c r="D34" s="182">
        <f>IFERROR('APPENDIX 13'!D34/'APPENDIX 13'!D$45*100,"")</f>
        <v>0.43510295937584681</v>
      </c>
      <c r="E34" s="182">
        <f>IFERROR('APPENDIX 13'!E34/'APPENDIX 13'!E$45*100,"")</f>
        <v>0.56557488628346753</v>
      </c>
      <c r="F34" s="182">
        <f>IFERROR('APPENDIX 13'!F34/'APPENDIX 13'!F$45*100,"")</f>
        <v>0.42098661992464392</v>
      </c>
      <c r="G34" s="182">
        <f>IFERROR('APPENDIX 13'!G34/'APPENDIX 13'!G$45*100,"")</f>
        <v>1.2225424588182596</v>
      </c>
      <c r="H34" s="182">
        <f>IFERROR('APPENDIX 13'!H34/'APPENDIX 13'!H$45*100,"")</f>
        <v>0.88231305644946767</v>
      </c>
      <c r="I34" s="182">
        <f>IFERROR('APPENDIX 13'!I34/'APPENDIX 13'!I$45*100,"")</f>
        <v>1.8453063265837142</v>
      </c>
      <c r="J34" s="182">
        <f>IFERROR('APPENDIX 13'!J34/'APPENDIX 13'!J$45*100,"")</f>
        <v>1.2706274845148107</v>
      </c>
      <c r="K34" s="182">
        <f>IFERROR('APPENDIX 13'!K34/'APPENDIX 13'!K$45*100,"")</f>
        <v>0</v>
      </c>
      <c r="L34" s="182">
        <f>IFERROR('APPENDIX 13'!L34/'APPENDIX 13'!L$45*100,"")</f>
        <v>0.2425544475231339</v>
      </c>
      <c r="M34" s="182">
        <f>IFERROR('APPENDIX 13'!M34/'APPENDIX 13'!M$45*100,"")</f>
        <v>0.41764772793289517</v>
      </c>
      <c r="N34" s="182">
        <f>IFERROR('APPENDIX 13'!N34/'APPENDIX 13'!N$45*100,"")</f>
        <v>3.5667230989987324</v>
      </c>
      <c r="O34" s="182">
        <f>IFERROR('APPENDIX 13'!O34/'APPENDIX 13'!O$45*100,"")</f>
        <v>0</v>
      </c>
      <c r="P34" s="182">
        <f>IFERROR('APPENDIX 13'!P34/'APPENDIX 13'!P$45*100,"")</f>
        <v>2.063276002880881</v>
      </c>
      <c r="Q34" s="183">
        <f>IFERROR('APPENDIX 13'!Q34/'APPENDIX 13'!Q$45*100,"")</f>
        <v>0.92126481389358683</v>
      </c>
      <c r="R34" s="2"/>
    </row>
    <row r="35" spans="2:18" ht="25.5" customHeight="1" x14ac:dyDescent="0.35">
      <c r="B35" s="184" t="s">
        <v>140</v>
      </c>
      <c r="C35" s="182">
        <f>IFERROR('APPENDIX 13'!C35/'APPENDIX 13'!C$45*100,"")</f>
        <v>0</v>
      </c>
      <c r="D35" s="182">
        <f>IFERROR('APPENDIX 13'!D35/'APPENDIX 13'!D$45*100,"")</f>
        <v>7.0413916134721255E-2</v>
      </c>
      <c r="E35" s="182">
        <f>IFERROR('APPENDIX 13'!E35/'APPENDIX 13'!E$45*100,"")</f>
        <v>0.52665736939049745</v>
      </c>
      <c r="F35" s="182">
        <f>IFERROR('APPENDIX 13'!F35/'APPENDIX 13'!F$45*100,"")</f>
        <v>6.3565366952800118E-3</v>
      </c>
      <c r="G35" s="182">
        <f>IFERROR('APPENDIX 13'!G35/'APPENDIX 13'!G$45*100,"")</f>
        <v>0.22171126101863714</v>
      </c>
      <c r="H35" s="182">
        <f>IFERROR('APPENDIX 13'!H35/'APPENDIX 13'!H$45*100,"")</f>
        <v>0.12494197539235066</v>
      </c>
      <c r="I35" s="182">
        <f>IFERROR('APPENDIX 13'!I35/'APPENDIX 13'!I$45*100,"")</f>
        <v>0.7362957526999373</v>
      </c>
      <c r="J35" s="182">
        <f>IFERROR('APPENDIX 13'!J35/'APPENDIX 13'!J$45*100,"")</f>
        <v>0.32232383908842599</v>
      </c>
      <c r="K35" s="182">
        <f>IFERROR('APPENDIX 13'!K35/'APPENDIX 13'!K$45*100,"")</f>
        <v>0.20828855422850462</v>
      </c>
      <c r="L35" s="182">
        <f>IFERROR('APPENDIX 13'!L35/'APPENDIX 13'!L$45*100,"")</f>
        <v>1.8021685839533557</v>
      </c>
      <c r="M35" s="182">
        <f>IFERROR('APPENDIX 13'!M35/'APPENDIX 13'!M$45*100,"")</f>
        <v>0.14333298997206081</v>
      </c>
      <c r="N35" s="182">
        <f>IFERROR('APPENDIX 13'!N35/'APPENDIX 13'!N$45*100,"")</f>
        <v>0.31896736077322579</v>
      </c>
      <c r="O35" s="182">
        <f>IFERROR('APPENDIX 13'!O35/'APPENDIX 13'!O$45*100,"")</f>
        <v>7.347475602766897</v>
      </c>
      <c r="P35" s="182">
        <f>IFERROR('APPENDIX 13'!P35/'APPENDIX 13'!P$45*100,"")</f>
        <v>0.36282101205306427</v>
      </c>
      <c r="Q35" s="183">
        <f>IFERROR('APPENDIX 13'!Q35/'APPENDIX 13'!Q$45*100,"")</f>
        <v>2.7294848501240061</v>
      </c>
      <c r="R35" s="2"/>
    </row>
    <row r="36" spans="2:18" ht="25.5" customHeight="1" x14ac:dyDescent="0.35">
      <c r="B36" s="184" t="s">
        <v>141</v>
      </c>
      <c r="C36" s="182">
        <f>IFERROR('APPENDIX 13'!C36/'APPENDIX 13'!C$45*100,"")</f>
        <v>0</v>
      </c>
      <c r="D36" s="182">
        <f>IFERROR('APPENDIX 13'!D36/'APPENDIX 13'!D$45*100,"")</f>
        <v>0</v>
      </c>
      <c r="E36" s="182">
        <f>IFERROR('APPENDIX 13'!E36/'APPENDIX 13'!E$45*100,"")</f>
        <v>0</v>
      </c>
      <c r="F36" s="182">
        <f>IFERROR('APPENDIX 13'!F36/'APPENDIX 13'!F$45*100,"")</f>
        <v>0</v>
      </c>
      <c r="G36" s="182">
        <f>IFERROR('APPENDIX 13'!G36/'APPENDIX 13'!G$45*100,"")</f>
        <v>0</v>
      </c>
      <c r="H36" s="182">
        <f>IFERROR('APPENDIX 13'!H36/'APPENDIX 13'!H$45*100,"")</f>
        <v>0</v>
      </c>
      <c r="I36" s="182">
        <f>IFERROR('APPENDIX 13'!I36/'APPENDIX 13'!I$45*100,"")</f>
        <v>0</v>
      </c>
      <c r="J36" s="182">
        <f>IFERROR('APPENDIX 13'!J36/'APPENDIX 13'!J$45*100,"")</f>
        <v>0</v>
      </c>
      <c r="K36" s="182">
        <f>IFERROR('APPENDIX 13'!K36/'APPENDIX 13'!K$45*100,"")</f>
        <v>0</v>
      </c>
      <c r="L36" s="182">
        <f>IFERROR('APPENDIX 13'!L36/'APPENDIX 13'!L$45*100,"")</f>
        <v>0</v>
      </c>
      <c r="M36" s="182">
        <f>IFERROR('APPENDIX 13'!M36/'APPENDIX 13'!M$45*100,"")</f>
        <v>0</v>
      </c>
      <c r="N36" s="182">
        <f>IFERROR('APPENDIX 13'!N36/'APPENDIX 13'!N$45*100,"")</f>
        <v>0</v>
      </c>
      <c r="O36" s="182">
        <f>IFERROR('APPENDIX 13'!O36/'APPENDIX 13'!O$45*100,"")</f>
        <v>0</v>
      </c>
      <c r="P36" s="182">
        <f>IFERROR('APPENDIX 13'!P36/'APPENDIX 13'!P$45*100,"")</f>
        <v>0</v>
      </c>
      <c r="Q36" s="183">
        <f>IFERROR('APPENDIX 13'!Q36/'APPENDIX 13'!Q$45*100,"")</f>
        <v>0</v>
      </c>
      <c r="R36" s="2"/>
    </row>
    <row r="37" spans="2:18" ht="25.5" customHeight="1" x14ac:dyDescent="0.35">
      <c r="B37" s="184" t="s">
        <v>152</v>
      </c>
      <c r="C37" s="182">
        <f>IFERROR('APPENDIX 13'!C37/'APPENDIX 13'!C$45*100,"")</f>
        <v>0</v>
      </c>
      <c r="D37" s="182">
        <f>IFERROR('APPENDIX 13'!D37/'APPENDIX 13'!D$45*100,"")</f>
        <v>2.9966301112459326</v>
      </c>
      <c r="E37" s="182">
        <f>IFERROR('APPENDIX 13'!E37/'APPENDIX 13'!E$45*100,"")</f>
        <v>3.9582334271533557</v>
      </c>
      <c r="F37" s="182">
        <f>IFERROR('APPENDIX 13'!F37/'APPENDIX 13'!F$45*100,"")</f>
        <v>3.7080690296717775</v>
      </c>
      <c r="G37" s="182">
        <f>IFERROR('APPENDIX 13'!G37/'APPENDIX 13'!G$45*100,"")</f>
        <v>5.8981397962936359</v>
      </c>
      <c r="H37" s="182">
        <f>IFERROR('APPENDIX 13'!H37/'APPENDIX 13'!H$45*100,"")</f>
        <v>1.3807248773007736</v>
      </c>
      <c r="I37" s="182">
        <f>IFERROR('APPENDIX 13'!I37/'APPENDIX 13'!I$45*100,"")</f>
        <v>3.8188759607027634</v>
      </c>
      <c r="J37" s="182">
        <f>IFERROR('APPENDIX 13'!J37/'APPENDIX 13'!J$45*100,"")</f>
        <v>6.3669775782626283</v>
      </c>
      <c r="K37" s="182">
        <f>IFERROR('APPENDIX 13'!K37/'APPENDIX 13'!K$45*100,"")</f>
        <v>8.1406150698896376</v>
      </c>
      <c r="L37" s="182">
        <f>IFERROR('APPENDIX 13'!L37/'APPENDIX 13'!L$45*100,"")</f>
        <v>0.32151382787403138</v>
      </c>
      <c r="M37" s="182">
        <f>IFERROR('APPENDIX 13'!M37/'APPENDIX 13'!M$45*100,"")</f>
        <v>3.5947484276576041</v>
      </c>
      <c r="N37" s="182">
        <f>IFERROR('APPENDIX 13'!N37/'APPENDIX 13'!N$45*100,"")</f>
        <v>3.8656079627955262</v>
      </c>
      <c r="O37" s="182">
        <f>IFERROR('APPENDIX 13'!O37/'APPENDIX 13'!O$45*100,"")</f>
        <v>1.4314579764332676</v>
      </c>
      <c r="P37" s="182">
        <f>IFERROR('APPENDIX 13'!P37/'APPENDIX 13'!P$45*100,"")</f>
        <v>1.3021628432963803</v>
      </c>
      <c r="Q37" s="183">
        <f>IFERROR('APPENDIX 13'!Q37/'APPENDIX 13'!Q$45*100,"")</f>
        <v>3.1886568135894464</v>
      </c>
      <c r="R37" s="2"/>
    </row>
    <row r="38" spans="2:18" ht="25.5" customHeight="1" x14ac:dyDescent="0.35">
      <c r="B38" s="184" t="s">
        <v>38</v>
      </c>
      <c r="C38" s="182">
        <f>IFERROR('APPENDIX 13'!C38/'APPENDIX 13'!C$45*100,"")</f>
        <v>0</v>
      </c>
      <c r="D38" s="182">
        <f>IFERROR('APPENDIX 13'!D38/'APPENDIX 13'!D$45*100,"")</f>
        <v>0.67867648687587079</v>
      </c>
      <c r="E38" s="182">
        <f>IFERROR('APPENDIX 13'!E38/'APPENDIX 13'!E$45*100,"")</f>
        <v>0.45644768361696797</v>
      </c>
      <c r="F38" s="182">
        <f>IFERROR('APPENDIX 13'!F38/'APPENDIX 13'!F$45*100,"")</f>
        <v>0.34887105953548198</v>
      </c>
      <c r="G38" s="182">
        <f>IFERROR('APPENDIX 13'!G38/'APPENDIX 13'!G$45*100,"")</f>
        <v>0.62569504198265691</v>
      </c>
      <c r="H38" s="182">
        <f>IFERROR('APPENDIX 13'!H38/'APPENDIX 13'!H$45*100,"")</f>
        <v>0.48826729394092705</v>
      </c>
      <c r="I38" s="182">
        <f>IFERROR('APPENDIX 13'!I38/'APPENDIX 13'!I$45*100,"")</f>
        <v>1.1172219737888807</v>
      </c>
      <c r="J38" s="182">
        <f>IFERROR('APPENDIX 13'!J38/'APPENDIX 13'!J$45*100,"")</f>
        <v>1.8374361454165025</v>
      </c>
      <c r="K38" s="182">
        <f>IFERROR('APPENDIX 13'!K38/'APPENDIX 13'!K$45*100,"")</f>
        <v>0</v>
      </c>
      <c r="L38" s="182">
        <f>IFERROR('APPENDIX 13'!L38/'APPENDIX 13'!L$45*100,"")</f>
        <v>0.16230321811344625</v>
      </c>
      <c r="M38" s="182">
        <f>IFERROR('APPENDIX 13'!M38/'APPENDIX 13'!M$45*100,"")</f>
        <v>0.84310651798960834</v>
      </c>
      <c r="N38" s="182">
        <f>IFERROR('APPENDIX 13'!N38/'APPENDIX 13'!N$45*100,"")</f>
        <v>0.25425890172755872</v>
      </c>
      <c r="O38" s="182">
        <f>IFERROR('APPENDIX 13'!O38/'APPENDIX 13'!O$45*100,"")</f>
        <v>0.14132027143106904</v>
      </c>
      <c r="P38" s="182">
        <f>IFERROR('APPENDIX 13'!P38/'APPENDIX 13'!P$45*100,"")</f>
        <v>0.50831239870107636</v>
      </c>
      <c r="Q38" s="183">
        <f>IFERROR('APPENDIX 13'!Q38/'APPENDIX 13'!Q$45*100,"")</f>
        <v>0.59738964729882971</v>
      </c>
      <c r="R38" s="2"/>
    </row>
    <row r="39" spans="2:18" ht="25.5" customHeight="1" x14ac:dyDescent="0.35">
      <c r="B39" s="184" t="s">
        <v>39</v>
      </c>
      <c r="C39" s="182">
        <f>IFERROR('APPENDIX 13'!C39/'APPENDIX 13'!C$45*100,"")</f>
        <v>0</v>
      </c>
      <c r="D39" s="182">
        <f>IFERROR('APPENDIX 13'!D39/'APPENDIX 13'!D$45*100,"")</f>
        <v>1.9673831642496893</v>
      </c>
      <c r="E39" s="182">
        <f>IFERROR('APPENDIX 13'!E39/'APPENDIX 13'!E$45*100,"")</f>
        <v>3.5943066327536375</v>
      </c>
      <c r="F39" s="182">
        <f>IFERROR('APPENDIX 13'!F39/'APPENDIX 13'!F$45*100,"")</f>
        <v>2.3897320068201728</v>
      </c>
      <c r="G39" s="182">
        <f>IFERROR('APPENDIX 13'!G39/'APPENDIX 13'!G$45*100,"")</f>
        <v>0.71314489143959892</v>
      </c>
      <c r="H39" s="182">
        <f>IFERROR('APPENDIX 13'!H39/'APPENDIX 13'!H$45*100,"")</f>
        <v>4.3576089167522909</v>
      </c>
      <c r="I39" s="182">
        <f>IFERROR('APPENDIX 13'!I39/'APPENDIX 13'!I$45*100,"")</f>
        <v>0.77403923518566242</v>
      </c>
      <c r="J39" s="182">
        <f>IFERROR('APPENDIX 13'!J39/'APPENDIX 13'!J$45*100,"")</f>
        <v>0.74385829915238266</v>
      </c>
      <c r="K39" s="182">
        <f>IFERROR('APPENDIX 13'!K39/'APPENDIX 13'!K$45*100,"")</f>
        <v>0</v>
      </c>
      <c r="L39" s="182">
        <f>IFERROR('APPENDIX 13'!L39/'APPENDIX 13'!L$45*100,"")</f>
        <v>0.46804082869376834</v>
      </c>
      <c r="M39" s="182">
        <f>IFERROR('APPENDIX 13'!M39/'APPENDIX 13'!M$45*100,"")</f>
        <v>2.4910453495621168</v>
      </c>
      <c r="N39" s="182">
        <f>IFERROR('APPENDIX 13'!N39/'APPENDIX 13'!N$45*100,"")</f>
        <v>1.3721872802332142</v>
      </c>
      <c r="O39" s="182">
        <f>IFERROR('APPENDIX 13'!O39/'APPENDIX 13'!O$45*100,"")</f>
        <v>2.9266372609211177E-2</v>
      </c>
      <c r="P39" s="182">
        <f>IFERROR('APPENDIX 13'!P39/'APPENDIX 13'!P$45*100,"")</f>
        <v>0.53677660651046966</v>
      </c>
      <c r="Q39" s="183">
        <f>IFERROR('APPENDIX 13'!Q39/'APPENDIX 13'!Q$45*100,"")</f>
        <v>0.86796551880469319</v>
      </c>
      <c r="R39" s="2"/>
    </row>
    <row r="40" spans="2:18" ht="25.5" customHeight="1" x14ac:dyDescent="0.35">
      <c r="B40" s="184" t="s">
        <v>40</v>
      </c>
      <c r="C40" s="182">
        <f>IFERROR('APPENDIX 13'!C40/'APPENDIX 13'!C$45*100,"")</f>
        <v>0</v>
      </c>
      <c r="D40" s="182">
        <f>IFERROR('APPENDIX 13'!D40/'APPENDIX 13'!D$45*100,"")</f>
        <v>1.2435540613077656</v>
      </c>
      <c r="E40" s="182">
        <f>IFERROR('APPENDIX 13'!E40/'APPENDIX 13'!E$45*100,"")</f>
        <v>1.6603489246282361</v>
      </c>
      <c r="F40" s="182">
        <f>IFERROR('APPENDIX 13'!F40/'APPENDIX 13'!F$45*100,"")</f>
        <v>0.56736795869670154</v>
      </c>
      <c r="G40" s="182">
        <f>IFERROR('APPENDIX 13'!G40/'APPENDIX 13'!G$45*100,"")</f>
        <v>0.61051054152492767</v>
      </c>
      <c r="H40" s="182">
        <f>IFERROR('APPENDIX 13'!H40/'APPENDIX 13'!H$45*100,"")</f>
        <v>0.63920950925525089</v>
      </c>
      <c r="I40" s="182">
        <f>IFERROR('APPENDIX 13'!I40/'APPENDIX 13'!I$45*100,"")</f>
        <v>1.5233491259719754</v>
      </c>
      <c r="J40" s="182">
        <f>IFERROR('APPENDIX 13'!J40/'APPENDIX 13'!J$45*100,"")</f>
        <v>2.0897001255680538</v>
      </c>
      <c r="K40" s="182">
        <f>IFERROR('APPENDIX 13'!K40/'APPENDIX 13'!K$45*100,"")</f>
        <v>0</v>
      </c>
      <c r="L40" s="182">
        <f>IFERROR('APPENDIX 13'!L40/'APPENDIX 13'!L$45*100,"")</f>
        <v>1.4755656537265147</v>
      </c>
      <c r="M40" s="182">
        <f>IFERROR('APPENDIX 13'!M40/'APPENDIX 13'!M$45*100,"")</f>
        <v>1.2387856336992653</v>
      </c>
      <c r="N40" s="182">
        <f>IFERROR('APPENDIX 13'!N40/'APPENDIX 13'!N$45*100,"")</f>
        <v>0.78023797636810277</v>
      </c>
      <c r="O40" s="182">
        <f>IFERROR('APPENDIX 13'!O40/'APPENDIX 13'!O$45*100,"")</f>
        <v>1.4967136833175843</v>
      </c>
      <c r="P40" s="182">
        <f>IFERROR('APPENDIX 13'!P40/'APPENDIX 13'!P$45*100,"")</f>
        <v>0.24117615301292145</v>
      </c>
      <c r="Q40" s="183">
        <f>IFERROR('APPENDIX 13'!Q40/'APPENDIX 13'!Q$45*100,"")</f>
        <v>1.2719799779696859</v>
      </c>
      <c r="R40" s="2"/>
    </row>
    <row r="41" spans="2:18" ht="25.5" customHeight="1" x14ac:dyDescent="0.35">
      <c r="B41" s="184" t="s">
        <v>41</v>
      </c>
      <c r="C41" s="182">
        <f>IFERROR('APPENDIX 13'!C41/'APPENDIX 13'!C$45*100,"")</f>
        <v>0</v>
      </c>
      <c r="D41" s="182">
        <f>IFERROR('APPENDIX 13'!D41/'APPENDIX 13'!D$45*100,"")</f>
        <v>1.1292852752575524</v>
      </c>
      <c r="E41" s="182">
        <f>IFERROR('APPENDIX 13'!E41/'APPENDIX 13'!E$45*100,"")</f>
        <v>0.16578071419574325</v>
      </c>
      <c r="F41" s="182">
        <f>IFERROR('APPENDIX 13'!F41/'APPENDIX 13'!F$45*100,"")</f>
        <v>0.55847025528155436</v>
      </c>
      <c r="G41" s="182">
        <f>IFERROR('APPENDIX 13'!G41/'APPENDIX 13'!G$45*100,"")</f>
        <v>0.51460535366281457</v>
      </c>
      <c r="H41" s="182">
        <f>IFERROR('APPENDIX 13'!H41/'APPENDIX 13'!H$45*100,"")</f>
        <v>0.29995462345289448</v>
      </c>
      <c r="I41" s="182">
        <f>IFERROR('APPENDIX 13'!I41/'APPENDIX 13'!I$45*100,"")</f>
        <v>2.0789030728009892</v>
      </c>
      <c r="J41" s="182">
        <f>IFERROR('APPENDIX 13'!J41/'APPENDIX 13'!J$45*100,"")</f>
        <v>1.9608538627658438</v>
      </c>
      <c r="K41" s="182">
        <f>IFERROR('APPENDIX 13'!K41/'APPENDIX 13'!K$45*100,"")</f>
        <v>0</v>
      </c>
      <c r="L41" s="182">
        <f>IFERROR('APPENDIX 13'!L41/'APPENDIX 13'!L$45*100,"")</f>
        <v>0.63649011657176147</v>
      </c>
      <c r="M41" s="182">
        <f>IFERROR('APPENDIX 13'!M41/'APPENDIX 13'!M$45*100,"")</f>
        <v>0.34207570188495573</v>
      </c>
      <c r="N41" s="182">
        <f>IFERROR('APPENDIX 13'!N41/'APPENDIX 13'!N$45*100,"")</f>
        <v>0.29909651556873801</v>
      </c>
      <c r="O41" s="182">
        <f>IFERROR('APPENDIX 13'!O41/'APPENDIX 13'!O$45*100,"")</f>
        <v>0</v>
      </c>
      <c r="P41" s="182">
        <f>IFERROR('APPENDIX 13'!P41/'APPENDIX 13'!P$45*100,"")</f>
        <v>2.8105361218608103</v>
      </c>
      <c r="Q41" s="183">
        <f>IFERROR('APPENDIX 13'!Q41/'APPENDIX 13'!Q$45*100,"")</f>
        <v>0.80313561219358853</v>
      </c>
      <c r="R41" s="2"/>
    </row>
    <row r="42" spans="2:18" ht="25.5" customHeight="1" x14ac:dyDescent="0.35">
      <c r="B42" s="184" t="s">
        <v>42</v>
      </c>
      <c r="C42" s="182">
        <f>IFERROR('APPENDIX 13'!C42/'APPENDIX 13'!C$45*100,"")</f>
        <v>0</v>
      </c>
      <c r="D42" s="182">
        <f>IFERROR('APPENDIX 13'!D42/'APPENDIX 13'!D$45*100,"")</f>
        <v>5.4729087659843724E-2</v>
      </c>
      <c r="E42" s="182">
        <f>IFERROR('APPENDIX 13'!E42/'APPENDIX 13'!E$45*100,"")</f>
        <v>3.581089362865459E-2</v>
      </c>
      <c r="F42" s="182">
        <f>IFERROR('APPENDIX 13'!F42/'APPENDIX 13'!F$45*100,"")</f>
        <v>3.786410810514175E-2</v>
      </c>
      <c r="G42" s="182">
        <f>IFERROR('APPENDIX 13'!G42/'APPENDIX 13'!G$45*100,"")</f>
        <v>7.451815542550394E-2</v>
      </c>
      <c r="H42" s="182">
        <f>IFERROR('APPENDIX 13'!H42/'APPENDIX 13'!H$45*100,"")</f>
        <v>9.7455262375540475E-2</v>
      </c>
      <c r="I42" s="182">
        <f>IFERROR('APPENDIX 13'!I42/'APPENDIX 13'!I$45*100,"")</f>
        <v>2.691357677410708</v>
      </c>
      <c r="J42" s="182">
        <f>IFERROR('APPENDIX 13'!J42/'APPENDIX 13'!J$45*100,"")</f>
        <v>1.1969784610600684</v>
      </c>
      <c r="K42" s="182">
        <f>IFERROR('APPENDIX 13'!K42/'APPENDIX 13'!K$45*100,"")</f>
        <v>1.6081597860286259</v>
      </c>
      <c r="L42" s="182">
        <f>IFERROR('APPENDIX 13'!L42/'APPENDIX 13'!L$45*100,"")</f>
        <v>0.27704290269871185</v>
      </c>
      <c r="M42" s="182">
        <f>IFERROR('APPENDIX 13'!M42/'APPENDIX 13'!M$45*100,"")</f>
        <v>3.9738778554924213E-2</v>
      </c>
      <c r="N42" s="182">
        <f>IFERROR('APPENDIX 13'!N42/'APPENDIX 13'!N$45*100,"")</f>
        <v>1.7379866657755583E-2</v>
      </c>
      <c r="O42" s="182">
        <f>IFERROR('APPENDIX 13'!O42/'APPENDIX 13'!O$45*100,"")</f>
        <v>0.42869819775230994</v>
      </c>
      <c r="P42" s="182">
        <f>IFERROR('APPENDIX 13'!P42/'APPENDIX 13'!P$45*100,"")</f>
        <v>3.2944046810871541E-2</v>
      </c>
      <c r="Q42" s="183">
        <f>IFERROR('APPENDIX 13'!Q42/'APPENDIX 13'!Q$45*100,"")</f>
        <v>0.78160769070981306</v>
      </c>
      <c r="R42" s="2"/>
    </row>
    <row r="43" spans="2:18" ht="25.5" customHeight="1" x14ac:dyDescent="0.35">
      <c r="B43" s="184" t="s">
        <v>43</v>
      </c>
      <c r="C43" s="182">
        <f>IFERROR('APPENDIX 13'!C43/'APPENDIX 13'!C$45*100,"")</f>
        <v>4.0169638545511086</v>
      </c>
      <c r="D43" s="182">
        <f>IFERROR('APPENDIX 13'!D43/'APPENDIX 13'!D$45*100,"")</f>
        <v>5.4811874914276038</v>
      </c>
      <c r="E43" s="182">
        <f>IFERROR('APPENDIX 13'!E43/'APPENDIX 13'!E$45*100,"")</f>
        <v>11.27404879431951</v>
      </c>
      <c r="F43" s="182">
        <f>IFERROR('APPENDIX 13'!F43/'APPENDIX 13'!F$45*100,"")</f>
        <v>5.7195581439578911</v>
      </c>
      <c r="G43" s="182">
        <f>IFERROR('APPENDIX 13'!G43/'APPENDIX 13'!G$45*100,"")</f>
        <v>3.6002479842502502</v>
      </c>
      <c r="H43" s="182">
        <f>IFERROR('APPENDIX 13'!H43/'APPENDIX 13'!H$45*100,"")</f>
        <v>3.455006806482066</v>
      </c>
      <c r="I43" s="182">
        <f>IFERROR('APPENDIX 13'!I43/'APPENDIX 13'!I$45*100,"")</f>
        <v>4.6473379551587239</v>
      </c>
      <c r="J43" s="182">
        <f>IFERROR('APPENDIX 13'!J43/'APPENDIX 13'!J$45*100,"")</f>
        <v>5.6347774757527169</v>
      </c>
      <c r="K43" s="182">
        <f>IFERROR('APPENDIX 13'!K43/'APPENDIX 13'!K$45*100,"")</f>
        <v>0</v>
      </c>
      <c r="L43" s="182">
        <f>IFERROR('APPENDIX 13'!L43/'APPENDIX 13'!L$45*100,"")</f>
        <v>3.0704120372146484</v>
      </c>
      <c r="M43" s="182">
        <f>IFERROR('APPENDIX 13'!M43/'APPENDIX 13'!M$45*100,"")</f>
        <v>5.3615130417886947</v>
      </c>
      <c r="N43" s="182">
        <f>IFERROR('APPENDIX 13'!N43/'APPENDIX 13'!N$45*100,"")</f>
        <v>8.0084716063856636</v>
      </c>
      <c r="O43" s="182">
        <f>IFERROR('APPENDIX 13'!O43/'APPENDIX 13'!O$45*100,"")</f>
        <v>15.517964620924726</v>
      </c>
      <c r="P43" s="182">
        <f>IFERROR('APPENDIX 13'!P43/'APPENDIX 13'!P$45*100,"")</f>
        <v>2.6346507506027681</v>
      </c>
      <c r="Q43" s="183">
        <f>IFERROR('APPENDIX 13'!Q43/'APPENDIX 13'!Q$45*100,"")</f>
        <v>8.6531926085439181</v>
      </c>
      <c r="R43" s="2"/>
    </row>
    <row r="44" spans="2:18" ht="25.5" customHeight="1" x14ac:dyDescent="0.35">
      <c r="B44" s="184" t="s">
        <v>44</v>
      </c>
      <c r="C44" s="182">
        <f>IFERROR('APPENDIX 13'!C44/'APPENDIX 13'!C$45*100,"")</f>
        <v>0</v>
      </c>
      <c r="D44" s="182">
        <f>IFERROR('APPENDIX 13'!D44/'APPENDIX 13'!D$45*100,"")</f>
        <v>0</v>
      </c>
      <c r="E44" s="182">
        <f>IFERROR('APPENDIX 13'!E44/'APPENDIX 13'!E$45*100,"")</f>
        <v>0</v>
      </c>
      <c r="F44" s="182">
        <f>IFERROR('APPENDIX 13'!F44/'APPENDIX 13'!F$45*100,"")</f>
        <v>0</v>
      </c>
      <c r="G44" s="182">
        <f>IFERROR('APPENDIX 13'!G44/'APPENDIX 13'!G$45*100,"")</f>
        <v>0</v>
      </c>
      <c r="H44" s="182">
        <f>IFERROR('APPENDIX 13'!H44/'APPENDIX 13'!H$45*100,"")</f>
        <v>0</v>
      </c>
      <c r="I44" s="182">
        <f>IFERROR('APPENDIX 13'!I44/'APPENDIX 13'!I$45*100,"")</f>
        <v>0</v>
      </c>
      <c r="J44" s="182">
        <f>IFERROR('APPENDIX 13'!J44/'APPENDIX 13'!J$45*100,"")</f>
        <v>0</v>
      </c>
      <c r="K44" s="182">
        <f>IFERROR('APPENDIX 13'!K44/'APPENDIX 13'!K$45*100,"")</f>
        <v>0</v>
      </c>
      <c r="L44" s="182">
        <f>IFERROR('APPENDIX 13'!L44/'APPENDIX 13'!L$45*100,"")</f>
        <v>0</v>
      </c>
      <c r="M44" s="182">
        <f>IFERROR('APPENDIX 13'!M44/'APPENDIX 13'!M$45*100,"")</f>
        <v>0</v>
      </c>
      <c r="N44" s="182">
        <f>IFERROR('APPENDIX 13'!N44/'APPENDIX 13'!N$45*100,"")</f>
        <v>0</v>
      </c>
      <c r="O44" s="182">
        <f>IFERROR('APPENDIX 13'!O44/'APPENDIX 13'!O$45*100,"")</f>
        <v>0</v>
      </c>
      <c r="P44" s="182">
        <f>IFERROR('APPENDIX 13'!P44/'APPENDIX 13'!P$45*100,"")</f>
        <v>0</v>
      </c>
      <c r="Q44" s="183">
        <f>IFERROR('APPENDIX 13'!Q44/'APPENDIX 13'!Q$45*100,"")</f>
        <v>0</v>
      </c>
      <c r="R44" s="2"/>
    </row>
    <row r="45" spans="2:18" ht="25.5" customHeight="1" x14ac:dyDescent="0.35">
      <c r="B45" s="185" t="s">
        <v>45</v>
      </c>
      <c r="C45" s="186">
        <f t="shared" ref="C45:Q45" si="0">SUM(C7:C44)</f>
        <v>100</v>
      </c>
      <c r="D45" s="186">
        <f t="shared" si="0"/>
        <v>100</v>
      </c>
      <c r="E45" s="186">
        <f t="shared" si="0"/>
        <v>100.00000000000003</v>
      </c>
      <c r="F45" s="186">
        <f t="shared" si="0"/>
        <v>100.00000000000001</v>
      </c>
      <c r="G45" s="186">
        <f t="shared" si="0"/>
        <v>99.999999999999986</v>
      </c>
      <c r="H45" s="186">
        <f t="shared" si="0"/>
        <v>99.999999999999986</v>
      </c>
      <c r="I45" s="186">
        <f t="shared" si="0"/>
        <v>100</v>
      </c>
      <c r="J45" s="186">
        <f t="shared" si="0"/>
        <v>99.999999999999986</v>
      </c>
      <c r="K45" s="186">
        <f t="shared" si="0"/>
        <v>100</v>
      </c>
      <c r="L45" s="186">
        <f t="shared" si="0"/>
        <v>100.00000000000001</v>
      </c>
      <c r="M45" s="186">
        <f t="shared" si="0"/>
        <v>100</v>
      </c>
      <c r="N45" s="186">
        <f t="shared" si="0"/>
        <v>100.00000000000001</v>
      </c>
      <c r="O45" s="186">
        <f t="shared" si="0"/>
        <v>100</v>
      </c>
      <c r="P45" s="186">
        <f t="shared" si="0"/>
        <v>100.00000000000003</v>
      </c>
      <c r="Q45" s="186">
        <f t="shared" si="0"/>
        <v>100.00000000000001</v>
      </c>
      <c r="R45" s="2"/>
    </row>
    <row r="46" spans="2:18" ht="25.5" customHeight="1" x14ac:dyDescent="0.35">
      <c r="B46" s="298" t="s">
        <v>46</v>
      </c>
      <c r="C46" s="299"/>
      <c r="D46" s="299"/>
      <c r="E46" s="299"/>
      <c r="F46" s="299"/>
      <c r="G46" s="299"/>
      <c r="H46" s="299"/>
      <c r="I46" s="299"/>
      <c r="J46" s="299"/>
      <c r="K46" s="299"/>
      <c r="L46" s="299"/>
      <c r="M46" s="299"/>
      <c r="N46" s="299"/>
      <c r="O46" s="299"/>
      <c r="P46" s="299"/>
      <c r="Q46" s="300"/>
      <c r="R46" s="2"/>
    </row>
    <row r="47" spans="2:18" ht="25.5" customHeight="1" x14ac:dyDescent="0.35">
      <c r="B47" s="184" t="s">
        <v>47</v>
      </c>
      <c r="C47" s="187">
        <f>IFERROR('APPENDIX 13'!C47/'APPENDIX 13'!C$52*100,"")</f>
        <v>27.619612090988984</v>
      </c>
      <c r="D47" s="187">
        <f>IFERROR('APPENDIX 13'!D47/'APPENDIX 13'!D$52*100,"")</f>
        <v>26.739644864957988</v>
      </c>
      <c r="E47" s="187">
        <f>IFERROR('APPENDIX 13'!E47/'APPENDIX 13'!E$52*100,"")</f>
        <v>19.931453451598195</v>
      </c>
      <c r="F47" s="187">
        <f>IFERROR('APPENDIX 13'!F47/'APPENDIX 13'!F$52*100,"")</f>
        <v>22.81767134882255</v>
      </c>
      <c r="G47" s="187">
        <f>IFERROR('APPENDIX 13'!G47/'APPENDIX 13'!G$52*100,"")</f>
        <v>40.424605608243454</v>
      </c>
      <c r="H47" s="187">
        <f>IFERROR('APPENDIX 13'!H47/'APPENDIX 13'!H$52*100,"")</f>
        <v>15.290462414759103</v>
      </c>
      <c r="I47" s="187">
        <f>IFERROR('APPENDIX 13'!I47/'APPENDIX 13'!I$52*100,"")</f>
        <v>1.743467727145491</v>
      </c>
      <c r="J47" s="187">
        <f>IFERROR('APPENDIX 13'!J47/'APPENDIX 13'!J$52*100,"")</f>
        <v>11.951111863992708</v>
      </c>
      <c r="K47" s="187">
        <f>IFERROR('APPENDIX 13'!K47/'APPENDIX 13'!K$52*100,"")</f>
        <v>0</v>
      </c>
      <c r="L47" s="187">
        <f>IFERROR('APPENDIX 13'!L47/'APPENDIX 13'!L$52*100,"")</f>
        <v>12.14927677442784</v>
      </c>
      <c r="M47" s="187">
        <f>IFERROR('APPENDIX 13'!M47/'APPENDIX 13'!M$52*100,"")</f>
        <v>16.903057263619672</v>
      </c>
      <c r="N47" s="187">
        <f>IFERROR('APPENDIX 13'!N47/'APPENDIX 13'!N$52*100,"")</f>
        <v>53.052695275745009</v>
      </c>
      <c r="O47" s="187">
        <f>IFERROR('APPENDIX 13'!O47/'APPENDIX 13'!O$52*100,"")</f>
        <v>34.057687127653814</v>
      </c>
      <c r="P47" s="187">
        <f>IFERROR('APPENDIX 13'!P47/'APPENDIX 13'!P$52*100,"")</f>
        <v>10.251750404002856</v>
      </c>
      <c r="Q47" s="188">
        <f>IFERROR('APPENDIX 13'!Q47/'APPENDIX 13'!Q$52*100,"")</f>
        <v>21.161201861392538</v>
      </c>
      <c r="R47" s="2"/>
    </row>
    <row r="48" spans="2:18" ht="25.5" customHeight="1" x14ac:dyDescent="0.35">
      <c r="B48" s="184" t="s">
        <v>78</v>
      </c>
      <c r="C48" s="187">
        <f>IFERROR('APPENDIX 13'!C48/'APPENDIX 13'!C$52*100,"")</f>
        <v>-2.7492897872427395</v>
      </c>
      <c r="D48" s="187">
        <f>IFERROR('APPENDIX 13'!D48/'APPENDIX 13'!D$52*100,"")</f>
        <v>9.3247602432518608</v>
      </c>
      <c r="E48" s="187">
        <f>IFERROR('APPENDIX 13'!E48/'APPENDIX 13'!E$52*100,"")</f>
        <v>0</v>
      </c>
      <c r="F48" s="187">
        <f>IFERROR('APPENDIX 13'!F48/'APPENDIX 13'!F$52*100,"")</f>
        <v>15.816256842124732</v>
      </c>
      <c r="G48" s="187">
        <f>IFERROR('APPENDIX 13'!G48/'APPENDIX 13'!G$52*100,"")</f>
        <v>3.1670647039000674</v>
      </c>
      <c r="H48" s="187">
        <f>IFERROR('APPENDIX 13'!H48/'APPENDIX 13'!H$52*100,"")</f>
        <v>20.118526409870338</v>
      </c>
      <c r="I48" s="187">
        <f>IFERROR('APPENDIX 13'!I48/'APPENDIX 13'!I$52*100,"")</f>
        <v>0</v>
      </c>
      <c r="J48" s="187">
        <f>IFERROR('APPENDIX 13'!J48/'APPENDIX 13'!J$52*100,"")</f>
        <v>28.03139516258209</v>
      </c>
      <c r="K48" s="187">
        <f>IFERROR('APPENDIX 13'!K48/'APPENDIX 13'!K$52*100,"")</f>
        <v>0</v>
      </c>
      <c r="L48" s="187">
        <f>IFERROR('APPENDIX 13'!L48/'APPENDIX 13'!L$52*100,"")</f>
        <v>7.7695401876874044</v>
      </c>
      <c r="M48" s="187">
        <f>IFERROR('APPENDIX 13'!M48/'APPENDIX 13'!M$52*100,"")</f>
        <v>0</v>
      </c>
      <c r="N48" s="187">
        <f>IFERROR('APPENDIX 13'!N48/'APPENDIX 13'!N$52*100,"")</f>
        <v>0</v>
      </c>
      <c r="O48" s="187">
        <f>IFERROR('APPENDIX 13'!O48/'APPENDIX 13'!O$52*100,"")</f>
        <v>13.149153653675311</v>
      </c>
      <c r="P48" s="187">
        <f>IFERROR('APPENDIX 13'!P48/'APPENDIX 13'!P$52*100,"")</f>
        <v>5.5545493588968711</v>
      </c>
      <c r="Q48" s="188">
        <f>IFERROR('APPENDIX 13'!Q48/'APPENDIX 13'!Q$52*100,"")</f>
        <v>11.235178867866599</v>
      </c>
      <c r="R48" s="2"/>
    </row>
    <row r="49" spans="2:18" ht="25.5" customHeight="1" x14ac:dyDescent="0.35">
      <c r="B49" s="177" t="s">
        <v>250</v>
      </c>
      <c r="C49" s="187">
        <f>IFERROR('APPENDIX 13'!C49/'APPENDIX 13'!C$52*100,"")</f>
        <v>3.3816346134194446</v>
      </c>
      <c r="D49" s="187">
        <f>IFERROR('APPENDIX 13'!D49/'APPENDIX 13'!D$52*100,"")</f>
        <v>4.5517642888685144</v>
      </c>
      <c r="E49" s="187">
        <f>IFERROR('APPENDIX 13'!E49/'APPENDIX 13'!E$52*100,"")</f>
        <v>38.953856111086594</v>
      </c>
      <c r="F49" s="187">
        <f>IFERROR('APPENDIX 13'!F49/'APPENDIX 13'!F$52*100,"")</f>
        <v>7.2806667963828922</v>
      </c>
      <c r="G49" s="187">
        <f>IFERROR('APPENDIX 13'!G49/'APPENDIX 13'!G$52*100,"")</f>
        <v>7.9273946596729328</v>
      </c>
      <c r="H49" s="187">
        <f>IFERROR('APPENDIX 13'!H49/'APPENDIX 13'!H$52*100,"")</f>
        <v>5.6660329681192714</v>
      </c>
      <c r="I49" s="187">
        <f>IFERROR('APPENDIX 13'!I49/'APPENDIX 13'!I$52*100,"")</f>
        <v>7.2270055308346448</v>
      </c>
      <c r="J49" s="187">
        <f>IFERROR('APPENDIX 13'!J49/'APPENDIX 13'!J$52*100,"")</f>
        <v>3.7388637864336114</v>
      </c>
      <c r="K49" s="187">
        <f>IFERROR('APPENDIX 13'!K49/'APPENDIX 13'!K$52*100,"")</f>
        <v>0</v>
      </c>
      <c r="L49" s="187">
        <f>IFERROR('APPENDIX 13'!L49/'APPENDIX 13'!L$52*100,"")</f>
        <v>4.1611516045110069</v>
      </c>
      <c r="M49" s="187">
        <f>IFERROR('APPENDIX 13'!M49/'APPENDIX 13'!M$52*100,"")</f>
        <v>11.38371677490111</v>
      </c>
      <c r="N49" s="187">
        <f>IFERROR('APPENDIX 13'!N49/'APPENDIX 13'!N$52*100,"")</f>
        <v>2.4896348336087404</v>
      </c>
      <c r="O49" s="187">
        <f>IFERROR('APPENDIX 13'!O49/'APPENDIX 13'!O$52*100,"")</f>
        <v>3.6806504916928522</v>
      </c>
      <c r="P49" s="187">
        <f>IFERROR('APPENDIX 13'!P49/'APPENDIX 13'!P$52*100,"")</f>
        <v>0.9516328371431515</v>
      </c>
      <c r="Q49" s="188">
        <f>IFERROR('APPENDIX 13'!Q49/'APPENDIX 13'!Q$52*100,"")</f>
        <v>4.6585438506357484</v>
      </c>
      <c r="R49" s="2"/>
    </row>
    <row r="50" spans="2:18" ht="25.5" customHeight="1" x14ac:dyDescent="0.35">
      <c r="B50" s="184" t="s">
        <v>48</v>
      </c>
      <c r="C50" s="187">
        <f>IFERROR('APPENDIX 13'!C50/'APPENDIX 13'!C$52*100,"")</f>
        <v>53.947965419280997</v>
      </c>
      <c r="D50" s="187">
        <f>IFERROR('APPENDIX 13'!D50/'APPENDIX 13'!D$52*100,"")</f>
        <v>50.862015362650027</v>
      </c>
      <c r="E50" s="187">
        <f>IFERROR('APPENDIX 13'!E50/'APPENDIX 13'!E$52*100,"")</f>
        <v>41.016626705696027</v>
      </c>
      <c r="F50" s="187">
        <f>IFERROR('APPENDIX 13'!F50/'APPENDIX 13'!F$52*100,"")</f>
        <v>44.977663940751427</v>
      </c>
      <c r="G50" s="187">
        <f>IFERROR('APPENDIX 13'!G50/'APPENDIX 13'!G$52*100,"")</f>
        <v>22.979690682161163</v>
      </c>
      <c r="H50" s="187">
        <f>IFERROR('APPENDIX 13'!H50/'APPENDIX 13'!H$52*100,"")</f>
        <v>57.703358820160602</v>
      </c>
      <c r="I50" s="187">
        <f>IFERROR('APPENDIX 13'!I50/'APPENDIX 13'!I$52*100,"")</f>
        <v>87.87946062296696</v>
      </c>
      <c r="J50" s="187">
        <f>IFERROR('APPENDIX 13'!J50/'APPENDIX 13'!J$52*100,"")</f>
        <v>52.138740713339949</v>
      </c>
      <c r="K50" s="187">
        <f>IFERROR('APPENDIX 13'!K50/'APPENDIX 13'!K$52*100,"")</f>
        <v>0</v>
      </c>
      <c r="L50" s="187">
        <f>IFERROR('APPENDIX 13'!L50/'APPENDIX 13'!L$52*100,"")</f>
        <v>64.812580493448408</v>
      </c>
      <c r="M50" s="187">
        <f>IFERROR('APPENDIX 13'!M50/'APPENDIX 13'!M$52*100,"")</f>
        <v>69.947135586745702</v>
      </c>
      <c r="N50" s="187">
        <f>IFERROR('APPENDIX 13'!N50/'APPENDIX 13'!N$52*100,"")</f>
        <v>16.83296372274884</v>
      </c>
      <c r="O50" s="187">
        <f>IFERROR('APPENDIX 13'!O50/'APPENDIX 13'!O$52*100,"")</f>
        <v>48.993069483312226</v>
      </c>
      <c r="P50" s="187">
        <f>IFERROR('APPENDIX 13'!P50/'APPENDIX 13'!P$52*100,"")</f>
        <v>82.005573183479257</v>
      </c>
      <c r="Q50" s="188">
        <f>IFERROR('APPENDIX 13'!Q50/'APPENDIX 13'!Q$52*100,"")</f>
        <v>57.6605076538698</v>
      </c>
      <c r="R50" s="2"/>
    </row>
    <row r="51" spans="2:18" ht="25.5" customHeight="1" x14ac:dyDescent="0.35">
      <c r="B51" s="184" t="s">
        <v>251</v>
      </c>
      <c r="C51" s="187">
        <f>IFERROR('APPENDIX 13'!C51/'APPENDIX 13'!C$52*100,"")</f>
        <v>17.800077663553314</v>
      </c>
      <c r="D51" s="187">
        <f>IFERROR('APPENDIX 13'!D51/'APPENDIX 13'!D$52*100,"")</f>
        <v>8.521815240271609</v>
      </c>
      <c r="E51" s="187">
        <f>IFERROR('APPENDIX 13'!E51/'APPENDIX 13'!E$52*100,"")</f>
        <v>9.806373161917932E-2</v>
      </c>
      <c r="F51" s="187">
        <f>IFERROR('APPENDIX 13'!F51/'APPENDIX 13'!F$52*100,"")</f>
        <v>9.1077410719183991</v>
      </c>
      <c r="G51" s="187">
        <f>IFERROR('APPENDIX 13'!G51/'APPENDIX 13'!G$52*100,"")</f>
        <v>25.501244346022382</v>
      </c>
      <c r="H51" s="187">
        <f>IFERROR('APPENDIX 13'!H51/'APPENDIX 13'!H$52*100,"")</f>
        <v>1.2216193870906864</v>
      </c>
      <c r="I51" s="187">
        <f>IFERROR('APPENDIX 13'!I51/'APPENDIX 13'!I$52*100,"")</f>
        <v>3.1500661190529051</v>
      </c>
      <c r="J51" s="187">
        <f>IFERROR('APPENDIX 13'!J51/'APPENDIX 13'!J$52*100,"")</f>
        <v>4.1398884736516406</v>
      </c>
      <c r="K51" s="187">
        <f>IFERROR('APPENDIX 13'!K51/'APPENDIX 13'!K$52*100,"")</f>
        <v>100</v>
      </c>
      <c r="L51" s="187">
        <f>IFERROR('APPENDIX 13'!L51/'APPENDIX 13'!L$52*100,"")</f>
        <v>11.107450939925345</v>
      </c>
      <c r="M51" s="187">
        <f>IFERROR('APPENDIX 13'!M51/'APPENDIX 13'!M$52*100,"")</f>
        <v>1.7660903747335213</v>
      </c>
      <c r="N51" s="187">
        <f>IFERROR('APPENDIX 13'!N51/'APPENDIX 13'!N$52*100,"")</f>
        <v>27.624706167897411</v>
      </c>
      <c r="O51" s="187">
        <f>IFERROR('APPENDIX 13'!O51/'APPENDIX 13'!O$52*100,"")</f>
        <v>0.11943924366580244</v>
      </c>
      <c r="P51" s="187">
        <f>IFERROR('APPENDIX 13'!P51/'APPENDIX 13'!P$52*100,"")</f>
        <v>1.2364942164778707</v>
      </c>
      <c r="Q51" s="188">
        <f>IFERROR('APPENDIX 13'!Q51/'APPENDIX 13'!Q$52*100,"")</f>
        <v>5.2845677662353232</v>
      </c>
      <c r="R51" s="2"/>
    </row>
    <row r="52" spans="2:18" ht="25.5" customHeight="1" x14ac:dyDescent="0.35">
      <c r="B52" s="185" t="s">
        <v>209</v>
      </c>
      <c r="C52" s="186">
        <f>SUM(C47:C51)</f>
        <v>100</v>
      </c>
      <c r="D52" s="186">
        <f t="shared" ref="D52:Q52" si="1">SUM(D47:D51)</f>
        <v>99.999999999999986</v>
      </c>
      <c r="E52" s="186">
        <f t="shared" si="1"/>
        <v>99.999999999999986</v>
      </c>
      <c r="F52" s="186">
        <f t="shared" si="1"/>
        <v>100</v>
      </c>
      <c r="G52" s="186">
        <f t="shared" si="1"/>
        <v>100</v>
      </c>
      <c r="H52" s="186">
        <f t="shared" si="1"/>
        <v>100</v>
      </c>
      <c r="I52" s="186">
        <f t="shared" si="1"/>
        <v>100</v>
      </c>
      <c r="J52" s="186">
        <f t="shared" si="1"/>
        <v>100</v>
      </c>
      <c r="K52" s="186">
        <f t="shared" si="1"/>
        <v>100</v>
      </c>
      <c r="L52" s="186">
        <f t="shared" si="1"/>
        <v>100</v>
      </c>
      <c r="M52" s="186">
        <f t="shared" si="1"/>
        <v>100</v>
      </c>
      <c r="N52" s="186">
        <f t="shared" si="1"/>
        <v>100</v>
      </c>
      <c r="O52" s="186">
        <f t="shared" si="1"/>
        <v>100.00000000000001</v>
      </c>
      <c r="P52" s="186">
        <f t="shared" si="1"/>
        <v>100</v>
      </c>
      <c r="Q52" s="186">
        <f t="shared" si="1"/>
        <v>100.00000000000001</v>
      </c>
    </row>
    <row r="53" spans="2:18" ht="18" customHeight="1" x14ac:dyDescent="0.35">
      <c r="B53" s="308" t="s">
        <v>210</v>
      </c>
      <c r="C53" s="308"/>
      <c r="D53" s="308"/>
      <c r="E53" s="308"/>
      <c r="F53" s="308"/>
      <c r="G53" s="308"/>
      <c r="H53" s="308"/>
      <c r="I53" s="308"/>
      <c r="J53" s="308"/>
      <c r="K53" s="308"/>
      <c r="L53" s="308"/>
      <c r="M53" s="308"/>
      <c r="N53" s="308"/>
      <c r="O53" s="308"/>
      <c r="P53" s="308"/>
      <c r="Q53" s="308"/>
    </row>
  </sheetData>
  <sheetProtection algorithmName="SHA-512" hashValue="72GEvrlWBZ9WhQinMFijLo3ifjf+IQNO6c5vm7yBrKYsXHCGTy/XJg8r112qB42q+iPfot9IfdgRur8EyOTpEw==" saltValue="Jcv99VJ0q82FJ/ifniI7pw==" spinCount="100000" sheet="1" objects="1" scenarios="1"/>
  <sortState xmlns:xlrd2="http://schemas.microsoft.com/office/spreadsheetml/2017/richdata2" ref="B3:Q44">
    <sortCondition descending="1" ref="Q8:Q44"/>
  </sortState>
  <mergeCells count="20">
    <mergeCell ref="B3:Q3"/>
    <mergeCell ref="B4:B5"/>
    <mergeCell ref="C4:C5"/>
    <mergeCell ref="D4:D5"/>
    <mergeCell ref="E4:E5"/>
    <mergeCell ref="F4:F5"/>
    <mergeCell ref="G4:G5"/>
    <mergeCell ref="H4:H5"/>
    <mergeCell ref="I4:I5"/>
    <mergeCell ref="J4:J5"/>
    <mergeCell ref="Q4:Q5"/>
    <mergeCell ref="B6:Q6"/>
    <mergeCell ref="B46:Q46"/>
    <mergeCell ref="B53:Q53"/>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Q55"/>
  <sheetViews>
    <sheetView showGridLines="0" topLeftCell="J1" zoomScale="97" zoomScaleNormal="80" workbookViewId="0">
      <selection activeCell="B3" sqref="B3:Q3"/>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09" t="s">
        <v>304</v>
      </c>
      <c r="C3" s="309"/>
      <c r="D3" s="309"/>
      <c r="E3" s="309"/>
      <c r="F3" s="309"/>
      <c r="G3" s="309"/>
      <c r="H3" s="309"/>
      <c r="I3" s="309"/>
      <c r="J3" s="309"/>
      <c r="K3" s="309"/>
      <c r="L3" s="309"/>
      <c r="M3" s="309"/>
      <c r="N3" s="309"/>
      <c r="O3" s="309"/>
      <c r="P3" s="309"/>
      <c r="Q3" s="309"/>
    </row>
    <row r="4" spans="2:17" ht="46.5" x14ac:dyDescent="0.35">
      <c r="B4" s="189" t="s">
        <v>0</v>
      </c>
      <c r="C4" s="190" t="s">
        <v>194</v>
      </c>
      <c r="D4" s="190" t="s">
        <v>195</v>
      </c>
      <c r="E4" s="190" t="s">
        <v>196</v>
      </c>
      <c r="F4" s="190" t="s">
        <v>197</v>
      </c>
      <c r="G4" s="190" t="s">
        <v>198</v>
      </c>
      <c r="H4" s="190" t="s">
        <v>199</v>
      </c>
      <c r="I4" s="190" t="s">
        <v>200</v>
      </c>
      <c r="J4" s="190" t="s">
        <v>201</v>
      </c>
      <c r="K4" s="190" t="s">
        <v>202</v>
      </c>
      <c r="L4" s="190" t="s">
        <v>203</v>
      </c>
      <c r="M4" s="190" t="s">
        <v>204</v>
      </c>
      <c r="N4" s="190" t="s">
        <v>205</v>
      </c>
      <c r="O4" s="190" t="s">
        <v>206</v>
      </c>
      <c r="P4" s="190" t="s">
        <v>207</v>
      </c>
      <c r="Q4" s="190" t="s">
        <v>208</v>
      </c>
    </row>
    <row r="5" spans="2:17" ht="28.5" customHeight="1" x14ac:dyDescent="0.35">
      <c r="B5" s="310" t="s">
        <v>16</v>
      </c>
      <c r="C5" s="310"/>
      <c r="D5" s="310"/>
      <c r="E5" s="310"/>
      <c r="F5" s="310"/>
      <c r="G5" s="310"/>
      <c r="H5" s="310"/>
      <c r="I5" s="310"/>
      <c r="J5" s="310"/>
      <c r="K5" s="310"/>
      <c r="L5" s="310"/>
      <c r="M5" s="310"/>
      <c r="N5" s="310"/>
      <c r="O5" s="310"/>
      <c r="P5" s="310"/>
      <c r="Q5" s="310"/>
    </row>
    <row r="6" spans="2:17" ht="28.5" customHeight="1" x14ac:dyDescent="0.35">
      <c r="B6" s="191" t="s">
        <v>17</v>
      </c>
      <c r="C6" s="192">
        <v>0</v>
      </c>
      <c r="D6" s="192">
        <v>103</v>
      </c>
      <c r="E6" s="192">
        <v>351</v>
      </c>
      <c r="F6" s="192">
        <v>0</v>
      </c>
      <c r="G6" s="192">
        <v>53</v>
      </c>
      <c r="H6" s="192">
        <v>0</v>
      </c>
      <c r="I6" s="192">
        <v>0</v>
      </c>
      <c r="J6" s="192">
        <v>0</v>
      </c>
      <c r="K6" s="192">
        <v>0</v>
      </c>
      <c r="L6" s="192">
        <v>10577</v>
      </c>
      <c r="M6" s="192">
        <v>0</v>
      </c>
      <c r="N6" s="192">
        <v>5805</v>
      </c>
      <c r="O6" s="192">
        <v>3072371</v>
      </c>
      <c r="P6" s="192">
        <v>2190</v>
      </c>
      <c r="Q6" s="193">
        <v>3091451</v>
      </c>
    </row>
    <row r="7" spans="2:17" ht="28.5" customHeight="1" x14ac:dyDescent="0.35">
      <c r="B7" s="191" t="s">
        <v>18</v>
      </c>
      <c r="C7" s="192">
        <v>0</v>
      </c>
      <c r="D7" s="192">
        <v>-192</v>
      </c>
      <c r="E7" s="192">
        <v>5607</v>
      </c>
      <c r="F7" s="192">
        <v>316</v>
      </c>
      <c r="G7" s="192">
        <v>0</v>
      </c>
      <c r="H7" s="192">
        <v>0</v>
      </c>
      <c r="I7" s="192">
        <v>55185</v>
      </c>
      <c r="J7" s="192">
        <v>360579</v>
      </c>
      <c r="K7" s="192">
        <v>-8279</v>
      </c>
      <c r="L7" s="192">
        <v>2294</v>
      </c>
      <c r="M7" s="192">
        <v>55</v>
      </c>
      <c r="N7" s="192">
        <v>2911</v>
      </c>
      <c r="O7" s="192">
        <v>0</v>
      </c>
      <c r="P7" s="192">
        <v>2750</v>
      </c>
      <c r="Q7" s="193">
        <v>421226</v>
      </c>
    </row>
    <row r="8" spans="2:17" ht="28.5" customHeight="1" x14ac:dyDescent="0.35">
      <c r="B8" s="191" t="s">
        <v>19</v>
      </c>
      <c r="C8" s="194">
        <v>538</v>
      </c>
      <c r="D8" s="194">
        <v>8290</v>
      </c>
      <c r="E8" s="194">
        <v>9060</v>
      </c>
      <c r="F8" s="194">
        <v>28095</v>
      </c>
      <c r="G8" s="194">
        <v>119243</v>
      </c>
      <c r="H8" s="194">
        <v>2623</v>
      </c>
      <c r="I8" s="194">
        <v>194622</v>
      </c>
      <c r="J8" s="194">
        <v>75644</v>
      </c>
      <c r="K8" s="194">
        <v>0</v>
      </c>
      <c r="L8" s="194">
        <v>8173</v>
      </c>
      <c r="M8" s="194">
        <v>54231</v>
      </c>
      <c r="N8" s="194">
        <v>33112</v>
      </c>
      <c r="O8" s="194">
        <v>0</v>
      </c>
      <c r="P8" s="194">
        <v>0</v>
      </c>
      <c r="Q8" s="193">
        <v>533631</v>
      </c>
    </row>
    <row r="9" spans="2:17" ht="28.5" customHeight="1" x14ac:dyDescent="0.35">
      <c r="B9" s="191" t="s">
        <v>142</v>
      </c>
      <c r="C9" s="194">
        <v>227</v>
      </c>
      <c r="D9" s="194">
        <v>10601</v>
      </c>
      <c r="E9" s="194">
        <v>18030</v>
      </c>
      <c r="F9" s="194">
        <v>26629</v>
      </c>
      <c r="G9" s="194">
        <v>16</v>
      </c>
      <c r="H9" s="194">
        <v>38416</v>
      </c>
      <c r="I9" s="194">
        <v>149086</v>
      </c>
      <c r="J9" s="194">
        <v>54965</v>
      </c>
      <c r="K9" s="194">
        <v>0</v>
      </c>
      <c r="L9" s="194">
        <v>0</v>
      </c>
      <c r="M9" s="194">
        <v>427</v>
      </c>
      <c r="N9" s="194">
        <v>15832</v>
      </c>
      <c r="O9" s="194">
        <v>16036</v>
      </c>
      <c r="P9" s="194">
        <v>0</v>
      </c>
      <c r="Q9" s="193">
        <v>330264</v>
      </c>
    </row>
    <row r="10" spans="2:17" ht="28.5" customHeight="1" x14ac:dyDescent="0.35">
      <c r="B10" s="191" t="s">
        <v>20</v>
      </c>
      <c r="C10" s="194">
        <v>0</v>
      </c>
      <c r="D10" s="194">
        <v>31437</v>
      </c>
      <c r="E10" s="194">
        <v>13674</v>
      </c>
      <c r="F10" s="194">
        <v>96299</v>
      </c>
      <c r="G10" s="194">
        <v>45715</v>
      </c>
      <c r="H10" s="194">
        <v>55740</v>
      </c>
      <c r="I10" s="194">
        <v>1188479</v>
      </c>
      <c r="J10" s="194">
        <v>1034120</v>
      </c>
      <c r="K10" s="194">
        <v>0</v>
      </c>
      <c r="L10" s="194">
        <v>53604</v>
      </c>
      <c r="M10" s="194">
        <v>63352</v>
      </c>
      <c r="N10" s="194">
        <v>155454</v>
      </c>
      <c r="O10" s="194">
        <v>1894068</v>
      </c>
      <c r="P10" s="194">
        <v>44274</v>
      </c>
      <c r="Q10" s="193">
        <v>4676215</v>
      </c>
    </row>
    <row r="11" spans="2:17" ht="28.5" customHeight="1" x14ac:dyDescent="0.35">
      <c r="B11" s="191" t="s">
        <v>137</v>
      </c>
      <c r="C11" s="194">
        <v>0</v>
      </c>
      <c r="D11" s="194">
        <v>40161</v>
      </c>
      <c r="E11" s="194">
        <v>30535</v>
      </c>
      <c r="F11" s="194">
        <v>61042</v>
      </c>
      <c r="G11" s="194">
        <v>15949</v>
      </c>
      <c r="H11" s="194">
        <v>13325</v>
      </c>
      <c r="I11" s="194">
        <v>926527</v>
      </c>
      <c r="J11" s="194">
        <v>754866</v>
      </c>
      <c r="K11" s="194">
        <v>0</v>
      </c>
      <c r="L11" s="194">
        <v>46671</v>
      </c>
      <c r="M11" s="194">
        <v>23586</v>
      </c>
      <c r="N11" s="194">
        <v>89080</v>
      </c>
      <c r="O11" s="194">
        <v>1591252</v>
      </c>
      <c r="P11" s="194">
        <v>662368</v>
      </c>
      <c r="Q11" s="193">
        <v>4255361</v>
      </c>
    </row>
    <row r="12" spans="2:17" ht="28.5" customHeight="1" x14ac:dyDescent="0.35">
      <c r="B12" s="191" t="s">
        <v>21</v>
      </c>
      <c r="C12" s="194">
        <v>0</v>
      </c>
      <c r="D12" s="194">
        <v>-175542</v>
      </c>
      <c r="E12" s="194">
        <v>65503</v>
      </c>
      <c r="F12" s="194">
        <v>56256</v>
      </c>
      <c r="G12" s="194">
        <v>43967</v>
      </c>
      <c r="H12" s="194">
        <v>28159</v>
      </c>
      <c r="I12" s="194">
        <v>1550081</v>
      </c>
      <c r="J12" s="194">
        <v>1302421</v>
      </c>
      <c r="K12" s="194">
        <v>0</v>
      </c>
      <c r="L12" s="194">
        <v>35954</v>
      </c>
      <c r="M12" s="194">
        <v>53040</v>
      </c>
      <c r="N12" s="194">
        <v>118694</v>
      </c>
      <c r="O12" s="194">
        <v>2889270</v>
      </c>
      <c r="P12" s="194">
        <v>6870</v>
      </c>
      <c r="Q12" s="193">
        <v>5974671</v>
      </c>
    </row>
    <row r="13" spans="2:17" ht="28.5" customHeight="1" x14ac:dyDescent="0.35">
      <c r="B13" s="191" t="s">
        <v>22</v>
      </c>
      <c r="C13" s="194">
        <v>0</v>
      </c>
      <c r="D13" s="194">
        <v>1432</v>
      </c>
      <c r="E13" s="194">
        <v>16</v>
      </c>
      <c r="F13" s="194">
        <v>6681</v>
      </c>
      <c r="G13" s="194">
        <v>9112</v>
      </c>
      <c r="H13" s="194">
        <v>1150</v>
      </c>
      <c r="I13" s="194">
        <v>214578</v>
      </c>
      <c r="J13" s="194">
        <v>101446</v>
      </c>
      <c r="K13" s="194">
        <v>0</v>
      </c>
      <c r="L13" s="194">
        <v>31</v>
      </c>
      <c r="M13" s="194">
        <v>3141</v>
      </c>
      <c r="N13" s="194">
        <v>7525</v>
      </c>
      <c r="O13" s="194">
        <v>0</v>
      </c>
      <c r="P13" s="194">
        <v>-2116</v>
      </c>
      <c r="Q13" s="193">
        <v>342995</v>
      </c>
    </row>
    <row r="14" spans="2:17" ht="28.5" customHeight="1" x14ac:dyDescent="0.35">
      <c r="B14" s="191" t="s">
        <v>23</v>
      </c>
      <c r="C14" s="194">
        <v>0</v>
      </c>
      <c r="D14" s="194">
        <v>0</v>
      </c>
      <c r="E14" s="194">
        <v>0</v>
      </c>
      <c r="F14" s="194">
        <v>0</v>
      </c>
      <c r="G14" s="194">
        <v>0</v>
      </c>
      <c r="H14" s="194">
        <v>0</v>
      </c>
      <c r="I14" s="194">
        <v>123067</v>
      </c>
      <c r="J14" s="194">
        <v>60410</v>
      </c>
      <c r="K14" s="194">
        <v>1377161</v>
      </c>
      <c r="L14" s="194">
        <v>0</v>
      </c>
      <c r="M14" s="194">
        <v>0</v>
      </c>
      <c r="N14" s="194">
        <v>0</v>
      </c>
      <c r="O14" s="194">
        <v>0</v>
      </c>
      <c r="P14" s="194">
        <v>0</v>
      </c>
      <c r="Q14" s="193">
        <v>1560637</v>
      </c>
    </row>
    <row r="15" spans="2:17" ht="28.5" customHeight="1" x14ac:dyDescent="0.35">
      <c r="B15" s="191" t="s">
        <v>24</v>
      </c>
      <c r="C15" s="194">
        <v>0</v>
      </c>
      <c r="D15" s="194">
        <v>6632</v>
      </c>
      <c r="E15" s="194">
        <v>1845</v>
      </c>
      <c r="F15" s="194">
        <v>16179</v>
      </c>
      <c r="G15" s="194">
        <v>12743</v>
      </c>
      <c r="H15" s="194">
        <v>8552</v>
      </c>
      <c r="I15" s="194">
        <v>426531</v>
      </c>
      <c r="J15" s="194">
        <v>244027</v>
      </c>
      <c r="K15" s="194">
        <v>11314</v>
      </c>
      <c r="L15" s="194">
        <v>7294</v>
      </c>
      <c r="M15" s="194">
        <v>14937</v>
      </c>
      <c r="N15" s="194">
        <v>44265</v>
      </c>
      <c r="O15" s="194">
        <v>0</v>
      </c>
      <c r="P15" s="194">
        <v>197</v>
      </c>
      <c r="Q15" s="193">
        <v>794515</v>
      </c>
    </row>
    <row r="16" spans="2:17" ht="28.5" customHeight="1" x14ac:dyDescent="0.35">
      <c r="B16" s="191" t="s">
        <v>25</v>
      </c>
      <c r="C16" s="194">
        <v>0</v>
      </c>
      <c r="D16" s="194">
        <v>15108</v>
      </c>
      <c r="E16" s="194">
        <v>11491</v>
      </c>
      <c r="F16" s="194">
        <v>37139</v>
      </c>
      <c r="G16" s="194">
        <v>19877</v>
      </c>
      <c r="H16" s="194">
        <v>24448</v>
      </c>
      <c r="I16" s="194">
        <v>646048</v>
      </c>
      <c r="J16" s="194">
        <v>426798</v>
      </c>
      <c r="K16" s="194">
        <v>0</v>
      </c>
      <c r="L16" s="194">
        <v>19975</v>
      </c>
      <c r="M16" s="194">
        <v>7992</v>
      </c>
      <c r="N16" s="194">
        <v>35526</v>
      </c>
      <c r="O16" s="194">
        <v>544962</v>
      </c>
      <c r="P16" s="194">
        <v>-778</v>
      </c>
      <c r="Q16" s="193">
        <v>1788584</v>
      </c>
    </row>
    <row r="17" spans="2:17" ht="28.5" customHeight="1" x14ac:dyDescent="0.35">
      <c r="B17" s="191" t="s">
        <v>26</v>
      </c>
      <c r="C17" s="194">
        <v>498</v>
      </c>
      <c r="D17" s="194">
        <v>46314</v>
      </c>
      <c r="E17" s="194">
        <v>64302</v>
      </c>
      <c r="F17" s="194">
        <v>75098</v>
      </c>
      <c r="G17" s="194">
        <v>13388</v>
      </c>
      <c r="H17" s="194">
        <v>36907</v>
      </c>
      <c r="I17" s="194">
        <v>1015603</v>
      </c>
      <c r="J17" s="194">
        <v>595511</v>
      </c>
      <c r="K17" s="194">
        <v>82865</v>
      </c>
      <c r="L17" s="194">
        <v>1155</v>
      </c>
      <c r="M17" s="194">
        <v>189739</v>
      </c>
      <c r="N17" s="194">
        <v>381826</v>
      </c>
      <c r="O17" s="194">
        <v>565847</v>
      </c>
      <c r="P17" s="194">
        <v>3845</v>
      </c>
      <c r="Q17" s="193">
        <v>3072898</v>
      </c>
    </row>
    <row r="18" spans="2:17" ht="28.5" customHeight="1" x14ac:dyDescent="0.35">
      <c r="B18" s="191" t="s">
        <v>27</v>
      </c>
      <c r="C18" s="194">
        <v>0</v>
      </c>
      <c r="D18" s="194">
        <v>39342</v>
      </c>
      <c r="E18" s="194">
        <v>14880</v>
      </c>
      <c r="F18" s="194">
        <v>11577</v>
      </c>
      <c r="G18" s="194">
        <v>27302</v>
      </c>
      <c r="H18" s="194">
        <v>38408</v>
      </c>
      <c r="I18" s="194">
        <v>1374135</v>
      </c>
      <c r="J18" s="194">
        <v>1102747</v>
      </c>
      <c r="K18" s="194">
        <v>0</v>
      </c>
      <c r="L18" s="194">
        <v>8779</v>
      </c>
      <c r="M18" s="194">
        <v>101788</v>
      </c>
      <c r="N18" s="194">
        <v>138094</v>
      </c>
      <c r="O18" s="194">
        <v>0</v>
      </c>
      <c r="P18" s="194">
        <v>1570</v>
      </c>
      <c r="Q18" s="193">
        <v>2858621</v>
      </c>
    </row>
    <row r="19" spans="2:17" ht="28.5" customHeight="1" x14ac:dyDescent="0.35">
      <c r="B19" s="191" t="s">
        <v>28</v>
      </c>
      <c r="C19" s="194">
        <v>0</v>
      </c>
      <c r="D19" s="194">
        <v>9803</v>
      </c>
      <c r="E19" s="194">
        <v>24243</v>
      </c>
      <c r="F19" s="194">
        <v>55931</v>
      </c>
      <c r="G19" s="194">
        <v>21060</v>
      </c>
      <c r="H19" s="194">
        <v>6963</v>
      </c>
      <c r="I19" s="194">
        <v>579271</v>
      </c>
      <c r="J19" s="194">
        <v>355847</v>
      </c>
      <c r="K19" s="194">
        <v>0</v>
      </c>
      <c r="L19" s="194">
        <v>56179</v>
      </c>
      <c r="M19" s="194">
        <v>15035</v>
      </c>
      <c r="N19" s="194">
        <v>74061</v>
      </c>
      <c r="O19" s="194">
        <v>601571</v>
      </c>
      <c r="P19" s="194">
        <v>2928</v>
      </c>
      <c r="Q19" s="193">
        <v>1802893</v>
      </c>
    </row>
    <row r="20" spans="2:17" ht="28.5" customHeight="1" x14ac:dyDescent="0.35">
      <c r="B20" s="191" t="s">
        <v>29</v>
      </c>
      <c r="C20" s="194">
        <v>7688</v>
      </c>
      <c r="D20" s="194">
        <v>33290</v>
      </c>
      <c r="E20" s="194">
        <v>11533</v>
      </c>
      <c r="F20" s="194">
        <v>74471</v>
      </c>
      <c r="G20" s="194">
        <v>7921</v>
      </c>
      <c r="H20" s="194">
        <v>42906</v>
      </c>
      <c r="I20" s="194">
        <v>811479</v>
      </c>
      <c r="J20" s="194">
        <v>255676</v>
      </c>
      <c r="K20" s="194">
        <v>0</v>
      </c>
      <c r="L20" s="194">
        <v>33199</v>
      </c>
      <c r="M20" s="194">
        <v>73105</v>
      </c>
      <c r="N20" s="194">
        <v>82224</v>
      </c>
      <c r="O20" s="194">
        <v>64769</v>
      </c>
      <c r="P20" s="194">
        <v>846</v>
      </c>
      <c r="Q20" s="193">
        <v>1499106</v>
      </c>
    </row>
    <row r="21" spans="2:17" ht="28.5" customHeight="1" x14ac:dyDescent="0.35">
      <c r="B21" s="191" t="s">
        <v>30</v>
      </c>
      <c r="C21" s="194">
        <v>0</v>
      </c>
      <c r="D21" s="194">
        <v>40613</v>
      </c>
      <c r="E21" s="194">
        <v>26454</v>
      </c>
      <c r="F21" s="194">
        <v>77579</v>
      </c>
      <c r="G21" s="194">
        <v>4364</v>
      </c>
      <c r="H21" s="194">
        <v>46187</v>
      </c>
      <c r="I21" s="194">
        <v>214215</v>
      </c>
      <c r="J21" s="194">
        <v>116332</v>
      </c>
      <c r="K21" s="194">
        <v>0</v>
      </c>
      <c r="L21" s="194">
        <v>-1300</v>
      </c>
      <c r="M21" s="194">
        <v>24800</v>
      </c>
      <c r="N21" s="194">
        <v>58452</v>
      </c>
      <c r="O21" s="194">
        <v>0</v>
      </c>
      <c r="P21" s="194">
        <v>-4302</v>
      </c>
      <c r="Q21" s="193">
        <v>603395</v>
      </c>
    </row>
    <row r="22" spans="2:17" ht="28.5" customHeight="1" x14ac:dyDescent="0.35">
      <c r="B22" s="191" t="s">
        <v>31</v>
      </c>
      <c r="C22" s="194">
        <v>0</v>
      </c>
      <c r="D22" s="194">
        <v>0</v>
      </c>
      <c r="E22" s="194">
        <v>0</v>
      </c>
      <c r="F22" s="194">
        <v>0</v>
      </c>
      <c r="G22" s="194">
        <v>0</v>
      </c>
      <c r="H22" s="194">
        <v>0</v>
      </c>
      <c r="I22" s="194">
        <v>0</v>
      </c>
      <c r="J22" s="194">
        <v>0</v>
      </c>
      <c r="K22" s="194">
        <v>0</v>
      </c>
      <c r="L22" s="194">
        <v>0</v>
      </c>
      <c r="M22" s="194">
        <v>0</v>
      </c>
      <c r="N22" s="194">
        <v>0</v>
      </c>
      <c r="O22" s="194">
        <v>0</v>
      </c>
      <c r="P22" s="194">
        <v>0</v>
      </c>
      <c r="Q22" s="193">
        <v>0</v>
      </c>
    </row>
    <row r="23" spans="2:17" ht="28.5" customHeight="1" x14ac:dyDescent="0.35">
      <c r="B23" s="191" t="s">
        <v>258</v>
      </c>
      <c r="C23" s="194">
        <v>0</v>
      </c>
      <c r="D23" s="194">
        <v>12328</v>
      </c>
      <c r="E23" s="194">
        <v>13614</v>
      </c>
      <c r="F23" s="194">
        <v>60577</v>
      </c>
      <c r="G23" s="194">
        <v>60852</v>
      </c>
      <c r="H23" s="194">
        <v>40999</v>
      </c>
      <c r="I23" s="194">
        <v>740168</v>
      </c>
      <c r="J23" s="194">
        <v>312789</v>
      </c>
      <c r="K23" s="194">
        <v>0</v>
      </c>
      <c r="L23" s="194">
        <v>39528</v>
      </c>
      <c r="M23" s="194">
        <v>16837</v>
      </c>
      <c r="N23" s="194">
        <v>68871</v>
      </c>
      <c r="O23" s="194">
        <v>0</v>
      </c>
      <c r="P23" s="194">
        <v>5100</v>
      </c>
      <c r="Q23" s="193">
        <v>1371662</v>
      </c>
    </row>
    <row r="24" spans="2:17" ht="28.5" customHeight="1" x14ac:dyDescent="0.35">
      <c r="B24" s="191" t="s">
        <v>259</v>
      </c>
      <c r="C24" s="194">
        <v>0</v>
      </c>
      <c r="D24" s="194">
        <v>0</v>
      </c>
      <c r="E24" s="194">
        <v>0</v>
      </c>
      <c r="F24" s="194">
        <v>0</v>
      </c>
      <c r="G24" s="194">
        <v>0</v>
      </c>
      <c r="H24" s="194">
        <v>0</v>
      </c>
      <c r="I24" s="194">
        <v>0</v>
      </c>
      <c r="J24" s="194">
        <v>0</v>
      </c>
      <c r="K24" s="194">
        <v>0</v>
      </c>
      <c r="L24" s="194">
        <v>0</v>
      </c>
      <c r="M24" s="194">
        <v>0</v>
      </c>
      <c r="N24" s="194">
        <v>0</v>
      </c>
      <c r="O24" s="194">
        <v>6180784</v>
      </c>
      <c r="P24" s="194">
        <v>0</v>
      </c>
      <c r="Q24" s="193">
        <v>6180784</v>
      </c>
    </row>
    <row r="25" spans="2:17" ht="28.5" customHeight="1" x14ac:dyDescent="0.35">
      <c r="B25" s="191" t="s">
        <v>33</v>
      </c>
      <c r="C25" s="194">
        <v>0</v>
      </c>
      <c r="D25" s="194">
        <v>19416</v>
      </c>
      <c r="E25" s="194">
        <v>7518</v>
      </c>
      <c r="F25" s="194">
        <v>33718</v>
      </c>
      <c r="G25" s="194">
        <v>7497</v>
      </c>
      <c r="H25" s="194">
        <v>70327</v>
      </c>
      <c r="I25" s="194">
        <v>208676</v>
      </c>
      <c r="J25" s="194">
        <v>357734</v>
      </c>
      <c r="K25" s="194">
        <v>0</v>
      </c>
      <c r="L25" s="194">
        <v>1722</v>
      </c>
      <c r="M25" s="194">
        <v>40574</v>
      </c>
      <c r="N25" s="194">
        <v>140224</v>
      </c>
      <c r="O25" s="194">
        <v>33266</v>
      </c>
      <c r="P25" s="194">
        <v>2744</v>
      </c>
      <c r="Q25" s="193">
        <v>923417</v>
      </c>
    </row>
    <row r="26" spans="2:17" ht="28.5" customHeight="1" x14ac:dyDescent="0.35">
      <c r="B26" s="191" t="s">
        <v>34</v>
      </c>
      <c r="C26" s="194">
        <v>0</v>
      </c>
      <c r="D26" s="194">
        <v>-28</v>
      </c>
      <c r="E26" s="194">
        <v>2527</v>
      </c>
      <c r="F26" s="194">
        <v>9578</v>
      </c>
      <c r="G26" s="194">
        <v>5318</v>
      </c>
      <c r="H26" s="194">
        <v>1655</v>
      </c>
      <c r="I26" s="194">
        <v>434182</v>
      </c>
      <c r="J26" s="194">
        <v>335255</v>
      </c>
      <c r="K26" s="194">
        <v>0</v>
      </c>
      <c r="L26" s="194">
        <v>2143</v>
      </c>
      <c r="M26" s="194">
        <v>2851</v>
      </c>
      <c r="N26" s="194">
        <v>9628</v>
      </c>
      <c r="O26" s="194">
        <v>0</v>
      </c>
      <c r="P26" s="194">
        <v>965</v>
      </c>
      <c r="Q26" s="193">
        <v>804074</v>
      </c>
    </row>
    <row r="27" spans="2:17" ht="28.5" customHeight="1" x14ac:dyDescent="0.35">
      <c r="B27" s="191" t="s">
        <v>35</v>
      </c>
      <c r="C27" s="194">
        <v>0</v>
      </c>
      <c r="D27" s="194">
        <v>1378</v>
      </c>
      <c r="E27" s="194">
        <v>1575</v>
      </c>
      <c r="F27" s="194">
        <v>9725</v>
      </c>
      <c r="G27" s="194">
        <v>27704</v>
      </c>
      <c r="H27" s="194">
        <v>151</v>
      </c>
      <c r="I27" s="194">
        <v>395815</v>
      </c>
      <c r="J27" s="194">
        <v>661443</v>
      </c>
      <c r="K27" s="194">
        <v>0</v>
      </c>
      <c r="L27" s="194">
        <v>623</v>
      </c>
      <c r="M27" s="194">
        <v>3366</v>
      </c>
      <c r="N27" s="194">
        <v>19170</v>
      </c>
      <c r="O27" s="194">
        <v>2088760</v>
      </c>
      <c r="P27" s="194">
        <v>14433</v>
      </c>
      <c r="Q27" s="193">
        <v>3224143</v>
      </c>
    </row>
    <row r="28" spans="2:17" ht="28.5" customHeight="1" x14ac:dyDescent="0.35">
      <c r="B28" s="191" t="s">
        <v>36</v>
      </c>
      <c r="C28" s="194">
        <v>0</v>
      </c>
      <c r="D28" s="194">
        <v>36601</v>
      </c>
      <c r="E28" s="194">
        <v>7820</v>
      </c>
      <c r="F28" s="194">
        <v>-6897</v>
      </c>
      <c r="G28" s="194">
        <v>2320</v>
      </c>
      <c r="H28" s="194">
        <v>48773</v>
      </c>
      <c r="I28" s="194">
        <v>329748</v>
      </c>
      <c r="J28" s="194">
        <v>239401</v>
      </c>
      <c r="K28" s="194">
        <v>0</v>
      </c>
      <c r="L28" s="194">
        <v>1227</v>
      </c>
      <c r="M28" s="194">
        <v>6629</v>
      </c>
      <c r="N28" s="194">
        <v>133688</v>
      </c>
      <c r="O28" s="194">
        <v>0</v>
      </c>
      <c r="P28" s="194">
        <v>1801</v>
      </c>
      <c r="Q28" s="193">
        <v>801111</v>
      </c>
    </row>
    <row r="29" spans="2:17" ht="28.5" customHeight="1" x14ac:dyDescent="0.35">
      <c r="B29" s="191" t="s">
        <v>192</v>
      </c>
      <c r="C29" s="194">
        <v>0</v>
      </c>
      <c r="D29" s="194">
        <v>108182</v>
      </c>
      <c r="E29" s="194">
        <v>4461</v>
      </c>
      <c r="F29" s="194">
        <v>139475</v>
      </c>
      <c r="G29" s="194">
        <v>-3994</v>
      </c>
      <c r="H29" s="194">
        <v>10251</v>
      </c>
      <c r="I29" s="194">
        <v>352847</v>
      </c>
      <c r="J29" s="194">
        <v>188674</v>
      </c>
      <c r="K29" s="194">
        <v>0</v>
      </c>
      <c r="L29" s="194">
        <v>-23978</v>
      </c>
      <c r="M29" s="194">
        <v>4768</v>
      </c>
      <c r="N29" s="194">
        <v>39652</v>
      </c>
      <c r="O29" s="194">
        <v>0</v>
      </c>
      <c r="P29" s="194">
        <v>-4692</v>
      </c>
      <c r="Q29" s="193">
        <v>815646</v>
      </c>
    </row>
    <row r="30" spans="2:17" ht="28.5" customHeight="1" x14ac:dyDescent="0.35">
      <c r="B30" s="191" t="s">
        <v>193</v>
      </c>
      <c r="C30" s="194">
        <v>920</v>
      </c>
      <c r="D30" s="194">
        <v>3226</v>
      </c>
      <c r="E30" s="194">
        <v>7666</v>
      </c>
      <c r="F30" s="194">
        <v>2148</v>
      </c>
      <c r="G30" s="194">
        <v>55752</v>
      </c>
      <c r="H30" s="194">
        <v>9744</v>
      </c>
      <c r="I30" s="194">
        <v>699642</v>
      </c>
      <c r="J30" s="194">
        <v>171940</v>
      </c>
      <c r="K30" s="194">
        <v>0</v>
      </c>
      <c r="L30" s="194">
        <v>976</v>
      </c>
      <c r="M30" s="194">
        <v>16969</v>
      </c>
      <c r="N30" s="194">
        <v>33899</v>
      </c>
      <c r="O30" s="194">
        <v>191021</v>
      </c>
      <c r="P30" s="194">
        <v>3274</v>
      </c>
      <c r="Q30" s="193">
        <v>1197175</v>
      </c>
    </row>
    <row r="31" spans="2:17" ht="28.5" customHeight="1" x14ac:dyDescent="0.35">
      <c r="B31" s="191" t="s">
        <v>37</v>
      </c>
      <c r="C31" s="194">
        <v>0</v>
      </c>
      <c r="D31" s="194">
        <v>15483</v>
      </c>
      <c r="E31" s="194">
        <v>42870</v>
      </c>
      <c r="F31" s="194">
        <v>104960</v>
      </c>
      <c r="G31" s="194">
        <v>53</v>
      </c>
      <c r="H31" s="194">
        <v>48207</v>
      </c>
      <c r="I31" s="194">
        <v>685638</v>
      </c>
      <c r="J31" s="194">
        <v>478069</v>
      </c>
      <c r="K31" s="194">
        <v>0</v>
      </c>
      <c r="L31" s="194">
        <v>3924</v>
      </c>
      <c r="M31" s="194">
        <v>32557</v>
      </c>
      <c r="N31" s="194">
        <v>82762</v>
      </c>
      <c r="O31" s="194">
        <v>0</v>
      </c>
      <c r="P31" s="194">
        <v>11465</v>
      </c>
      <c r="Q31" s="193">
        <v>1505987</v>
      </c>
    </row>
    <row r="32" spans="2:17" ht="28.5" customHeight="1" x14ac:dyDescent="0.35">
      <c r="B32" s="191" t="s">
        <v>139</v>
      </c>
      <c r="C32" s="194">
        <v>0</v>
      </c>
      <c r="D32" s="194">
        <v>12703</v>
      </c>
      <c r="E32" s="194">
        <v>3342</v>
      </c>
      <c r="F32" s="194">
        <v>24252</v>
      </c>
      <c r="G32" s="194">
        <v>15256</v>
      </c>
      <c r="H32" s="194">
        <v>689</v>
      </c>
      <c r="I32" s="194">
        <v>223328</v>
      </c>
      <c r="J32" s="194">
        <v>-4871</v>
      </c>
      <c r="K32" s="194">
        <v>0</v>
      </c>
      <c r="L32" s="194">
        <v>3362</v>
      </c>
      <c r="M32" s="194">
        <v>6334</v>
      </c>
      <c r="N32" s="194">
        <v>20846</v>
      </c>
      <c r="O32" s="194">
        <v>239616</v>
      </c>
      <c r="P32" s="194">
        <v>23</v>
      </c>
      <c r="Q32" s="193">
        <v>544879</v>
      </c>
    </row>
    <row r="33" spans="2:17" ht="28.5" customHeight="1" x14ac:dyDescent="0.35">
      <c r="B33" s="191" t="s">
        <v>211</v>
      </c>
      <c r="C33" s="194">
        <v>6750</v>
      </c>
      <c r="D33" s="194">
        <v>4372</v>
      </c>
      <c r="E33" s="194">
        <v>1096</v>
      </c>
      <c r="F33" s="194">
        <v>3349</v>
      </c>
      <c r="G33" s="194">
        <v>1235</v>
      </c>
      <c r="H33" s="194">
        <v>383</v>
      </c>
      <c r="I33" s="194">
        <v>407021</v>
      </c>
      <c r="J33" s="194">
        <v>112454</v>
      </c>
      <c r="K33" s="194">
        <v>0</v>
      </c>
      <c r="L33" s="194">
        <v>1174</v>
      </c>
      <c r="M33" s="194">
        <v>83</v>
      </c>
      <c r="N33" s="194">
        <v>12803</v>
      </c>
      <c r="O33" s="194">
        <v>0</v>
      </c>
      <c r="P33" s="194">
        <v>442</v>
      </c>
      <c r="Q33" s="193">
        <v>551161</v>
      </c>
    </row>
    <row r="34" spans="2:17" ht="28.5" customHeight="1" x14ac:dyDescent="0.35">
      <c r="B34" s="191" t="s">
        <v>140</v>
      </c>
      <c r="C34" s="194">
        <v>0</v>
      </c>
      <c r="D34" s="194">
        <v>3316</v>
      </c>
      <c r="E34" s="194">
        <v>628</v>
      </c>
      <c r="F34" s="194">
        <v>761</v>
      </c>
      <c r="G34" s="194">
        <v>57</v>
      </c>
      <c r="H34" s="194">
        <v>532</v>
      </c>
      <c r="I34" s="194">
        <v>254340</v>
      </c>
      <c r="J34" s="194">
        <v>76388</v>
      </c>
      <c r="K34" s="194">
        <v>30144</v>
      </c>
      <c r="L34" s="194">
        <v>1018</v>
      </c>
      <c r="M34" s="194">
        <v>1350</v>
      </c>
      <c r="N34" s="194">
        <v>4664</v>
      </c>
      <c r="O34" s="194">
        <v>1083382</v>
      </c>
      <c r="P34" s="194">
        <v>0</v>
      </c>
      <c r="Q34" s="193">
        <v>1456580</v>
      </c>
    </row>
    <row r="35" spans="2:17" ht="28.5" customHeight="1" x14ac:dyDescent="0.35">
      <c r="B35" s="191" t="s">
        <v>141</v>
      </c>
      <c r="C35" s="194">
        <v>0</v>
      </c>
      <c r="D35" s="194">
        <v>0</v>
      </c>
      <c r="E35" s="194">
        <v>0</v>
      </c>
      <c r="F35" s="194">
        <v>0</v>
      </c>
      <c r="G35" s="194">
        <v>0</v>
      </c>
      <c r="H35" s="194">
        <v>0</v>
      </c>
      <c r="I35" s="194">
        <v>0</v>
      </c>
      <c r="J35" s="194">
        <v>0</v>
      </c>
      <c r="K35" s="194">
        <v>0</v>
      </c>
      <c r="L35" s="194">
        <v>0</v>
      </c>
      <c r="M35" s="194">
        <v>0</v>
      </c>
      <c r="N35" s="194">
        <v>0</v>
      </c>
      <c r="O35" s="194">
        <v>0</v>
      </c>
      <c r="P35" s="194">
        <v>0</v>
      </c>
      <c r="Q35" s="193">
        <v>0</v>
      </c>
    </row>
    <row r="36" spans="2:17" ht="28.5" customHeight="1" x14ac:dyDescent="0.35">
      <c r="B36" s="191" t="s">
        <v>212</v>
      </c>
      <c r="C36" s="194">
        <v>0</v>
      </c>
      <c r="D36" s="194">
        <v>2936</v>
      </c>
      <c r="E36" s="194">
        <v>10693</v>
      </c>
      <c r="F36" s="194">
        <v>19365</v>
      </c>
      <c r="G36" s="194">
        <v>6337</v>
      </c>
      <c r="H36" s="194">
        <v>4347</v>
      </c>
      <c r="I36" s="194">
        <v>729490</v>
      </c>
      <c r="J36" s="194">
        <v>583003</v>
      </c>
      <c r="K36" s="194">
        <v>181324</v>
      </c>
      <c r="L36" s="194">
        <v>3379</v>
      </c>
      <c r="M36" s="194">
        <v>3409</v>
      </c>
      <c r="N36" s="194">
        <v>12190</v>
      </c>
      <c r="O36" s="194">
        <v>143837</v>
      </c>
      <c r="P36" s="194">
        <v>616</v>
      </c>
      <c r="Q36" s="193">
        <v>1700926</v>
      </c>
    </row>
    <row r="37" spans="2:17" ht="28.5" customHeight="1" x14ac:dyDescent="0.35">
      <c r="B37" s="191" t="s">
        <v>38</v>
      </c>
      <c r="C37" s="194">
        <v>0</v>
      </c>
      <c r="D37" s="194">
        <v>448</v>
      </c>
      <c r="E37" s="194">
        <v>64</v>
      </c>
      <c r="F37" s="194">
        <v>0</v>
      </c>
      <c r="G37" s="194">
        <v>4304</v>
      </c>
      <c r="H37" s="194">
        <v>528</v>
      </c>
      <c r="I37" s="194">
        <v>119424</v>
      </c>
      <c r="J37" s="194">
        <v>133468</v>
      </c>
      <c r="K37" s="194">
        <v>0</v>
      </c>
      <c r="L37" s="194">
        <v>506</v>
      </c>
      <c r="M37" s="194">
        <v>10696</v>
      </c>
      <c r="N37" s="194">
        <v>2221</v>
      </c>
      <c r="O37" s="194">
        <v>26653</v>
      </c>
      <c r="P37" s="194">
        <v>11428</v>
      </c>
      <c r="Q37" s="193">
        <v>309739</v>
      </c>
    </row>
    <row r="38" spans="2:17" ht="28.5" customHeight="1" x14ac:dyDescent="0.35">
      <c r="B38" s="191" t="s">
        <v>39</v>
      </c>
      <c r="C38" s="194">
        <v>0</v>
      </c>
      <c r="D38" s="194">
        <v>12114</v>
      </c>
      <c r="E38" s="194">
        <v>6042</v>
      </c>
      <c r="F38" s="194">
        <v>12835</v>
      </c>
      <c r="G38" s="194">
        <v>2542</v>
      </c>
      <c r="H38" s="194">
        <v>23427</v>
      </c>
      <c r="I38" s="194">
        <v>69670</v>
      </c>
      <c r="J38" s="194">
        <v>76034</v>
      </c>
      <c r="K38" s="194">
        <v>0</v>
      </c>
      <c r="L38" s="194">
        <v>954</v>
      </c>
      <c r="M38" s="194">
        <v>17564</v>
      </c>
      <c r="N38" s="194">
        <v>37470</v>
      </c>
      <c r="O38" s="194">
        <v>8361</v>
      </c>
      <c r="P38" s="194">
        <v>487</v>
      </c>
      <c r="Q38" s="193">
        <v>267500</v>
      </c>
    </row>
    <row r="39" spans="2:17" ht="28.5" customHeight="1" x14ac:dyDescent="0.35">
      <c r="B39" s="191" t="s">
        <v>40</v>
      </c>
      <c r="C39" s="194">
        <v>0</v>
      </c>
      <c r="D39" s="194">
        <v>322</v>
      </c>
      <c r="E39" s="194">
        <v>1770</v>
      </c>
      <c r="F39" s="194">
        <v>1635</v>
      </c>
      <c r="G39" s="194">
        <v>545</v>
      </c>
      <c r="H39" s="194">
        <v>4601</v>
      </c>
      <c r="I39" s="194">
        <v>396795</v>
      </c>
      <c r="J39" s="194">
        <v>206733</v>
      </c>
      <c r="K39" s="194">
        <v>0</v>
      </c>
      <c r="L39" s="194">
        <v>12125</v>
      </c>
      <c r="M39" s="194">
        <v>2661</v>
      </c>
      <c r="N39" s="194">
        <v>10237</v>
      </c>
      <c r="O39" s="194">
        <v>178394</v>
      </c>
      <c r="P39" s="194">
        <v>0</v>
      </c>
      <c r="Q39" s="193">
        <v>815817</v>
      </c>
    </row>
    <row r="40" spans="2:17" ht="28.5" customHeight="1" x14ac:dyDescent="0.35">
      <c r="B40" s="191" t="s">
        <v>41</v>
      </c>
      <c r="C40" s="194">
        <v>0</v>
      </c>
      <c r="D40" s="194">
        <v>188</v>
      </c>
      <c r="E40" s="194">
        <v>558</v>
      </c>
      <c r="F40" s="194">
        <v>229</v>
      </c>
      <c r="G40" s="194">
        <v>3583</v>
      </c>
      <c r="H40" s="194">
        <v>69</v>
      </c>
      <c r="I40" s="194">
        <v>427688</v>
      </c>
      <c r="J40" s="194">
        <v>300668</v>
      </c>
      <c r="K40" s="194">
        <v>0</v>
      </c>
      <c r="L40" s="194">
        <v>319</v>
      </c>
      <c r="M40" s="194">
        <v>791</v>
      </c>
      <c r="N40" s="194">
        <v>3998</v>
      </c>
      <c r="O40" s="194">
        <v>0</v>
      </c>
      <c r="P40" s="194">
        <v>14817</v>
      </c>
      <c r="Q40" s="193">
        <v>752907</v>
      </c>
    </row>
    <row r="41" spans="2:17" ht="28.5" customHeight="1" x14ac:dyDescent="0.35">
      <c r="B41" s="191" t="s">
        <v>42</v>
      </c>
      <c r="C41" s="194">
        <v>0</v>
      </c>
      <c r="D41" s="194">
        <v>1228</v>
      </c>
      <c r="E41" s="194">
        <v>5132</v>
      </c>
      <c r="F41" s="194">
        <v>3354</v>
      </c>
      <c r="G41" s="194">
        <v>1108</v>
      </c>
      <c r="H41" s="194">
        <v>151315</v>
      </c>
      <c r="I41" s="194">
        <v>61201</v>
      </c>
      <c r="J41" s="194">
        <v>26894</v>
      </c>
      <c r="K41" s="194">
        <v>4386</v>
      </c>
      <c r="L41" s="194">
        <v>304</v>
      </c>
      <c r="M41" s="194">
        <v>338</v>
      </c>
      <c r="N41" s="194">
        <v>46854</v>
      </c>
      <c r="O41" s="194">
        <v>89207</v>
      </c>
      <c r="P41" s="194">
        <v>0</v>
      </c>
      <c r="Q41" s="193">
        <v>391321</v>
      </c>
    </row>
    <row r="42" spans="2:17" ht="28.5" customHeight="1" x14ac:dyDescent="0.35">
      <c r="B42" s="191" t="s">
        <v>43</v>
      </c>
      <c r="C42" s="194">
        <v>1796</v>
      </c>
      <c r="D42" s="194">
        <v>10508</v>
      </c>
      <c r="E42" s="194">
        <v>15118</v>
      </c>
      <c r="F42" s="194">
        <v>54356</v>
      </c>
      <c r="G42" s="194">
        <v>12376</v>
      </c>
      <c r="H42" s="194">
        <v>20008</v>
      </c>
      <c r="I42" s="194">
        <v>754290</v>
      </c>
      <c r="J42" s="194">
        <v>635600</v>
      </c>
      <c r="K42" s="194">
        <v>0</v>
      </c>
      <c r="L42" s="194">
        <v>7293</v>
      </c>
      <c r="M42" s="194">
        <v>28764</v>
      </c>
      <c r="N42" s="194">
        <v>43392</v>
      </c>
      <c r="O42" s="194">
        <v>5194413</v>
      </c>
      <c r="P42" s="194">
        <v>4875</v>
      </c>
      <c r="Q42" s="193">
        <v>6782790</v>
      </c>
    </row>
    <row r="43" spans="2:17" ht="28.5" customHeight="1" x14ac:dyDescent="0.35">
      <c r="B43" s="191" t="s">
        <v>44</v>
      </c>
      <c r="C43" s="194">
        <v>0</v>
      </c>
      <c r="D43" s="194">
        <v>0</v>
      </c>
      <c r="E43" s="194">
        <v>0</v>
      </c>
      <c r="F43" s="194">
        <v>0</v>
      </c>
      <c r="G43" s="194">
        <v>0</v>
      </c>
      <c r="H43" s="194">
        <v>0</v>
      </c>
      <c r="I43" s="194">
        <v>0</v>
      </c>
      <c r="J43" s="194">
        <v>0</v>
      </c>
      <c r="K43" s="194">
        <v>0</v>
      </c>
      <c r="L43" s="194">
        <v>0</v>
      </c>
      <c r="M43" s="194">
        <v>0</v>
      </c>
      <c r="N43" s="194">
        <v>0</v>
      </c>
      <c r="O43" s="194">
        <v>0</v>
      </c>
      <c r="P43" s="194">
        <v>0</v>
      </c>
      <c r="Q43" s="193">
        <v>0</v>
      </c>
    </row>
    <row r="44" spans="2:17" ht="28.5" customHeight="1" x14ac:dyDescent="0.35">
      <c r="B44" s="195" t="s">
        <v>45</v>
      </c>
      <c r="C44" s="196">
        <f>SUM(C6:C43)</f>
        <v>18417</v>
      </c>
      <c r="D44" s="196">
        <f t="shared" ref="D44:P44" si="0">SUM(D6:D43)</f>
        <v>352113</v>
      </c>
      <c r="E44" s="196">
        <f t="shared" si="0"/>
        <v>430018</v>
      </c>
      <c r="F44" s="196">
        <f t="shared" si="0"/>
        <v>1096712</v>
      </c>
      <c r="G44" s="196">
        <f t="shared" si="0"/>
        <v>543555</v>
      </c>
      <c r="H44" s="196">
        <f t="shared" si="0"/>
        <v>779790</v>
      </c>
      <c r="I44" s="196">
        <f t="shared" si="0"/>
        <v>16758870</v>
      </c>
      <c r="J44" s="196">
        <f t="shared" si="0"/>
        <v>11733065</v>
      </c>
      <c r="K44" s="196">
        <f t="shared" si="0"/>
        <v>1678915</v>
      </c>
      <c r="L44" s="196">
        <f t="shared" si="0"/>
        <v>339184</v>
      </c>
      <c r="M44" s="196">
        <f t="shared" si="0"/>
        <v>821769</v>
      </c>
      <c r="N44" s="196">
        <f t="shared" si="0"/>
        <v>1965430</v>
      </c>
      <c r="O44" s="196">
        <f t="shared" si="0"/>
        <v>26697840</v>
      </c>
      <c r="P44" s="196">
        <f t="shared" si="0"/>
        <v>788420</v>
      </c>
      <c r="Q44" s="196">
        <f t="shared" ref="Q44" si="1">SUM(Q6:Q43)</f>
        <v>64004082</v>
      </c>
    </row>
    <row r="45" spans="2:17" ht="28.5" customHeight="1" x14ac:dyDescent="0.35">
      <c r="B45" s="311" t="s">
        <v>46</v>
      </c>
      <c r="C45" s="311"/>
      <c r="D45" s="311"/>
      <c r="E45" s="311"/>
      <c r="F45" s="311"/>
      <c r="G45" s="311"/>
      <c r="H45" s="311"/>
      <c r="I45" s="311"/>
      <c r="J45" s="311"/>
      <c r="K45" s="311"/>
      <c r="L45" s="311"/>
      <c r="M45" s="311"/>
      <c r="N45" s="311"/>
      <c r="O45" s="311"/>
      <c r="P45" s="311"/>
      <c r="Q45" s="311"/>
    </row>
    <row r="46" spans="2:17" ht="28.5" customHeight="1" x14ac:dyDescent="0.35">
      <c r="B46" s="191" t="s">
        <v>47</v>
      </c>
      <c r="C46" s="194">
        <v>18016</v>
      </c>
      <c r="D46" s="194">
        <v>78102</v>
      </c>
      <c r="E46" s="194">
        <v>12748</v>
      </c>
      <c r="F46" s="194">
        <v>429302</v>
      </c>
      <c r="G46" s="194">
        <v>2765</v>
      </c>
      <c r="H46" s="194">
        <v>24772</v>
      </c>
      <c r="I46" s="194">
        <v>2067</v>
      </c>
      <c r="J46" s="194">
        <v>39376</v>
      </c>
      <c r="K46" s="194">
        <v>0</v>
      </c>
      <c r="L46" s="194">
        <v>4790</v>
      </c>
      <c r="M46" s="194">
        <v>8702</v>
      </c>
      <c r="N46" s="194">
        <v>50852</v>
      </c>
      <c r="O46" s="194">
        <v>695092</v>
      </c>
      <c r="P46" s="194">
        <v>49451</v>
      </c>
      <c r="Q46" s="197">
        <v>1416036</v>
      </c>
    </row>
    <row r="47" spans="2:17" ht="28.5" customHeight="1" x14ac:dyDescent="0.35">
      <c r="B47" s="191" t="s">
        <v>64</v>
      </c>
      <c r="C47" s="194">
        <v>2408</v>
      </c>
      <c r="D47" s="194">
        <v>105508</v>
      </c>
      <c r="E47" s="194">
        <v>0</v>
      </c>
      <c r="F47" s="194">
        <v>705075</v>
      </c>
      <c r="G47" s="194">
        <v>8793</v>
      </c>
      <c r="H47" s="194">
        <v>99891</v>
      </c>
      <c r="I47" s="194">
        <v>0</v>
      </c>
      <c r="J47" s="194">
        <v>200215</v>
      </c>
      <c r="K47" s="194">
        <v>0</v>
      </c>
      <c r="L47" s="194">
        <v>16406</v>
      </c>
      <c r="M47" s="194">
        <v>0</v>
      </c>
      <c r="N47" s="194">
        <v>0</v>
      </c>
      <c r="O47" s="194">
        <v>475022</v>
      </c>
      <c r="P47" s="194">
        <v>132058</v>
      </c>
      <c r="Q47" s="197">
        <v>1745376</v>
      </c>
    </row>
    <row r="48" spans="2:17" ht="28.5" customHeight="1" x14ac:dyDescent="0.35">
      <c r="B48" s="177" t="s">
        <v>250</v>
      </c>
      <c r="C48" s="194">
        <v>108</v>
      </c>
      <c r="D48" s="194">
        <v>19396</v>
      </c>
      <c r="E48" s="194">
        <v>7741</v>
      </c>
      <c r="F48" s="194">
        <v>56768</v>
      </c>
      <c r="G48" s="194">
        <v>263</v>
      </c>
      <c r="H48" s="194">
        <v>19504</v>
      </c>
      <c r="I48" s="194">
        <v>7136</v>
      </c>
      <c r="J48" s="194">
        <v>7730</v>
      </c>
      <c r="K48" s="194">
        <v>0</v>
      </c>
      <c r="L48" s="194">
        <v>4815</v>
      </c>
      <c r="M48" s="194">
        <v>10025</v>
      </c>
      <c r="N48" s="194">
        <v>0</v>
      </c>
      <c r="O48" s="194">
        <v>126324</v>
      </c>
      <c r="P48" s="194">
        <v>4791</v>
      </c>
      <c r="Q48" s="197">
        <v>264601</v>
      </c>
    </row>
    <row r="49" spans="2:17" ht="28.5" customHeight="1" x14ac:dyDescent="0.35">
      <c r="B49" s="191" t="s">
        <v>48</v>
      </c>
      <c r="C49" s="194">
        <v>29139</v>
      </c>
      <c r="D49" s="194">
        <v>496852</v>
      </c>
      <c r="E49" s="194">
        <v>35829</v>
      </c>
      <c r="F49" s="194">
        <v>1544775</v>
      </c>
      <c r="G49" s="194">
        <v>43924</v>
      </c>
      <c r="H49" s="194">
        <v>281760</v>
      </c>
      <c r="I49" s="194">
        <v>64595</v>
      </c>
      <c r="J49" s="194">
        <v>490286</v>
      </c>
      <c r="K49" s="194">
        <v>0</v>
      </c>
      <c r="L49" s="194">
        <v>45998</v>
      </c>
      <c r="M49" s="194">
        <v>58846</v>
      </c>
      <c r="N49" s="194">
        <v>2079</v>
      </c>
      <c r="O49" s="194">
        <v>2208907</v>
      </c>
      <c r="P49" s="194">
        <v>4379367</v>
      </c>
      <c r="Q49" s="197">
        <v>9682356</v>
      </c>
    </row>
    <row r="50" spans="2:17" ht="28.5" customHeight="1" x14ac:dyDescent="0.35">
      <c r="B50" s="191" t="s">
        <v>251</v>
      </c>
      <c r="C50" s="194">
        <v>0</v>
      </c>
      <c r="D50" s="194">
        <v>22223</v>
      </c>
      <c r="E50" s="194">
        <v>0</v>
      </c>
      <c r="F50" s="194">
        <v>50517</v>
      </c>
      <c r="G50" s="194">
        <v>0</v>
      </c>
      <c r="H50" s="194">
        <v>24418</v>
      </c>
      <c r="I50" s="194">
        <v>0</v>
      </c>
      <c r="J50" s="194">
        <v>2889</v>
      </c>
      <c r="K50" s="194">
        <v>0</v>
      </c>
      <c r="L50" s="194">
        <v>28933</v>
      </c>
      <c r="M50" s="194">
        <v>6</v>
      </c>
      <c r="N50" s="194">
        <v>0</v>
      </c>
      <c r="O50" s="194">
        <v>6138</v>
      </c>
      <c r="P50" s="194">
        <v>865</v>
      </c>
      <c r="Q50" s="197">
        <v>135989</v>
      </c>
    </row>
    <row r="51" spans="2:17" ht="28.5" customHeight="1" x14ac:dyDescent="0.35">
      <c r="B51" s="195" t="s">
        <v>45</v>
      </c>
      <c r="C51" s="196">
        <f>SUM(C46:C50)</f>
        <v>49671</v>
      </c>
      <c r="D51" s="196">
        <f t="shared" ref="D51:Q51" si="2">SUM(D46:D50)</f>
        <v>722081</v>
      </c>
      <c r="E51" s="196">
        <f t="shared" si="2"/>
        <v>56318</v>
      </c>
      <c r="F51" s="196">
        <f t="shared" si="2"/>
        <v>2786437</v>
      </c>
      <c r="G51" s="196">
        <f t="shared" si="2"/>
        <v>55745</v>
      </c>
      <c r="H51" s="196">
        <f t="shared" si="2"/>
        <v>450345</v>
      </c>
      <c r="I51" s="196">
        <f t="shared" si="2"/>
        <v>73798</v>
      </c>
      <c r="J51" s="196">
        <f t="shared" si="2"/>
        <v>740496</v>
      </c>
      <c r="K51" s="196">
        <f t="shared" si="2"/>
        <v>0</v>
      </c>
      <c r="L51" s="196">
        <f t="shared" si="2"/>
        <v>100942</v>
      </c>
      <c r="M51" s="196">
        <f t="shared" si="2"/>
        <v>77579</v>
      </c>
      <c r="N51" s="196">
        <f t="shared" si="2"/>
        <v>52931</v>
      </c>
      <c r="O51" s="196">
        <f t="shared" si="2"/>
        <v>3511483</v>
      </c>
      <c r="P51" s="196">
        <f t="shared" si="2"/>
        <v>4566532</v>
      </c>
      <c r="Q51" s="196">
        <f t="shared" si="2"/>
        <v>13244358</v>
      </c>
    </row>
    <row r="52" spans="2:17" ht="19.5" customHeight="1" x14ac:dyDescent="0.35">
      <c r="B52" s="312" t="s">
        <v>50</v>
      </c>
      <c r="C52" s="312"/>
      <c r="D52" s="312"/>
      <c r="E52" s="312"/>
      <c r="F52" s="312"/>
      <c r="G52" s="312"/>
      <c r="H52" s="312"/>
      <c r="I52" s="312"/>
      <c r="J52" s="312"/>
      <c r="K52" s="312"/>
      <c r="L52" s="312"/>
      <c r="M52" s="312"/>
      <c r="N52" s="312"/>
      <c r="O52" s="312"/>
      <c r="P52" s="312"/>
      <c r="Q52" s="312"/>
    </row>
    <row r="53" spans="2:17" ht="19.5" customHeight="1" x14ac:dyDescent="0.3">
      <c r="C53" s="3"/>
      <c r="D53" s="3"/>
      <c r="E53" s="3"/>
      <c r="F53" s="3"/>
      <c r="G53" s="3"/>
      <c r="H53" s="3"/>
      <c r="I53" s="3"/>
      <c r="J53" s="3"/>
      <c r="K53" s="3"/>
      <c r="L53" s="3"/>
      <c r="M53" s="3"/>
      <c r="N53" s="3"/>
      <c r="O53" s="3"/>
      <c r="P53" s="3"/>
      <c r="Q53" s="3"/>
    </row>
    <row r="54" spans="2:17" ht="19.5" hidden="1" customHeight="1" x14ac:dyDescent="0.3">
      <c r="C54" s="3"/>
      <c r="D54" s="3"/>
      <c r="E54" s="3"/>
      <c r="F54" s="3"/>
      <c r="G54" s="3"/>
      <c r="H54" s="3"/>
      <c r="I54" s="3"/>
      <c r="J54" s="3"/>
      <c r="K54" s="3"/>
      <c r="L54" s="3"/>
      <c r="M54" s="3"/>
      <c r="N54" s="3"/>
      <c r="O54" s="3"/>
      <c r="P54" s="3"/>
      <c r="Q54" s="3"/>
    </row>
    <row r="55" spans="2:17" ht="19.5" customHeight="1" x14ac:dyDescent="0.3">
      <c r="C55" s="3"/>
      <c r="D55" s="3"/>
      <c r="E55" s="3"/>
      <c r="F55" s="3"/>
      <c r="G55" s="3"/>
      <c r="H55" s="3"/>
      <c r="I55" s="3"/>
      <c r="J55" s="3"/>
      <c r="K55" s="3"/>
      <c r="L55" s="3"/>
      <c r="M55" s="3"/>
      <c r="N55" s="3"/>
      <c r="O55" s="3"/>
      <c r="P55" s="3"/>
      <c r="Q55" s="3"/>
    </row>
  </sheetData>
  <sheetProtection algorithmName="SHA-512" hashValue="J5oaw4Xq9j+kjpMrMqlTkAFBuNfkc0jVjw5MVzofkjU/a6CNAOAr/dXCfbZHaqoggwmlzGNvFpL5mC0D7Xl/VQ==" saltValue="rEVSo/du7bXvtYpnkAUovA==" spinCount="100000" sheet="1" objects="1" scenarios="1"/>
  <mergeCells count="4">
    <mergeCell ref="B3:Q3"/>
    <mergeCell ref="B5:Q5"/>
    <mergeCell ref="B45:Q45"/>
    <mergeCell ref="B52:Q52"/>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8"/>
  <sheetViews>
    <sheetView showGridLines="0" topLeftCell="H43" zoomScale="80" zoomScaleNormal="80" workbookViewId="0">
      <selection activeCell="K45" activeCellId="1" sqref="J45 K45"/>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09" t="s">
        <v>305</v>
      </c>
      <c r="C4" s="309"/>
      <c r="D4" s="309"/>
      <c r="E4" s="309"/>
      <c r="F4" s="309"/>
      <c r="G4" s="309"/>
      <c r="H4" s="309"/>
      <c r="I4" s="309"/>
      <c r="J4" s="309"/>
      <c r="K4" s="309"/>
      <c r="L4" s="309"/>
      <c r="M4" s="309"/>
      <c r="N4" s="309"/>
      <c r="O4" s="309"/>
      <c r="P4" s="309"/>
      <c r="Q4" s="309"/>
      <c r="R4" s="98"/>
    </row>
    <row r="5" spans="2:18" s="100" customFormat="1" ht="46.5" x14ac:dyDescent="0.35">
      <c r="B5" s="198" t="s">
        <v>0</v>
      </c>
      <c r="C5" s="198" t="s">
        <v>194</v>
      </c>
      <c r="D5" s="198" t="s">
        <v>195</v>
      </c>
      <c r="E5" s="198" t="s">
        <v>196</v>
      </c>
      <c r="F5" s="198" t="s">
        <v>197</v>
      </c>
      <c r="G5" s="198" t="s">
        <v>198</v>
      </c>
      <c r="H5" s="198" t="s">
        <v>199</v>
      </c>
      <c r="I5" s="198" t="s">
        <v>200</v>
      </c>
      <c r="J5" s="198" t="s">
        <v>201</v>
      </c>
      <c r="K5" s="198" t="s">
        <v>202</v>
      </c>
      <c r="L5" s="198" t="s">
        <v>203</v>
      </c>
      <c r="M5" s="198" t="s">
        <v>204</v>
      </c>
      <c r="N5" s="198" t="s">
        <v>205</v>
      </c>
      <c r="O5" s="198" t="s">
        <v>206</v>
      </c>
      <c r="P5" s="198" t="s">
        <v>207</v>
      </c>
      <c r="Q5" s="198" t="s">
        <v>208</v>
      </c>
      <c r="R5" s="99"/>
    </row>
    <row r="6" spans="2:18" ht="28.5" customHeight="1" x14ac:dyDescent="0.35">
      <c r="B6" s="310" t="s">
        <v>16</v>
      </c>
      <c r="C6" s="310"/>
      <c r="D6" s="310"/>
      <c r="E6" s="310"/>
      <c r="F6" s="310"/>
      <c r="G6" s="310"/>
      <c r="H6" s="310"/>
      <c r="I6" s="310"/>
      <c r="J6" s="310"/>
      <c r="K6" s="310"/>
      <c r="L6" s="310"/>
      <c r="M6" s="310"/>
      <c r="N6" s="310"/>
      <c r="O6" s="310"/>
      <c r="P6" s="310"/>
      <c r="Q6" s="310"/>
      <c r="R6" s="98"/>
    </row>
    <row r="7" spans="2:18" ht="28.5" customHeight="1" x14ac:dyDescent="0.35">
      <c r="B7" s="191" t="s">
        <v>17</v>
      </c>
      <c r="C7" s="199">
        <v>0</v>
      </c>
      <c r="D7" s="192">
        <v>162</v>
      </c>
      <c r="E7" s="192">
        <v>210</v>
      </c>
      <c r="F7" s="192">
        <v>-3596</v>
      </c>
      <c r="G7" s="192">
        <v>-609</v>
      </c>
      <c r="H7" s="192">
        <v>83</v>
      </c>
      <c r="I7" s="192">
        <v>0</v>
      </c>
      <c r="J7" s="192">
        <v>0</v>
      </c>
      <c r="K7" s="192">
        <v>0</v>
      </c>
      <c r="L7" s="192">
        <v>20909</v>
      </c>
      <c r="M7" s="192">
        <v>-698</v>
      </c>
      <c r="N7" s="192">
        <v>-4710</v>
      </c>
      <c r="O7" s="192">
        <v>3090338</v>
      </c>
      <c r="P7" s="192">
        <v>-757</v>
      </c>
      <c r="Q7" s="193">
        <v>3101333</v>
      </c>
      <c r="R7" s="98"/>
    </row>
    <row r="8" spans="2:18" ht="28.5" customHeight="1" x14ac:dyDescent="0.35">
      <c r="B8" s="191" t="s">
        <v>18</v>
      </c>
      <c r="C8" s="192">
        <v>0</v>
      </c>
      <c r="D8" s="192">
        <v>-66352</v>
      </c>
      <c r="E8" s="192">
        <v>4766</v>
      </c>
      <c r="F8" s="192">
        <v>33552</v>
      </c>
      <c r="G8" s="192">
        <v>2627</v>
      </c>
      <c r="H8" s="192">
        <v>1080</v>
      </c>
      <c r="I8" s="192">
        <v>235634</v>
      </c>
      <c r="J8" s="192">
        <v>319209</v>
      </c>
      <c r="K8" s="192">
        <v>-8279</v>
      </c>
      <c r="L8" s="192">
        <v>-98101</v>
      </c>
      <c r="M8" s="192">
        <v>4909</v>
      </c>
      <c r="N8" s="192">
        <v>4291</v>
      </c>
      <c r="O8" s="192">
        <v>0</v>
      </c>
      <c r="P8" s="192">
        <v>44825</v>
      </c>
      <c r="Q8" s="193">
        <v>478162</v>
      </c>
      <c r="R8" s="98"/>
    </row>
    <row r="9" spans="2:18" ht="28.5" customHeight="1" x14ac:dyDescent="0.35">
      <c r="B9" s="191" t="s">
        <v>19</v>
      </c>
      <c r="C9" s="194">
        <v>-2673</v>
      </c>
      <c r="D9" s="194">
        <v>8134</v>
      </c>
      <c r="E9" s="194">
        <v>3285</v>
      </c>
      <c r="F9" s="194">
        <v>-2397</v>
      </c>
      <c r="G9" s="194">
        <v>36842</v>
      </c>
      <c r="H9" s="194">
        <v>4517</v>
      </c>
      <c r="I9" s="194">
        <v>167673</v>
      </c>
      <c r="J9" s="194">
        <v>-4863</v>
      </c>
      <c r="K9" s="194">
        <v>0</v>
      </c>
      <c r="L9" s="194">
        <v>19761</v>
      </c>
      <c r="M9" s="194">
        <v>-4392</v>
      </c>
      <c r="N9" s="194">
        <v>-51243</v>
      </c>
      <c r="O9" s="194">
        <v>0</v>
      </c>
      <c r="P9" s="194">
        <v>0</v>
      </c>
      <c r="Q9" s="193">
        <v>174643</v>
      </c>
      <c r="R9" s="98"/>
    </row>
    <row r="10" spans="2:18" ht="28.5" customHeight="1" x14ac:dyDescent="0.35">
      <c r="B10" s="191" t="s">
        <v>142</v>
      </c>
      <c r="C10" s="194">
        <v>87</v>
      </c>
      <c r="D10" s="194">
        <v>6996</v>
      </c>
      <c r="E10" s="194">
        <v>7182</v>
      </c>
      <c r="F10" s="194">
        <v>29135</v>
      </c>
      <c r="G10" s="194">
        <v>396</v>
      </c>
      <c r="H10" s="194">
        <v>49335</v>
      </c>
      <c r="I10" s="194">
        <v>178552</v>
      </c>
      <c r="J10" s="194">
        <v>58062</v>
      </c>
      <c r="K10" s="194">
        <v>0</v>
      </c>
      <c r="L10" s="194">
        <v>35</v>
      </c>
      <c r="M10" s="194">
        <v>655</v>
      </c>
      <c r="N10" s="194">
        <v>20601</v>
      </c>
      <c r="O10" s="194">
        <v>16588</v>
      </c>
      <c r="P10" s="194">
        <v>0</v>
      </c>
      <c r="Q10" s="193">
        <v>367625</v>
      </c>
      <c r="R10" s="98"/>
    </row>
    <row r="11" spans="2:18" ht="28.5" customHeight="1" x14ac:dyDescent="0.35">
      <c r="B11" s="191" t="s">
        <v>20</v>
      </c>
      <c r="C11" s="194">
        <v>3194</v>
      </c>
      <c r="D11" s="194">
        <v>46950</v>
      </c>
      <c r="E11" s="194">
        <v>11162</v>
      </c>
      <c r="F11" s="194">
        <v>152777</v>
      </c>
      <c r="G11" s="194">
        <v>6515</v>
      </c>
      <c r="H11" s="194">
        <v>64629</v>
      </c>
      <c r="I11" s="194">
        <v>1416130</v>
      </c>
      <c r="J11" s="194">
        <v>1084454</v>
      </c>
      <c r="K11" s="194">
        <v>0</v>
      </c>
      <c r="L11" s="194">
        <v>29127</v>
      </c>
      <c r="M11" s="194">
        <v>68204</v>
      </c>
      <c r="N11" s="194">
        <v>51669</v>
      </c>
      <c r="O11" s="194">
        <v>1874988</v>
      </c>
      <c r="P11" s="194">
        <v>-95174</v>
      </c>
      <c r="Q11" s="193">
        <v>4714626</v>
      </c>
      <c r="R11" s="98"/>
    </row>
    <row r="12" spans="2:18" ht="28.5" customHeight="1" x14ac:dyDescent="0.35">
      <c r="B12" s="191" t="s">
        <v>137</v>
      </c>
      <c r="C12" s="194">
        <v>0</v>
      </c>
      <c r="D12" s="194">
        <v>98160</v>
      </c>
      <c r="E12" s="194">
        <v>38862</v>
      </c>
      <c r="F12" s="194">
        <v>70469</v>
      </c>
      <c r="G12" s="194">
        <v>52597</v>
      </c>
      <c r="H12" s="194">
        <v>12047</v>
      </c>
      <c r="I12" s="194">
        <v>1162606</v>
      </c>
      <c r="J12" s="194">
        <v>1048312</v>
      </c>
      <c r="K12" s="194">
        <v>0</v>
      </c>
      <c r="L12" s="194">
        <v>76912</v>
      </c>
      <c r="M12" s="194">
        <v>-2432</v>
      </c>
      <c r="N12" s="194">
        <v>180776</v>
      </c>
      <c r="O12" s="194">
        <v>1564736</v>
      </c>
      <c r="P12" s="194">
        <v>704350</v>
      </c>
      <c r="Q12" s="193">
        <v>5007396</v>
      </c>
      <c r="R12" s="98"/>
    </row>
    <row r="13" spans="2:18" ht="28.5" customHeight="1" x14ac:dyDescent="0.35">
      <c r="B13" s="191" t="s">
        <v>21</v>
      </c>
      <c r="C13" s="194">
        <v>0</v>
      </c>
      <c r="D13" s="194">
        <v>38592</v>
      </c>
      <c r="E13" s="194">
        <v>-819</v>
      </c>
      <c r="F13" s="194">
        <v>40273</v>
      </c>
      <c r="G13" s="194">
        <v>50494</v>
      </c>
      <c r="H13" s="194">
        <v>31130</v>
      </c>
      <c r="I13" s="194">
        <v>1338394</v>
      </c>
      <c r="J13" s="194">
        <v>1176206</v>
      </c>
      <c r="K13" s="194">
        <v>0</v>
      </c>
      <c r="L13" s="194">
        <v>26822</v>
      </c>
      <c r="M13" s="194">
        <v>62875</v>
      </c>
      <c r="N13" s="194">
        <v>77288</v>
      </c>
      <c r="O13" s="194">
        <v>2988304</v>
      </c>
      <c r="P13" s="194">
        <v>635</v>
      </c>
      <c r="Q13" s="193">
        <v>5830192</v>
      </c>
      <c r="R13" s="98"/>
    </row>
    <row r="14" spans="2:18" ht="28.5" customHeight="1" x14ac:dyDescent="0.35">
      <c r="B14" s="191" t="s">
        <v>22</v>
      </c>
      <c r="C14" s="194">
        <v>0</v>
      </c>
      <c r="D14" s="194">
        <v>-1053</v>
      </c>
      <c r="E14" s="194">
        <v>-42</v>
      </c>
      <c r="F14" s="194">
        <v>3532</v>
      </c>
      <c r="G14" s="194">
        <v>13036</v>
      </c>
      <c r="H14" s="194">
        <v>-4091</v>
      </c>
      <c r="I14" s="194">
        <v>331631</v>
      </c>
      <c r="J14" s="194">
        <v>193110</v>
      </c>
      <c r="K14" s="194">
        <v>0</v>
      </c>
      <c r="L14" s="194">
        <v>894</v>
      </c>
      <c r="M14" s="194">
        <v>3509</v>
      </c>
      <c r="N14" s="194">
        <v>14820</v>
      </c>
      <c r="O14" s="194">
        <v>0</v>
      </c>
      <c r="P14" s="194">
        <v>-1896</v>
      </c>
      <c r="Q14" s="193">
        <v>553450</v>
      </c>
      <c r="R14" s="98"/>
    </row>
    <row r="15" spans="2:18" ht="28.5" customHeight="1" x14ac:dyDescent="0.35">
      <c r="B15" s="191" t="s">
        <v>23</v>
      </c>
      <c r="C15" s="194">
        <v>0</v>
      </c>
      <c r="D15" s="194">
        <v>0</v>
      </c>
      <c r="E15" s="194">
        <v>0</v>
      </c>
      <c r="F15" s="194">
        <v>0</v>
      </c>
      <c r="G15" s="194">
        <v>0</v>
      </c>
      <c r="H15" s="194">
        <v>0</v>
      </c>
      <c r="I15" s="194">
        <v>156037</v>
      </c>
      <c r="J15" s="194">
        <v>125330</v>
      </c>
      <c r="K15" s="194">
        <v>1842829</v>
      </c>
      <c r="L15" s="194">
        <v>0</v>
      </c>
      <c r="M15" s="194">
        <v>0</v>
      </c>
      <c r="N15" s="194">
        <v>0</v>
      </c>
      <c r="O15" s="194">
        <v>0</v>
      </c>
      <c r="P15" s="194">
        <v>0</v>
      </c>
      <c r="Q15" s="193">
        <v>2124197</v>
      </c>
      <c r="R15" s="98"/>
    </row>
    <row r="16" spans="2:18" ht="28.5" customHeight="1" x14ac:dyDescent="0.35">
      <c r="B16" s="191" t="s">
        <v>24</v>
      </c>
      <c r="C16" s="194">
        <v>25</v>
      </c>
      <c r="D16" s="194">
        <v>2650</v>
      </c>
      <c r="E16" s="194">
        <v>4001</v>
      </c>
      <c r="F16" s="194">
        <v>14349</v>
      </c>
      <c r="G16" s="194">
        <v>21478</v>
      </c>
      <c r="H16" s="194">
        <v>12295</v>
      </c>
      <c r="I16" s="194">
        <v>487584</v>
      </c>
      <c r="J16" s="194">
        <v>220124</v>
      </c>
      <c r="K16" s="194">
        <v>-4169</v>
      </c>
      <c r="L16" s="194">
        <v>6509</v>
      </c>
      <c r="M16" s="194">
        <v>18913</v>
      </c>
      <c r="N16" s="194">
        <v>117445</v>
      </c>
      <c r="O16" s="194">
        <v>0</v>
      </c>
      <c r="P16" s="194">
        <v>140</v>
      </c>
      <c r="Q16" s="193">
        <v>901343</v>
      </c>
      <c r="R16" s="98"/>
    </row>
    <row r="17" spans="2:18" ht="28.5" customHeight="1" x14ac:dyDescent="0.35">
      <c r="B17" s="191" t="s">
        <v>25</v>
      </c>
      <c r="C17" s="194">
        <v>0</v>
      </c>
      <c r="D17" s="194">
        <v>58945</v>
      </c>
      <c r="E17" s="194">
        <v>8996</v>
      </c>
      <c r="F17" s="194">
        <v>31044</v>
      </c>
      <c r="G17" s="194">
        <v>13101</v>
      </c>
      <c r="H17" s="194">
        <v>18538</v>
      </c>
      <c r="I17" s="194">
        <v>714184</v>
      </c>
      <c r="J17" s="194">
        <v>400281</v>
      </c>
      <c r="K17" s="194">
        <v>0</v>
      </c>
      <c r="L17" s="194">
        <v>-2606</v>
      </c>
      <c r="M17" s="194">
        <v>10982</v>
      </c>
      <c r="N17" s="194">
        <v>-2163</v>
      </c>
      <c r="O17" s="194">
        <v>518841</v>
      </c>
      <c r="P17" s="194">
        <v>-4643</v>
      </c>
      <c r="Q17" s="193">
        <v>1765500</v>
      </c>
      <c r="R17" s="98"/>
    </row>
    <row r="18" spans="2:18" ht="28.5" customHeight="1" x14ac:dyDescent="0.35">
      <c r="B18" s="191" t="s">
        <v>26</v>
      </c>
      <c r="C18" s="194">
        <v>-2222</v>
      </c>
      <c r="D18" s="194">
        <v>65206</v>
      </c>
      <c r="E18" s="194">
        <v>65620</v>
      </c>
      <c r="F18" s="194">
        <v>61338</v>
      </c>
      <c r="G18" s="194">
        <v>16280</v>
      </c>
      <c r="H18" s="194">
        <v>63467</v>
      </c>
      <c r="I18" s="194">
        <v>1057001</v>
      </c>
      <c r="J18" s="194">
        <v>856874</v>
      </c>
      <c r="K18" s="194">
        <v>-98429</v>
      </c>
      <c r="L18" s="194">
        <v>-1227</v>
      </c>
      <c r="M18" s="194">
        <v>194723</v>
      </c>
      <c r="N18" s="194">
        <v>262150</v>
      </c>
      <c r="O18" s="194">
        <v>566922</v>
      </c>
      <c r="P18" s="194">
        <v>2697</v>
      </c>
      <c r="Q18" s="193">
        <v>3110401</v>
      </c>
      <c r="R18" s="98"/>
    </row>
    <row r="19" spans="2:18" ht="28.5" customHeight="1" x14ac:dyDescent="0.35">
      <c r="B19" s="191" t="s">
        <v>27</v>
      </c>
      <c r="C19" s="194">
        <v>0</v>
      </c>
      <c r="D19" s="194">
        <v>47810</v>
      </c>
      <c r="E19" s="194">
        <v>12851</v>
      </c>
      <c r="F19" s="194">
        <v>15326</v>
      </c>
      <c r="G19" s="194">
        <v>31217</v>
      </c>
      <c r="H19" s="194">
        <v>49689</v>
      </c>
      <c r="I19" s="194">
        <v>1309526</v>
      </c>
      <c r="J19" s="194">
        <v>1048292</v>
      </c>
      <c r="K19" s="194">
        <v>0</v>
      </c>
      <c r="L19" s="194">
        <v>10361</v>
      </c>
      <c r="M19" s="194">
        <v>115973</v>
      </c>
      <c r="N19" s="194">
        <v>95484</v>
      </c>
      <c r="O19" s="194">
        <v>0</v>
      </c>
      <c r="P19" s="194">
        <v>7618</v>
      </c>
      <c r="Q19" s="193">
        <v>2744147</v>
      </c>
      <c r="R19" s="98"/>
    </row>
    <row r="20" spans="2:18" ht="28.5" customHeight="1" x14ac:dyDescent="0.35">
      <c r="B20" s="191" t="s">
        <v>28</v>
      </c>
      <c r="C20" s="194">
        <v>-882</v>
      </c>
      <c r="D20" s="194">
        <v>26287</v>
      </c>
      <c r="E20" s="194">
        <v>7126</v>
      </c>
      <c r="F20" s="194">
        <v>73554</v>
      </c>
      <c r="G20" s="194">
        <v>52373</v>
      </c>
      <c r="H20" s="194">
        <v>12648</v>
      </c>
      <c r="I20" s="194">
        <v>679777</v>
      </c>
      <c r="J20" s="194">
        <v>327643</v>
      </c>
      <c r="K20" s="194">
        <v>-448</v>
      </c>
      <c r="L20" s="194">
        <v>54820</v>
      </c>
      <c r="M20" s="194">
        <v>46214</v>
      </c>
      <c r="N20" s="194">
        <v>27879</v>
      </c>
      <c r="O20" s="194">
        <v>608241</v>
      </c>
      <c r="P20" s="194">
        <v>-3637</v>
      </c>
      <c r="Q20" s="193">
        <v>1911595</v>
      </c>
      <c r="R20" s="98"/>
    </row>
    <row r="21" spans="2:18" ht="28.5" customHeight="1" x14ac:dyDescent="0.35">
      <c r="B21" s="191" t="s">
        <v>29</v>
      </c>
      <c r="C21" s="194">
        <v>7433</v>
      </c>
      <c r="D21" s="194">
        <v>31660</v>
      </c>
      <c r="E21" s="194">
        <v>30168</v>
      </c>
      <c r="F21" s="194">
        <v>39342</v>
      </c>
      <c r="G21" s="194">
        <v>1454</v>
      </c>
      <c r="H21" s="194">
        <v>68543</v>
      </c>
      <c r="I21" s="194">
        <v>923068</v>
      </c>
      <c r="J21" s="194">
        <v>339084</v>
      </c>
      <c r="K21" s="194">
        <v>0</v>
      </c>
      <c r="L21" s="194">
        <v>39968</v>
      </c>
      <c r="M21" s="194">
        <v>90286</v>
      </c>
      <c r="N21" s="194">
        <v>-46844</v>
      </c>
      <c r="O21" s="194">
        <v>48634</v>
      </c>
      <c r="P21" s="194">
        <v>1961</v>
      </c>
      <c r="Q21" s="193">
        <v>1574758</v>
      </c>
      <c r="R21" s="98"/>
    </row>
    <row r="22" spans="2:18" ht="28.5" customHeight="1" x14ac:dyDescent="0.35">
      <c r="B22" s="191" t="s">
        <v>30</v>
      </c>
      <c r="C22" s="194">
        <v>0</v>
      </c>
      <c r="D22" s="194">
        <v>36990</v>
      </c>
      <c r="E22" s="194">
        <v>23845</v>
      </c>
      <c r="F22" s="194">
        <v>78897</v>
      </c>
      <c r="G22" s="194">
        <v>-4469</v>
      </c>
      <c r="H22" s="194">
        <v>68136</v>
      </c>
      <c r="I22" s="194">
        <v>251899</v>
      </c>
      <c r="J22" s="194">
        <v>95785</v>
      </c>
      <c r="K22" s="194">
        <v>0</v>
      </c>
      <c r="L22" s="194">
        <v>-1585</v>
      </c>
      <c r="M22" s="194">
        <v>28049</v>
      </c>
      <c r="N22" s="194">
        <v>116198</v>
      </c>
      <c r="O22" s="194">
        <v>0</v>
      </c>
      <c r="P22" s="194">
        <v>-7381</v>
      </c>
      <c r="Q22" s="193">
        <v>686363</v>
      </c>
      <c r="R22" s="98"/>
    </row>
    <row r="23" spans="2:18" ht="28.5" customHeight="1" x14ac:dyDescent="0.35">
      <c r="B23" s="191" t="s">
        <v>31</v>
      </c>
      <c r="C23" s="194">
        <v>0</v>
      </c>
      <c r="D23" s="194">
        <v>0</v>
      </c>
      <c r="E23" s="194">
        <v>0</v>
      </c>
      <c r="F23" s="194">
        <v>0</v>
      </c>
      <c r="G23" s="194">
        <v>0</v>
      </c>
      <c r="H23" s="194">
        <v>0</v>
      </c>
      <c r="I23" s="194">
        <v>0</v>
      </c>
      <c r="J23" s="194">
        <v>0</v>
      </c>
      <c r="K23" s="194">
        <v>0</v>
      </c>
      <c r="L23" s="194">
        <v>0</v>
      </c>
      <c r="M23" s="194">
        <v>0</v>
      </c>
      <c r="N23" s="194">
        <v>0</v>
      </c>
      <c r="O23" s="194">
        <v>0</v>
      </c>
      <c r="P23" s="194">
        <v>0</v>
      </c>
      <c r="Q23" s="193">
        <v>0</v>
      </c>
      <c r="R23" s="98"/>
    </row>
    <row r="24" spans="2:18" ht="28.5" customHeight="1" x14ac:dyDescent="0.35">
      <c r="B24" s="191" t="s">
        <v>258</v>
      </c>
      <c r="C24" s="194">
        <v>62</v>
      </c>
      <c r="D24" s="194">
        <v>41766</v>
      </c>
      <c r="E24" s="194">
        <v>60653</v>
      </c>
      <c r="F24" s="194">
        <v>118540</v>
      </c>
      <c r="G24" s="194">
        <v>115337</v>
      </c>
      <c r="H24" s="194">
        <v>28066</v>
      </c>
      <c r="I24" s="194">
        <v>836563</v>
      </c>
      <c r="J24" s="194">
        <v>379821</v>
      </c>
      <c r="K24" s="194">
        <v>0</v>
      </c>
      <c r="L24" s="194">
        <v>61731</v>
      </c>
      <c r="M24" s="194">
        <v>37421</v>
      </c>
      <c r="N24" s="194">
        <v>230845</v>
      </c>
      <c r="O24" s="194">
        <v>0</v>
      </c>
      <c r="P24" s="194">
        <v>-49815</v>
      </c>
      <c r="Q24" s="193">
        <v>1860990</v>
      </c>
      <c r="R24" s="98"/>
    </row>
    <row r="25" spans="2:18" ht="28.5" customHeight="1" x14ac:dyDescent="0.35">
      <c r="B25" s="191" t="s">
        <v>259</v>
      </c>
      <c r="C25" s="194">
        <v>0</v>
      </c>
      <c r="D25" s="194">
        <v>0</v>
      </c>
      <c r="E25" s="194">
        <v>0</v>
      </c>
      <c r="F25" s="194">
        <v>0</v>
      </c>
      <c r="G25" s="194">
        <v>0</v>
      </c>
      <c r="H25" s="194">
        <v>0</v>
      </c>
      <c r="I25" s="194">
        <v>0</v>
      </c>
      <c r="J25" s="194">
        <v>0</v>
      </c>
      <c r="K25" s="194">
        <v>0</v>
      </c>
      <c r="L25" s="194">
        <v>0</v>
      </c>
      <c r="M25" s="194">
        <v>0</v>
      </c>
      <c r="N25" s="194">
        <v>0</v>
      </c>
      <c r="O25" s="194">
        <v>6330774</v>
      </c>
      <c r="P25" s="194">
        <v>0</v>
      </c>
      <c r="Q25" s="193">
        <v>6330774</v>
      </c>
      <c r="R25" s="98"/>
    </row>
    <row r="26" spans="2:18" ht="28.5" customHeight="1" x14ac:dyDescent="0.35">
      <c r="B26" s="191" t="s">
        <v>33</v>
      </c>
      <c r="C26" s="194">
        <v>0</v>
      </c>
      <c r="D26" s="194">
        <v>187950</v>
      </c>
      <c r="E26" s="194">
        <v>2670</v>
      </c>
      <c r="F26" s="194">
        <v>37450</v>
      </c>
      <c r="G26" s="194">
        <v>-15358</v>
      </c>
      <c r="H26" s="194">
        <v>111994</v>
      </c>
      <c r="I26" s="194">
        <v>311626</v>
      </c>
      <c r="J26" s="194">
        <v>610515</v>
      </c>
      <c r="K26" s="194">
        <v>0</v>
      </c>
      <c r="L26" s="194">
        <v>1392</v>
      </c>
      <c r="M26" s="194">
        <v>56159</v>
      </c>
      <c r="N26" s="194">
        <v>95235</v>
      </c>
      <c r="O26" s="194">
        <v>24300</v>
      </c>
      <c r="P26" s="194">
        <v>1791</v>
      </c>
      <c r="Q26" s="193">
        <v>1425723</v>
      </c>
      <c r="R26" s="98"/>
    </row>
    <row r="27" spans="2:18" ht="28.5" customHeight="1" x14ac:dyDescent="0.35">
      <c r="B27" s="191" t="s">
        <v>34</v>
      </c>
      <c r="C27" s="194">
        <v>0</v>
      </c>
      <c r="D27" s="194">
        <v>2640</v>
      </c>
      <c r="E27" s="194">
        <v>4942</v>
      </c>
      <c r="F27" s="194">
        <v>14056</v>
      </c>
      <c r="G27" s="194">
        <v>9071</v>
      </c>
      <c r="H27" s="194">
        <v>3021</v>
      </c>
      <c r="I27" s="194">
        <v>520763</v>
      </c>
      <c r="J27" s="194">
        <v>389268</v>
      </c>
      <c r="K27" s="194">
        <v>0</v>
      </c>
      <c r="L27" s="194">
        <v>1779</v>
      </c>
      <c r="M27" s="194">
        <v>7531</v>
      </c>
      <c r="N27" s="194">
        <v>8715</v>
      </c>
      <c r="O27" s="194">
        <v>0</v>
      </c>
      <c r="P27" s="194">
        <v>-148</v>
      </c>
      <c r="Q27" s="193">
        <v>961637</v>
      </c>
      <c r="R27" s="98"/>
    </row>
    <row r="28" spans="2:18" ht="28.5" customHeight="1" x14ac:dyDescent="0.35">
      <c r="B28" s="191" t="s">
        <v>35</v>
      </c>
      <c r="C28" s="194">
        <v>0</v>
      </c>
      <c r="D28" s="194">
        <v>8148</v>
      </c>
      <c r="E28" s="194">
        <v>1900</v>
      </c>
      <c r="F28" s="194">
        <v>12855</v>
      </c>
      <c r="G28" s="194">
        <v>35242</v>
      </c>
      <c r="H28" s="194">
        <v>6339</v>
      </c>
      <c r="I28" s="194">
        <v>371069</v>
      </c>
      <c r="J28" s="194">
        <v>730172</v>
      </c>
      <c r="K28" s="194">
        <v>0</v>
      </c>
      <c r="L28" s="194">
        <v>18</v>
      </c>
      <c r="M28" s="194">
        <v>5582</v>
      </c>
      <c r="N28" s="194">
        <v>82767</v>
      </c>
      <c r="O28" s="194">
        <v>2160473</v>
      </c>
      <c r="P28" s="194">
        <v>22192</v>
      </c>
      <c r="Q28" s="193">
        <v>3436757</v>
      </c>
      <c r="R28" s="98"/>
    </row>
    <row r="29" spans="2:18" ht="28.5" customHeight="1" x14ac:dyDescent="0.35">
      <c r="B29" s="191" t="s">
        <v>36</v>
      </c>
      <c r="C29" s="194">
        <v>6</v>
      </c>
      <c r="D29" s="194">
        <v>58389</v>
      </c>
      <c r="E29" s="194">
        <v>10828</v>
      </c>
      <c r="F29" s="194">
        <v>13647</v>
      </c>
      <c r="G29" s="194">
        <v>11610</v>
      </c>
      <c r="H29" s="194">
        <v>111176</v>
      </c>
      <c r="I29" s="194">
        <v>397396</v>
      </c>
      <c r="J29" s="194">
        <v>326543</v>
      </c>
      <c r="K29" s="194">
        <v>0</v>
      </c>
      <c r="L29" s="194">
        <v>10852</v>
      </c>
      <c r="M29" s="194">
        <v>13728</v>
      </c>
      <c r="N29" s="194">
        <v>224831</v>
      </c>
      <c r="O29" s="194">
        <v>0</v>
      </c>
      <c r="P29" s="194">
        <v>35849</v>
      </c>
      <c r="Q29" s="193">
        <v>1214855</v>
      </c>
      <c r="R29" s="98"/>
    </row>
    <row r="30" spans="2:18" ht="28.5" customHeight="1" x14ac:dyDescent="0.35">
      <c r="B30" s="191" t="s">
        <v>192</v>
      </c>
      <c r="C30" s="194">
        <v>0</v>
      </c>
      <c r="D30" s="194">
        <v>-9109</v>
      </c>
      <c r="E30" s="194">
        <v>3266</v>
      </c>
      <c r="F30" s="194">
        <v>1380</v>
      </c>
      <c r="G30" s="194">
        <v>14166</v>
      </c>
      <c r="H30" s="194">
        <v>-6324</v>
      </c>
      <c r="I30" s="194">
        <v>586444</v>
      </c>
      <c r="J30" s="194">
        <v>166397</v>
      </c>
      <c r="K30" s="194">
        <v>0</v>
      </c>
      <c r="L30" s="194">
        <v>-5417</v>
      </c>
      <c r="M30" s="194">
        <v>5902</v>
      </c>
      <c r="N30" s="194">
        <v>17848</v>
      </c>
      <c r="O30" s="194">
        <v>0</v>
      </c>
      <c r="P30" s="194">
        <v>-2193</v>
      </c>
      <c r="Q30" s="193">
        <v>772361</v>
      </c>
      <c r="R30" s="98"/>
    </row>
    <row r="31" spans="2:18" ht="28.5" customHeight="1" x14ac:dyDescent="0.35">
      <c r="B31" s="191" t="s">
        <v>193</v>
      </c>
      <c r="C31" s="194">
        <v>2520</v>
      </c>
      <c r="D31" s="194">
        <v>4046</v>
      </c>
      <c r="E31" s="194">
        <v>16548</v>
      </c>
      <c r="F31" s="194">
        <v>8958</v>
      </c>
      <c r="G31" s="194">
        <v>81344</v>
      </c>
      <c r="H31" s="194">
        <v>7460</v>
      </c>
      <c r="I31" s="194">
        <v>828685</v>
      </c>
      <c r="J31" s="194">
        <v>240745</v>
      </c>
      <c r="K31" s="194">
        <v>0</v>
      </c>
      <c r="L31" s="194">
        <v>3384</v>
      </c>
      <c r="M31" s="194">
        <v>29718</v>
      </c>
      <c r="N31" s="194">
        <v>36522</v>
      </c>
      <c r="O31" s="194">
        <v>208277</v>
      </c>
      <c r="P31" s="194">
        <v>2597</v>
      </c>
      <c r="Q31" s="193">
        <v>1470804</v>
      </c>
      <c r="R31" s="98"/>
    </row>
    <row r="32" spans="2:18" ht="28.5" customHeight="1" x14ac:dyDescent="0.35">
      <c r="B32" s="191" t="s">
        <v>37</v>
      </c>
      <c r="C32" s="194">
        <v>0</v>
      </c>
      <c r="D32" s="194">
        <v>11627</v>
      </c>
      <c r="E32" s="194">
        <v>49226</v>
      </c>
      <c r="F32" s="194">
        <v>109028</v>
      </c>
      <c r="G32" s="194">
        <v>-2583</v>
      </c>
      <c r="H32" s="194">
        <v>81991</v>
      </c>
      <c r="I32" s="194">
        <v>845889</v>
      </c>
      <c r="J32" s="194">
        <v>494728</v>
      </c>
      <c r="K32" s="194">
        <v>0</v>
      </c>
      <c r="L32" s="194">
        <v>1582</v>
      </c>
      <c r="M32" s="194">
        <v>24353</v>
      </c>
      <c r="N32" s="194">
        <v>44740</v>
      </c>
      <c r="O32" s="194">
        <v>0</v>
      </c>
      <c r="P32" s="194">
        <v>11598</v>
      </c>
      <c r="Q32" s="193">
        <v>1672180</v>
      </c>
      <c r="R32" s="98"/>
    </row>
    <row r="33" spans="2:18" ht="28.5" customHeight="1" x14ac:dyDescent="0.35">
      <c r="B33" s="191" t="s">
        <v>139</v>
      </c>
      <c r="C33" s="194">
        <v>0</v>
      </c>
      <c r="D33" s="194">
        <v>3781</v>
      </c>
      <c r="E33" s="194">
        <v>1132</v>
      </c>
      <c r="F33" s="194">
        <v>24904</v>
      </c>
      <c r="G33" s="194">
        <v>15790</v>
      </c>
      <c r="H33" s="194">
        <v>100</v>
      </c>
      <c r="I33" s="194">
        <v>416744</v>
      </c>
      <c r="J33" s="194">
        <v>33849</v>
      </c>
      <c r="K33" s="194">
        <v>0</v>
      </c>
      <c r="L33" s="194">
        <v>4485</v>
      </c>
      <c r="M33" s="194">
        <v>1679</v>
      </c>
      <c r="N33" s="194">
        <v>30514</v>
      </c>
      <c r="O33" s="194">
        <v>213224</v>
      </c>
      <c r="P33" s="194">
        <v>1</v>
      </c>
      <c r="Q33" s="193">
        <v>746204</v>
      </c>
      <c r="R33" s="98"/>
    </row>
    <row r="34" spans="2:18" ht="28.5" customHeight="1" x14ac:dyDescent="0.35">
      <c r="B34" s="191" t="s">
        <v>211</v>
      </c>
      <c r="C34" s="194">
        <v>750</v>
      </c>
      <c r="D34" s="194">
        <v>2959</v>
      </c>
      <c r="E34" s="194">
        <v>803</v>
      </c>
      <c r="F34" s="194">
        <v>556</v>
      </c>
      <c r="G34" s="194">
        <v>1120</v>
      </c>
      <c r="H34" s="194">
        <v>908</v>
      </c>
      <c r="I34" s="194">
        <v>450644</v>
      </c>
      <c r="J34" s="194">
        <v>139090</v>
      </c>
      <c r="K34" s="194">
        <v>0</v>
      </c>
      <c r="L34" s="194">
        <v>127</v>
      </c>
      <c r="M34" s="194">
        <v>691</v>
      </c>
      <c r="N34" s="194">
        <v>100422</v>
      </c>
      <c r="O34" s="194">
        <v>0</v>
      </c>
      <c r="P34" s="194">
        <v>996</v>
      </c>
      <c r="Q34" s="193">
        <v>699065</v>
      </c>
      <c r="R34" s="98"/>
    </row>
    <row r="35" spans="2:18" ht="28.5" customHeight="1" x14ac:dyDescent="0.35">
      <c r="B35" s="191" t="s">
        <v>140</v>
      </c>
      <c r="C35" s="194">
        <v>0</v>
      </c>
      <c r="D35" s="194">
        <v>3249</v>
      </c>
      <c r="E35" s="194">
        <v>-492</v>
      </c>
      <c r="F35" s="194">
        <v>-42</v>
      </c>
      <c r="G35" s="194">
        <v>2120</v>
      </c>
      <c r="H35" s="194">
        <v>2744</v>
      </c>
      <c r="I35" s="194">
        <v>339464</v>
      </c>
      <c r="J35" s="194">
        <v>144018</v>
      </c>
      <c r="K35" s="194">
        <v>30828</v>
      </c>
      <c r="L35" s="194">
        <v>3403</v>
      </c>
      <c r="M35" s="194">
        <v>2985</v>
      </c>
      <c r="N35" s="194">
        <v>10981</v>
      </c>
      <c r="O35" s="194">
        <v>1050231</v>
      </c>
      <c r="P35" s="194">
        <v>-45</v>
      </c>
      <c r="Q35" s="193">
        <v>1589442</v>
      </c>
      <c r="R35" s="98"/>
    </row>
    <row r="36" spans="2:18" ht="28.5" customHeight="1" x14ac:dyDescent="0.35">
      <c r="B36" s="191" t="s">
        <v>141</v>
      </c>
      <c r="C36" s="194">
        <v>0</v>
      </c>
      <c r="D36" s="194">
        <v>0</v>
      </c>
      <c r="E36" s="194">
        <v>0</v>
      </c>
      <c r="F36" s="194">
        <v>0</v>
      </c>
      <c r="G36" s="194">
        <v>0</v>
      </c>
      <c r="H36" s="194">
        <v>0</v>
      </c>
      <c r="I36" s="194">
        <v>0</v>
      </c>
      <c r="J36" s="194">
        <v>0</v>
      </c>
      <c r="K36" s="194">
        <v>0</v>
      </c>
      <c r="L36" s="194">
        <v>0</v>
      </c>
      <c r="M36" s="194">
        <v>0</v>
      </c>
      <c r="N36" s="194">
        <v>0</v>
      </c>
      <c r="O36" s="194">
        <v>0</v>
      </c>
      <c r="P36" s="194">
        <v>0</v>
      </c>
      <c r="Q36" s="193">
        <v>0</v>
      </c>
      <c r="R36" s="98"/>
    </row>
    <row r="37" spans="2:18" ht="28.5" customHeight="1" x14ac:dyDescent="0.35">
      <c r="B37" s="191" t="s">
        <v>212</v>
      </c>
      <c r="C37" s="194">
        <v>0</v>
      </c>
      <c r="D37" s="194">
        <v>7528</v>
      </c>
      <c r="E37" s="194">
        <v>12335</v>
      </c>
      <c r="F37" s="194">
        <v>34893</v>
      </c>
      <c r="G37" s="194">
        <v>13752</v>
      </c>
      <c r="H37" s="194">
        <v>940</v>
      </c>
      <c r="I37" s="194">
        <v>939107</v>
      </c>
      <c r="J37" s="194">
        <v>743567</v>
      </c>
      <c r="K37" s="194">
        <v>390213</v>
      </c>
      <c r="L37" s="194">
        <v>26036</v>
      </c>
      <c r="M37" s="194">
        <v>21794</v>
      </c>
      <c r="N37" s="194">
        <v>30278</v>
      </c>
      <c r="O37" s="194">
        <v>150665</v>
      </c>
      <c r="P37" s="194">
        <v>1769</v>
      </c>
      <c r="Q37" s="193">
        <v>2372877</v>
      </c>
      <c r="R37" s="98"/>
    </row>
    <row r="38" spans="2:18" ht="28.5" customHeight="1" x14ac:dyDescent="0.35">
      <c r="B38" s="191" t="s">
        <v>38</v>
      </c>
      <c r="C38" s="194">
        <v>0</v>
      </c>
      <c r="D38" s="194">
        <v>1846</v>
      </c>
      <c r="E38" s="194">
        <v>344</v>
      </c>
      <c r="F38" s="194">
        <v>-23</v>
      </c>
      <c r="G38" s="194">
        <v>4310</v>
      </c>
      <c r="H38" s="194">
        <v>679</v>
      </c>
      <c r="I38" s="194">
        <v>167377</v>
      </c>
      <c r="J38" s="194">
        <v>187765</v>
      </c>
      <c r="K38" s="194">
        <v>0</v>
      </c>
      <c r="L38" s="194">
        <v>605</v>
      </c>
      <c r="M38" s="194">
        <v>-11248</v>
      </c>
      <c r="N38" s="194">
        <v>-9615</v>
      </c>
      <c r="O38" s="194">
        <v>28685</v>
      </c>
      <c r="P38" s="194">
        <v>12547</v>
      </c>
      <c r="Q38" s="193">
        <v>383271</v>
      </c>
      <c r="R38" s="98"/>
    </row>
    <row r="39" spans="2:18" ht="28.5" customHeight="1" x14ac:dyDescent="0.35">
      <c r="B39" s="191" t="s">
        <v>39</v>
      </c>
      <c r="C39" s="194">
        <v>0</v>
      </c>
      <c r="D39" s="194">
        <v>11883</v>
      </c>
      <c r="E39" s="194">
        <v>4183</v>
      </c>
      <c r="F39" s="194">
        <v>8690</v>
      </c>
      <c r="G39" s="194">
        <v>2472</v>
      </c>
      <c r="H39" s="194">
        <v>44823</v>
      </c>
      <c r="I39" s="194">
        <v>95948</v>
      </c>
      <c r="J39" s="194">
        <v>87071</v>
      </c>
      <c r="K39" s="194">
        <v>0</v>
      </c>
      <c r="L39" s="194">
        <v>845</v>
      </c>
      <c r="M39" s="194">
        <v>19737</v>
      </c>
      <c r="N39" s="194">
        <v>9597</v>
      </c>
      <c r="O39" s="194">
        <v>6837</v>
      </c>
      <c r="P39" s="194">
        <v>533</v>
      </c>
      <c r="Q39" s="193">
        <v>292618</v>
      </c>
      <c r="R39" s="98"/>
    </row>
    <row r="40" spans="2:18" ht="28.5" customHeight="1" x14ac:dyDescent="0.35">
      <c r="B40" s="191" t="s">
        <v>40</v>
      </c>
      <c r="C40" s="194">
        <v>0</v>
      </c>
      <c r="D40" s="194">
        <v>-13676</v>
      </c>
      <c r="E40" s="194">
        <v>23671</v>
      </c>
      <c r="F40" s="194">
        <v>-7421</v>
      </c>
      <c r="G40" s="194">
        <v>2683</v>
      </c>
      <c r="H40" s="194">
        <v>10076</v>
      </c>
      <c r="I40" s="194">
        <v>308411</v>
      </c>
      <c r="J40" s="194">
        <v>143153</v>
      </c>
      <c r="K40" s="194">
        <v>0</v>
      </c>
      <c r="L40" s="194">
        <v>9491</v>
      </c>
      <c r="M40" s="194">
        <v>8440</v>
      </c>
      <c r="N40" s="194">
        <v>-23617</v>
      </c>
      <c r="O40" s="194">
        <v>205887</v>
      </c>
      <c r="P40" s="194">
        <v>11910</v>
      </c>
      <c r="Q40" s="193">
        <v>679008</v>
      </c>
      <c r="R40" s="98"/>
    </row>
    <row r="41" spans="2:18" ht="28.5" customHeight="1" x14ac:dyDescent="0.35">
      <c r="B41" s="191" t="s">
        <v>41</v>
      </c>
      <c r="C41" s="194">
        <v>0</v>
      </c>
      <c r="D41" s="194">
        <v>13098</v>
      </c>
      <c r="E41" s="194">
        <v>10508</v>
      </c>
      <c r="F41" s="194">
        <v>10795</v>
      </c>
      <c r="G41" s="194">
        <v>14657</v>
      </c>
      <c r="H41" s="194">
        <v>209</v>
      </c>
      <c r="I41" s="194">
        <v>712963</v>
      </c>
      <c r="J41" s="194">
        <v>986680</v>
      </c>
      <c r="K41" s="194">
        <v>0</v>
      </c>
      <c r="L41" s="194">
        <v>7405</v>
      </c>
      <c r="M41" s="194">
        <v>12877</v>
      </c>
      <c r="N41" s="194">
        <v>30565</v>
      </c>
      <c r="O41" s="194">
        <v>0</v>
      </c>
      <c r="P41" s="194">
        <v>39379</v>
      </c>
      <c r="Q41" s="193">
        <v>1839135</v>
      </c>
      <c r="R41" s="98"/>
    </row>
    <row r="42" spans="2:18" ht="28.5" customHeight="1" x14ac:dyDescent="0.35">
      <c r="B42" s="191" t="s">
        <v>42</v>
      </c>
      <c r="C42" s="194">
        <v>0</v>
      </c>
      <c r="D42" s="194">
        <v>844</v>
      </c>
      <c r="E42" s="194">
        <v>5059</v>
      </c>
      <c r="F42" s="194">
        <v>1179</v>
      </c>
      <c r="G42" s="194">
        <v>-3742</v>
      </c>
      <c r="H42" s="194">
        <v>205620</v>
      </c>
      <c r="I42" s="194">
        <v>76853</v>
      </c>
      <c r="J42" s="194">
        <v>29832</v>
      </c>
      <c r="K42" s="194">
        <v>-1230</v>
      </c>
      <c r="L42" s="194">
        <v>147</v>
      </c>
      <c r="M42" s="194">
        <v>-1264</v>
      </c>
      <c r="N42" s="194">
        <v>-28113</v>
      </c>
      <c r="O42" s="194">
        <v>95241</v>
      </c>
      <c r="P42" s="194">
        <v>0</v>
      </c>
      <c r="Q42" s="193">
        <v>380425</v>
      </c>
      <c r="R42" s="98"/>
    </row>
    <row r="43" spans="2:18" ht="28.5" customHeight="1" x14ac:dyDescent="0.35">
      <c r="B43" s="191" t="s">
        <v>43</v>
      </c>
      <c r="C43" s="194">
        <v>1932</v>
      </c>
      <c r="D43" s="194">
        <v>21841</v>
      </c>
      <c r="E43" s="194">
        <v>10309</v>
      </c>
      <c r="F43" s="194">
        <v>65979</v>
      </c>
      <c r="G43" s="194">
        <v>35385</v>
      </c>
      <c r="H43" s="194">
        <v>13755</v>
      </c>
      <c r="I43" s="194">
        <v>803252</v>
      </c>
      <c r="J43" s="194">
        <v>714222</v>
      </c>
      <c r="K43" s="194">
        <v>0</v>
      </c>
      <c r="L43" s="194">
        <v>-7971</v>
      </c>
      <c r="M43" s="194">
        <v>18060</v>
      </c>
      <c r="N43" s="194">
        <v>45735</v>
      </c>
      <c r="O43" s="194">
        <v>5242255</v>
      </c>
      <c r="P43" s="194">
        <v>505</v>
      </c>
      <c r="Q43" s="193">
        <v>6965257</v>
      </c>
      <c r="R43" s="98"/>
    </row>
    <row r="44" spans="2:18" ht="28.5" customHeight="1" x14ac:dyDescent="0.35">
      <c r="B44" s="191" t="s">
        <v>44</v>
      </c>
      <c r="C44" s="194">
        <v>0</v>
      </c>
      <c r="D44" s="194">
        <v>0</v>
      </c>
      <c r="E44" s="194">
        <v>0</v>
      </c>
      <c r="F44" s="194">
        <v>0</v>
      </c>
      <c r="G44" s="194">
        <v>0</v>
      </c>
      <c r="H44" s="194">
        <v>0</v>
      </c>
      <c r="I44" s="194">
        <v>0</v>
      </c>
      <c r="J44" s="194">
        <v>0</v>
      </c>
      <c r="K44" s="194">
        <v>0</v>
      </c>
      <c r="L44" s="194">
        <v>0</v>
      </c>
      <c r="M44" s="194">
        <v>0</v>
      </c>
      <c r="N44" s="194">
        <v>0</v>
      </c>
      <c r="O44" s="194">
        <v>0</v>
      </c>
      <c r="P44" s="194">
        <v>0</v>
      </c>
      <c r="Q44" s="193">
        <v>0</v>
      </c>
      <c r="R44" s="98"/>
    </row>
    <row r="45" spans="2:18" ht="28.5" customHeight="1" x14ac:dyDescent="0.35">
      <c r="B45" s="195" t="s">
        <v>45</v>
      </c>
      <c r="C45" s="196">
        <f>SUM(C7:C44)</f>
        <v>10232</v>
      </c>
      <c r="D45" s="196">
        <f t="shared" ref="D45:P45" si="0">SUM(D7:D44)</f>
        <v>759947</v>
      </c>
      <c r="E45" s="196">
        <f t="shared" si="0"/>
        <v>435098</v>
      </c>
      <c r="F45" s="196">
        <f t="shared" si="0"/>
        <v>1093019</v>
      </c>
      <c r="G45" s="196">
        <f t="shared" si="0"/>
        <v>630708</v>
      </c>
      <c r="H45" s="196">
        <f t="shared" si="0"/>
        <v>1075623</v>
      </c>
      <c r="I45" s="196">
        <f t="shared" si="0"/>
        <v>19418894</v>
      </c>
      <c r="J45" s="196">
        <f t="shared" si="0"/>
        <v>13835339</v>
      </c>
      <c r="K45" s="196">
        <f t="shared" si="0"/>
        <v>2151315</v>
      </c>
      <c r="L45" s="196">
        <f t="shared" si="0"/>
        <v>302493</v>
      </c>
      <c r="M45" s="196">
        <f t="shared" si="0"/>
        <v>891915</v>
      </c>
      <c r="N45" s="196">
        <f t="shared" si="0"/>
        <v>1801891</v>
      </c>
      <c r="O45" s="196">
        <f t="shared" si="0"/>
        <v>26994441</v>
      </c>
      <c r="P45" s="196">
        <f t="shared" si="0"/>
        <v>738204</v>
      </c>
      <c r="Q45" s="196">
        <f>SUM(C45:P45)</f>
        <v>70139119</v>
      </c>
      <c r="R45" s="98"/>
    </row>
    <row r="46" spans="2:18" ht="28.5" customHeight="1" x14ac:dyDescent="0.35">
      <c r="B46" s="311" t="s">
        <v>46</v>
      </c>
      <c r="C46" s="311"/>
      <c r="D46" s="311"/>
      <c r="E46" s="311"/>
      <c r="F46" s="311"/>
      <c r="G46" s="311"/>
      <c r="H46" s="311"/>
      <c r="I46" s="311"/>
      <c r="J46" s="311"/>
      <c r="K46" s="311"/>
      <c r="L46" s="311"/>
      <c r="M46" s="311"/>
      <c r="N46" s="311"/>
      <c r="O46" s="311"/>
      <c r="P46" s="311"/>
      <c r="Q46" s="311"/>
      <c r="R46" s="98"/>
    </row>
    <row r="47" spans="2:18" ht="28.5" customHeight="1" x14ac:dyDescent="0.35">
      <c r="B47" s="191" t="s">
        <v>47</v>
      </c>
      <c r="C47" s="194">
        <v>15993</v>
      </c>
      <c r="D47" s="194">
        <v>118213</v>
      </c>
      <c r="E47" s="194">
        <v>22798</v>
      </c>
      <c r="F47" s="194">
        <v>533132</v>
      </c>
      <c r="G47" s="194">
        <v>12710</v>
      </c>
      <c r="H47" s="194">
        <v>38251</v>
      </c>
      <c r="I47" s="194">
        <v>3853</v>
      </c>
      <c r="J47" s="194">
        <v>8313</v>
      </c>
      <c r="K47" s="194">
        <v>0</v>
      </c>
      <c r="L47" s="194">
        <v>25989</v>
      </c>
      <c r="M47" s="194">
        <v>25658</v>
      </c>
      <c r="N47" s="194">
        <v>-38331</v>
      </c>
      <c r="O47" s="194">
        <v>864979</v>
      </c>
      <c r="P47" s="194">
        <v>220525</v>
      </c>
      <c r="Q47" s="197">
        <v>1852085</v>
      </c>
      <c r="R47" s="98"/>
    </row>
    <row r="48" spans="2:18" ht="28.5" customHeight="1" x14ac:dyDescent="0.35">
      <c r="B48" s="191" t="s">
        <v>64</v>
      </c>
      <c r="C48" s="194">
        <v>-5005</v>
      </c>
      <c r="D48" s="194">
        <v>82486</v>
      </c>
      <c r="E48" s="194">
        <v>0</v>
      </c>
      <c r="F48" s="194">
        <v>641641</v>
      </c>
      <c r="G48" s="194">
        <v>8111</v>
      </c>
      <c r="H48" s="194">
        <v>111617</v>
      </c>
      <c r="I48" s="194">
        <v>0</v>
      </c>
      <c r="J48" s="194">
        <v>170302</v>
      </c>
      <c r="K48" s="194">
        <v>0</v>
      </c>
      <c r="L48" s="194">
        <v>19437</v>
      </c>
      <c r="M48" s="194">
        <v>0</v>
      </c>
      <c r="N48" s="194">
        <v>0</v>
      </c>
      <c r="O48" s="194">
        <v>543188</v>
      </c>
      <c r="P48" s="194">
        <v>159837</v>
      </c>
      <c r="Q48" s="197">
        <v>1731615</v>
      </c>
      <c r="R48" s="98"/>
    </row>
    <row r="49" spans="2:19" ht="28.5" customHeight="1" x14ac:dyDescent="0.35">
      <c r="B49" s="177" t="s">
        <v>250</v>
      </c>
      <c r="C49" s="194">
        <v>3772</v>
      </c>
      <c r="D49" s="194">
        <v>53720</v>
      </c>
      <c r="E49" s="194">
        <v>8788</v>
      </c>
      <c r="F49" s="194">
        <v>64446</v>
      </c>
      <c r="G49" s="194">
        <v>11756</v>
      </c>
      <c r="H49" s="194">
        <v>29463</v>
      </c>
      <c r="I49" s="194">
        <v>6185</v>
      </c>
      <c r="J49" s="194">
        <v>6700</v>
      </c>
      <c r="K49" s="194">
        <v>0</v>
      </c>
      <c r="L49" s="194">
        <v>-2691</v>
      </c>
      <c r="M49" s="194">
        <v>1816</v>
      </c>
      <c r="N49" s="194">
        <v>2059</v>
      </c>
      <c r="O49" s="194">
        <v>143462</v>
      </c>
      <c r="P49" s="194">
        <v>27444</v>
      </c>
      <c r="Q49" s="197">
        <v>356920</v>
      </c>
      <c r="R49" s="98"/>
    </row>
    <row r="50" spans="2:19" ht="28.5" customHeight="1" x14ac:dyDescent="0.35">
      <c r="B50" s="191" t="s">
        <v>48</v>
      </c>
      <c r="C50" s="194">
        <v>49127</v>
      </c>
      <c r="D50" s="194">
        <v>829178</v>
      </c>
      <c r="E50" s="194">
        <v>70316</v>
      </c>
      <c r="F50" s="194">
        <v>946868</v>
      </c>
      <c r="G50" s="194">
        <v>25230</v>
      </c>
      <c r="H50" s="194">
        <v>349580</v>
      </c>
      <c r="I50" s="194">
        <v>93297</v>
      </c>
      <c r="J50" s="194">
        <v>-140162</v>
      </c>
      <c r="K50" s="194">
        <v>0</v>
      </c>
      <c r="L50" s="194">
        <v>161666</v>
      </c>
      <c r="M50" s="194">
        <v>156850</v>
      </c>
      <c r="N50" s="194">
        <v>4381</v>
      </c>
      <c r="O50" s="194">
        <v>2489278</v>
      </c>
      <c r="P50" s="194">
        <v>4486050</v>
      </c>
      <c r="Q50" s="197">
        <v>9521660</v>
      </c>
      <c r="R50" s="98"/>
    </row>
    <row r="51" spans="2:19" ht="28.5" customHeight="1" x14ac:dyDescent="0.35">
      <c r="B51" s="191" t="s">
        <v>251</v>
      </c>
      <c r="C51" s="194">
        <v>3404</v>
      </c>
      <c r="D51" s="194">
        <v>84573</v>
      </c>
      <c r="E51" s="194">
        <v>-51</v>
      </c>
      <c r="F51" s="194">
        <v>156851</v>
      </c>
      <c r="G51" s="194">
        <v>6977</v>
      </c>
      <c r="H51" s="194">
        <v>9402</v>
      </c>
      <c r="I51" s="194">
        <v>1467</v>
      </c>
      <c r="J51" s="194">
        <v>5215</v>
      </c>
      <c r="K51" s="194">
        <v>0</v>
      </c>
      <c r="L51" s="194">
        <v>49771</v>
      </c>
      <c r="M51" s="194">
        <v>40</v>
      </c>
      <c r="N51" s="194">
        <v>7700</v>
      </c>
      <c r="O51" s="194">
        <v>6952</v>
      </c>
      <c r="P51" s="194">
        <v>5682</v>
      </c>
      <c r="Q51" s="197">
        <v>337981</v>
      </c>
      <c r="R51" s="98"/>
    </row>
    <row r="52" spans="2:19" ht="28.5" customHeight="1" x14ac:dyDescent="0.35">
      <c r="B52" s="195" t="s">
        <v>45</v>
      </c>
      <c r="C52" s="196">
        <f>SUM(C47:C51)</f>
        <v>67291</v>
      </c>
      <c r="D52" s="196">
        <f t="shared" ref="D52:P52" si="1">SUM(D47:D51)</f>
        <v>1168170</v>
      </c>
      <c r="E52" s="196">
        <f t="shared" si="1"/>
        <v>101851</v>
      </c>
      <c r="F52" s="196">
        <f t="shared" si="1"/>
        <v>2342938</v>
      </c>
      <c r="G52" s="196">
        <f t="shared" si="1"/>
        <v>64784</v>
      </c>
      <c r="H52" s="196">
        <f t="shared" si="1"/>
        <v>538313</v>
      </c>
      <c r="I52" s="196">
        <f t="shared" si="1"/>
        <v>104802</v>
      </c>
      <c r="J52" s="196">
        <f t="shared" si="1"/>
        <v>50368</v>
      </c>
      <c r="K52" s="196">
        <f t="shared" si="1"/>
        <v>0</v>
      </c>
      <c r="L52" s="196">
        <f t="shared" si="1"/>
        <v>254172</v>
      </c>
      <c r="M52" s="196">
        <f t="shared" si="1"/>
        <v>184364</v>
      </c>
      <c r="N52" s="196">
        <f t="shared" si="1"/>
        <v>-24191</v>
      </c>
      <c r="O52" s="196">
        <f t="shared" si="1"/>
        <v>4047859</v>
      </c>
      <c r="P52" s="196">
        <f t="shared" si="1"/>
        <v>4899538</v>
      </c>
      <c r="Q52" s="196">
        <f t="shared" ref="Q52" si="2">SUM(Q47:Q51)</f>
        <v>13800261</v>
      </c>
      <c r="R52" s="98"/>
    </row>
    <row r="53" spans="2:19" ht="18.75" customHeight="1" x14ac:dyDescent="0.35">
      <c r="B53" s="313" t="s">
        <v>50</v>
      </c>
      <c r="C53" s="313"/>
      <c r="D53" s="313"/>
      <c r="E53" s="313"/>
      <c r="F53" s="313"/>
      <c r="G53" s="313"/>
      <c r="H53" s="313"/>
      <c r="I53" s="313"/>
      <c r="J53" s="313"/>
      <c r="K53" s="313"/>
      <c r="L53" s="313"/>
      <c r="M53" s="313"/>
      <c r="N53" s="313"/>
      <c r="O53" s="313"/>
      <c r="P53" s="313"/>
      <c r="Q53" s="313"/>
      <c r="R53" s="93"/>
      <c r="S53" s="3"/>
    </row>
    <row r="54" spans="2:19" x14ac:dyDescent="0.3">
      <c r="Q54" s="3"/>
    </row>
    <row r="55" spans="2:19" hidden="1"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c r="R56" s="15"/>
    </row>
    <row r="57" spans="2:19" x14ac:dyDescent="0.3">
      <c r="Q57" s="3"/>
    </row>
    <row r="58" spans="2:19" x14ac:dyDescent="0.3">
      <c r="R58" s="2" t="s">
        <v>252</v>
      </c>
    </row>
  </sheetData>
  <sheetProtection algorithmName="SHA-512" hashValue="CXN1vDrMlmrNCPSMZSaAm5PVZn4SwJj5k/Lda/2d4F7RFo2i5/4dBBH4zmDzX/S10bQw2UsK86zrOuOisT0AdA==" saltValue="MZKnxVfZ3qySKkz3KbjOfg==" spinCount="100000" sheet="1" objects="1" scenarios="1"/>
  <mergeCells count="4">
    <mergeCell ref="B4:Q4"/>
    <mergeCell ref="B6:Q6"/>
    <mergeCell ref="B46:Q46"/>
    <mergeCell ref="B53:Q53"/>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3"/>
  <sheetViews>
    <sheetView showGridLines="0" zoomScale="80" zoomScaleNormal="80" workbookViewId="0">
      <selection activeCell="B4" sqref="B4:Q53"/>
    </sheetView>
  </sheetViews>
  <sheetFormatPr defaultColWidth="9.453125" defaultRowHeight="14" x14ac:dyDescent="0.3"/>
  <cols>
    <col min="1" max="1" width="17.453125" style="2" customWidth="1"/>
    <col min="2" max="2" width="41.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09" t="s">
        <v>306</v>
      </c>
      <c r="C4" s="309"/>
      <c r="D4" s="309"/>
      <c r="E4" s="309"/>
      <c r="F4" s="309"/>
      <c r="G4" s="309"/>
      <c r="H4" s="309"/>
      <c r="I4" s="309"/>
      <c r="J4" s="309"/>
      <c r="K4" s="309"/>
      <c r="L4" s="309"/>
      <c r="M4" s="309"/>
      <c r="N4" s="309"/>
      <c r="O4" s="309"/>
      <c r="P4" s="309"/>
      <c r="Q4" s="309"/>
    </row>
    <row r="5" spans="2:17" ht="31" x14ac:dyDescent="0.35">
      <c r="B5" s="189" t="s">
        <v>0</v>
      </c>
      <c r="C5" s="190" t="s">
        <v>194</v>
      </c>
      <c r="D5" s="190" t="s">
        <v>195</v>
      </c>
      <c r="E5" s="190" t="s">
        <v>196</v>
      </c>
      <c r="F5" s="190" t="s">
        <v>197</v>
      </c>
      <c r="G5" s="190" t="s">
        <v>198</v>
      </c>
      <c r="H5" s="190" t="s">
        <v>199</v>
      </c>
      <c r="I5" s="190" t="s">
        <v>200</v>
      </c>
      <c r="J5" s="190" t="s">
        <v>201</v>
      </c>
      <c r="K5" s="190" t="s">
        <v>202</v>
      </c>
      <c r="L5" s="190" t="s">
        <v>203</v>
      </c>
      <c r="M5" s="190" t="s">
        <v>204</v>
      </c>
      <c r="N5" s="190" t="s">
        <v>205</v>
      </c>
      <c r="O5" s="190" t="s">
        <v>206</v>
      </c>
      <c r="P5" s="190" t="s">
        <v>207</v>
      </c>
      <c r="Q5" s="190" t="s">
        <v>208</v>
      </c>
    </row>
    <row r="6" spans="2:17" ht="27" customHeight="1" x14ac:dyDescent="0.35">
      <c r="B6" s="310" t="s">
        <v>16</v>
      </c>
      <c r="C6" s="310"/>
      <c r="D6" s="310"/>
      <c r="E6" s="310"/>
      <c r="F6" s="310"/>
      <c r="G6" s="310"/>
      <c r="H6" s="310"/>
      <c r="I6" s="310"/>
      <c r="J6" s="310"/>
      <c r="K6" s="310"/>
      <c r="L6" s="310"/>
      <c r="M6" s="310"/>
      <c r="N6" s="310"/>
      <c r="O6" s="310"/>
      <c r="P6" s="310"/>
      <c r="Q6" s="310"/>
    </row>
    <row r="7" spans="2:17" ht="27" customHeight="1" x14ac:dyDescent="0.35">
      <c r="B7" s="200" t="s">
        <v>17</v>
      </c>
      <c r="C7" s="201" t="str">
        <f>IFERROR('APPENDIX 16'!C7/NEPI!C7*100,"0.00")</f>
        <v>0.00</v>
      </c>
      <c r="D7" s="201">
        <f>IFERROR('APPENDIX 16'!D7/NEPI!D7*100,"0.00")</f>
        <v>96.428571428571431</v>
      </c>
      <c r="E7" s="201">
        <f>IFERROR('APPENDIX 16'!E7/NEPI!E7*100,"0.00")</f>
        <v>33.386327503974563</v>
      </c>
      <c r="F7" s="201">
        <f>IFERROR('APPENDIX 16'!F7/NEPI!F7*100,"0.00")</f>
        <v>-283.82004735595893</v>
      </c>
      <c r="G7" s="201">
        <f>IFERROR('APPENDIX 16'!G7/NEPI!G7*100,"0.00")</f>
        <v>-5.019782393669634</v>
      </c>
      <c r="H7" s="201">
        <f>IFERROR('APPENDIX 16'!H7/NEPI!H7*100,"0.00")</f>
        <v>6.0232220609579095</v>
      </c>
      <c r="I7" s="201" t="str">
        <f>IFERROR('APPENDIX 16'!I7/NEPI!I7*100,"0.00")</f>
        <v>0.00</v>
      </c>
      <c r="J7" s="201" t="str">
        <f>IFERROR('APPENDIX 16'!J7/NEPI!J7*100,"0.00")</f>
        <v>0.00</v>
      </c>
      <c r="K7" s="201" t="str">
        <f>IFERROR('APPENDIX 16'!K7/NEPI!K7*100,"0.00")</f>
        <v>0.00</v>
      </c>
      <c r="L7" s="201">
        <f>IFERROR('APPENDIX 16'!L7/NEPI!L7*100,"0.00")</f>
        <v>88.936622713738828</v>
      </c>
      <c r="M7" s="201">
        <f>IFERROR('APPENDIX 16'!M7/NEPI!M7*100,"0.00")</f>
        <v>-14.700926705981466</v>
      </c>
      <c r="N7" s="201">
        <f>IFERROR('APPENDIX 16'!N7/NEPI!N7*100,"0.00")</f>
        <v>-9.4831578311554967</v>
      </c>
      <c r="O7" s="201">
        <f>IFERROR('APPENDIX 16'!O7/NEPI!O7*100,"0.00")</f>
        <v>72.614601034633139</v>
      </c>
      <c r="P7" s="201">
        <f>IFERROR('APPENDIX 16'!P7/NEPI!P7*100,"0.00")</f>
        <v>-9.4993098255741</v>
      </c>
      <c r="Q7" s="202">
        <f>IFERROR('APPENDIX 16'!Q7/NEPI!Q7*100,"0.00")</f>
        <v>71.175959475598972</v>
      </c>
    </row>
    <row r="8" spans="2:17" ht="27" customHeight="1" x14ac:dyDescent="0.35">
      <c r="B8" s="191" t="s">
        <v>18</v>
      </c>
      <c r="C8" s="201" t="str">
        <f>IFERROR('APPENDIX 16'!C8/NEPI!C8*100,"0.00")</f>
        <v>0.00</v>
      </c>
      <c r="D8" s="201">
        <f>IFERROR('APPENDIX 16'!D8/NEPI!D8*100,"0.00")</f>
        <v>-461.25825512686828</v>
      </c>
      <c r="E8" s="201">
        <f>IFERROR('APPENDIX 16'!E8/NEPI!E8*100,"0.00")</f>
        <v>651.09289617486331</v>
      </c>
      <c r="F8" s="201">
        <f>IFERROR('APPENDIX 16'!F8/NEPI!F8*100,"0.00")</f>
        <v>-553.66336633663366</v>
      </c>
      <c r="G8" s="201">
        <f>IFERROR('APPENDIX 16'!G8/NEPI!G8*100,"0.00")</f>
        <v>45.966754155730534</v>
      </c>
      <c r="H8" s="201">
        <f>IFERROR('APPENDIX 16'!H8/NEPI!H8*100,"0.00")</f>
        <v>110.20408163265304</v>
      </c>
      <c r="I8" s="201">
        <f>IFERROR('APPENDIX 16'!I8/NEPI!I8*100,"0.00")</f>
        <v>53.163637348158041</v>
      </c>
      <c r="J8" s="201">
        <f>IFERROR('APPENDIX 16'!J8/NEPI!J8*100,"0.00")</f>
        <v>145.49179580674567</v>
      </c>
      <c r="K8" s="201">
        <f>IFERROR('APPENDIX 16'!K8/NEPI!K8*100,"0.00")</f>
        <v>-6.2688827471320945</v>
      </c>
      <c r="L8" s="201">
        <f>IFERROR('APPENDIX 16'!L8/NEPI!L8*100,"0.00")</f>
        <v>-576.75936269034048</v>
      </c>
      <c r="M8" s="201">
        <f>IFERROR('APPENDIX 16'!M8/NEPI!M8*100,"0.00")</f>
        <v>24.057828963489342</v>
      </c>
      <c r="N8" s="201">
        <f>IFERROR('APPENDIX 16'!N8/NEPI!N8*100,"0.00")</f>
        <v>16.74928763808111</v>
      </c>
      <c r="O8" s="201" t="str">
        <f>IFERROR('APPENDIX 16'!O8/NEPI!O8*100,"0.00")</f>
        <v>0.00</v>
      </c>
      <c r="P8" s="201">
        <f>IFERROR('APPENDIX 16'!P8/NEPI!P8*100,"0.00")</f>
        <v>41.5538786710175</v>
      </c>
      <c r="Q8" s="202">
        <f>IFERROR('APPENDIX 16'!Q8/NEPI!Q8*100,"0.00")</f>
        <v>48.725118357847286</v>
      </c>
    </row>
    <row r="9" spans="2:17" ht="27" customHeight="1" x14ac:dyDescent="0.35">
      <c r="B9" s="191" t="s">
        <v>19</v>
      </c>
      <c r="C9" s="201">
        <f>IFERROR('APPENDIX 16'!C9/NEPI!C9*100,"0.00")</f>
        <v>5940</v>
      </c>
      <c r="D9" s="201">
        <f>IFERROR('APPENDIX 16'!D9/NEPI!D9*100,"0.00")</f>
        <v>1620.3187250996016</v>
      </c>
      <c r="E9" s="201">
        <f>IFERROR('APPENDIX 16'!E9/NEPI!E9*100,"0.00")</f>
        <v>14.028869149299625</v>
      </c>
      <c r="F9" s="201">
        <f>IFERROR('APPENDIX 16'!F9/NEPI!F9*100,"0.00")</f>
        <v>-2.0395313417342398</v>
      </c>
      <c r="G9" s="201">
        <f>IFERROR('APPENDIX 16'!G9/NEPI!G9*100,"0.00")</f>
        <v>21.391038779313828</v>
      </c>
      <c r="H9" s="201">
        <f>IFERROR('APPENDIX 16'!H9/NEPI!H9*100,"0.00")</f>
        <v>538.37902264600712</v>
      </c>
      <c r="I9" s="201">
        <f>IFERROR('APPENDIX 16'!I9/NEPI!I9*100,"0.00")</f>
        <v>91.322179013757719</v>
      </c>
      <c r="J9" s="201">
        <f>IFERROR('APPENDIX 16'!J9/NEPI!J9*100,"0.00")</f>
        <v>-12.297071764527386</v>
      </c>
      <c r="K9" s="201" t="str">
        <f>IFERROR('APPENDIX 16'!K9/NEPI!K9*100,"0.00")</f>
        <v>0.00</v>
      </c>
      <c r="L9" s="201">
        <f>IFERROR('APPENDIX 16'!L9/NEPI!L9*100,"0.00")</f>
        <v>161.38015516537362</v>
      </c>
      <c r="M9" s="201">
        <f>IFERROR('APPENDIX 16'!M9/NEPI!M9*100,"0.00")</f>
        <v>-4.9842822610846946</v>
      </c>
      <c r="N9" s="201">
        <f>IFERROR('APPENDIX 16'!N9/NEPI!N9*100,"0.00")</f>
        <v>-47.284790211403418</v>
      </c>
      <c r="O9" s="201" t="str">
        <f>IFERROR('APPENDIX 16'!O9/NEPI!O9*100,"0.00")</f>
        <v>0.00</v>
      </c>
      <c r="P9" s="201" t="str">
        <f>IFERROR('APPENDIX 16'!P9/NEPI!P9*100,"0.00")</f>
        <v>0.00</v>
      </c>
      <c r="Q9" s="202">
        <f>IFERROR('APPENDIX 16'!Q9/NEPI!Q9*100,"0.00")</f>
        <v>23.399517386544975</v>
      </c>
    </row>
    <row r="10" spans="2:17" ht="27" customHeight="1" x14ac:dyDescent="0.35">
      <c r="B10" s="191" t="s">
        <v>142</v>
      </c>
      <c r="C10" s="201">
        <f>IFERROR('APPENDIX 16'!C10/NEPI!C10*100,"0.00")</f>
        <v>110.12658227848102</v>
      </c>
      <c r="D10" s="201">
        <f>IFERROR('APPENDIX 16'!D10/NEPI!D10*100,"0.00")</f>
        <v>108.66728797763281</v>
      </c>
      <c r="E10" s="201">
        <f>IFERROR('APPENDIX 16'!E10/NEPI!E10*100,"0.00")</f>
        <v>151.07278081615482</v>
      </c>
      <c r="F10" s="201">
        <f>IFERROR('APPENDIX 16'!F10/NEPI!F10*100,"0.00")</f>
        <v>53.141814865481074</v>
      </c>
      <c r="G10" s="201">
        <f>IFERROR('APPENDIX 16'!G10/NEPI!G10*100,"0.00")</f>
        <v>5.241561879549967</v>
      </c>
      <c r="H10" s="201">
        <f>IFERROR('APPENDIX 16'!H10/NEPI!H10*100,"0.00")</f>
        <v>100.22957214253789</v>
      </c>
      <c r="I10" s="201">
        <f>IFERROR('APPENDIX 16'!I10/NEPI!I10*100,"0.00")</f>
        <v>87.233855444054669</v>
      </c>
      <c r="J10" s="201">
        <f>IFERROR('APPENDIX 16'!J10/NEPI!J10*100,"0.00")</f>
        <v>38.876204377607117</v>
      </c>
      <c r="K10" s="201" t="str">
        <f>IFERROR('APPENDIX 16'!K10/NEPI!K10*100,"0.00")</f>
        <v>0.00</v>
      </c>
      <c r="L10" s="201">
        <f>IFERROR('APPENDIX 16'!L10/NEPI!L10*100,"0.00")</f>
        <v>1.5967153284671534</v>
      </c>
      <c r="M10" s="201">
        <f>IFERROR('APPENDIX 16'!M10/NEPI!M10*100,"0.00")</f>
        <v>30.465116279069765</v>
      </c>
      <c r="N10" s="201">
        <f>IFERROR('APPENDIX 16'!N10/NEPI!N10*100,"0.00")</f>
        <v>25.488085517036595</v>
      </c>
      <c r="O10" s="201">
        <f>IFERROR('APPENDIX 16'!O10/NEPI!O10*100,"0.00")</f>
        <v>103.33271039681055</v>
      </c>
      <c r="P10" s="201">
        <f>IFERROR('APPENDIX 16'!P10/NEPI!P10*100,"0.00")</f>
        <v>0</v>
      </c>
      <c r="Q10" s="202">
        <f>IFERROR('APPENDIX 16'!Q10/NEPI!Q10*100,"0.00")</f>
        <v>63.582920256943318</v>
      </c>
    </row>
    <row r="11" spans="2:17" ht="27" customHeight="1" x14ac:dyDescent="0.35">
      <c r="B11" s="191" t="s">
        <v>20</v>
      </c>
      <c r="C11" s="201">
        <f>IFERROR('APPENDIX 16'!C11/NEPI!C11*100,"0.00")</f>
        <v>139.90363556723608</v>
      </c>
      <c r="D11" s="201">
        <f>IFERROR('APPENDIX 16'!D11/NEPI!D11*100,"0.00")</f>
        <v>97.834920502615191</v>
      </c>
      <c r="E11" s="201">
        <f>IFERROR('APPENDIX 16'!E11/NEPI!E11*100,"0.00")</f>
        <v>17.145929339477728</v>
      </c>
      <c r="F11" s="201">
        <f>IFERROR('APPENDIX 16'!F11/NEPI!F11*100,"0.00")</f>
        <v>61.076597105620856</v>
      </c>
      <c r="G11" s="201">
        <f>IFERROR('APPENDIX 16'!G11/NEPI!G11*100,"0.00")</f>
        <v>9.0401987039837923</v>
      </c>
      <c r="H11" s="201">
        <f>IFERROR('APPENDIX 16'!H11/NEPI!H11*100,"0.00")</f>
        <v>45.546096491846257</v>
      </c>
      <c r="I11" s="201">
        <f>IFERROR('APPENDIX 16'!I11/NEPI!I11*100,"0.00")</f>
        <v>102.09933295458151</v>
      </c>
      <c r="J11" s="201">
        <f>IFERROR('APPENDIX 16'!J11/NEPI!J11*100,"0.00")</f>
        <v>83.842361942225565</v>
      </c>
      <c r="K11" s="201" t="str">
        <f>IFERROR('APPENDIX 16'!K11/NEPI!K11*100,"0.00")</f>
        <v>0.00</v>
      </c>
      <c r="L11" s="201">
        <f>IFERROR('APPENDIX 16'!L11/NEPI!L11*100,"0.00")</f>
        <v>22.324159021406729</v>
      </c>
      <c r="M11" s="201">
        <f>IFERROR('APPENDIX 16'!M11/NEPI!M11*100,"0.00")</f>
        <v>39.444797871725171</v>
      </c>
      <c r="N11" s="201">
        <f>IFERROR('APPENDIX 16'!N11/NEPI!N11*100,"0.00")</f>
        <v>9.2875400394732583</v>
      </c>
      <c r="O11" s="201">
        <f>IFERROR('APPENDIX 16'!O11/NEPI!O11*100,"0.00")</f>
        <v>83.173771748417025</v>
      </c>
      <c r="P11" s="201">
        <f>IFERROR('APPENDIX 16'!P11/NEPI!P11*100,"0.00")</f>
        <v>-65.922755104867974</v>
      </c>
      <c r="Q11" s="202">
        <f>IFERROR('APPENDIX 16'!Q11/NEPI!Q11*100,"0.00")</f>
        <v>72.32889599092772</v>
      </c>
    </row>
    <row r="12" spans="2:17" ht="27" customHeight="1" x14ac:dyDescent="0.35">
      <c r="B12" s="191" t="s">
        <v>137</v>
      </c>
      <c r="C12" s="201" t="str">
        <f>IFERROR('APPENDIX 16'!C12/NEPI!C12*100,"0.00")</f>
        <v>0.00</v>
      </c>
      <c r="D12" s="201">
        <f>IFERROR('APPENDIX 16'!D12/NEPI!D12*100,"0.00")</f>
        <v>218.3516850183517</v>
      </c>
      <c r="E12" s="201">
        <f>IFERROR('APPENDIX 16'!E12/NEPI!E12*100,"0.00")</f>
        <v>49.91394590151301</v>
      </c>
      <c r="F12" s="201">
        <f>IFERROR('APPENDIX 16'!F12/NEPI!F12*100,"0.00")</f>
        <v>28.794825275407799</v>
      </c>
      <c r="G12" s="201">
        <f>IFERROR('APPENDIX 16'!G12/NEPI!G12*100,"0.00")</f>
        <v>52.998196346341807</v>
      </c>
      <c r="H12" s="201">
        <f>IFERROR('APPENDIX 16'!H12/NEPI!H12*100,"0.00")</f>
        <v>12.03628770394349</v>
      </c>
      <c r="I12" s="201">
        <f>IFERROR('APPENDIX 16'!I12/NEPI!I12*100,"0.00")</f>
        <v>87.008642444671295</v>
      </c>
      <c r="J12" s="201">
        <f>IFERROR('APPENDIX 16'!J12/NEPI!J12*100,"0.00")</f>
        <v>109.66616173873747</v>
      </c>
      <c r="K12" s="201" t="str">
        <f>IFERROR('APPENDIX 16'!K12/NEPI!K12*100,"0.00")</f>
        <v>0.00</v>
      </c>
      <c r="L12" s="201">
        <f>IFERROR('APPENDIX 16'!L12/NEPI!L12*100,"0.00")</f>
        <v>12.806244609395554</v>
      </c>
      <c r="M12" s="201">
        <f>IFERROR('APPENDIX 16'!M12/NEPI!M12*100,"0.00")</f>
        <v>-1.3214662189330464</v>
      </c>
      <c r="N12" s="201">
        <f>IFERROR('APPENDIX 16'!N12/NEPI!N12*100,"0.00")</f>
        <v>56.047622000372044</v>
      </c>
      <c r="O12" s="201">
        <f>IFERROR('APPENDIX 16'!O12/NEPI!O12*100,"0.00")</f>
        <v>69.489280857780074</v>
      </c>
      <c r="P12" s="201">
        <f>IFERROR('APPENDIX 16'!P12/NEPI!P12*100,"0.00")</f>
        <v>64.83637869931421</v>
      </c>
      <c r="Q12" s="202">
        <f>IFERROR('APPENDIX 16'!Q12/NEPI!Q12*100,"0.00")</f>
        <v>68.554497542254822</v>
      </c>
    </row>
    <row r="13" spans="2:17" ht="27" customHeight="1" x14ac:dyDescent="0.35">
      <c r="B13" s="191" t="s">
        <v>21</v>
      </c>
      <c r="C13" s="201" t="str">
        <f>IFERROR('APPENDIX 16'!C13/NEPI!C13*100,"0.00")</f>
        <v>0.00</v>
      </c>
      <c r="D13" s="201">
        <f>IFERROR('APPENDIX 16'!D13/NEPI!D13*100,"0.00")</f>
        <v>77.648337055592435</v>
      </c>
      <c r="E13" s="201">
        <f>IFERROR('APPENDIX 16'!E13/NEPI!E13*100,"0.00")</f>
        <v>-1.0427674717663387</v>
      </c>
      <c r="F13" s="201">
        <f>IFERROR('APPENDIX 16'!F13/NEPI!F13*100,"0.00")</f>
        <v>25.161503954816379</v>
      </c>
      <c r="G13" s="201">
        <f>IFERROR('APPENDIX 16'!G13/NEPI!G13*100,"0.00")</f>
        <v>91.100005412524581</v>
      </c>
      <c r="H13" s="201">
        <f>IFERROR('APPENDIX 16'!H13/NEPI!H13*100,"0.00")</f>
        <v>56.699998178605902</v>
      </c>
      <c r="I13" s="201">
        <f>IFERROR('APPENDIX 16'!I13/NEPI!I13*100,"0.00")</f>
        <v>70.359209979865739</v>
      </c>
      <c r="J13" s="201">
        <f>IFERROR('APPENDIX 16'!J13/NEPI!J13*100,"0.00")</f>
        <v>68.591119239005181</v>
      </c>
      <c r="K13" s="201" t="str">
        <f>IFERROR('APPENDIX 16'!K13/NEPI!K13*100,"0.00")</f>
        <v>0.00</v>
      </c>
      <c r="L13" s="201">
        <f>IFERROR('APPENDIX 16'!L13/NEPI!L13*100,"0.00")</f>
        <v>23.270663971334624</v>
      </c>
      <c r="M13" s="201">
        <f>IFERROR('APPENDIX 16'!M13/NEPI!M13*100,"0.00")</f>
        <v>28.382544791379832</v>
      </c>
      <c r="N13" s="201">
        <f>IFERROR('APPENDIX 16'!N13/NEPI!N13*100,"0.00")</f>
        <v>17.222952646239552</v>
      </c>
      <c r="O13" s="201">
        <f>IFERROR('APPENDIX 16'!O13/NEPI!O13*100,"0.00")</f>
        <v>74.31619517904079</v>
      </c>
      <c r="P13" s="201">
        <f>IFERROR('APPENDIX 16'!P13/NEPI!P13*100,"0.00")</f>
        <v>-174.45054945054946</v>
      </c>
      <c r="Q13" s="202">
        <f>IFERROR('APPENDIX 16'!Q13/NEPI!Q13*100,"0.00")</f>
        <v>66.08764610924915</v>
      </c>
    </row>
    <row r="14" spans="2:17" ht="27" customHeight="1" x14ac:dyDescent="0.35">
      <c r="B14" s="191" t="s">
        <v>22</v>
      </c>
      <c r="C14" s="201" t="str">
        <f>IFERROR('APPENDIX 16'!C14/NEPI!C14*100,"0.00")</f>
        <v>0.00</v>
      </c>
      <c r="D14" s="201">
        <f>IFERROR('APPENDIX 16'!D14/NEPI!D14*100,"0.00")</f>
        <v>-41.197183098591552</v>
      </c>
      <c r="E14" s="201">
        <f>IFERROR('APPENDIX 16'!E14/NEPI!E14*100,"0.00")</f>
        <v>-1.0408921933085502</v>
      </c>
      <c r="F14" s="201">
        <f>IFERROR('APPENDIX 16'!F14/NEPI!F14*100,"0.00")</f>
        <v>16.682410731154356</v>
      </c>
      <c r="G14" s="201">
        <f>IFERROR('APPENDIX 16'!G14/NEPI!G14*100,"0.00")</f>
        <v>281.98139736102098</v>
      </c>
      <c r="H14" s="201">
        <f>IFERROR('APPENDIX 16'!H14/NEPI!H14*100,"0.00")</f>
        <v>-5.0929960411323849</v>
      </c>
      <c r="I14" s="201">
        <f>IFERROR('APPENDIX 16'!I14/NEPI!I14*100,"0.00")</f>
        <v>92.337998992061785</v>
      </c>
      <c r="J14" s="201">
        <f>IFERROR('APPENDIX 16'!J14/NEPI!J14*100,"0.00")</f>
        <v>81.628771066614249</v>
      </c>
      <c r="K14" s="201" t="str">
        <f>IFERROR('APPENDIX 16'!K14/NEPI!K14*100,"0.00")</f>
        <v>0.00</v>
      </c>
      <c r="L14" s="201">
        <f>IFERROR('APPENDIX 16'!L14/NEPI!L14*100,"0.00")</f>
        <v>3.852784002758145</v>
      </c>
      <c r="M14" s="201">
        <f>IFERROR('APPENDIX 16'!M14/NEPI!M14*100,"0.00")</f>
        <v>15.603877623621488</v>
      </c>
      <c r="N14" s="201">
        <f>IFERROR('APPENDIX 16'!N14/NEPI!N14*100,"0.00")</f>
        <v>23.590837458811546</v>
      </c>
      <c r="O14" s="201" t="str">
        <f>IFERROR('APPENDIX 16'!O14/NEPI!O14*100,"0.00")</f>
        <v>0.00</v>
      </c>
      <c r="P14" s="201">
        <f>IFERROR('APPENDIX 16'!P14/NEPI!P14*100,"0.00")</f>
        <v>-41.652021089630928</v>
      </c>
      <c r="Q14" s="202">
        <f>IFERROR('APPENDIX 16'!Q14/NEPI!Q14*100,"0.00")</f>
        <v>67.370909449456292</v>
      </c>
    </row>
    <row r="15" spans="2:17" ht="27" customHeight="1" x14ac:dyDescent="0.35">
      <c r="B15" s="191" t="s">
        <v>23</v>
      </c>
      <c r="C15" s="201" t="str">
        <f>IFERROR('APPENDIX 16'!C15/NEPI!C15*100,"0.00")</f>
        <v>0.00</v>
      </c>
      <c r="D15" s="201" t="str">
        <f>IFERROR('APPENDIX 16'!D15/NEPI!D15*100,"0.00")</f>
        <v>0.00</v>
      </c>
      <c r="E15" s="201" t="str">
        <f>IFERROR('APPENDIX 16'!E15/NEPI!E15*100,"0.00")</f>
        <v>0.00</v>
      </c>
      <c r="F15" s="201" t="str">
        <f>IFERROR('APPENDIX 16'!F15/NEPI!F15*100,"0.00")</f>
        <v>0.00</v>
      </c>
      <c r="G15" s="201" t="str">
        <f>IFERROR('APPENDIX 16'!G15/NEPI!G15*100,"0.00")</f>
        <v>0.00</v>
      </c>
      <c r="H15" s="201" t="str">
        <f>IFERROR('APPENDIX 16'!H15/NEPI!H15*100,"0.00")</f>
        <v>0.00</v>
      </c>
      <c r="I15" s="201">
        <f>IFERROR('APPENDIX 16'!I15/NEPI!I15*100,"0.00")</f>
        <v>62.999434754521964</v>
      </c>
      <c r="J15" s="201">
        <f>IFERROR('APPENDIX 16'!J15/NEPI!J15*100,"0.00")</f>
        <v>115.15279589849135</v>
      </c>
      <c r="K15" s="201">
        <f>IFERROR('APPENDIX 16'!K15/NEPI!K15*100,"0.00")</f>
        <v>60.877000860549657</v>
      </c>
      <c r="L15" s="201" t="str">
        <f>IFERROR('APPENDIX 16'!L15/NEPI!L15*100,"0.00")</f>
        <v>0.00</v>
      </c>
      <c r="M15" s="201" t="str">
        <f>IFERROR('APPENDIX 16'!M15/NEPI!M15*100,"0.00")</f>
        <v>0.00</v>
      </c>
      <c r="N15" s="201" t="str">
        <f>IFERROR('APPENDIX 16'!N15/NEPI!N15*100,"0.00")</f>
        <v>0.00</v>
      </c>
      <c r="O15" s="201" t="str">
        <f>IFERROR('APPENDIX 16'!O15/NEPI!O15*100,"0.00")</f>
        <v>0.00</v>
      </c>
      <c r="P15" s="201" t="str">
        <f>IFERROR('APPENDIX 16'!P15/NEPI!P15*100,"0.00")</f>
        <v>0.00</v>
      </c>
      <c r="Q15" s="202">
        <f>IFERROR('APPENDIX 16'!Q15/NEPI!Q15*100,"0.00")</f>
        <v>62.778197770812262</v>
      </c>
    </row>
    <row r="16" spans="2:17" ht="27" customHeight="1" x14ac:dyDescent="0.35">
      <c r="B16" s="191" t="s">
        <v>24</v>
      </c>
      <c r="C16" s="201">
        <f>IFERROR('APPENDIX 16'!C16/NEPI!C16*100,"0.00")</f>
        <v>312.5</v>
      </c>
      <c r="D16" s="201">
        <f>IFERROR('APPENDIX 16'!D16/NEPI!D16*100,"0.00")</f>
        <v>31.176470588235293</v>
      </c>
      <c r="E16" s="201">
        <f>IFERROR('APPENDIX 16'!E16/NEPI!E16*100,"0.00")</f>
        <v>34.485433545940353</v>
      </c>
      <c r="F16" s="201">
        <f>IFERROR('APPENDIX 16'!F16/NEPI!F16*100,"0.00")</f>
        <v>38.638015994829956</v>
      </c>
      <c r="G16" s="201">
        <f>IFERROR('APPENDIX 16'!G16/NEPI!G16*100,"0.00")</f>
        <v>222.66224341696042</v>
      </c>
      <c r="H16" s="201">
        <f>IFERROR('APPENDIX 16'!H16/NEPI!H16*100,"0.00")</f>
        <v>10.631674521163907</v>
      </c>
      <c r="I16" s="201">
        <f>IFERROR('APPENDIX 16'!I16/NEPI!I16*100,"0.00")</f>
        <v>94.482586225940153</v>
      </c>
      <c r="J16" s="201">
        <f>IFERROR('APPENDIX 16'!J16/NEPI!J16*100,"0.00")</f>
        <v>59.877972150666039</v>
      </c>
      <c r="K16" s="201">
        <f>IFERROR('APPENDIX 16'!K16/NEPI!K16*100,"0.00")</f>
        <v>-27.312631027253669</v>
      </c>
      <c r="L16" s="201">
        <f>IFERROR('APPENDIX 16'!L16/NEPI!L16*100,"0.00")</f>
        <v>49.370449029126213</v>
      </c>
      <c r="M16" s="201">
        <f>IFERROR('APPENDIX 16'!M16/NEPI!M16*100,"0.00")</f>
        <v>79.680653859116958</v>
      </c>
      <c r="N16" s="201">
        <f>IFERROR('APPENDIX 16'!N16/NEPI!N16*100,"0.00")</f>
        <v>44.661327614006268</v>
      </c>
      <c r="O16" s="201" t="str">
        <f>IFERROR('APPENDIX 16'!O16/NEPI!O16*100,"0.00")</f>
        <v>0.00</v>
      </c>
      <c r="P16" s="201">
        <f>IFERROR('APPENDIX 16'!P16/NEPI!P16*100,"0.00")</f>
        <v>-26.515151515151516</v>
      </c>
      <c r="Q16" s="202">
        <f>IFERROR('APPENDIX 16'!Q16/NEPI!Q16*100,"0.00")</f>
        <v>65.275024821865543</v>
      </c>
    </row>
    <row r="17" spans="2:17" ht="27" customHeight="1" x14ac:dyDescent="0.35">
      <c r="B17" s="191" t="s">
        <v>25</v>
      </c>
      <c r="C17" s="201" t="str">
        <f>IFERROR('APPENDIX 16'!C17/NEPI!C17*100,"0.00")</f>
        <v>0.00</v>
      </c>
      <c r="D17" s="201">
        <f>IFERROR('APPENDIX 16'!D17/NEPI!D17*100,"0.00")</f>
        <v>337.89051304098592</v>
      </c>
      <c r="E17" s="201">
        <f>IFERROR('APPENDIX 16'!E17/NEPI!E17*100,"0.00")</f>
        <v>46.754326698196557</v>
      </c>
      <c r="F17" s="201">
        <f>IFERROR('APPENDIX 16'!F17/NEPI!F17*100,"0.00")</f>
        <v>35.746033208207635</v>
      </c>
      <c r="G17" s="201">
        <f>IFERROR('APPENDIX 16'!G17/NEPI!G17*100,"0.00")</f>
        <v>33.155337348787775</v>
      </c>
      <c r="H17" s="201">
        <f>IFERROR('APPENDIX 16'!H17/NEPI!H17*100,"0.00")</f>
        <v>34.040912262661131</v>
      </c>
      <c r="I17" s="201">
        <f>IFERROR('APPENDIX 16'!I17/NEPI!I17*100,"0.00")</f>
        <v>92.421452299394232</v>
      </c>
      <c r="J17" s="201">
        <f>IFERROR('APPENDIX 16'!J17/NEPI!J17*100,"0.00")</f>
        <v>66.29331089775971</v>
      </c>
      <c r="K17" s="201" t="str">
        <f>IFERROR('APPENDIX 16'!K17/NEPI!K17*100,"0.00")</f>
        <v>0.00</v>
      </c>
      <c r="L17" s="201">
        <f>IFERROR('APPENDIX 16'!L17/NEPI!L17*100,"0.00")</f>
        <v>-4.2299701337488633</v>
      </c>
      <c r="M17" s="201">
        <f>IFERROR('APPENDIX 16'!M17/NEPI!M17*100,"0.00")</f>
        <v>7.5244946899623164</v>
      </c>
      <c r="N17" s="201">
        <f>IFERROR('APPENDIX 16'!N17/NEPI!N17*100,"0.00")</f>
        <v>-2.7450632011777247</v>
      </c>
      <c r="O17" s="201">
        <f>IFERROR('APPENDIX 16'!O17/NEPI!O17*100,"0.00")</f>
        <v>63.606060977553305</v>
      </c>
      <c r="P17" s="201">
        <f>IFERROR('APPENDIX 16'!P17/NEPI!P17*100,"0.00")</f>
        <v>4.8334877523188871</v>
      </c>
      <c r="Q17" s="202">
        <f>IFERROR('APPENDIX 16'!Q17/NEPI!Q17*100,"0.00")</f>
        <v>67.902305293841408</v>
      </c>
    </row>
    <row r="18" spans="2:17" ht="27" customHeight="1" x14ac:dyDescent="0.35">
      <c r="B18" s="191" t="s">
        <v>26</v>
      </c>
      <c r="C18" s="201">
        <f>IFERROR('APPENDIX 16'!C18/NEPI!C18*100,"0.00")</f>
        <v>247.16351501668518</v>
      </c>
      <c r="D18" s="201">
        <f>IFERROR('APPENDIX 16'!D18/NEPI!D18*100,"0.00")</f>
        <v>82.154466423081772</v>
      </c>
      <c r="E18" s="201">
        <f>IFERROR('APPENDIX 16'!E18/NEPI!E18*100,"0.00")</f>
        <v>68.451853165454864</v>
      </c>
      <c r="F18" s="201">
        <f>IFERROR('APPENDIX 16'!F18/NEPI!F18*100,"0.00")</f>
        <v>21.45660614964844</v>
      </c>
      <c r="G18" s="201">
        <f>IFERROR('APPENDIX 16'!G18/NEPI!G18*100,"0.00")</f>
        <v>23.024268823895458</v>
      </c>
      <c r="H18" s="201">
        <f>IFERROR('APPENDIX 16'!H18/NEPI!H18*100,"0.00")</f>
        <v>35.107506956007057</v>
      </c>
      <c r="I18" s="201">
        <f>IFERROR('APPENDIX 16'!I18/NEPI!I18*100,"0.00")</f>
        <v>96.416889085107655</v>
      </c>
      <c r="J18" s="201">
        <f>IFERROR('APPENDIX 16'!J18/NEPI!J18*100,"0.00")</f>
        <v>99.042601516256596</v>
      </c>
      <c r="K18" s="201">
        <f>IFERROR('APPENDIX 16'!K18/NEPI!K18*100,"0.00")</f>
        <v>-43.846972821995429</v>
      </c>
      <c r="L18" s="201">
        <f>IFERROR('APPENDIX 16'!L18/NEPI!L18*100,"0.00")</f>
        <v>-2.1995159989244417</v>
      </c>
      <c r="M18" s="201">
        <f>IFERROR('APPENDIX 16'!M18/NEPI!M18*100,"0.00")</f>
        <v>53.395872523157415</v>
      </c>
      <c r="N18" s="201">
        <f>IFERROR('APPENDIX 16'!N18/NEPI!N18*100,"0.00")</f>
        <v>41.59625530564481</v>
      </c>
      <c r="O18" s="201">
        <f>IFERROR('APPENDIX 16'!O18/NEPI!O18*100,"0.00")</f>
        <v>74.131483147477866</v>
      </c>
      <c r="P18" s="201">
        <f>IFERROR('APPENDIX 16'!P18/NEPI!P18*100,"0.00")</f>
        <v>3.8876796448185895</v>
      </c>
      <c r="Q18" s="202">
        <f>IFERROR('APPENDIX 16'!Q18/NEPI!Q18*100,"0.00")</f>
        <v>65.038141729741355</v>
      </c>
    </row>
    <row r="19" spans="2:17" ht="27" customHeight="1" x14ac:dyDescent="0.35">
      <c r="B19" s="191" t="s">
        <v>27</v>
      </c>
      <c r="C19" s="201">
        <f>IFERROR('APPENDIX 16'!C19/NEPI!C19*100,"0.00")</f>
        <v>0</v>
      </c>
      <c r="D19" s="201">
        <f>IFERROR('APPENDIX 16'!D19/NEPI!D19*100,"0.00")</f>
        <v>103.40874680970715</v>
      </c>
      <c r="E19" s="201">
        <f>IFERROR('APPENDIX 16'!E19/NEPI!E19*100,"0.00")</f>
        <v>24.624434735954626</v>
      </c>
      <c r="F19" s="201">
        <f>IFERROR('APPENDIX 16'!F19/NEPI!F19*100,"0.00")</f>
        <v>12.33024393383536</v>
      </c>
      <c r="G19" s="201">
        <f>IFERROR('APPENDIX 16'!G19/NEPI!G19*100,"0.00")</f>
        <v>48.931767951471073</v>
      </c>
      <c r="H19" s="201">
        <f>IFERROR('APPENDIX 16'!H19/NEPI!H19*100,"0.00")</f>
        <v>34.267566877926662</v>
      </c>
      <c r="I19" s="201">
        <f>IFERROR('APPENDIX 16'!I19/NEPI!I19*100,"0.00")</f>
        <v>93.365312427143351</v>
      </c>
      <c r="J19" s="201">
        <f>IFERROR('APPENDIX 16'!J19/NEPI!J19*100,"0.00")</f>
        <v>77.207857393796957</v>
      </c>
      <c r="K19" s="201" t="str">
        <f>IFERROR('APPENDIX 16'!K19/NEPI!K19*100,"0.00")</f>
        <v>0.00</v>
      </c>
      <c r="L19" s="201">
        <f>IFERROR('APPENDIX 16'!L19/NEPI!L19*100,"0.00")</f>
        <v>36.633313297740692</v>
      </c>
      <c r="M19" s="201">
        <f>IFERROR('APPENDIX 16'!M19/NEPI!M19*100,"0.00")</f>
        <v>80.341531001039144</v>
      </c>
      <c r="N19" s="201">
        <f>IFERROR('APPENDIX 16'!N19/NEPI!N19*100,"0.00")</f>
        <v>19.076007152204095</v>
      </c>
      <c r="O19" s="201">
        <f>IFERROR('APPENDIX 16'!O19/NEPI!O19*100,"0.00")</f>
        <v>0</v>
      </c>
      <c r="P19" s="201">
        <f>IFERROR('APPENDIX 16'!P19/NEPI!P19*100,"0.00")</f>
        <v>28.162661737523102</v>
      </c>
      <c r="Q19" s="202">
        <f>IFERROR('APPENDIX 16'!Q19/NEPI!Q19*100,"0.00")</f>
        <v>70.632814494806809</v>
      </c>
    </row>
    <row r="20" spans="2:17" ht="27" customHeight="1" x14ac:dyDescent="0.35">
      <c r="B20" s="191" t="s">
        <v>28</v>
      </c>
      <c r="C20" s="201">
        <f>IFERROR('APPENDIX 16'!C20/NEPI!C20*100,"0.00")</f>
        <v>-51.308900523560212</v>
      </c>
      <c r="D20" s="201">
        <f>IFERROR('APPENDIX 16'!D20/NEPI!D20*100,"0.00")</f>
        <v>59.494387108455548</v>
      </c>
      <c r="E20" s="201">
        <f>IFERROR('APPENDIX 16'!E20/NEPI!E20*100,"0.00")</f>
        <v>5.0022111935531424</v>
      </c>
      <c r="F20" s="201">
        <f>IFERROR('APPENDIX 16'!F20/NEPI!F20*100,"0.00")</f>
        <v>53.583839031390923</v>
      </c>
      <c r="G20" s="201">
        <f>IFERROR('APPENDIX 16'!G20/NEPI!G20*100,"0.00")</f>
        <v>31.29698461832654</v>
      </c>
      <c r="H20" s="201">
        <f>IFERROR('APPENDIX 16'!H20/NEPI!H20*100,"0.00")</f>
        <v>11.82586580896103</v>
      </c>
      <c r="I20" s="201">
        <f>IFERROR('APPENDIX 16'!I20/NEPI!I20*100,"0.00")</f>
        <v>76.747654477097981</v>
      </c>
      <c r="J20" s="201">
        <f>IFERROR('APPENDIX 16'!J20/NEPI!J20*100,"0.00")</f>
        <v>68.871049788327085</v>
      </c>
      <c r="K20" s="201">
        <f>IFERROR('APPENDIX 16'!K20/NEPI!K20*100,"0.00")</f>
        <v>-1.2515714485263305</v>
      </c>
      <c r="L20" s="201">
        <f>IFERROR('APPENDIX 16'!L20/NEPI!L20*100,"0.00")</f>
        <v>35.813913986502818</v>
      </c>
      <c r="M20" s="201">
        <f>IFERROR('APPENDIX 16'!M20/NEPI!M20*100,"0.00")</f>
        <v>46.772463210736191</v>
      </c>
      <c r="N20" s="201">
        <f>IFERROR('APPENDIX 16'!N20/NEPI!N20*100,"0.00")</f>
        <v>8.7059029263250576</v>
      </c>
      <c r="O20" s="201">
        <f>IFERROR('APPENDIX 16'!O20/NEPI!O20*100,"0.00")</f>
        <v>65.47850884417015</v>
      </c>
      <c r="P20" s="201">
        <f>IFERROR('APPENDIX 16'!P20/NEPI!P20*100,"0.00")</f>
        <v>-3.6523398272745533</v>
      </c>
      <c r="Q20" s="202">
        <f>IFERROR('APPENDIX 16'!Q20/NEPI!Q20*100,"0.00")</f>
        <v>53.13253762174849</v>
      </c>
    </row>
    <row r="21" spans="2:17" ht="27" customHeight="1" x14ac:dyDescent="0.35">
      <c r="B21" s="191" t="s">
        <v>29</v>
      </c>
      <c r="C21" s="201">
        <f>IFERROR('APPENDIX 16'!C21/NEPI!C21*100,"0.00")</f>
        <v>12.68754800716907</v>
      </c>
      <c r="D21" s="201">
        <f>IFERROR('APPENDIX 16'!D21/NEPI!D21*100,"0.00")</f>
        <v>49.546165884194053</v>
      </c>
      <c r="E21" s="201">
        <f>IFERROR('APPENDIX 16'!E21/NEPI!E21*100,"0.00")</f>
        <v>34.114733521050312</v>
      </c>
      <c r="F21" s="201">
        <f>IFERROR('APPENDIX 16'!F21/NEPI!F21*100,"0.00")</f>
        <v>19.042963077697536</v>
      </c>
      <c r="G21" s="201">
        <f>IFERROR('APPENDIX 16'!G21/NEPI!G21*100,"0.00")</f>
        <v>3.1512104202336313</v>
      </c>
      <c r="H21" s="201">
        <f>IFERROR('APPENDIX 16'!H21/NEPI!H21*100,"0.00")</f>
        <v>52.244334855217723</v>
      </c>
      <c r="I21" s="201">
        <f>IFERROR('APPENDIX 16'!I21/NEPI!I21*100,"0.00")</f>
        <v>68.980648729033632</v>
      </c>
      <c r="J21" s="201">
        <f>IFERROR('APPENDIX 16'!J21/NEPI!J21*100,"0.00")</f>
        <v>61.386113519883992</v>
      </c>
      <c r="K21" s="201" t="str">
        <f>IFERROR('APPENDIX 16'!K21/NEPI!K21*100,"0.00")</f>
        <v>0.00</v>
      </c>
      <c r="L21" s="201">
        <f>IFERROR('APPENDIX 16'!L21/NEPI!L21*100,"0.00")</f>
        <v>53.695891662412343</v>
      </c>
      <c r="M21" s="201">
        <f>IFERROR('APPENDIX 16'!M21/NEPI!M21*100,"0.00")</f>
        <v>45.099028447263919</v>
      </c>
      <c r="N21" s="201">
        <f>IFERROR('APPENDIX 16'!N21/NEPI!N21*100,"0.00")</f>
        <v>-11.496137195810304</v>
      </c>
      <c r="O21" s="201">
        <f>IFERROR('APPENDIX 16'!O21/NEPI!O21*100,"0.00")</f>
        <v>55.27219002159336</v>
      </c>
      <c r="P21" s="201">
        <f>IFERROR('APPENDIX 16'!P21/NEPI!P21*100,"0.00")</f>
        <v>11.46582470911536</v>
      </c>
      <c r="Q21" s="202">
        <f>IFERROR('APPENDIX 16'!Q21/NEPI!Q21*100,"0.00")</f>
        <v>48.119741537416019</v>
      </c>
    </row>
    <row r="22" spans="2:17" ht="27" customHeight="1" x14ac:dyDescent="0.35">
      <c r="B22" s="191" t="s">
        <v>30</v>
      </c>
      <c r="C22" s="201" t="str">
        <f>IFERROR('APPENDIX 16'!C22/NEPI!C22*100,"0.00")</f>
        <v>0.00</v>
      </c>
      <c r="D22" s="201">
        <f>IFERROR('APPENDIX 16'!D22/NEPI!D22*100,"0.00")</f>
        <v>82.905618934486853</v>
      </c>
      <c r="E22" s="201">
        <f>IFERROR('APPENDIX 16'!E22/NEPI!E22*100,"0.00")</f>
        <v>81.728132711817935</v>
      </c>
      <c r="F22" s="201">
        <f>IFERROR('APPENDIX 16'!F22/NEPI!F22*100,"0.00")</f>
        <v>90.87212918384742</v>
      </c>
      <c r="G22" s="201">
        <f>IFERROR('APPENDIX 16'!G22/NEPI!G22*100,"0.00")</f>
        <v>-29.131086630597746</v>
      </c>
      <c r="H22" s="201">
        <f>IFERROR('APPENDIX 16'!H22/NEPI!H22*100,"0.00")</f>
        <v>66.029654036243826</v>
      </c>
      <c r="I22" s="201">
        <f>IFERROR('APPENDIX 16'!I22/NEPI!I22*100,"0.00")</f>
        <v>76.372142097013324</v>
      </c>
      <c r="J22" s="201">
        <f>IFERROR('APPENDIX 16'!J22/NEPI!J22*100,"0.00")</f>
        <v>46.232521321935891</v>
      </c>
      <c r="K22" s="201">
        <f>IFERROR('APPENDIX 16'!K22/NEPI!K22*100,"0.00")</f>
        <v>0</v>
      </c>
      <c r="L22" s="201">
        <f>IFERROR('APPENDIX 16'!L22/NEPI!L22*100,"0.00")</f>
        <v>-16.081574675324674</v>
      </c>
      <c r="M22" s="201">
        <f>IFERROR('APPENDIX 16'!M22/NEPI!M22*100,"0.00")</f>
        <v>62.843635874801151</v>
      </c>
      <c r="N22" s="201">
        <f>IFERROR('APPENDIX 16'!N22/NEPI!N22*100,"0.00")</f>
        <v>37.463889605364976</v>
      </c>
      <c r="O22" s="201" t="str">
        <f>IFERROR('APPENDIX 16'!O22/NEPI!O22*100,"0.00")</f>
        <v>0.00</v>
      </c>
      <c r="P22" s="201">
        <f>IFERROR('APPENDIX 16'!P22/NEPI!P22*100,"0.00")</f>
        <v>-30.763139248947606</v>
      </c>
      <c r="Q22" s="202">
        <f>IFERROR('APPENDIX 16'!Q22/NEPI!Q22*100,"0.00")</f>
        <v>56.750244947062498</v>
      </c>
    </row>
    <row r="23" spans="2:17" ht="27" customHeight="1" x14ac:dyDescent="0.35">
      <c r="B23" s="191" t="s">
        <v>31</v>
      </c>
      <c r="C23" s="201" t="str">
        <f>IFERROR('APPENDIX 16'!C23/NEPI!C23*100,"0.00")</f>
        <v>0.00</v>
      </c>
      <c r="D23" s="201" t="str">
        <f>IFERROR('APPENDIX 16'!D23/NEPI!D23*100,"0.00")</f>
        <v>0.00</v>
      </c>
      <c r="E23" s="201" t="str">
        <f>IFERROR('APPENDIX 16'!E23/NEPI!E23*100,"0.00")</f>
        <v>0.00</v>
      </c>
      <c r="F23" s="201" t="str">
        <f>IFERROR('APPENDIX 16'!F23/NEPI!F23*100,"0.00")</f>
        <v>0.00</v>
      </c>
      <c r="G23" s="201" t="str">
        <f>IFERROR('APPENDIX 16'!G23/NEPI!G23*100,"0.00")</f>
        <v>0.00</v>
      </c>
      <c r="H23" s="201" t="str">
        <f>IFERROR('APPENDIX 16'!H23/NEPI!H23*100,"0.00")</f>
        <v>0.00</v>
      </c>
      <c r="I23" s="201" t="str">
        <f>IFERROR('APPENDIX 16'!I23/NEPI!I23*100,"0.00")</f>
        <v>0.00</v>
      </c>
      <c r="J23" s="201" t="str">
        <f>IFERROR('APPENDIX 16'!J23/NEPI!J23*100,"0.00")</f>
        <v>0.00</v>
      </c>
      <c r="K23" s="201" t="str">
        <f>IFERROR('APPENDIX 16'!K23/NEPI!K23*100,"0.00")</f>
        <v>0.00</v>
      </c>
      <c r="L23" s="201" t="str">
        <f>IFERROR('APPENDIX 16'!L23/NEPI!L23*100,"0.00")</f>
        <v>0.00</v>
      </c>
      <c r="M23" s="201" t="str">
        <f>IFERROR('APPENDIX 16'!M23/NEPI!M23*100,"0.00")</f>
        <v>0.00</v>
      </c>
      <c r="N23" s="201" t="str">
        <f>IFERROR('APPENDIX 16'!N23/NEPI!N23*100,"0.00")</f>
        <v>0.00</v>
      </c>
      <c r="O23" s="201" t="str">
        <f>IFERROR('APPENDIX 16'!O23/NEPI!O23*100,"0.00")</f>
        <v>0.00</v>
      </c>
      <c r="P23" s="201" t="str">
        <f>IFERROR('APPENDIX 16'!P23/NEPI!P23*100,"0.00")</f>
        <v>0.00</v>
      </c>
      <c r="Q23" s="202" t="str">
        <f>IFERROR('APPENDIX 16'!Q23/NEPI!Q23*100,"0.00")</f>
        <v>0.00</v>
      </c>
    </row>
    <row r="24" spans="2:17" ht="27" customHeight="1" x14ac:dyDescent="0.35">
      <c r="B24" s="191" t="s">
        <v>258</v>
      </c>
      <c r="C24" s="201">
        <f>IFERROR('APPENDIX 16'!C24/NEPI!C24*100,"0.00")</f>
        <v>-3.4254143646408837</v>
      </c>
      <c r="D24" s="201">
        <f>IFERROR('APPENDIX 16'!D24/NEPI!D24*100,"0.00")</f>
        <v>406.9966868056909</v>
      </c>
      <c r="E24" s="201">
        <f>IFERROR('APPENDIX 16'!E24/NEPI!E24*100,"0.00")</f>
        <v>128.42049544780861</v>
      </c>
      <c r="F24" s="201">
        <f>IFERROR('APPENDIX 16'!F24/NEPI!F24*100,"0.00")</f>
        <v>226.40284197257344</v>
      </c>
      <c r="G24" s="201">
        <f>IFERROR('APPENDIX 16'!G24/NEPI!G24*100,"0.00")</f>
        <v>95.248201765614297</v>
      </c>
      <c r="H24" s="201">
        <f>IFERROR('APPENDIX 16'!H24/NEPI!H24*100,"0.00")</f>
        <v>-499.75071225071224</v>
      </c>
      <c r="I24" s="201">
        <f>IFERROR('APPENDIX 16'!I24/NEPI!I24*100,"0.00")</f>
        <v>96.215723214018723</v>
      </c>
      <c r="J24" s="201">
        <f>IFERROR('APPENDIX 16'!J24/NEPI!J24*100,"0.00")</f>
        <v>104.32264071653992</v>
      </c>
      <c r="K24" s="201" t="str">
        <f>IFERROR('APPENDIX 16'!K24/NEPI!K24*100,"0.00")</f>
        <v>0.00</v>
      </c>
      <c r="L24" s="201">
        <f>IFERROR('APPENDIX 16'!L24/NEPI!L24*100,"0.00")</f>
        <v>-12.054622784098232</v>
      </c>
      <c r="M24" s="201">
        <f>IFERROR('APPENDIX 16'!M24/NEPI!M24*100,"0.00")</f>
        <v>-326.64979050279328</v>
      </c>
      <c r="N24" s="201">
        <f>IFERROR('APPENDIX 16'!N24/NEPI!N24*100,"0.00")</f>
        <v>27.799655100988936</v>
      </c>
      <c r="O24" s="201" t="str">
        <f>IFERROR('APPENDIX 16'!O24/NEPI!O24*100,"0.00")</f>
        <v>0.00</v>
      </c>
      <c r="P24" s="201">
        <f>IFERROR('APPENDIX 16'!P24/NEPI!P24*100,"0.00")</f>
        <v>-73.723545952345717</v>
      </c>
      <c r="Q24" s="202">
        <f>IFERROR('APPENDIX 16'!Q24/NEPI!Q24*100,"0.00")</f>
        <v>101.61182001343182</v>
      </c>
    </row>
    <row r="25" spans="2:17" ht="27" customHeight="1" x14ac:dyDescent="0.35">
      <c r="B25" s="191" t="s">
        <v>259</v>
      </c>
      <c r="C25" s="201" t="str">
        <f>IFERROR('APPENDIX 16'!C25/NEPI!C25*100,"0.00")</f>
        <v>0.00</v>
      </c>
      <c r="D25" s="201" t="str">
        <f>IFERROR('APPENDIX 16'!D25/NEPI!D25*100,"0.00")</f>
        <v>0.00</v>
      </c>
      <c r="E25" s="201" t="str">
        <f>IFERROR('APPENDIX 16'!E25/NEPI!E25*100,"0.00")</f>
        <v>0.00</v>
      </c>
      <c r="F25" s="201" t="str">
        <f>IFERROR('APPENDIX 16'!F25/NEPI!F25*100,"0.00")</f>
        <v>0.00</v>
      </c>
      <c r="G25" s="201" t="str">
        <f>IFERROR('APPENDIX 16'!G25/NEPI!G25*100,"0.00")</f>
        <v>0.00</v>
      </c>
      <c r="H25" s="201" t="str">
        <f>IFERROR('APPENDIX 16'!H25/NEPI!H25*100,"0.00")</f>
        <v>0.00</v>
      </c>
      <c r="I25" s="201" t="str">
        <f>IFERROR('APPENDIX 16'!I25/NEPI!I25*100,"0.00")</f>
        <v>0.00</v>
      </c>
      <c r="J25" s="201" t="str">
        <f>IFERROR('APPENDIX 16'!J25/NEPI!J25*100,"0.00")</f>
        <v>0.00</v>
      </c>
      <c r="K25" s="201" t="str">
        <f>IFERROR('APPENDIX 16'!K25/NEPI!K25*100,"0.00")</f>
        <v>0.00</v>
      </c>
      <c r="L25" s="201" t="str">
        <f>IFERROR('APPENDIX 16'!L25/NEPI!L25*100,"0.00")</f>
        <v>0.00</v>
      </c>
      <c r="M25" s="201" t="str">
        <f>IFERROR('APPENDIX 16'!M25/NEPI!M25*100,"0.00")</f>
        <v>0.00</v>
      </c>
      <c r="N25" s="201" t="str">
        <f>IFERROR('APPENDIX 16'!N25/NEPI!N25*100,"0.00")</f>
        <v>0.00</v>
      </c>
      <c r="O25" s="201">
        <f>IFERROR('APPENDIX 16'!O25/NEPI!O25*100,"0.00")</f>
        <v>74.250043101982214</v>
      </c>
      <c r="P25" s="201" t="str">
        <f>IFERROR('APPENDIX 16'!P25/NEPI!P25*100,"0.00")</f>
        <v>0.00</v>
      </c>
      <c r="Q25" s="202">
        <f>IFERROR('APPENDIX 16'!Q25/NEPI!Q25*100,"0.00")</f>
        <v>74.250043101982214</v>
      </c>
    </row>
    <row r="26" spans="2:17" ht="27" customHeight="1" x14ac:dyDescent="0.35">
      <c r="B26" s="191" t="s">
        <v>33</v>
      </c>
      <c r="C26" s="201" t="str">
        <f>IFERROR('APPENDIX 16'!C26/NEPI!C26*100,"0.00")</f>
        <v>0.00</v>
      </c>
      <c r="D26" s="201">
        <f>IFERROR('APPENDIX 16'!D26/NEPI!D26*100,"0.00")</f>
        <v>713.82453475123441</v>
      </c>
      <c r="E26" s="201">
        <f>IFERROR('APPENDIX 16'!E26/NEPI!E26*100,"0.00")</f>
        <v>7.5517592487837986</v>
      </c>
      <c r="F26" s="201">
        <f>IFERROR('APPENDIX 16'!F26/NEPI!F26*100,"0.00")</f>
        <v>67.482341069626642</v>
      </c>
      <c r="G26" s="201">
        <f>IFERROR('APPENDIX 16'!G26/NEPI!G26*100,"0.00")</f>
        <v>-127.62173840784443</v>
      </c>
      <c r="H26" s="201">
        <f>IFERROR('APPENDIX 16'!H26/NEPI!H26*100,"0.00")</f>
        <v>55.334370908372243</v>
      </c>
      <c r="I26" s="201">
        <f>IFERROR('APPENDIX 16'!I26/NEPI!I26*100,"0.00")</f>
        <v>92.153145986674986</v>
      </c>
      <c r="J26" s="201">
        <f>IFERROR('APPENDIX 16'!J26/NEPI!J26*100,"0.00")</f>
        <v>122.07199371359674</v>
      </c>
      <c r="K26" s="201" t="str">
        <f>IFERROR('APPENDIX 16'!K26/NEPI!K26*100,"0.00")</f>
        <v>0.00</v>
      </c>
      <c r="L26" s="201">
        <f>IFERROR('APPENDIX 16'!L26/NEPI!L26*100,"0.00")</f>
        <v>17.48743718592965</v>
      </c>
      <c r="M26" s="201">
        <f>IFERROR('APPENDIX 16'!M26/NEPI!M26*100,"0.00")</f>
        <v>88.160311455079196</v>
      </c>
      <c r="N26" s="201">
        <f>IFERROR('APPENDIX 16'!N26/NEPI!N26*100,"0.00")</f>
        <v>33.245943530594573</v>
      </c>
      <c r="O26" s="201">
        <f>IFERROR('APPENDIX 16'!O26/NEPI!O26*100,"0.00")</f>
        <v>56.597181786421338</v>
      </c>
      <c r="P26" s="201">
        <f>IFERROR('APPENDIX 16'!P26/NEPI!P26*100,"0.00")</f>
        <v>23.494687131050767</v>
      </c>
      <c r="Q26" s="202">
        <f>IFERROR('APPENDIX 16'!Q26/NEPI!Q26*100,"0.00")</f>
        <v>90.317146994692678</v>
      </c>
    </row>
    <row r="27" spans="2:17" ht="27" customHeight="1" x14ac:dyDescent="0.35">
      <c r="B27" s="191" t="s">
        <v>34</v>
      </c>
      <c r="C27" s="201" t="str">
        <f>IFERROR('APPENDIX 16'!C27/NEPI!C27*100,"0.00")</f>
        <v>0.00</v>
      </c>
      <c r="D27" s="201">
        <f>IFERROR('APPENDIX 16'!D27/NEPI!D27*100,"0.00")</f>
        <v>17.828200972447323</v>
      </c>
      <c r="E27" s="201">
        <f>IFERROR('APPENDIX 16'!E27/NEPI!E27*100,"0.00")</f>
        <v>29.522102747909202</v>
      </c>
      <c r="F27" s="201">
        <f>IFERROR('APPENDIX 16'!F27/NEPI!F27*100,"0.00")</f>
        <v>30.835380835380839</v>
      </c>
      <c r="G27" s="201">
        <f>IFERROR('APPENDIX 16'!G27/NEPI!G27*100,"0.00")</f>
        <v>48.559957173447536</v>
      </c>
      <c r="H27" s="201">
        <f>IFERROR('APPENDIX 16'!H27/NEPI!H27*100,"0.00")</f>
        <v>59.833630421865713</v>
      </c>
      <c r="I27" s="201">
        <f>IFERROR('APPENDIX 16'!I27/NEPI!I27*100,"0.00")</f>
        <v>104.0656011574324</v>
      </c>
      <c r="J27" s="201">
        <f>IFERROR('APPENDIX 16'!J27/NEPI!J27*100,"0.00")</f>
        <v>100.73102630918402</v>
      </c>
      <c r="K27" s="201">
        <f>IFERROR('APPENDIX 16'!K27/NEPI!K27*100,"0.00")</f>
        <v>0</v>
      </c>
      <c r="L27" s="201">
        <f>IFERROR('APPENDIX 16'!L27/NEPI!L27*100,"0.00")</f>
        <v>32.333696837513628</v>
      </c>
      <c r="M27" s="201">
        <f>IFERROR('APPENDIX 16'!M27/NEPI!M27*100,"0.00")</f>
        <v>141.66666666666669</v>
      </c>
      <c r="N27" s="201">
        <f>IFERROR('APPENDIX 16'!N27/NEPI!N27*100,"0.00")</f>
        <v>12.892965456024855</v>
      </c>
      <c r="O27" s="201" t="str">
        <f>IFERROR('APPENDIX 16'!O27/NEPI!O27*100,"0.00")</f>
        <v>0.00</v>
      </c>
      <c r="P27" s="201">
        <f>IFERROR('APPENDIX 16'!P27/NEPI!P27*100,"0.00")</f>
        <v>-0.14124293785310735</v>
      </c>
      <c r="Q27" s="202">
        <f>IFERROR('APPENDIX 16'!Q27/NEPI!Q27*100,"0.00")</f>
        <v>82.219868124952981</v>
      </c>
    </row>
    <row r="28" spans="2:17" ht="27" customHeight="1" x14ac:dyDescent="0.35">
      <c r="B28" s="191" t="s">
        <v>35</v>
      </c>
      <c r="C28" s="201" t="str">
        <f>IFERROR('APPENDIX 16'!C28/NEPI!C28*100,"0.00")</f>
        <v>0.00</v>
      </c>
      <c r="D28" s="201">
        <f>IFERROR('APPENDIX 16'!D28/NEPI!D28*100,"0.00")</f>
        <v>29.00573137303763</v>
      </c>
      <c r="E28" s="201">
        <f>IFERROR('APPENDIX 16'!E28/NEPI!E28*100,"0.00")</f>
        <v>24.108615657911432</v>
      </c>
      <c r="F28" s="201">
        <f>IFERROR('APPENDIX 16'!F28/NEPI!F28*100,"0.00")</f>
        <v>23.764627585824414</v>
      </c>
      <c r="G28" s="201">
        <f>IFERROR('APPENDIX 16'!G28/NEPI!G28*100,"0.00")</f>
        <v>24.051704134419829</v>
      </c>
      <c r="H28" s="201">
        <f>IFERROR('APPENDIX 16'!H28/NEPI!H28*100,"0.00")</f>
        <v>95.55321073258969</v>
      </c>
      <c r="I28" s="201">
        <f>IFERROR('APPENDIX 16'!I28/NEPI!I28*100,"0.00")</f>
        <v>75.890525265209547</v>
      </c>
      <c r="J28" s="201">
        <f>IFERROR('APPENDIX 16'!J28/NEPI!J28*100,"0.00")</f>
        <v>59.928759028233749</v>
      </c>
      <c r="K28" s="201" t="str">
        <f>IFERROR('APPENDIX 16'!K28/NEPI!K28*100,"0.00")</f>
        <v>0.00</v>
      </c>
      <c r="L28" s="201">
        <f>IFERROR('APPENDIX 16'!L28/NEPI!L28*100,"0.00")</f>
        <v>0.10978287387167603</v>
      </c>
      <c r="M28" s="201">
        <f>IFERROR('APPENDIX 16'!M28/NEPI!M28*100,"0.00")</f>
        <v>28.246128934318389</v>
      </c>
      <c r="N28" s="201">
        <f>IFERROR('APPENDIX 16'!N28/NEPI!N28*100,"0.00")</f>
        <v>66.403247675360831</v>
      </c>
      <c r="O28" s="201">
        <f>IFERROR('APPENDIX 16'!O28/NEPI!O28*100,"0.00")</f>
        <v>87.171805449304557</v>
      </c>
      <c r="P28" s="201">
        <f>IFERROR('APPENDIX 16'!P28/NEPI!P28*100,"0.00")</f>
        <v>22.760325323323386</v>
      </c>
      <c r="Q28" s="202">
        <f>IFERROR('APPENDIX 16'!Q28/NEPI!Q28*100,"0.00")</f>
        <v>73.320751794586684</v>
      </c>
    </row>
    <row r="29" spans="2:17" ht="27" customHeight="1" x14ac:dyDescent="0.35">
      <c r="B29" s="191" t="s">
        <v>36</v>
      </c>
      <c r="C29" s="201">
        <f>IFERROR('APPENDIX 16'!C29/NEPI!C29*100,"0.00")</f>
        <v>6.9767441860465116</v>
      </c>
      <c r="D29" s="201">
        <f>IFERROR('APPENDIX 16'!D29/NEPI!D29*100,"0.00")</f>
        <v>60.208500897110682</v>
      </c>
      <c r="E29" s="201">
        <f>IFERROR('APPENDIX 16'!E29/NEPI!E29*100,"0.00")</f>
        <v>23.084958959599188</v>
      </c>
      <c r="F29" s="201">
        <f>IFERROR('APPENDIX 16'!F29/NEPI!F29*100,"0.00")</f>
        <v>10.691789407709182</v>
      </c>
      <c r="G29" s="201">
        <f>IFERROR('APPENDIX 16'!G29/NEPI!G29*100,"0.00")</f>
        <v>27.382075471698116</v>
      </c>
      <c r="H29" s="201">
        <f>IFERROR('APPENDIX 16'!H29/NEPI!H29*100,"0.00")</f>
        <v>63.078581560283688</v>
      </c>
      <c r="I29" s="201">
        <f>IFERROR('APPENDIX 16'!I29/NEPI!I29*100,"0.00")</f>
        <v>71.033971167853863</v>
      </c>
      <c r="J29" s="201">
        <f>IFERROR('APPENDIX 16'!J29/NEPI!J29*100,"0.00")</f>
        <v>73.250738018968647</v>
      </c>
      <c r="K29" s="201" t="str">
        <f>IFERROR('APPENDIX 16'!K29/NEPI!K29*100,"0.00")</f>
        <v>0.00</v>
      </c>
      <c r="L29" s="201">
        <f>IFERROR('APPENDIX 16'!L29/NEPI!L29*100,"0.00")</f>
        <v>40.56974092489439</v>
      </c>
      <c r="M29" s="201">
        <f>IFERROR('APPENDIX 16'!M29/NEPI!M29*100,"0.00")</f>
        <v>32.592592592592595</v>
      </c>
      <c r="N29" s="201">
        <f>IFERROR('APPENDIX 16'!N29/NEPI!N29*100,"0.00")</f>
        <v>54.86533247760422</v>
      </c>
      <c r="O29" s="201" t="str">
        <f>IFERROR('APPENDIX 16'!O29/NEPI!O29*100,"0.00")</f>
        <v>0.00</v>
      </c>
      <c r="P29" s="201">
        <f>IFERROR('APPENDIX 16'!P29/NEPI!P29*100,"0.00")</f>
        <v>73.46708746618576</v>
      </c>
      <c r="Q29" s="202">
        <f>IFERROR('APPENDIX 16'!Q29/NEPI!Q29*100,"0.00")</f>
        <v>60.05378297482136</v>
      </c>
    </row>
    <row r="30" spans="2:17" ht="27" customHeight="1" x14ac:dyDescent="0.35">
      <c r="B30" s="191" t="s">
        <v>213</v>
      </c>
      <c r="C30" s="201" t="str">
        <f>IFERROR('APPENDIX 16'!C30/NEPI!C30*100,"0.00")</f>
        <v>0.00</v>
      </c>
      <c r="D30" s="201">
        <f>IFERROR('APPENDIX 16'!D30/NEPI!D30*100,"0.00")</f>
        <v>-46.4294816249554</v>
      </c>
      <c r="E30" s="201">
        <f>IFERROR('APPENDIX 16'!E30/NEPI!E30*100,"0.00")</f>
        <v>22.701049558629318</v>
      </c>
      <c r="F30" s="201">
        <f>IFERROR('APPENDIX 16'!F30/NEPI!F30*100,"0.00")</f>
        <v>5.3189439198304109</v>
      </c>
      <c r="G30" s="201">
        <f>IFERROR('APPENDIX 16'!G30/NEPI!G30*100,"0.00")</f>
        <v>99.487323548001967</v>
      </c>
      <c r="H30" s="201">
        <f>IFERROR('APPENDIX 16'!H30/NEPI!H30*100,"0.00")</f>
        <v>-33.179433368310598</v>
      </c>
      <c r="I30" s="201">
        <f>IFERROR('APPENDIX 16'!I30/NEPI!I30*100,"0.00")</f>
        <v>83.775560057027107</v>
      </c>
      <c r="J30" s="201">
        <f>IFERROR('APPENDIX 16'!J30/NEPI!J30*100,"0.00")</f>
        <v>37.244943639147287</v>
      </c>
      <c r="K30" s="201">
        <f>IFERROR('APPENDIX 16'!K30/NEPI!K30*100,"0.00")</f>
        <v>0</v>
      </c>
      <c r="L30" s="201">
        <f>IFERROR('APPENDIX 16'!L30/NEPI!L30*100,"0.00")</f>
        <v>-46.18073316283035</v>
      </c>
      <c r="M30" s="201">
        <f>IFERROR('APPENDIX 16'!M30/NEPI!M30*100,"0.00")</f>
        <v>19.25674573395543</v>
      </c>
      <c r="N30" s="201">
        <f>IFERROR('APPENDIX 16'!N30/NEPI!N30*100,"0.00")</f>
        <v>18.250421800705556</v>
      </c>
      <c r="O30" s="201" t="str">
        <f>IFERROR('APPENDIX 16'!O30/NEPI!O30*100,"0.00")</f>
        <v>0.00</v>
      </c>
      <c r="P30" s="201">
        <f>IFERROR('APPENDIX 16'!P30/NEPI!P30*100,"0.00")</f>
        <v>-21.936580974292287</v>
      </c>
      <c r="Q30" s="202">
        <f>IFERROR('APPENDIX 16'!Q30/NEPI!Q30*100,"0.00")</f>
        <v>61.632235510227204</v>
      </c>
    </row>
    <row r="31" spans="2:17" ht="27" customHeight="1" x14ac:dyDescent="0.35">
      <c r="B31" s="191" t="s">
        <v>193</v>
      </c>
      <c r="C31" s="201">
        <f>IFERROR('APPENDIX 16'!C31/NEPI!C31*100,"0.00")</f>
        <v>28.839551384756234</v>
      </c>
      <c r="D31" s="201">
        <f>IFERROR('APPENDIX 16'!D31/NEPI!D31*100,"0.00")</f>
        <v>20.39108960790243</v>
      </c>
      <c r="E31" s="201">
        <f>IFERROR('APPENDIX 16'!E31/NEPI!E31*100,"0.00")</f>
        <v>65.904655701143014</v>
      </c>
      <c r="F31" s="201">
        <f>IFERROR('APPENDIX 16'!F31/NEPI!F31*100,"0.00")</f>
        <v>24.232423512862823</v>
      </c>
      <c r="G31" s="201">
        <f>IFERROR('APPENDIX 16'!G31/NEPI!G31*100,"0.00")</f>
        <v>206.99272227594281</v>
      </c>
      <c r="H31" s="201">
        <f>IFERROR('APPENDIX 16'!H31/NEPI!H31*100,"0.00")</f>
        <v>37.581863979848869</v>
      </c>
      <c r="I31" s="201">
        <f>IFERROR('APPENDIX 16'!I31/NEPI!I31*100,"0.00")</f>
        <v>95.14659753190746</v>
      </c>
      <c r="J31" s="201">
        <f>IFERROR('APPENDIX 16'!J31/NEPI!J31*100,"0.00")</f>
        <v>65.665189226048412</v>
      </c>
      <c r="K31" s="201" t="str">
        <f>IFERROR('APPENDIX 16'!K31/NEPI!K31*100,"0.00")</f>
        <v>0.00</v>
      </c>
      <c r="L31" s="201">
        <f>IFERROR('APPENDIX 16'!L31/NEPI!L31*100,"0.00")</f>
        <v>39.39923157527069</v>
      </c>
      <c r="M31" s="201">
        <f>IFERROR('APPENDIX 16'!M31/NEPI!M31*100,"0.00")</f>
        <v>87.529453345900095</v>
      </c>
      <c r="N31" s="201">
        <f>IFERROR('APPENDIX 16'!N31/NEPI!N31*100,"0.00")</f>
        <v>10.834173835657076</v>
      </c>
      <c r="O31" s="201">
        <f>IFERROR('APPENDIX 16'!O31/NEPI!O31*100,"0.00")</f>
        <v>83.839660578931912</v>
      </c>
      <c r="P31" s="201">
        <f>IFERROR('APPENDIX 16'!P31/NEPI!P31*100,"0.00")</f>
        <v>38.801733154041536</v>
      </c>
      <c r="Q31" s="202">
        <f>IFERROR('APPENDIX 16'!Q31/NEPI!Q31*100,"0.00")</f>
        <v>72.734987322842471</v>
      </c>
    </row>
    <row r="32" spans="2:17" ht="27" customHeight="1" x14ac:dyDescent="0.35">
      <c r="B32" s="191" t="s">
        <v>37</v>
      </c>
      <c r="C32" s="201">
        <f>IFERROR('APPENDIX 16'!C32/NEPI!C32*100,"0.00")</f>
        <v>0</v>
      </c>
      <c r="D32" s="201">
        <f>IFERROR('APPENDIX 16'!D32/NEPI!D32*100,"0.00")</f>
        <v>49.635005336179297</v>
      </c>
      <c r="E32" s="201">
        <f>IFERROR('APPENDIX 16'!E32/NEPI!E32*100,"0.00")</f>
        <v>112.34708782180024</v>
      </c>
      <c r="F32" s="201">
        <f>IFERROR('APPENDIX 16'!F32/NEPI!F32*100,"0.00")</f>
        <v>172.35176022384167</v>
      </c>
      <c r="G32" s="201">
        <f>IFERROR('APPENDIX 16'!G32/NEPI!G32*100,"0.00")</f>
        <v>-39.4954128440367</v>
      </c>
      <c r="H32" s="201">
        <f>IFERROR('APPENDIX 16'!H32/NEPI!H32*100,"0.00")</f>
        <v>77.513069949043739</v>
      </c>
      <c r="I32" s="201">
        <f>IFERROR('APPENDIX 16'!I32/NEPI!I32*100,"0.00")</f>
        <v>89.945802137928609</v>
      </c>
      <c r="J32" s="201">
        <f>IFERROR('APPENDIX 16'!J32/NEPI!J32*100,"0.00")</f>
        <v>61.389632725386598</v>
      </c>
      <c r="K32" s="201" t="str">
        <f>IFERROR('APPENDIX 16'!K32/NEPI!K32*100,"0.00")</f>
        <v>0.00</v>
      </c>
      <c r="L32" s="201">
        <f>IFERROR('APPENDIX 16'!L32/NEPI!L32*100,"0.00")</f>
        <v>10.820793433652531</v>
      </c>
      <c r="M32" s="201">
        <f>IFERROR('APPENDIX 16'!M32/NEPI!M32*100,"0.00")</f>
        <v>44.13374411018485</v>
      </c>
      <c r="N32" s="201">
        <f>IFERROR('APPENDIX 16'!N32/NEPI!N32*100,"0.00")</f>
        <v>20.157965640445692</v>
      </c>
      <c r="O32" s="201" t="str">
        <f>IFERROR('APPENDIX 16'!O32/NEPI!O32*100,"0.00")</f>
        <v>0.00</v>
      </c>
      <c r="P32" s="201">
        <f>IFERROR('APPENDIX 16'!P32/NEPI!P32*100,"0.00")</f>
        <v>104.54299621416982</v>
      </c>
      <c r="Q32" s="202">
        <f>IFERROR('APPENDIX 16'!Q32/NEPI!Q32*100,"0.00")</f>
        <v>72.921163787201266</v>
      </c>
    </row>
    <row r="33" spans="2:17" ht="27" customHeight="1" x14ac:dyDescent="0.35">
      <c r="B33" s="191" t="s">
        <v>139</v>
      </c>
      <c r="C33" s="201" t="str">
        <f>IFERROR('APPENDIX 16'!C33/NEPI!C33*100,"0.00")</f>
        <v>0.00</v>
      </c>
      <c r="D33" s="201">
        <f>IFERROR('APPENDIX 16'!D33/NEPI!D33*100,"0.00")</f>
        <v>21.834035918461627</v>
      </c>
      <c r="E33" s="201">
        <f>IFERROR('APPENDIX 16'!E33/NEPI!E33*100,"0.00")</f>
        <v>11.884514435695538</v>
      </c>
      <c r="F33" s="201">
        <f>IFERROR('APPENDIX 16'!F33/NEPI!F33*100,"0.00")</f>
        <v>54.481415851764346</v>
      </c>
      <c r="G33" s="201">
        <f>IFERROR('APPENDIX 16'!G33/NEPI!G33*100,"0.00")</f>
        <v>57.334785766158312</v>
      </c>
      <c r="H33" s="201">
        <f>IFERROR('APPENDIX 16'!H33/NEPI!H33*100,"0.00")</f>
        <v>6.0790273556231007</v>
      </c>
      <c r="I33" s="201">
        <f>IFERROR('APPENDIX 16'!I33/NEPI!I33*100,"0.00")</f>
        <v>106.78432970248572</v>
      </c>
      <c r="J33" s="201">
        <f>IFERROR('APPENDIX 16'!J33/NEPI!J33*100,"0.00")</f>
        <v>11.922398216342444</v>
      </c>
      <c r="K33" s="201" t="str">
        <f>IFERROR('APPENDIX 16'!K33/NEPI!K33*100,"0.00")</f>
        <v>0.00</v>
      </c>
      <c r="L33" s="201">
        <f>IFERROR('APPENDIX 16'!L33/NEPI!L33*100,"0.00")</f>
        <v>17.548321464903356</v>
      </c>
      <c r="M33" s="201">
        <f>IFERROR('APPENDIX 16'!M33/NEPI!M33*100,"0.00")</f>
        <v>4.2615294804436665</v>
      </c>
      <c r="N33" s="201">
        <f>IFERROR('APPENDIX 16'!N33/NEPI!N33*100,"0.00")</f>
        <v>27.948342187213775</v>
      </c>
      <c r="O33" s="201">
        <f>IFERROR('APPENDIX 16'!O33/NEPI!O33*100,"0.00")</f>
        <v>68.392977999313587</v>
      </c>
      <c r="P33" s="201">
        <f>IFERROR('APPENDIX 16'!P33/NEPI!P33*100,"0.00")</f>
        <v>-0.1277139208173691</v>
      </c>
      <c r="Q33" s="202">
        <f>IFERROR('APPENDIX 16'!Q33/NEPI!Q33*100,"0.00")</f>
        <v>59.173979448611213</v>
      </c>
    </row>
    <row r="34" spans="2:17" ht="27" customHeight="1" x14ac:dyDescent="0.35">
      <c r="B34" s="191" t="s">
        <v>151</v>
      </c>
      <c r="C34" s="201">
        <f>IFERROR('APPENDIX 16'!C34/NEPI!C34*100,"0.00")</f>
        <v>3571.4285714285716</v>
      </c>
      <c r="D34" s="201">
        <f>IFERROR('APPENDIX 16'!D34/NEPI!D34*100,"0.00")</f>
        <v>27.765787745144038</v>
      </c>
      <c r="E34" s="201">
        <f>IFERROR('APPENDIX 16'!E34/NEPI!E34*100,"0.00")</f>
        <v>12.321620377474298</v>
      </c>
      <c r="F34" s="201">
        <f>IFERROR('APPENDIX 16'!F34/NEPI!F34*100,"0.00")</f>
        <v>3.3633778960740428</v>
      </c>
      <c r="G34" s="201">
        <f>IFERROR('APPENDIX 16'!G34/NEPI!G34*100,"0.00")</f>
        <v>3.2504280697681165</v>
      </c>
      <c r="H34" s="201">
        <f>IFERROR('APPENDIX 16'!H34/NEPI!H34*100,"0.00")</f>
        <v>5.7225688535955124</v>
      </c>
      <c r="I34" s="201">
        <f>IFERROR('APPENDIX 16'!I34/NEPI!I34*100,"0.00")</f>
        <v>86.209047048785806</v>
      </c>
      <c r="J34" s="201">
        <f>IFERROR('APPENDIX 16'!J34/NEPI!J34*100,"0.00")</f>
        <v>71.101773326994547</v>
      </c>
      <c r="K34" s="201" t="str">
        <f>IFERROR('APPENDIX 16'!K34/NEPI!K34*100,"0.00")</f>
        <v>0.00</v>
      </c>
      <c r="L34" s="201">
        <f>IFERROR('APPENDIX 16'!L34/NEPI!L34*100,"0.00")</f>
        <v>-6.2042012701514411</v>
      </c>
      <c r="M34" s="201">
        <f>IFERROR('APPENDIX 16'!M34/NEPI!M34*100,"0.00")</f>
        <v>5.0674684658257547</v>
      </c>
      <c r="N34" s="201">
        <f>IFERROR('APPENDIX 16'!N34/NEPI!N34*100,"0.00")</f>
        <v>60.60068432391332</v>
      </c>
      <c r="O34" s="201" t="str">
        <f>IFERROR('APPENDIX 16'!O34/NEPI!O34*100,"0.00")</f>
        <v>0.00</v>
      </c>
      <c r="P34" s="201">
        <f>IFERROR('APPENDIX 16'!P34/NEPI!P34*100,"0.00")</f>
        <v>10.235330387421643</v>
      </c>
      <c r="Q34" s="202">
        <f>IFERROR('APPENDIX 16'!Q34/NEPI!Q34*100,"0.00")</f>
        <v>70.652876992549295</v>
      </c>
    </row>
    <row r="35" spans="2:17" ht="27" customHeight="1" x14ac:dyDescent="0.35">
      <c r="B35" s="191" t="s">
        <v>140</v>
      </c>
      <c r="C35" s="201" t="str">
        <f>IFERROR('APPENDIX 16'!C35/NEPI!C35*100,"0.00")</f>
        <v>0.00</v>
      </c>
      <c r="D35" s="201">
        <f>IFERROR('APPENDIX 16'!D35/NEPI!D35*100,"0.00")</f>
        <v>136.91529709228826</v>
      </c>
      <c r="E35" s="201">
        <f>IFERROR('APPENDIX 16'!E35/NEPI!E35*100,"0.00")</f>
        <v>-7.1397474967348717</v>
      </c>
      <c r="F35" s="201">
        <f>IFERROR('APPENDIX 16'!F35/NEPI!F35*100,"0.00")</f>
        <v>-4.5951859956236323</v>
      </c>
      <c r="G35" s="201">
        <f>IFERROR('APPENDIX 16'!G35/NEPI!G35*100,"0.00")</f>
        <v>32.863121996589676</v>
      </c>
      <c r="H35" s="201">
        <f>IFERROR('APPENDIX 16'!H35/NEPI!H35*100,"0.00")</f>
        <v>78.043230944254844</v>
      </c>
      <c r="I35" s="201">
        <f>IFERROR('APPENDIX 16'!I35/NEPI!I35*100,"0.00")</f>
        <v>142.92619258136497</v>
      </c>
      <c r="J35" s="201">
        <f>IFERROR('APPENDIX 16'!J35/NEPI!J35*100,"0.00")</f>
        <v>141.70536838790932</v>
      </c>
      <c r="K35" s="201">
        <f>IFERROR('APPENDIX 16'!K35/NEPI!K35*100,"0.00")</f>
        <v>190.76732673267327</v>
      </c>
      <c r="L35" s="201">
        <f>IFERROR('APPENDIX 16'!L35/NEPI!L35*100,"0.00")</f>
        <v>9.3731063736021589</v>
      </c>
      <c r="M35" s="201">
        <f>IFERROR('APPENDIX 16'!M35/NEPI!M35*100,"0.00")</f>
        <v>47.539417104634495</v>
      </c>
      <c r="N35" s="201">
        <f>IFERROR('APPENDIX 16'!N35/NEPI!N35*100,"0.00")</f>
        <v>47.918484901378946</v>
      </c>
      <c r="O35" s="201">
        <f>IFERROR('APPENDIX 16'!O35/NEPI!O35*100,"0.00")</f>
        <v>65.438500404694835</v>
      </c>
      <c r="P35" s="201">
        <f>IFERROR('APPENDIX 16'!P35/NEPI!P35*100,"0.00")</f>
        <v>-0.60532687651331718</v>
      </c>
      <c r="Q35" s="202">
        <f>IFERROR('APPENDIX 16'!Q35/NEPI!Q35*100,"0.00")</f>
        <v>77.409372452264506</v>
      </c>
    </row>
    <row r="36" spans="2:17" ht="27" customHeight="1" x14ac:dyDescent="0.35">
      <c r="B36" s="191" t="s">
        <v>141</v>
      </c>
      <c r="C36" s="201" t="str">
        <f>IFERROR('APPENDIX 16'!C36/NEPI!C36*100,"0.00")</f>
        <v>0.00</v>
      </c>
      <c r="D36" s="201" t="str">
        <f>IFERROR('APPENDIX 16'!D36/NEPI!D36*100,"0.00")</f>
        <v>0.00</v>
      </c>
      <c r="E36" s="201" t="str">
        <f>IFERROR('APPENDIX 16'!E36/NEPI!E36*100,"0.00")</f>
        <v>0.00</v>
      </c>
      <c r="F36" s="201" t="str">
        <f>IFERROR('APPENDIX 16'!F36/NEPI!F36*100,"0.00")</f>
        <v>0.00</v>
      </c>
      <c r="G36" s="201" t="str">
        <f>IFERROR('APPENDIX 16'!G36/NEPI!G36*100,"0.00")</f>
        <v>0.00</v>
      </c>
      <c r="H36" s="201" t="str">
        <f>IFERROR('APPENDIX 16'!H36/NEPI!H36*100,"0.00")</f>
        <v>0.00</v>
      </c>
      <c r="I36" s="201" t="str">
        <f>IFERROR('APPENDIX 16'!I36/NEPI!I36*100,"0.00")</f>
        <v>0.00</v>
      </c>
      <c r="J36" s="201" t="str">
        <f>IFERROR('APPENDIX 16'!J36/NEPI!J36*100,"0.00")</f>
        <v>0.00</v>
      </c>
      <c r="K36" s="201" t="str">
        <f>IFERROR('APPENDIX 16'!K36/NEPI!K36*100,"0.00")</f>
        <v>0.00</v>
      </c>
      <c r="L36" s="201" t="str">
        <f>IFERROR('APPENDIX 16'!L36/NEPI!L36*100,"0.00")</f>
        <v>0.00</v>
      </c>
      <c r="M36" s="201" t="str">
        <f>IFERROR('APPENDIX 16'!M36/NEPI!M36*100,"0.00")</f>
        <v>0.00</v>
      </c>
      <c r="N36" s="201" t="str">
        <f>IFERROR('APPENDIX 16'!N36/NEPI!N36*100,"0.00")</f>
        <v>0.00</v>
      </c>
      <c r="O36" s="201" t="str">
        <f>IFERROR('APPENDIX 16'!O36/NEPI!O36*100,"0.00")</f>
        <v>0.00</v>
      </c>
      <c r="P36" s="201" t="str">
        <f>IFERROR('APPENDIX 16'!P36/NEPI!P36*100,"0.00")</f>
        <v>0.00</v>
      </c>
      <c r="Q36" s="202" t="str">
        <f>IFERROR('APPENDIX 16'!Q36/NEPI!Q36*100,"0.00")</f>
        <v>0.00</v>
      </c>
    </row>
    <row r="37" spans="2:17" ht="27" customHeight="1" x14ac:dyDescent="0.35">
      <c r="B37" s="191" t="s">
        <v>152</v>
      </c>
      <c r="C37" s="201" t="str">
        <f>IFERROR('APPENDIX 16'!C37/NEPI!C37*100,"0.00")</f>
        <v>0.00</v>
      </c>
      <c r="D37" s="201">
        <f>IFERROR('APPENDIX 16'!D37/NEPI!D37*100,"0.00")</f>
        <v>25.46770865049562</v>
      </c>
      <c r="E37" s="201">
        <f>IFERROR('APPENDIX 16'!E37/NEPI!E37*100,"0.00")</f>
        <v>23.871267393029242</v>
      </c>
      <c r="F37" s="201">
        <f>IFERROR('APPENDIX 16'!F37/NEPI!F37*100,"0.00")</f>
        <v>38.480540820715284</v>
      </c>
      <c r="G37" s="201">
        <f>IFERROR('APPENDIX 16'!G37/NEPI!G37*100,"0.00")</f>
        <v>32.70003566757817</v>
      </c>
      <c r="H37" s="201">
        <f>IFERROR('APPENDIX 16'!H37/NEPI!H37*100,"0.00")</f>
        <v>3.2812063669366101</v>
      </c>
      <c r="I37" s="201">
        <f>IFERROR('APPENDIX 16'!I37/NEPI!I37*100,"0.00")</f>
        <v>105.17257985037854</v>
      </c>
      <c r="J37" s="201">
        <f>IFERROR('APPENDIX 16'!J37/NEPI!J37*100,"0.00")</f>
        <v>76.764653655877567</v>
      </c>
      <c r="K37" s="201">
        <f>IFERROR('APPENDIX 16'!K37/NEPI!K37*100,"0.00")</f>
        <v>124.76475497107997</v>
      </c>
      <c r="L37" s="201">
        <f>IFERROR('APPENDIX 16'!L37/NEPI!L37*100,"0.00")</f>
        <v>624.96399423907826</v>
      </c>
      <c r="M37" s="201">
        <f>IFERROR('APPENDIX 16'!M37/NEPI!M37*100,"0.00")</f>
        <v>289.77529583831938</v>
      </c>
      <c r="N37" s="201">
        <f>IFERROR('APPENDIX 16'!N37/NEPI!N37*100,"0.00")</f>
        <v>9.2737625233161083</v>
      </c>
      <c r="O37" s="201">
        <f>IFERROR('APPENDIX 16'!O37/NEPI!O37*100,"0.00")</f>
        <v>77.045609118755536</v>
      </c>
      <c r="P37" s="201">
        <f>IFERROR('APPENDIX 16'!P37/NEPI!P37*100,"0.00")</f>
        <v>41.909500118455348</v>
      </c>
      <c r="Q37" s="202">
        <f>IFERROR('APPENDIX 16'!Q37/NEPI!Q37*100,"0.00")</f>
        <v>80.303748683955376</v>
      </c>
    </row>
    <row r="38" spans="2:17" ht="27" customHeight="1" x14ac:dyDescent="0.35">
      <c r="B38" s="191" t="s">
        <v>38</v>
      </c>
      <c r="C38" s="201" t="str">
        <f>IFERROR('APPENDIX 16'!C38/NEPI!C38*100,"0.00")</f>
        <v>0.00</v>
      </c>
      <c r="D38" s="201">
        <f>IFERROR('APPENDIX 16'!D38/NEPI!D38*100,"0.00")</f>
        <v>11.751225412184098</v>
      </c>
      <c r="E38" s="201">
        <f>IFERROR('APPENDIX 16'!E38/NEPI!E38*100,"0.00")</f>
        <v>4.680908967206423</v>
      </c>
      <c r="F38" s="201">
        <f>IFERROR('APPENDIX 16'!F38/NEPI!F38*100,"0.00")</f>
        <v>-5.6694931966081642E-2</v>
      </c>
      <c r="G38" s="201">
        <f>IFERROR('APPENDIX 16'!G38/NEPI!G38*100,"0.00")</f>
        <v>38.962212981377689</v>
      </c>
      <c r="H38" s="201">
        <f>IFERROR('APPENDIX 16'!H38/NEPI!H38*100,"0.00")</f>
        <v>2.6172763365840495</v>
      </c>
      <c r="I38" s="201">
        <f>IFERROR('APPENDIX 16'!I38/NEPI!I38*100,"0.00")</f>
        <v>88.250615571994246</v>
      </c>
      <c r="J38" s="201">
        <f>IFERROR('APPENDIX 16'!J38/NEPI!J38*100,"0.00")</f>
        <v>73.672336334922406</v>
      </c>
      <c r="K38" s="201" t="str">
        <f>IFERROR('APPENDIX 16'!K38/NEPI!K38*100,"0.00")</f>
        <v>0.00</v>
      </c>
      <c r="L38" s="201">
        <f>IFERROR('APPENDIX 16'!L38/NEPI!L38*100,"0.00")</f>
        <v>21.841155234657037</v>
      </c>
      <c r="M38" s="201">
        <f>IFERROR('APPENDIX 16'!M38/NEPI!M38*100,"0.00")</f>
        <v>-37.565960857658141</v>
      </c>
      <c r="N38" s="201">
        <f>IFERROR('APPENDIX 16'!N38/NEPI!N38*100,"0.00")</f>
        <v>-31.129601450448408</v>
      </c>
      <c r="O38" s="201">
        <f>IFERROR('APPENDIX 16'!O38/NEPI!O38*100,"0.00")</f>
        <v>62.269352667911257</v>
      </c>
      <c r="P38" s="201">
        <f>IFERROR('APPENDIX 16'!P38/NEPI!P38*100,"0.00")</f>
        <v>85.674291567087749</v>
      </c>
      <c r="Q38" s="202">
        <f>IFERROR('APPENDIX 16'!Q38/NEPI!Q38*100,"0.00")</f>
        <v>57.250170658150438</v>
      </c>
    </row>
    <row r="39" spans="2:17" ht="27" customHeight="1" x14ac:dyDescent="0.35">
      <c r="B39" s="191" t="s">
        <v>39</v>
      </c>
      <c r="C39" s="201" t="str">
        <f>IFERROR('APPENDIX 16'!C39/NEPI!C39*100,"0.00")</f>
        <v>0.00</v>
      </c>
      <c r="D39" s="201">
        <f>IFERROR('APPENDIX 16'!D39/NEPI!D39*100,"0.00")</f>
        <v>78.296105949792448</v>
      </c>
      <c r="E39" s="201">
        <f>IFERROR('APPENDIX 16'!E39/NEPI!E39*100,"0.00")</f>
        <v>10.999211149092822</v>
      </c>
      <c r="F39" s="201">
        <f>IFERROR('APPENDIX 16'!F39/NEPI!F39*100,"0.00")</f>
        <v>15.710024405676579</v>
      </c>
      <c r="G39" s="201">
        <f>IFERROR('APPENDIX 16'!G39/NEPI!G39*100,"0.00")</f>
        <v>11.044589402198195</v>
      </c>
      <c r="H39" s="201">
        <f>IFERROR('APPENDIX 16'!H39/NEPI!H39*100,"0.00")</f>
        <v>42.50962614517934</v>
      </c>
      <c r="I39" s="201">
        <f>IFERROR('APPENDIX 16'!I39/NEPI!I39*100,"0.00")</f>
        <v>55.13872606486909</v>
      </c>
      <c r="J39" s="201">
        <f>IFERROR('APPENDIX 16'!J39/NEPI!J39*100,"0.00")</f>
        <v>64.289880754605534</v>
      </c>
      <c r="K39" s="201" t="str">
        <f>IFERROR('APPENDIX 16'!K39/NEPI!K39*100,"0.00")</f>
        <v>0.00</v>
      </c>
      <c r="L39" s="201">
        <f>IFERROR('APPENDIX 16'!L39/NEPI!L39*100,"0.00")</f>
        <v>7.9709461371568713</v>
      </c>
      <c r="M39" s="201">
        <f>IFERROR('APPENDIX 16'!M39/NEPI!M39*100,"0.00")</f>
        <v>21.454193660593941</v>
      </c>
      <c r="N39" s="201">
        <f>IFERROR('APPENDIX 16'!N39/NEPI!N39*100,"0.00")</f>
        <v>5.9393256758094859</v>
      </c>
      <c r="O39" s="201">
        <f>IFERROR('APPENDIX 16'!O39/NEPI!O39*100,"0.00")</f>
        <v>45.662191945501903</v>
      </c>
      <c r="P39" s="201">
        <f>IFERROR('APPENDIX 16'!P39/NEPI!P39*100,"0.00")</f>
        <v>5.4254885993485349</v>
      </c>
      <c r="Q39" s="202">
        <f>IFERROR('APPENDIX 16'!Q39/NEPI!Q39*100,"0.00")</f>
        <v>35.053685381979008</v>
      </c>
    </row>
    <row r="40" spans="2:17" ht="27" customHeight="1" x14ac:dyDescent="0.35">
      <c r="B40" s="191" t="s">
        <v>40</v>
      </c>
      <c r="C40" s="201" t="str">
        <f>IFERROR('APPENDIX 16'!C40/NEPI!C40*100,"0.00")</f>
        <v>0.00</v>
      </c>
      <c r="D40" s="201">
        <f>IFERROR('APPENDIX 16'!D40/NEPI!D40*100,"0.00")</f>
        <v>-43.686312090720328</v>
      </c>
      <c r="E40" s="201">
        <f>IFERROR('APPENDIX 16'!E40/NEPI!E40*100,"0.00")</f>
        <v>73.101510144838016</v>
      </c>
      <c r="F40" s="201">
        <f>IFERROR('APPENDIX 16'!F40/NEPI!F40*100,"0.00")</f>
        <v>-16.532994697678564</v>
      </c>
      <c r="G40" s="201">
        <f>IFERROR('APPENDIX 16'!G40/NEPI!G40*100,"0.00")</f>
        <v>15.633376063395874</v>
      </c>
      <c r="H40" s="201">
        <f>IFERROR('APPENDIX 16'!H40/NEPI!H40*100,"0.00")</f>
        <v>60.907936891736689</v>
      </c>
      <c r="I40" s="201">
        <f>IFERROR('APPENDIX 16'!I40/NEPI!I40*100,"0.00")</f>
        <v>65.588381658025369</v>
      </c>
      <c r="J40" s="201">
        <f>IFERROR('APPENDIX 16'!J40/NEPI!J40*100,"0.00")</f>
        <v>36.090598993064397</v>
      </c>
      <c r="K40" s="201" t="str">
        <f>IFERROR('APPENDIX 16'!K40/NEPI!K40*100,"0.00")</f>
        <v>0.00</v>
      </c>
      <c r="L40" s="201">
        <f>IFERROR('APPENDIX 16'!L40/NEPI!L40*100,"0.00")</f>
        <v>63.058932961265036</v>
      </c>
      <c r="M40" s="201">
        <f>IFERROR('APPENDIX 16'!M40/NEPI!M40*100,"0.00")</f>
        <v>35.175460531799615</v>
      </c>
      <c r="N40" s="201">
        <f>IFERROR('APPENDIX 16'!N40/NEPI!N40*100,"0.00")</f>
        <v>-65.568172353480108</v>
      </c>
      <c r="O40" s="201">
        <f>IFERROR('APPENDIX 16'!O40/NEPI!O40*100,"0.00")</f>
        <v>77.172222243046008</v>
      </c>
      <c r="P40" s="201">
        <f>IFERROR('APPENDIX 16'!P40/NEPI!P40*100,"0.00")</f>
        <v>18609.375</v>
      </c>
      <c r="Q40" s="202">
        <f>IFERROR('APPENDIX 16'!Q40/NEPI!Q40*100,"0.00")</f>
        <v>50.257278707744412</v>
      </c>
    </row>
    <row r="41" spans="2:17" ht="27" customHeight="1" x14ac:dyDescent="0.35">
      <c r="B41" s="191" t="s">
        <v>41</v>
      </c>
      <c r="C41" s="201" t="str">
        <f>IFERROR('APPENDIX 16'!C41/NEPI!C41*100,"0.00")</f>
        <v>0.00</v>
      </c>
      <c r="D41" s="201">
        <f>IFERROR('APPENDIX 16'!D41/NEPI!D41*100,"0.00")</f>
        <v>99.167171411265898</v>
      </c>
      <c r="E41" s="201">
        <f>IFERROR('APPENDIX 16'!E41/NEPI!E41*100,"0.00")</f>
        <v>551.89075630252103</v>
      </c>
      <c r="F41" s="201">
        <f>IFERROR('APPENDIX 16'!F41/NEPI!F41*100,"0.00")</f>
        <v>91.997613771944771</v>
      </c>
      <c r="G41" s="201">
        <f>IFERROR('APPENDIX 16'!G41/NEPI!G41*100,"0.00")</f>
        <v>63.32138074048472</v>
      </c>
      <c r="H41" s="201">
        <f>IFERROR('APPENDIX 16'!H41/NEPI!H41*100,"0.00")</f>
        <v>2.8365906623235611</v>
      </c>
      <c r="I41" s="201">
        <f>IFERROR('APPENDIX 16'!I41/NEPI!I41*100,"0.00")</f>
        <v>138.43672938389545</v>
      </c>
      <c r="J41" s="201">
        <f>IFERROR('APPENDIX 16'!J41/NEPI!J41*100,"0.00")</f>
        <v>247.67431936502518</v>
      </c>
      <c r="K41" s="201" t="str">
        <f>IFERROR('APPENDIX 16'!K41/NEPI!K41*100,"0.00")</f>
        <v>0.00</v>
      </c>
      <c r="L41" s="201">
        <f>IFERROR('APPENDIX 16'!L41/NEPI!L41*100,"0.00")</f>
        <v>43.715685695731743</v>
      </c>
      <c r="M41" s="201">
        <f>IFERROR('APPENDIX 16'!M41/NEPI!M41*100,"0.00")</f>
        <v>134.82357868286044</v>
      </c>
      <c r="N41" s="201">
        <f>IFERROR('APPENDIX 16'!N41/NEPI!N41*100,"0.00")</f>
        <v>69.660642249925928</v>
      </c>
      <c r="O41" s="201" t="str">
        <f>IFERROR('APPENDIX 16'!O41/NEPI!O41*100,"0.00")</f>
        <v>0.00</v>
      </c>
      <c r="P41" s="201">
        <f>IFERROR('APPENDIX 16'!P41/NEPI!P41*100,"0.00")</f>
        <v>70.571684587813621</v>
      </c>
      <c r="Q41" s="202">
        <f>IFERROR('APPENDIX 16'!Q41/NEPI!Q41*100,"0.00")</f>
        <v>167.66416024563412</v>
      </c>
    </row>
    <row r="42" spans="2:17" ht="27" customHeight="1" x14ac:dyDescent="0.35">
      <c r="B42" s="191" t="s">
        <v>42</v>
      </c>
      <c r="C42" s="201" t="str">
        <f>IFERROR('APPENDIX 16'!C42/NEPI!C42*100,"0.00")</f>
        <v>0.00</v>
      </c>
      <c r="D42" s="201">
        <f>IFERROR('APPENDIX 16'!D42/NEPI!D42*100,"0.00")</f>
        <v>271.38263665594855</v>
      </c>
      <c r="E42" s="201">
        <f>IFERROR('APPENDIX 16'!E42/NEPI!E42*100,"0.00")</f>
        <v>997.83037475345168</v>
      </c>
      <c r="F42" s="201">
        <f>IFERROR('APPENDIX 16'!F42/NEPI!F42*100,"0.00")</f>
        <v>146.45962732919256</v>
      </c>
      <c r="G42" s="201">
        <f>IFERROR('APPENDIX 16'!G42/NEPI!G42*100,"0.00")</f>
        <v>-223.26968973747015</v>
      </c>
      <c r="H42" s="201">
        <f>IFERROR('APPENDIX 16'!H42/NEPI!H42*100,"0.00")</f>
        <v>5627.2577996715927</v>
      </c>
      <c r="I42" s="201">
        <f>IFERROR('APPENDIX 16'!I42/NEPI!I42*100,"0.00")</f>
        <v>13.419252776725271</v>
      </c>
      <c r="J42" s="201">
        <f>IFERROR('APPENDIX 16'!J42/NEPI!J42*100,"0.00")</f>
        <v>18.995345401753593</v>
      </c>
      <c r="K42" s="201">
        <f>IFERROR('APPENDIX 16'!K42/NEPI!K42*100,"0.00")</f>
        <v>-1.5693579667245074</v>
      </c>
      <c r="L42" s="201">
        <f>IFERROR('APPENDIX 16'!L42/NEPI!L42*100,"0.00")</f>
        <v>1.7970660146699267</v>
      </c>
      <c r="M42" s="201">
        <f>IFERROR('APPENDIX 16'!M42/NEPI!M42*100,"0.00")</f>
        <v>-73.063583815028892</v>
      </c>
      <c r="N42" s="201">
        <f>IFERROR('APPENDIX 16'!N42/NEPI!N42*100,"0.00")</f>
        <v>400.29901751388292</v>
      </c>
      <c r="O42" s="201">
        <f>IFERROR('APPENDIX 16'!O42/NEPI!O42*100,"0.00")</f>
        <v>49.842738495836883</v>
      </c>
      <c r="P42" s="201">
        <f>IFERROR('APPENDIX 16'!P42/NEPI!P42*100,"0.00")</f>
        <v>0</v>
      </c>
      <c r="Q42" s="202">
        <f>IFERROR('APPENDIX 16'!Q42/NEPI!Q42*100,"0.00")</f>
        <v>37.657974423165065</v>
      </c>
    </row>
    <row r="43" spans="2:17" ht="27" customHeight="1" x14ac:dyDescent="0.35">
      <c r="B43" s="191" t="s">
        <v>43</v>
      </c>
      <c r="C43" s="201">
        <f>IFERROR('APPENDIX 16'!C43/NEPI!C43*100,"0.00")</f>
        <v>223.61111111111111</v>
      </c>
      <c r="D43" s="201">
        <f>IFERROR('APPENDIX 16'!D43/NEPI!D43*100,"0.00")</f>
        <v>42.27754011730319</v>
      </c>
      <c r="E43" s="201">
        <f>IFERROR('APPENDIX 16'!E43/NEPI!E43*100,"0.00")</f>
        <v>7.2812413919750254</v>
      </c>
      <c r="F43" s="201">
        <f>IFERROR('APPENDIX 16'!F43/NEPI!F43*100,"0.00")</f>
        <v>27.148053358789305</v>
      </c>
      <c r="G43" s="201">
        <f>IFERROR('APPENDIX 16'!G43/NEPI!G43*100,"0.00")</f>
        <v>44.221852856268043</v>
      </c>
      <c r="H43" s="201">
        <f>IFERROR('APPENDIX 16'!H43/NEPI!H43*100,"0.00")</f>
        <v>16.416040100250626</v>
      </c>
      <c r="I43" s="201">
        <f>IFERROR('APPENDIX 16'!I43/NEPI!I43*100,"0.00")</f>
        <v>79.869623666605676</v>
      </c>
      <c r="J43" s="201">
        <f>IFERROR('APPENDIX 16'!J43/NEPI!J43*100,"0.00")</f>
        <v>70.849734148083485</v>
      </c>
      <c r="K43" s="201" t="str">
        <f>IFERROR('APPENDIX 16'!K43/NEPI!K43*100,"0.00")</f>
        <v>0.00</v>
      </c>
      <c r="L43" s="201">
        <f>IFERROR('APPENDIX 16'!L43/NEPI!L43*100,"0.00")</f>
        <v>-17.556108627183225</v>
      </c>
      <c r="M43" s="201">
        <f>IFERROR('APPENDIX 16'!M43/NEPI!M43*100,"0.00")</f>
        <v>12.662843039643255</v>
      </c>
      <c r="N43" s="201">
        <f>IFERROR('APPENDIX 16'!N43/NEPI!N43*100,"0.00")</f>
        <v>15.380864301328401</v>
      </c>
      <c r="O43" s="201">
        <f>IFERROR('APPENDIX 16'!O43/NEPI!O43*100,"0.00")</f>
        <v>75.374911555251572</v>
      </c>
      <c r="P43" s="201">
        <f>IFERROR('APPENDIX 16'!P43/NEPI!P43*100,"0.00")</f>
        <v>28.824200913242009</v>
      </c>
      <c r="Q43" s="202">
        <f>IFERROR('APPENDIX 16'!Q43/NEPI!Q43*100,"0.00")</f>
        <v>69.259412021717509</v>
      </c>
    </row>
    <row r="44" spans="2:17" ht="27" customHeight="1" x14ac:dyDescent="0.35">
      <c r="B44" s="191" t="s">
        <v>44</v>
      </c>
      <c r="C44" s="201" t="str">
        <f>IFERROR('APPENDIX 16'!C44/NEPI!C44*100,"0.00")</f>
        <v>0.00</v>
      </c>
      <c r="D44" s="201" t="str">
        <f>IFERROR('APPENDIX 16'!D44/NEPI!D44*100,"0.00")</f>
        <v>0.00</v>
      </c>
      <c r="E44" s="201" t="str">
        <f>IFERROR('APPENDIX 16'!E44/NEPI!E44*100,"0.00")</f>
        <v>0.00</v>
      </c>
      <c r="F44" s="201" t="str">
        <f>IFERROR('APPENDIX 16'!F44/NEPI!F44*100,"0.00")</f>
        <v>0.00</v>
      </c>
      <c r="G44" s="201" t="str">
        <f>IFERROR('APPENDIX 16'!G44/NEPI!G44*100,"0.00")</f>
        <v>0.00</v>
      </c>
      <c r="H44" s="201" t="str">
        <f>IFERROR('APPENDIX 16'!H44/NEPI!H44*100,"0.00")</f>
        <v>0.00</v>
      </c>
      <c r="I44" s="201" t="str">
        <f>IFERROR('APPENDIX 16'!I44/NEPI!I44*100,"0.00")</f>
        <v>0.00</v>
      </c>
      <c r="J44" s="201" t="str">
        <f>IFERROR('APPENDIX 16'!J44/NEPI!J44*100,"0.00")</f>
        <v>0.00</v>
      </c>
      <c r="K44" s="201" t="str">
        <f>IFERROR('APPENDIX 16'!K44/NEPI!K44*100,"0.00")</f>
        <v>0.00</v>
      </c>
      <c r="L44" s="201" t="str">
        <f>IFERROR('APPENDIX 16'!L44/NEPI!L44*100,"0.00")</f>
        <v>0.00</v>
      </c>
      <c r="M44" s="201" t="str">
        <f>IFERROR('APPENDIX 16'!M44/NEPI!M44*100,"0.00")</f>
        <v>0.00</v>
      </c>
      <c r="N44" s="201" t="str">
        <f>IFERROR('APPENDIX 16'!N44/NEPI!N44*100,"0.00")</f>
        <v>0.00</v>
      </c>
      <c r="O44" s="201" t="str">
        <f>IFERROR('APPENDIX 16'!O44/NEPI!O44*100,"0.00")</f>
        <v>0.00</v>
      </c>
      <c r="P44" s="201" t="str">
        <f>IFERROR('APPENDIX 16'!P44/NEPI!P44*100,"0.00")</f>
        <v>0.00</v>
      </c>
      <c r="Q44" s="202" t="str">
        <f>IFERROR('APPENDIX 16'!Q44/NEPI!Q44*100,"0.00")</f>
        <v>0.00</v>
      </c>
    </row>
    <row r="45" spans="2:17" ht="27" customHeight="1" x14ac:dyDescent="0.35">
      <c r="B45" s="195" t="s">
        <v>45</v>
      </c>
      <c r="C45" s="203">
        <f>IFERROR('APPENDIX 16'!C45/NEPI!C45*100,"0.00")</f>
        <v>14.461781999095432</v>
      </c>
      <c r="D45" s="203">
        <f>IFERROR('APPENDIX 16'!D45/NEPI!D45*100,"0.00")</f>
        <v>84.666590907065256</v>
      </c>
      <c r="E45" s="203">
        <f>IFERROR('APPENDIX 16'!E45/NEPI!E45*100,"0.00")</f>
        <v>35.437002721111703</v>
      </c>
      <c r="F45" s="203">
        <f>IFERROR('APPENDIX 16'!F45/NEPI!F45*100,"0.00")</f>
        <v>38.759401562405813</v>
      </c>
      <c r="G45" s="203">
        <f>IFERROR('APPENDIX 16'!G45/NEPI!G45*100,"0.00")</f>
        <v>41.817510354791246</v>
      </c>
      <c r="H45" s="203">
        <f>IFERROR('APPENDIX 16'!H45/NEPI!H45*100,"0.00")</f>
        <v>51.497888133811209</v>
      </c>
      <c r="I45" s="203">
        <f>IFERROR('APPENDIX 16'!I45/NEPI!I45*100,"0.00")</f>
        <v>85.758215802482724</v>
      </c>
      <c r="J45" s="203">
        <f>IFERROR('APPENDIX 16'!J45/NEPI!J45*100,"0.00")</f>
        <v>78.690977099012599</v>
      </c>
      <c r="K45" s="203">
        <f>IFERROR('APPENDIX 16'!K45/NEPI!K45*100,"0.00")</f>
        <v>58.013056554582946</v>
      </c>
      <c r="L45" s="203">
        <f>IFERROR('APPENDIX 16'!L45/NEPI!L45*100,"0.00")</f>
        <v>28.454557255656709</v>
      </c>
      <c r="M45" s="203">
        <f>IFERROR('APPENDIX 16'!M45/NEPI!M45*100,"0.00")</f>
        <v>38.040838087114146</v>
      </c>
      <c r="N45" s="203">
        <f>IFERROR('APPENDIX 16'!N45/NEPI!N45*100,"0.00")</f>
        <v>23.316322516596738</v>
      </c>
      <c r="O45" s="203">
        <f>IFERROR('APPENDIX 16'!O45/NEPI!O45*100,"0.00")</f>
        <v>74.423284794488367</v>
      </c>
      <c r="P45" s="203">
        <f>IFERROR('APPENDIX 16'!P45/NEPI!P45*100,"0.00")</f>
        <v>37.87172523191304</v>
      </c>
      <c r="Q45" s="203">
        <f>IFERROR('APPENDIX 16'!Q45/NEPI!Q45*100,"0.00")</f>
        <v>68.828984066724175</v>
      </c>
    </row>
    <row r="46" spans="2:17" ht="27" customHeight="1" x14ac:dyDescent="0.35">
      <c r="B46" s="310" t="s">
        <v>46</v>
      </c>
      <c r="C46" s="310"/>
      <c r="D46" s="310"/>
      <c r="E46" s="310"/>
      <c r="F46" s="310"/>
      <c r="G46" s="310"/>
      <c r="H46" s="310"/>
      <c r="I46" s="310"/>
      <c r="J46" s="310"/>
      <c r="K46" s="310"/>
      <c r="L46" s="310"/>
      <c r="M46" s="310"/>
      <c r="N46" s="310"/>
      <c r="O46" s="310"/>
      <c r="P46" s="310"/>
      <c r="Q46" s="310"/>
    </row>
    <row r="47" spans="2:17" ht="27" customHeight="1" x14ac:dyDescent="0.35">
      <c r="B47" s="191" t="s">
        <v>47</v>
      </c>
      <c r="C47" s="204">
        <f>IFERROR('APPENDIX 16'!C47/NEPI!C47*100,"0.00")</f>
        <v>30.946806246250897</v>
      </c>
      <c r="D47" s="204">
        <f>IFERROR('APPENDIX 16'!D47/NEPI!D47*100,"0.00")</f>
        <v>38.623368815876312</v>
      </c>
      <c r="E47" s="204">
        <f>IFERROR('APPENDIX 16'!E47/NEPI!E47*100,"0.00")</f>
        <v>51.659830957830103</v>
      </c>
      <c r="F47" s="204">
        <f>IFERROR('APPENDIX 16'!F47/NEPI!F47*100,"0.00")</f>
        <v>41.82605141369217</v>
      </c>
      <c r="G47" s="204">
        <f>IFERROR('APPENDIX 16'!G47/NEPI!G47*100,"0.00")</f>
        <v>16.552927693269432</v>
      </c>
      <c r="H47" s="204">
        <f>IFERROR('APPENDIX 16'!H47/NEPI!H47*100,"0.00")</f>
        <v>23.850676842689413</v>
      </c>
      <c r="I47" s="204">
        <f>IFERROR('APPENDIX 16'!I47/NEPI!I47*100,"0.00")</f>
        <v>21.746246754712722</v>
      </c>
      <c r="J47" s="204">
        <f>IFERROR('APPENDIX 16'!J47/NEPI!J47*100,"0.00")</f>
        <v>7.3913043478260869</v>
      </c>
      <c r="K47" s="204" t="str">
        <f>IFERROR('APPENDIX 16'!K47/NEPI!K47*100,"0.00")</f>
        <v>0.00</v>
      </c>
      <c r="L47" s="204">
        <f>IFERROR('APPENDIX 16'!L47/NEPI!L47*100,"0.00")</f>
        <v>26.664135921533223</v>
      </c>
      <c r="M47" s="204">
        <f>IFERROR('APPENDIX 16'!M47/NEPI!M47*100,"0.00")</f>
        <v>38.404430474479867</v>
      </c>
      <c r="N47" s="204">
        <f>IFERROR('APPENDIX 16'!N47/NEPI!N47*100,"0.00")</f>
        <v>-45.633772634736957</v>
      </c>
      <c r="O47" s="204">
        <f>IFERROR('APPENDIX 16'!O47/NEPI!O47*100,"0.00")</f>
        <v>53.547135003961962</v>
      </c>
      <c r="P47" s="204">
        <f>IFERROR('APPENDIX 16'!P47/NEPI!P47*100,"0.00")</f>
        <v>36.688616338807996</v>
      </c>
      <c r="Q47" s="205">
        <f>IFERROR('APPENDIX 16'!Q47/NEPI!Q47*100,"0.00")</f>
        <v>41.079174923157524</v>
      </c>
    </row>
    <row r="48" spans="2:17" ht="27" customHeight="1" x14ac:dyDescent="0.35">
      <c r="B48" s="191" t="s">
        <v>64</v>
      </c>
      <c r="C48" s="204">
        <f>IFERROR('APPENDIX 16'!C48/NEPI!C48*100,"0.00")</f>
        <v>-85.570182937254231</v>
      </c>
      <c r="D48" s="204">
        <f>IFERROR('APPENDIX 16'!D48/NEPI!D48*100,"0.00")</f>
        <v>37.302376903874681</v>
      </c>
      <c r="E48" s="204" t="str">
        <f>IFERROR('APPENDIX 16'!E48/NEPI!E48*100,"0.00")</f>
        <v>0.00</v>
      </c>
      <c r="F48" s="204">
        <f>IFERROR('APPENDIX 16'!F48/NEPI!F48*100,"0.00")</f>
        <v>57.502596682161624</v>
      </c>
      <c r="G48" s="204">
        <f>IFERROR('APPENDIX 16'!G48/NEPI!G48*100,"0.00")</f>
        <v>46.340627321030681</v>
      </c>
      <c r="H48" s="204">
        <f>IFERROR('APPENDIX 16'!H48/NEPI!H48*100,"0.00")</f>
        <v>55.176999243656354</v>
      </c>
      <c r="I48" s="204" t="str">
        <f>IFERROR('APPENDIX 16'!I48/NEPI!I48*100,"0.00")</f>
        <v>0.00</v>
      </c>
      <c r="J48" s="204">
        <f>IFERROR('APPENDIX 16'!J48/NEPI!J48*100,"0.00")</f>
        <v>69.300572953968356</v>
      </c>
      <c r="K48" s="204" t="str">
        <f>IFERROR('APPENDIX 16'!K48/NEPI!K48*100,"0.00")</f>
        <v>0.00</v>
      </c>
      <c r="L48" s="204">
        <f>IFERROR('APPENDIX 16'!L48/NEPI!L48*100,"0.00")</f>
        <v>30.549792531120335</v>
      </c>
      <c r="M48" s="204" t="str">
        <f>IFERROR('APPENDIX 16'!M48/NEPI!M48*100,"0.00")</f>
        <v>0.00</v>
      </c>
      <c r="N48" s="204" t="str">
        <f>IFERROR('APPENDIX 16'!N48/NEPI!N48*100,"0.00")</f>
        <v>0.00</v>
      </c>
      <c r="O48" s="204">
        <f>IFERROR('APPENDIX 16'!O48/NEPI!O48*100,"0.00")</f>
        <v>83.694342494923063</v>
      </c>
      <c r="P48" s="204">
        <f>IFERROR('APPENDIX 16'!P48/NEPI!P48*100,"0.00")</f>
        <v>50.521854019951192</v>
      </c>
      <c r="Q48" s="205">
        <f>IFERROR('APPENDIX 16'!Q48/NEPI!Q48*100,"0.00")</f>
        <v>61.028875331733254</v>
      </c>
    </row>
    <row r="49" spans="2:17" ht="27" customHeight="1" x14ac:dyDescent="0.35">
      <c r="B49" s="177" t="s">
        <v>250</v>
      </c>
      <c r="C49" s="204">
        <f>IFERROR('APPENDIX 16'!C49/NEPI!C49*100,"0.00")</f>
        <v>62.919099249374476</v>
      </c>
      <c r="D49" s="204">
        <f>IFERROR('APPENDIX 16'!D49/NEPI!D49*100,"0.00")</f>
        <v>52.746821149786442</v>
      </c>
      <c r="E49" s="204">
        <f>IFERROR('APPENDIX 16'!E49/NEPI!E49*100,"0.00")</f>
        <v>16.137206654669654</v>
      </c>
      <c r="F49" s="204">
        <f>IFERROR('APPENDIX 16'!F49/NEPI!F49*100,"0.00")</f>
        <v>16.137481344965394</v>
      </c>
      <c r="G49" s="204">
        <f>IFERROR('APPENDIX 16'!G49/NEPI!G49*100,"0.00")</f>
        <v>35.388320288982541</v>
      </c>
      <c r="H49" s="204">
        <f>IFERROR('APPENDIX 16'!H49/NEPI!H49*100,"0.00")</f>
        <v>48.766882944915253</v>
      </c>
      <c r="I49" s="204">
        <f>IFERROR('APPENDIX 16'!I49/NEPI!I49*100,"0.00")</f>
        <v>22.679769718748855</v>
      </c>
      <c r="J49" s="204">
        <f>IFERROR('APPENDIX 16'!J49/NEPI!J49*100,"0.00")</f>
        <v>22.678807162441185</v>
      </c>
      <c r="K49" s="204" t="str">
        <f>IFERROR('APPENDIX 16'!K49/NEPI!K49*100,"0.00")</f>
        <v>0.00</v>
      </c>
      <c r="L49" s="204">
        <f>IFERROR('APPENDIX 16'!L49/NEPI!L49*100,"0.00")</f>
        <v>-11.686788847389908</v>
      </c>
      <c r="M49" s="204">
        <f>IFERROR('APPENDIX 16'!M49/NEPI!M49*100,"0.00")</f>
        <v>4.969623994307919</v>
      </c>
      <c r="N49" s="204">
        <f>IFERROR('APPENDIX 16'!N49/NEPI!N49*100,"0.00")</f>
        <v>27.134949920927781</v>
      </c>
      <c r="O49" s="204">
        <f>IFERROR('APPENDIX 16'!O49/NEPI!O49*100,"0.00")</f>
        <v>109.12064257516867</v>
      </c>
      <c r="P49" s="204">
        <f>IFERROR('APPENDIX 16'!P49/NEPI!P49*100,"0.00")</f>
        <v>43.980769230769226</v>
      </c>
      <c r="Q49" s="205">
        <f>IFERROR('APPENDIX 16'!Q49/NEPI!Q49*100,"0.00")</f>
        <v>36.677487409197731</v>
      </c>
    </row>
    <row r="50" spans="2:17" ht="27" customHeight="1" x14ac:dyDescent="0.35">
      <c r="B50" s="191" t="s">
        <v>48</v>
      </c>
      <c r="C50" s="204">
        <f>IFERROR('APPENDIX 16'!C50/NEPI!C50*100,"0.00")</f>
        <v>79.329221030874564</v>
      </c>
      <c r="D50" s="204">
        <f>IFERROR('APPENDIX 16'!D50/NEPI!D50*100,"0.00")</f>
        <v>98.260254378989856</v>
      </c>
      <c r="E50" s="204">
        <f>IFERROR('APPENDIX 16'!E50/NEPI!E50*100,"0.00")</f>
        <v>88.432225771562244</v>
      </c>
      <c r="F50" s="204">
        <f>IFERROR('APPENDIX 16'!F50/NEPI!F50*100,"0.00")</f>
        <v>26.936122336060038</v>
      </c>
      <c r="G50" s="204">
        <f>IFERROR('APPENDIX 16'!G50/NEPI!G50*100,"0.00")</f>
        <v>20.040032407186771</v>
      </c>
      <c r="H50" s="204">
        <f>IFERROR('APPENDIX 16'!H50/NEPI!H50*100,"0.00")</f>
        <v>55.019390093424988</v>
      </c>
      <c r="I50" s="204">
        <f>IFERROR('APPENDIX 16'!I50/NEPI!I50*100,"0.00")</f>
        <v>46.511987317223948</v>
      </c>
      <c r="J50" s="204">
        <f>IFERROR('APPENDIX 16'!J50/NEPI!J50*100,"0.00")</f>
        <v>-20.8434827868243</v>
      </c>
      <c r="K50" s="204" t="str">
        <f>IFERROR('APPENDIX 16'!K50/NEPI!K50*100,"0.00")</f>
        <v>0.00</v>
      </c>
      <c r="L50" s="204">
        <f>IFERROR('APPENDIX 16'!L50/NEPI!L50*100,"0.00")</f>
        <v>24.962054946598997</v>
      </c>
      <c r="M50" s="204">
        <f>IFERROR('APPENDIX 16'!M50/NEPI!M50*100,"0.00")</f>
        <v>17.44289495340406</v>
      </c>
      <c r="N50" s="204">
        <f>IFERROR('APPENDIX 16'!N50/NEPI!N50*100,"0.00")</f>
        <v>3.7256252604365976</v>
      </c>
      <c r="O50" s="204">
        <f>IFERROR('APPENDIX 16'!O50/NEPI!O50*100,"0.00")</f>
        <v>129.28654676752211</v>
      </c>
      <c r="P50" s="204">
        <f>IFERROR('APPENDIX 16'!P50/NEPI!P50*100,"0.00")</f>
        <v>80.828695704973867</v>
      </c>
      <c r="Q50" s="205">
        <f>IFERROR('APPENDIX 16'!Q50/NEPI!Q50*100,"0.00")</f>
        <v>62.335860878045246</v>
      </c>
    </row>
    <row r="51" spans="2:17" ht="27" customHeight="1" x14ac:dyDescent="0.35">
      <c r="B51" s="191" t="s">
        <v>251</v>
      </c>
      <c r="C51" s="204">
        <f>IFERROR('APPENDIX 16'!C51/NEPI!C51*100,"0.00")</f>
        <v>16.707568469618142</v>
      </c>
      <c r="D51" s="204">
        <f>IFERROR('APPENDIX 16'!D51/NEPI!D51*100,"0.00")</f>
        <v>56.043125898732328</v>
      </c>
      <c r="E51" s="204">
        <f>IFERROR('APPENDIX 16'!E51/NEPI!E51*100,"0.00")</f>
        <v>-9.1397849462365599</v>
      </c>
      <c r="F51" s="204">
        <f>IFERROR('APPENDIX 16'!F51/NEPI!F51*100,"0.00")</f>
        <v>33.632164881253587</v>
      </c>
      <c r="G51" s="204">
        <f>IFERROR('APPENDIX 16'!G51/NEPI!G51*100,"0.00")</f>
        <v>6.191376265651483</v>
      </c>
      <c r="H51" s="204">
        <f>IFERROR('APPENDIX 16'!H51/NEPI!H51*100,"0.00")</f>
        <v>48.994267847837413</v>
      </c>
      <c r="I51" s="204">
        <f>IFERROR('APPENDIX 16'!I51/NEPI!I51*100,"0.00")</f>
        <v>12.578238875075023</v>
      </c>
      <c r="J51" s="204">
        <f>IFERROR('APPENDIX 16'!J51/NEPI!J51*100,"0.00")</f>
        <v>16.217813160840898</v>
      </c>
      <c r="K51" s="204">
        <f>IFERROR('APPENDIX 16'!K51/NEPI!K51*100,"0.00")</f>
        <v>0</v>
      </c>
      <c r="L51" s="204">
        <f>IFERROR('APPENDIX 16'!L51/NEPI!L51*100,"0.00")</f>
        <v>55.723370429252782</v>
      </c>
      <c r="M51" s="204">
        <f>IFERROR('APPENDIX 16'!M51/NEPI!M51*100,"0.00")</f>
        <v>0.53597748894546426</v>
      </c>
      <c r="N51" s="204">
        <f>IFERROR('APPENDIX 16'!N51/NEPI!N51*100,"0.00")</f>
        <v>10.82022961370375</v>
      </c>
      <c r="O51" s="204">
        <f>IFERROR('APPENDIX 16'!O51/NEPI!O51*100,"0.00")</f>
        <v>130.30927835051546</v>
      </c>
      <c r="P51" s="204">
        <f>IFERROR('APPENDIX 16'!P51/NEPI!P51*100,"0.00")</f>
        <v>5.8857651909092787</v>
      </c>
      <c r="Q51" s="205">
        <f>IFERROR('APPENDIX 16'!Q51/NEPI!Q51*100,"0.00")</f>
        <v>30.827359816557774</v>
      </c>
    </row>
    <row r="52" spans="2:17" ht="27" customHeight="1" x14ac:dyDescent="0.35">
      <c r="B52" s="195" t="s">
        <v>45</v>
      </c>
      <c r="C52" s="203">
        <f>IFERROR('APPENDIX 16'!C52/NEPI!C52*100,"0.00")</f>
        <v>46.145036859249103</v>
      </c>
      <c r="D52" s="203">
        <f>IFERROR('APPENDIX 16'!D52/NEPI!D52*100,"0.00")</f>
        <v>71.940288396697881</v>
      </c>
      <c r="E52" s="203">
        <f>IFERROR('APPENDIX 16'!E52/NEPI!E52*100,"0.00")</f>
        <v>57.007964804853884</v>
      </c>
      <c r="F52" s="203">
        <f>IFERROR('APPENDIX 16'!F52/NEPI!F52*100,"0.00")</f>
        <v>34.60023560681455</v>
      </c>
      <c r="G52" s="203">
        <f>IFERROR('APPENDIX 16'!G52/NEPI!G52*100,"0.00")</f>
        <v>17.696001573366406</v>
      </c>
      <c r="H52" s="203">
        <f>IFERROR('APPENDIX 16'!H52/NEPI!H52*100,"0.00")</f>
        <v>49.952581919142432</v>
      </c>
      <c r="I52" s="203">
        <f>IFERROR('APPENDIX 16'!I52/NEPI!I52*100,"0.00")</f>
        <v>40.741100688464812</v>
      </c>
      <c r="J52" s="203">
        <f>IFERROR('APPENDIX 16'!J52/NEPI!J52*100,"0.00")</f>
        <v>4.6109214610893998</v>
      </c>
      <c r="K52" s="203">
        <f>IFERROR('APPENDIX 16'!K52/NEPI!K52*100,"0.00")</f>
        <v>0</v>
      </c>
      <c r="L52" s="203">
        <f>IFERROR('APPENDIX 16'!L52/NEPI!L52*100,"0.00")</f>
        <v>27.594907299342186</v>
      </c>
      <c r="M52" s="203">
        <f>IFERROR('APPENDIX 16'!M52/NEPI!M52*100,"0.00")</f>
        <v>18.253228848505248</v>
      </c>
      <c r="N52" s="203">
        <f>IFERROR('APPENDIX 16'!N52/NEPI!N52*100,"0.00")</f>
        <v>-8.6291953670377648</v>
      </c>
      <c r="O52" s="203">
        <f>IFERROR('APPENDIX 16'!O52/NEPI!O52*100,"0.00")</f>
        <v>93.558023712053128</v>
      </c>
      <c r="P52" s="203">
        <f>IFERROR('APPENDIX 16'!P52/NEPI!P52*100,"0.00")</f>
        <v>73.939074192482764</v>
      </c>
      <c r="Q52" s="203">
        <f>IFERROR('APPENDIX 16'!Q52/NEPI!Q52*100,"0.00")</f>
        <v>55.893649034133489</v>
      </c>
    </row>
    <row r="53" spans="2:17" ht="15.5" x14ac:dyDescent="0.35">
      <c r="B53" s="206" t="s">
        <v>50</v>
      </c>
      <c r="C53" s="206"/>
      <c r="D53" s="206"/>
      <c r="E53" s="206"/>
      <c r="F53" s="206"/>
      <c r="G53" s="206"/>
      <c r="H53" s="206"/>
      <c r="I53" s="206"/>
      <c r="J53" s="206"/>
      <c r="K53" s="206"/>
      <c r="L53" s="206"/>
      <c r="M53" s="206"/>
      <c r="N53" s="206"/>
      <c r="O53" s="206"/>
      <c r="P53" s="206"/>
      <c r="Q53" s="206"/>
    </row>
  </sheetData>
  <sheetProtection algorithmName="SHA-512" hashValue="Tbm0LZJtXr4MWSIg66KiGgmziHpTgl5JE8iOHmZTkgJowdu7qb/pdANf4EeLBdt0SA3xMQSR/QYLSfqhAU8WSA==" saltValue="F+Dg7QmKDWJAvYYL6eoS4g==" spinCount="100000" sheet="1" objects="1" scenarios="1"/>
  <mergeCells count="3">
    <mergeCell ref="B4:Q4"/>
    <mergeCell ref="B6:Q6"/>
    <mergeCell ref="B46:Q46"/>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6"/>
  <sheetViews>
    <sheetView showGridLines="0" topLeftCell="H1" zoomScale="70" zoomScaleNormal="70" workbookViewId="0">
      <selection activeCell="B4" sqref="B4:Q53"/>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09" t="s">
        <v>307</v>
      </c>
      <c r="C4" s="309"/>
      <c r="D4" s="309"/>
      <c r="E4" s="309"/>
      <c r="F4" s="309"/>
      <c r="G4" s="309"/>
      <c r="H4" s="309"/>
      <c r="I4" s="309"/>
      <c r="J4" s="309"/>
      <c r="K4" s="309"/>
      <c r="L4" s="309"/>
      <c r="M4" s="309"/>
      <c r="N4" s="309"/>
      <c r="O4" s="309"/>
      <c r="P4" s="309"/>
      <c r="Q4" s="309"/>
      <c r="R4" s="98"/>
    </row>
    <row r="5" spans="2:18" ht="31" x14ac:dyDescent="0.35">
      <c r="B5" s="189" t="s">
        <v>0</v>
      </c>
      <c r="C5" s="190" t="s">
        <v>194</v>
      </c>
      <c r="D5" s="190" t="s">
        <v>195</v>
      </c>
      <c r="E5" s="190" t="s">
        <v>196</v>
      </c>
      <c r="F5" s="190" t="s">
        <v>197</v>
      </c>
      <c r="G5" s="190" t="s">
        <v>198</v>
      </c>
      <c r="H5" s="190" t="s">
        <v>199</v>
      </c>
      <c r="I5" s="190" t="s">
        <v>200</v>
      </c>
      <c r="J5" s="190" t="s">
        <v>201</v>
      </c>
      <c r="K5" s="190" t="s">
        <v>202</v>
      </c>
      <c r="L5" s="190" t="s">
        <v>203</v>
      </c>
      <c r="M5" s="190" t="s">
        <v>204</v>
      </c>
      <c r="N5" s="190" t="s">
        <v>205</v>
      </c>
      <c r="O5" s="190" t="s">
        <v>206</v>
      </c>
      <c r="P5" s="190" t="s">
        <v>207</v>
      </c>
      <c r="Q5" s="190" t="s">
        <v>208</v>
      </c>
      <c r="R5" s="102"/>
    </row>
    <row r="6" spans="2:18" ht="30" customHeight="1" x14ac:dyDescent="0.35">
      <c r="B6" s="310" t="s">
        <v>16</v>
      </c>
      <c r="C6" s="310"/>
      <c r="D6" s="310"/>
      <c r="E6" s="310"/>
      <c r="F6" s="310"/>
      <c r="G6" s="310"/>
      <c r="H6" s="310"/>
      <c r="I6" s="310"/>
      <c r="J6" s="310"/>
      <c r="K6" s="310"/>
      <c r="L6" s="310"/>
      <c r="M6" s="310"/>
      <c r="N6" s="310"/>
      <c r="O6" s="310"/>
      <c r="P6" s="310"/>
      <c r="Q6" s="310"/>
      <c r="R6" s="102"/>
    </row>
    <row r="7" spans="2:18" ht="30" customHeight="1" x14ac:dyDescent="0.35">
      <c r="B7" s="191" t="s">
        <v>17</v>
      </c>
      <c r="C7" s="207">
        <v>0</v>
      </c>
      <c r="D7" s="207">
        <v>26</v>
      </c>
      <c r="E7" s="207">
        <v>281</v>
      </c>
      <c r="F7" s="207">
        <v>4811</v>
      </c>
      <c r="G7" s="207">
        <v>8674</v>
      </c>
      <c r="H7" s="207">
        <v>1094</v>
      </c>
      <c r="I7" s="207">
        <v>0</v>
      </c>
      <c r="J7" s="207">
        <v>0</v>
      </c>
      <c r="K7" s="207">
        <v>0</v>
      </c>
      <c r="L7" s="207">
        <v>-7059</v>
      </c>
      <c r="M7" s="207">
        <v>3270</v>
      </c>
      <c r="N7" s="207">
        <v>38586</v>
      </c>
      <c r="O7" s="207">
        <v>-217559</v>
      </c>
      <c r="P7" s="207">
        <v>7798</v>
      </c>
      <c r="Q7" s="234">
        <v>-160078</v>
      </c>
      <c r="R7" s="103"/>
    </row>
    <row r="8" spans="2:18" ht="30" customHeight="1" x14ac:dyDescent="0.35">
      <c r="B8" s="191" t="s">
        <v>18</v>
      </c>
      <c r="C8" s="207">
        <v>0</v>
      </c>
      <c r="D8" s="207">
        <v>73252</v>
      </c>
      <c r="E8" s="207">
        <v>-4432</v>
      </c>
      <c r="F8" s="207">
        <v>-57749</v>
      </c>
      <c r="G8" s="207">
        <v>-2013</v>
      </c>
      <c r="H8" s="207">
        <v>-1006</v>
      </c>
      <c r="I8" s="207">
        <v>63855</v>
      </c>
      <c r="J8" s="207">
        <v>-203688</v>
      </c>
      <c r="K8" s="207">
        <v>122945</v>
      </c>
      <c r="L8" s="207">
        <v>107568</v>
      </c>
      <c r="M8" s="207">
        <v>11878</v>
      </c>
      <c r="N8" s="207">
        <v>9219</v>
      </c>
      <c r="O8" s="207">
        <v>0</v>
      </c>
      <c r="P8" s="207">
        <v>21566</v>
      </c>
      <c r="Q8" s="234">
        <v>141395</v>
      </c>
      <c r="R8" s="103"/>
    </row>
    <row r="9" spans="2:18" ht="30" customHeight="1" x14ac:dyDescent="0.35">
      <c r="B9" s="191" t="s">
        <v>19</v>
      </c>
      <c r="C9" s="207">
        <v>-1020</v>
      </c>
      <c r="D9" s="207">
        <v>20049</v>
      </c>
      <c r="E9" s="207">
        <v>1683</v>
      </c>
      <c r="F9" s="207">
        <v>8614</v>
      </c>
      <c r="G9" s="207">
        <v>52298</v>
      </c>
      <c r="H9" s="207">
        <v>2687</v>
      </c>
      <c r="I9" s="207">
        <v>-68306</v>
      </c>
      <c r="J9" s="207">
        <v>21071</v>
      </c>
      <c r="K9" s="207">
        <v>0</v>
      </c>
      <c r="L9" s="207">
        <v>3527</v>
      </c>
      <c r="M9" s="207">
        <v>47032</v>
      </c>
      <c r="N9" s="207">
        <v>28940</v>
      </c>
      <c r="O9" s="207">
        <v>0</v>
      </c>
      <c r="P9" s="207">
        <v>0</v>
      </c>
      <c r="Q9" s="234">
        <v>116575</v>
      </c>
      <c r="R9" s="103"/>
    </row>
    <row r="10" spans="2:18" ht="30" customHeight="1" x14ac:dyDescent="0.35">
      <c r="B10" s="191" t="s">
        <v>142</v>
      </c>
      <c r="C10" s="207">
        <v>-12774</v>
      </c>
      <c r="D10" s="207">
        <v>-19957</v>
      </c>
      <c r="E10" s="207">
        <v>-20329</v>
      </c>
      <c r="F10" s="207">
        <v>-46884</v>
      </c>
      <c r="G10" s="207">
        <v>-40730</v>
      </c>
      <c r="H10" s="207">
        <v>-54037</v>
      </c>
      <c r="I10" s="207">
        <v>-52898</v>
      </c>
      <c r="J10" s="207">
        <v>35943</v>
      </c>
      <c r="K10" s="207">
        <v>0</v>
      </c>
      <c r="L10" s="207">
        <v>-234</v>
      </c>
      <c r="M10" s="207">
        <v>-6170</v>
      </c>
      <c r="N10" s="207">
        <v>18058</v>
      </c>
      <c r="O10" s="207">
        <v>19080</v>
      </c>
      <c r="P10" s="207">
        <v>-12466</v>
      </c>
      <c r="Q10" s="234">
        <v>-193397</v>
      </c>
      <c r="R10" s="103"/>
    </row>
    <row r="11" spans="2:18" ht="30" customHeight="1" x14ac:dyDescent="0.35">
      <c r="B11" s="191" t="s">
        <v>20</v>
      </c>
      <c r="C11" s="207">
        <v>2627</v>
      </c>
      <c r="D11" s="207">
        <v>-13411</v>
      </c>
      <c r="E11" s="207">
        <v>28869</v>
      </c>
      <c r="F11" s="207">
        <v>-27261</v>
      </c>
      <c r="G11" s="207">
        <v>32625</v>
      </c>
      <c r="H11" s="207">
        <v>42952</v>
      </c>
      <c r="I11" s="207">
        <v>-381166</v>
      </c>
      <c r="J11" s="207">
        <v>-104782</v>
      </c>
      <c r="K11" s="207">
        <v>0</v>
      </c>
      <c r="L11" s="207">
        <v>94658</v>
      </c>
      <c r="M11" s="207">
        <v>57825</v>
      </c>
      <c r="N11" s="207">
        <v>269727</v>
      </c>
      <c r="O11" s="207">
        <v>-184060</v>
      </c>
      <c r="P11" s="207">
        <v>181730</v>
      </c>
      <c r="Q11" s="234">
        <v>332</v>
      </c>
      <c r="R11" s="103"/>
    </row>
    <row r="12" spans="2:18" ht="30" customHeight="1" x14ac:dyDescent="0.35">
      <c r="B12" s="191" t="s">
        <v>137</v>
      </c>
      <c r="C12" s="207">
        <v>0</v>
      </c>
      <c r="D12" s="207">
        <v>-103558</v>
      </c>
      <c r="E12" s="207">
        <v>-6223</v>
      </c>
      <c r="F12" s="207">
        <v>75383</v>
      </c>
      <c r="G12" s="207">
        <v>-7585</v>
      </c>
      <c r="H12" s="207">
        <v>37175</v>
      </c>
      <c r="I12" s="207">
        <v>-546804</v>
      </c>
      <c r="J12" s="207">
        <v>-617992</v>
      </c>
      <c r="K12" s="207">
        <v>0</v>
      </c>
      <c r="L12" s="207">
        <v>144900</v>
      </c>
      <c r="M12" s="207">
        <v>82974</v>
      </c>
      <c r="N12" s="207">
        <v>-5448</v>
      </c>
      <c r="O12" s="207">
        <v>655</v>
      </c>
      <c r="P12" s="207">
        <v>-7850</v>
      </c>
      <c r="Q12" s="234">
        <v>-954373</v>
      </c>
      <c r="R12" s="103"/>
    </row>
    <row r="13" spans="2:18" ht="30" customHeight="1" x14ac:dyDescent="0.35">
      <c r="B13" s="191" t="s">
        <v>21</v>
      </c>
      <c r="C13" s="207">
        <v>0</v>
      </c>
      <c r="D13" s="207">
        <v>15958</v>
      </c>
      <c r="E13" s="207">
        <v>31013</v>
      </c>
      <c r="F13" s="207">
        <v>-1114</v>
      </c>
      <c r="G13" s="207">
        <v>-24772</v>
      </c>
      <c r="H13" s="207">
        <v>-44044</v>
      </c>
      <c r="I13" s="207">
        <v>-189564</v>
      </c>
      <c r="J13" s="207">
        <v>-364936</v>
      </c>
      <c r="K13" s="207">
        <v>0</v>
      </c>
      <c r="L13" s="207">
        <v>-63993</v>
      </c>
      <c r="M13" s="207">
        <v>-76392</v>
      </c>
      <c r="N13" s="207">
        <v>222865</v>
      </c>
      <c r="O13" s="207">
        <v>338841</v>
      </c>
      <c r="P13" s="207">
        <v>-17247</v>
      </c>
      <c r="Q13" s="234">
        <v>-173385</v>
      </c>
      <c r="R13" s="103"/>
    </row>
    <row r="14" spans="2:18" ht="30" customHeight="1" x14ac:dyDescent="0.35">
      <c r="B14" s="191" t="s">
        <v>22</v>
      </c>
      <c r="C14" s="207">
        <v>0</v>
      </c>
      <c r="D14" s="207">
        <v>-10938</v>
      </c>
      <c r="E14" s="207">
        <v>1219</v>
      </c>
      <c r="F14" s="207">
        <v>-27135</v>
      </c>
      <c r="G14" s="207">
        <v>-12557</v>
      </c>
      <c r="H14" s="207">
        <v>52144</v>
      </c>
      <c r="I14" s="207">
        <v>-79581</v>
      </c>
      <c r="J14" s="207">
        <v>-17557</v>
      </c>
      <c r="K14" s="207">
        <v>0</v>
      </c>
      <c r="L14" s="207">
        <v>4474</v>
      </c>
      <c r="M14" s="207">
        <v>11978</v>
      </c>
      <c r="N14" s="207">
        <v>15962</v>
      </c>
      <c r="O14" s="207">
        <v>0</v>
      </c>
      <c r="P14" s="207">
        <v>3679</v>
      </c>
      <c r="Q14" s="234">
        <v>-58311</v>
      </c>
      <c r="R14" s="103"/>
    </row>
    <row r="15" spans="2:18" ht="30" customHeight="1" x14ac:dyDescent="0.35">
      <c r="B15" s="191" t="s">
        <v>23</v>
      </c>
      <c r="C15" s="207">
        <v>0</v>
      </c>
      <c r="D15" s="207">
        <v>0</v>
      </c>
      <c r="E15" s="207">
        <v>0</v>
      </c>
      <c r="F15" s="207">
        <v>0</v>
      </c>
      <c r="G15" s="207">
        <v>0</v>
      </c>
      <c r="H15" s="207">
        <v>0</v>
      </c>
      <c r="I15" s="207">
        <v>63436</v>
      </c>
      <c r="J15" s="207">
        <v>-29530</v>
      </c>
      <c r="K15" s="207">
        <v>-33862</v>
      </c>
      <c r="L15" s="207">
        <v>0</v>
      </c>
      <c r="M15" s="207">
        <v>0</v>
      </c>
      <c r="N15" s="207">
        <v>0</v>
      </c>
      <c r="O15" s="207">
        <v>0</v>
      </c>
      <c r="P15" s="207">
        <v>0</v>
      </c>
      <c r="Q15" s="234">
        <v>43</v>
      </c>
      <c r="R15" s="103"/>
    </row>
    <row r="16" spans="2:18" ht="30" customHeight="1" x14ac:dyDescent="0.35">
      <c r="B16" s="191" t="s">
        <v>24</v>
      </c>
      <c r="C16" s="207">
        <v>-50035</v>
      </c>
      <c r="D16" s="207">
        <v>696</v>
      </c>
      <c r="E16" s="207">
        <v>3532</v>
      </c>
      <c r="F16" s="207">
        <v>8152</v>
      </c>
      <c r="G16" s="207">
        <v>-21247</v>
      </c>
      <c r="H16" s="207">
        <v>-16945</v>
      </c>
      <c r="I16" s="207">
        <v>-104617</v>
      </c>
      <c r="J16" s="207">
        <v>56783</v>
      </c>
      <c r="K16" s="207">
        <v>16183</v>
      </c>
      <c r="L16" s="207">
        <v>3437</v>
      </c>
      <c r="M16" s="207">
        <v>-2700</v>
      </c>
      <c r="N16" s="207">
        <v>113444</v>
      </c>
      <c r="O16" s="207">
        <v>0</v>
      </c>
      <c r="P16" s="207">
        <v>9003</v>
      </c>
      <c r="Q16" s="234">
        <v>15686</v>
      </c>
      <c r="R16" s="103"/>
    </row>
    <row r="17" spans="2:18" ht="30" customHeight="1" x14ac:dyDescent="0.35">
      <c r="B17" s="191" t="s">
        <v>25</v>
      </c>
      <c r="C17" s="207">
        <v>0</v>
      </c>
      <c r="D17" s="207">
        <v>-42000</v>
      </c>
      <c r="E17" s="207">
        <v>-1048</v>
      </c>
      <c r="F17" s="207">
        <v>-1357</v>
      </c>
      <c r="G17" s="207">
        <v>8801</v>
      </c>
      <c r="H17" s="207">
        <v>11855</v>
      </c>
      <c r="I17" s="207">
        <v>-267061</v>
      </c>
      <c r="J17" s="207">
        <v>-66380</v>
      </c>
      <c r="K17" s="207">
        <v>0</v>
      </c>
      <c r="L17" s="207">
        <v>36302</v>
      </c>
      <c r="M17" s="207">
        <v>86880</v>
      </c>
      <c r="N17" s="207">
        <v>43980</v>
      </c>
      <c r="O17" s="207">
        <v>158261</v>
      </c>
      <c r="P17" s="207">
        <v>-33182</v>
      </c>
      <c r="Q17" s="234">
        <v>-64950</v>
      </c>
      <c r="R17" s="103"/>
    </row>
    <row r="18" spans="2:18" ht="30" customHeight="1" x14ac:dyDescent="0.35">
      <c r="B18" s="191" t="s">
        <v>26</v>
      </c>
      <c r="C18" s="207">
        <v>-34378</v>
      </c>
      <c r="D18" s="207">
        <v>-1230</v>
      </c>
      <c r="E18" s="207">
        <v>3511</v>
      </c>
      <c r="F18" s="207">
        <v>220697</v>
      </c>
      <c r="G18" s="207">
        <v>31879</v>
      </c>
      <c r="H18" s="207">
        <v>51219</v>
      </c>
      <c r="I18" s="207">
        <v>-194052</v>
      </c>
      <c r="J18" s="207">
        <v>-203202</v>
      </c>
      <c r="K18" s="207">
        <v>293319</v>
      </c>
      <c r="L18" s="207">
        <v>35792</v>
      </c>
      <c r="M18" s="207">
        <v>78464</v>
      </c>
      <c r="N18" s="207">
        <v>211694</v>
      </c>
      <c r="O18" s="207">
        <v>124606</v>
      </c>
      <c r="P18" s="207">
        <v>98685</v>
      </c>
      <c r="Q18" s="234">
        <v>717004</v>
      </c>
      <c r="R18" s="103"/>
    </row>
    <row r="19" spans="2:18" ht="30" customHeight="1" x14ac:dyDescent="0.35">
      <c r="B19" s="191" t="s">
        <v>27</v>
      </c>
      <c r="C19" s="207">
        <v>-8757</v>
      </c>
      <c r="D19" s="207">
        <v>-25618</v>
      </c>
      <c r="E19" s="207">
        <v>14434</v>
      </c>
      <c r="F19" s="207">
        <v>68856</v>
      </c>
      <c r="G19" s="207">
        <v>7423</v>
      </c>
      <c r="H19" s="207">
        <v>36707</v>
      </c>
      <c r="I19" s="207">
        <v>-307486</v>
      </c>
      <c r="J19" s="207">
        <v>-131459</v>
      </c>
      <c r="K19" s="207">
        <v>0</v>
      </c>
      <c r="L19" s="207">
        <v>12128</v>
      </c>
      <c r="M19" s="207">
        <v>-12967</v>
      </c>
      <c r="N19" s="207">
        <v>222932</v>
      </c>
      <c r="O19" s="207">
        <v>-6969</v>
      </c>
      <c r="P19" s="207">
        <v>-30657</v>
      </c>
      <c r="Q19" s="234">
        <v>-161433</v>
      </c>
      <c r="R19" s="103"/>
    </row>
    <row r="20" spans="2:18" ht="30" customHeight="1" x14ac:dyDescent="0.35">
      <c r="B20" s="191" t="s">
        <v>28</v>
      </c>
      <c r="C20" s="207">
        <v>-4383</v>
      </c>
      <c r="D20" s="207">
        <v>-21053</v>
      </c>
      <c r="E20" s="207">
        <v>42014</v>
      </c>
      <c r="F20" s="207">
        <v>-26651</v>
      </c>
      <c r="G20" s="207">
        <v>16532</v>
      </c>
      <c r="H20" s="207">
        <v>28573</v>
      </c>
      <c r="I20" s="207">
        <v>-152519</v>
      </c>
      <c r="J20" s="207">
        <v>-39115</v>
      </c>
      <c r="K20" s="207">
        <v>36243</v>
      </c>
      <c r="L20" s="207">
        <v>11456</v>
      </c>
      <c r="M20" s="207">
        <v>-9278</v>
      </c>
      <c r="N20" s="207">
        <v>161082</v>
      </c>
      <c r="O20" s="207">
        <v>43630</v>
      </c>
      <c r="P20" s="207">
        <v>23090</v>
      </c>
      <c r="Q20" s="234">
        <v>109622</v>
      </c>
      <c r="R20" s="103"/>
    </row>
    <row r="21" spans="2:18" ht="30" customHeight="1" x14ac:dyDescent="0.35">
      <c r="B21" s="191" t="s">
        <v>29</v>
      </c>
      <c r="C21" s="207">
        <v>33517</v>
      </c>
      <c r="D21" s="207">
        <v>12799</v>
      </c>
      <c r="E21" s="207">
        <v>17478</v>
      </c>
      <c r="F21" s="207">
        <v>159600</v>
      </c>
      <c r="G21" s="207">
        <v>25511</v>
      </c>
      <c r="H21" s="207">
        <v>-24953</v>
      </c>
      <c r="I21" s="207">
        <v>-161601</v>
      </c>
      <c r="J21" s="207">
        <v>-54150</v>
      </c>
      <c r="K21" s="207">
        <v>0</v>
      </c>
      <c r="L21" s="207">
        <v>1031</v>
      </c>
      <c r="M21" s="207">
        <v>15254</v>
      </c>
      <c r="N21" s="207">
        <v>275196</v>
      </c>
      <c r="O21" s="207">
        <v>-8153</v>
      </c>
      <c r="P21" s="207">
        <v>22665</v>
      </c>
      <c r="Q21" s="234">
        <v>314194</v>
      </c>
      <c r="R21" s="103"/>
    </row>
    <row r="22" spans="2:18" ht="30" customHeight="1" x14ac:dyDescent="0.35">
      <c r="B22" s="191" t="s">
        <v>30</v>
      </c>
      <c r="C22" s="207">
        <v>0</v>
      </c>
      <c r="D22" s="207">
        <v>-18681</v>
      </c>
      <c r="E22" s="207">
        <v>-4393</v>
      </c>
      <c r="F22" s="207">
        <v>-23484</v>
      </c>
      <c r="G22" s="207">
        <v>12653</v>
      </c>
      <c r="H22" s="207">
        <v>-5071</v>
      </c>
      <c r="I22" s="207">
        <v>-47935</v>
      </c>
      <c r="J22" s="207">
        <v>36235</v>
      </c>
      <c r="K22" s="207">
        <v>4645</v>
      </c>
      <c r="L22" s="207">
        <v>7926</v>
      </c>
      <c r="M22" s="207">
        <v>-170</v>
      </c>
      <c r="N22" s="207">
        <v>46874</v>
      </c>
      <c r="O22" s="207">
        <v>0</v>
      </c>
      <c r="P22" s="207">
        <v>29800</v>
      </c>
      <c r="Q22" s="234">
        <v>38399</v>
      </c>
      <c r="R22" s="103"/>
    </row>
    <row r="23" spans="2:18" ht="30" customHeight="1" x14ac:dyDescent="0.35">
      <c r="B23" s="191" t="s">
        <v>31</v>
      </c>
      <c r="C23" s="207">
        <v>0</v>
      </c>
      <c r="D23" s="207">
        <v>0</v>
      </c>
      <c r="E23" s="207">
        <v>0</v>
      </c>
      <c r="F23" s="207">
        <v>0</v>
      </c>
      <c r="G23" s="207">
        <v>0</v>
      </c>
      <c r="H23" s="207">
        <v>0</v>
      </c>
      <c r="I23" s="207">
        <v>0</v>
      </c>
      <c r="J23" s="207">
        <v>0</v>
      </c>
      <c r="K23" s="207">
        <v>0</v>
      </c>
      <c r="L23" s="207">
        <v>0</v>
      </c>
      <c r="M23" s="207">
        <v>0</v>
      </c>
      <c r="N23" s="207">
        <v>0</v>
      </c>
      <c r="O23" s="207">
        <v>0</v>
      </c>
      <c r="P23" s="207">
        <v>0</v>
      </c>
      <c r="Q23" s="234">
        <v>0</v>
      </c>
      <c r="R23" s="103"/>
    </row>
    <row r="24" spans="2:18" ht="30" customHeight="1" x14ac:dyDescent="0.35">
      <c r="B24" s="191" t="s">
        <v>258</v>
      </c>
      <c r="C24" s="207">
        <v>1530</v>
      </c>
      <c r="D24" s="207">
        <v>-35162</v>
      </c>
      <c r="E24" s="207">
        <v>-45102</v>
      </c>
      <c r="F24" s="207">
        <v>-158568</v>
      </c>
      <c r="G24" s="207">
        <v>-65037</v>
      </c>
      <c r="H24" s="207">
        <v>-61804</v>
      </c>
      <c r="I24" s="207">
        <v>-460063</v>
      </c>
      <c r="J24" s="207">
        <v>-216605</v>
      </c>
      <c r="K24" s="207">
        <v>0</v>
      </c>
      <c r="L24" s="207">
        <v>-597234</v>
      </c>
      <c r="M24" s="207">
        <v>-77157</v>
      </c>
      <c r="N24" s="207">
        <v>468627</v>
      </c>
      <c r="O24" s="207">
        <v>0</v>
      </c>
      <c r="P24" s="207">
        <v>95031</v>
      </c>
      <c r="Q24" s="234">
        <v>-1151544</v>
      </c>
      <c r="R24" s="103"/>
    </row>
    <row r="25" spans="2:18" ht="30" customHeight="1" x14ac:dyDescent="0.35">
      <c r="B25" s="191" t="s">
        <v>259</v>
      </c>
      <c r="C25" s="207">
        <v>0</v>
      </c>
      <c r="D25" s="207">
        <v>0</v>
      </c>
      <c r="E25" s="207">
        <v>0</v>
      </c>
      <c r="F25" s="207">
        <v>0</v>
      </c>
      <c r="G25" s="207">
        <v>0</v>
      </c>
      <c r="H25" s="207">
        <v>0</v>
      </c>
      <c r="I25" s="207">
        <v>0</v>
      </c>
      <c r="J25" s="207">
        <v>0</v>
      </c>
      <c r="K25" s="207">
        <v>0</v>
      </c>
      <c r="L25" s="207">
        <v>0</v>
      </c>
      <c r="M25" s="207">
        <v>0</v>
      </c>
      <c r="N25" s="207">
        <v>0</v>
      </c>
      <c r="O25" s="207">
        <v>475236</v>
      </c>
      <c r="P25" s="207">
        <v>0</v>
      </c>
      <c r="Q25" s="234">
        <v>475236</v>
      </c>
      <c r="R25" s="103"/>
    </row>
    <row r="26" spans="2:18" ht="30" customHeight="1" x14ac:dyDescent="0.35">
      <c r="B26" s="191" t="s">
        <v>33</v>
      </c>
      <c r="C26" s="207">
        <v>0</v>
      </c>
      <c r="D26" s="207">
        <v>-188630</v>
      </c>
      <c r="E26" s="207">
        <v>15212</v>
      </c>
      <c r="F26" s="207">
        <v>-87404</v>
      </c>
      <c r="G26" s="207">
        <v>17753</v>
      </c>
      <c r="H26" s="207">
        <v>-4425</v>
      </c>
      <c r="I26" s="207">
        <v>-100604</v>
      </c>
      <c r="J26" s="207">
        <v>-294052</v>
      </c>
      <c r="K26" s="207">
        <v>0</v>
      </c>
      <c r="L26" s="207">
        <v>1696</v>
      </c>
      <c r="M26" s="207">
        <v>-15200</v>
      </c>
      <c r="N26" s="207">
        <v>67357</v>
      </c>
      <c r="O26" s="207">
        <v>-11017</v>
      </c>
      <c r="P26" s="207">
        <v>758</v>
      </c>
      <c r="Q26" s="234">
        <v>-598556</v>
      </c>
      <c r="R26" s="103"/>
    </row>
    <row r="27" spans="2:18" ht="30" customHeight="1" x14ac:dyDescent="0.35">
      <c r="B27" s="191" t="s">
        <v>34</v>
      </c>
      <c r="C27" s="207">
        <v>0</v>
      </c>
      <c r="D27" s="207">
        <v>-23349</v>
      </c>
      <c r="E27" s="207">
        <v>727</v>
      </c>
      <c r="F27" s="207">
        <v>-7248</v>
      </c>
      <c r="G27" s="207">
        <v>-2819</v>
      </c>
      <c r="H27" s="207">
        <v>-539</v>
      </c>
      <c r="I27" s="207">
        <v>-235711</v>
      </c>
      <c r="J27" s="207">
        <v>-167172</v>
      </c>
      <c r="K27" s="207">
        <v>-1326</v>
      </c>
      <c r="L27" s="207">
        <v>-277</v>
      </c>
      <c r="M27" s="207">
        <v>-23690</v>
      </c>
      <c r="N27" s="207">
        <v>24259</v>
      </c>
      <c r="O27" s="207">
        <v>0</v>
      </c>
      <c r="P27" s="207">
        <v>59189</v>
      </c>
      <c r="Q27" s="234">
        <v>-377956</v>
      </c>
      <c r="R27" s="103"/>
    </row>
    <row r="28" spans="2:18" ht="30" customHeight="1" x14ac:dyDescent="0.35">
      <c r="B28" s="191" t="s">
        <v>35</v>
      </c>
      <c r="C28" s="207">
        <v>0</v>
      </c>
      <c r="D28" s="207">
        <v>3551</v>
      </c>
      <c r="E28" s="207">
        <v>2128</v>
      </c>
      <c r="F28" s="207">
        <v>16062</v>
      </c>
      <c r="G28" s="207">
        <v>52794</v>
      </c>
      <c r="H28" s="207">
        <v>10682</v>
      </c>
      <c r="I28" s="207">
        <v>-93131</v>
      </c>
      <c r="J28" s="207">
        <v>-21057</v>
      </c>
      <c r="K28" s="207">
        <v>0</v>
      </c>
      <c r="L28" s="207">
        <v>7268</v>
      </c>
      <c r="M28" s="207">
        <v>9861</v>
      </c>
      <c r="N28" s="207">
        <v>-25315</v>
      </c>
      <c r="O28" s="207">
        <v>-283346</v>
      </c>
      <c r="P28" s="207">
        <v>24149</v>
      </c>
      <c r="Q28" s="234">
        <v>-296356</v>
      </c>
      <c r="R28" s="103"/>
    </row>
    <row r="29" spans="2:18" ht="30" customHeight="1" x14ac:dyDescent="0.35">
      <c r="B29" s="191" t="s">
        <v>36</v>
      </c>
      <c r="C29" s="207">
        <v>605</v>
      </c>
      <c r="D29" s="207">
        <v>9605</v>
      </c>
      <c r="E29" s="207">
        <v>19782</v>
      </c>
      <c r="F29" s="207">
        <v>20008</v>
      </c>
      <c r="G29" s="207">
        <v>16990</v>
      </c>
      <c r="H29" s="207">
        <v>8971</v>
      </c>
      <c r="I29" s="207">
        <v>9702</v>
      </c>
      <c r="J29" s="207">
        <v>20501</v>
      </c>
      <c r="K29" s="207">
        <v>0</v>
      </c>
      <c r="L29" s="207">
        <v>8911</v>
      </c>
      <c r="M29" s="207">
        <v>16121</v>
      </c>
      <c r="N29" s="207">
        <v>26934</v>
      </c>
      <c r="O29" s="207">
        <v>0</v>
      </c>
      <c r="P29" s="207">
        <v>10738</v>
      </c>
      <c r="Q29" s="234">
        <v>168870</v>
      </c>
      <c r="R29" s="103"/>
    </row>
    <row r="30" spans="2:18" ht="30" customHeight="1" x14ac:dyDescent="0.35">
      <c r="B30" s="191" t="s">
        <v>192</v>
      </c>
      <c r="C30" s="207">
        <v>0</v>
      </c>
      <c r="D30" s="207">
        <v>1682</v>
      </c>
      <c r="E30" s="207">
        <v>4563</v>
      </c>
      <c r="F30" s="207">
        <v>7189</v>
      </c>
      <c r="G30" s="207">
        <v>-7812</v>
      </c>
      <c r="H30" s="207">
        <v>18129</v>
      </c>
      <c r="I30" s="207">
        <v>-156708</v>
      </c>
      <c r="J30" s="207">
        <v>166859</v>
      </c>
      <c r="K30" s="207">
        <v>-137027</v>
      </c>
      <c r="L30" s="207">
        <v>10249</v>
      </c>
      <c r="M30" s="207">
        <v>14407</v>
      </c>
      <c r="N30" s="207">
        <v>41428</v>
      </c>
      <c r="O30" s="207">
        <v>-8784</v>
      </c>
      <c r="P30" s="207">
        <v>12984</v>
      </c>
      <c r="Q30" s="234">
        <v>-32840</v>
      </c>
      <c r="R30" s="103"/>
    </row>
    <row r="31" spans="2:18" ht="30" customHeight="1" x14ac:dyDescent="0.35">
      <c r="B31" s="191" t="s">
        <v>193</v>
      </c>
      <c r="C31" s="207">
        <v>32402</v>
      </c>
      <c r="D31" s="207">
        <v>6818</v>
      </c>
      <c r="E31" s="207">
        <v>-6831</v>
      </c>
      <c r="F31" s="207">
        <v>36360</v>
      </c>
      <c r="G31" s="207">
        <v>-65156</v>
      </c>
      <c r="H31" s="207">
        <v>9448</v>
      </c>
      <c r="I31" s="207">
        <v>-414114</v>
      </c>
      <c r="J31" s="207">
        <v>-68377</v>
      </c>
      <c r="K31" s="207">
        <v>0</v>
      </c>
      <c r="L31" s="207">
        <v>1786</v>
      </c>
      <c r="M31" s="207">
        <v>-14224</v>
      </c>
      <c r="N31" s="207">
        <v>77194</v>
      </c>
      <c r="O31" s="207">
        <v>-30364</v>
      </c>
      <c r="P31" s="207">
        <v>1607</v>
      </c>
      <c r="Q31" s="234">
        <v>-433451</v>
      </c>
      <c r="R31" s="103"/>
    </row>
    <row r="32" spans="2:18" ht="30" customHeight="1" x14ac:dyDescent="0.35">
      <c r="B32" s="191" t="s">
        <v>37</v>
      </c>
      <c r="C32" s="207">
        <v>1609</v>
      </c>
      <c r="D32" s="207">
        <v>8796</v>
      </c>
      <c r="E32" s="207">
        <v>-24650</v>
      </c>
      <c r="F32" s="207">
        <v>-54316</v>
      </c>
      <c r="G32" s="207">
        <v>6818</v>
      </c>
      <c r="H32" s="207">
        <v>-14881</v>
      </c>
      <c r="I32" s="207">
        <v>-251067</v>
      </c>
      <c r="J32" s="207">
        <v>13980</v>
      </c>
      <c r="K32" s="207">
        <v>0</v>
      </c>
      <c r="L32" s="207">
        <v>9582</v>
      </c>
      <c r="M32" s="207">
        <v>16795</v>
      </c>
      <c r="N32" s="207">
        <v>76525</v>
      </c>
      <c r="O32" s="207">
        <v>0</v>
      </c>
      <c r="P32" s="207">
        <v>1665</v>
      </c>
      <c r="Q32" s="234">
        <v>-209144</v>
      </c>
      <c r="R32" s="103"/>
    </row>
    <row r="33" spans="2:18" ht="30" customHeight="1" x14ac:dyDescent="0.35">
      <c r="B33" s="191" t="s">
        <v>139</v>
      </c>
      <c r="C33" s="207">
        <v>0</v>
      </c>
      <c r="D33" s="207">
        <v>4844</v>
      </c>
      <c r="E33" s="207">
        <v>1347</v>
      </c>
      <c r="F33" s="207">
        <v>-16128</v>
      </c>
      <c r="G33" s="207">
        <v>-3582</v>
      </c>
      <c r="H33" s="207">
        <v>-841</v>
      </c>
      <c r="I33" s="207">
        <v>-242091</v>
      </c>
      <c r="J33" s="207">
        <v>126013</v>
      </c>
      <c r="K33" s="207">
        <v>0</v>
      </c>
      <c r="L33" s="207">
        <v>-2495</v>
      </c>
      <c r="M33" s="207">
        <v>13150</v>
      </c>
      <c r="N33" s="207">
        <v>25064</v>
      </c>
      <c r="O33" s="207">
        <v>2252</v>
      </c>
      <c r="P33" s="207">
        <v>-2630</v>
      </c>
      <c r="Q33" s="234">
        <v>-95096</v>
      </c>
      <c r="R33" s="103"/>
    </row>
    <row r="34" spans="2:18" ht="30" customHeight="1" x14ac:dyDescent="0.35">
      <c r="B34" s="191" t="s">
        <v>211</v>
      </c>
      <c r="C34" s="207">
        <v>-1134</v>
      </c>
      <c r="D34" s="207">
        <v>4571</v>
      </c>
      <c r="E34" s="207">
        <v>2684</v>
      </c>
      <c r="F34" s="207">
        <v>7929</v>
      </c>
      <c r="G34" s="207">
        <v>17713</v>
      </c>
      <c r="H34" s="207">
        <v>7314</v>
      </c>
      <c r="I34" s="207">
        <v>-116356</v>
      </c>
      <c r="J34" s="207">
        <v>-15080</v>
      </c>
      <c r="K34" s="207">
        <v>0</v>
      </c>
      <c r="L34" s="207">
        <v>1199</v>
      </c>
      <c r="M34" s="207">
        <v>6578</v>
      </c>
      <c r="N34" s="207">
        <v>-16273</v>
      </c>
      <c r="O34" s="207">
        <v>0</v>
      </c>
      <c r="P34" s="207">
        <v>2135</v>
      </c>
      <c r="Q34" s="234">
        <v>-98722</v>
      </c>
      <c r="R34" s="103"/>
    </row>
    <row r="35" spans="2:18" ht="30" customHeight="1" x14ac:dyDescent="0.35">
      <c r="B35" s="191" t="s">
        <v>140</v>
      </c>
      <c r="C35" s="207">
        <v>0</v>
      </c>
      <c r="D35" s="207">
        <v>-4077</v>
      </c>
      <c r="E35" s="207">
        <v>1473</v>
      </c>
      <c r="F35" s="207">
        <v>-960</v>
      </c>
      <c r="G35" s="207">
        <v>-694</v>
      </c>
      <c r="H35" s="207">
        <v>-1537</v>
      </c>
      <c r="I35" s="207">
        <v>-265720</v>
      </c>
      <c r="J35" s="207">
        <v>-106073</v>
      </c>
      <c r="K35" s="207">
        <v>-24813</v>
      </c>
      <c r="L35" s="207">
        <v>5034</v>
      </c>
      <c r="M35" s="207">
        <v>-1407</v>
      </c>
      <c r="N35" s="207">
        <v>-5811</v>
      </c>
      <c r="O35" s="207">
        <v>-52602</v>
      </c>
      <c r="P35" s="207">
        <v>-138</v>
      </c>
      <c r="Q35" s="234">
        <v>-457327</v>
      </c>
      <c r="R35" s="103"/>
    </row>
    <row r="36" spans="2:18" ht="30" customHeight="1" x14ac:dyDescent="0.35">
      <c r="B36" s="191" t="s">
        <v>141</v>
      </c>
      <c r="C36" s="207">
        <v>0</v>
      </c>
      <c r="D36" s="207">
        <v>0</v>
      </c>
      <c r="E36" s="207">
        <v>0</v>
      </c>
      <c r="F36" s="207">
        <v>0</v>
      </c>
      <c r="G36" s="207">
        <v>0</v>
      </c>
      <c r="H36" s="207">
        <v>0</v>
      </c>
      <c r="I36" s="207">
        <v>0</v>
      </c>
      <c r="J36" s="207">
        <v>0</v>
      </c>
      <c r="K36" s="207">
        <v>0</v>
      </c>
      <c r="L36" s="207">
        <v>0</v>
      </c>
      <c r="M36" s="207">
        <v>0</v>
      </c>
      <c r="N36" s="207">
        <v>0</v>
      </c>
      <c r="O36" s="207">
        <v>0</v>
      </c>
      <c r="P36" s="207">
        <v>0</v>
      </c>
      <c r="Q36" s="234">
        <v>0</v>
      </c>
      <c r="R36" s="103"/>
    </row>
    <row r="37" spans="2:18" ht="30" customHeight="1" x14ac:dyDescent="0.35">
      <c r="B37" s="191" t="s">
        <v>212</v>
      </c>
      <c r="C37" s="207">
        <v>0</v>
      </c>
      <c r="D37" s="207">
        <v>7999</v>
      </c>
      <c r="E37" s="207">
        <v>-11470</v>
      </c>
      <c r="F37" s="207">
        <v>-13087</v>
      </c>
      <c r="G37" s="207">
        <v>-4320</v>
      </c>
      <c r="H37" s="207">
        <v>6561</v>
      </c>
      <c r="I37" s="207">
        <v>-658598</v>
      </c>
      <c r="J37" s="207">
        <v>-194204</v>
      </c>
      <c r="K37" s="207">
        <v>-211102</v>
      </c>
      <c r="L37" s="207">
        <v>-25195</v>
      </c>
      <c r="M37" s="207">
        <v>-15837</v>
      </c>
      <c r="N37" s="207">
        <v>133128</v>
      </c>
      <c r="O37" s="207">
        <v>-244282</v>
      </c>
      <c r="P37" s="207">
        <v>-1449</v>
      </c>
      <c r="Q37" s="234">
        <v>-1231857</v>
      </c>
      <c r="R37" s="103"/>
    </row>
    <row r="38" spans="2:18" ht="30" customHeight="1" x14ac:dyDescent="0.35">
      <c r="B38" s="191" t="s">
        <v>38</v>
      </c>
      <c r="C38" s="207">
        <v>0</v>
      </c>
      <c r="D38" s="207">
        <v>6330</v>
      </c>
      <c r="E38" s="207">
        <v>1164</v>
      </c>
      <c r="F38" s="207">
        <v>12548</v>
      </c>
      <c r="G38" s="207">
        <v>-6471</v>
      </c>
      <c r="H38" s="207">
        <v>22558</v>
      </c>
      <c r="I38" s="207">
        <v>-104927</v>
      </c>
      <c r="J38" s="207">
        <v>-96639</v>
      </c>
      <c r="K38" s="207">
        <v>0</v>
      </c>
      <c r="L38" s="207">
        <v>-161</v>
      </c>
      <c r="M38" s="207">
        <v>24235</v>
      </c>
      <c r="N38" s="207">
        <v>24162</v>
      </c>
      <c r="O38" s="207">
        <v>-2493</v>
      </c>
      <c r="P38" s="207">
        <v>3143</v>
      </c>
      <c r="Q38" s="234">
        <v>-116551</v>
      </c>
      <c r="R38" s="103"/>
    </row>
    <row r="39" spans="2:18" ht="30" customHeight="1" x14ac:dyDescent="0.35">
      <c r="B39" s="191" t="s">
        <v>39</v>
      </c>
      <c r="C39" s="207">
        <v>0</v>
      </c>
      <c r="D39" s="207">
        <v>-422</v>
      </c>
      <c r="E39" s="207">
        <v>11061</v>
      </c>
      <c r="F39" s="207">
        <v>49059</v>
      </c>
      <c r="G39" s="207">
        <v>7343</v>
      </c>
      <c r="H39" s="207">
        <v>1757</v>
      </c>
      <c r="I39" s="207">
        <v>-18277</v>
      </c>
      <c r="J39" s="207">
        <v>-24940</v>
      </c>
      <c r="K39" s="207">
        <v>0</v>
      </c>
      <c r="L39" s="207">
        <v>2912</v>
      </c>
      <c r="M39" s="207">
        <v>14274</v>
      </c>
      <c r="N39" s="207">
        <v>49047</v>
      </c>
      <c r="O39" s="207">
        <v>170</v>
      </c>
      <c r="P39" s="207">
        <v>6155</v>
      </c>
      <c r="Q39" s="234">
        <v>98137</v>
      </c>
      <c r="R39" s="103"/>
    </row>
    <row r="40" spans="2:18" ht="30" customHeight="1" x14ac:dyDescent="0.35">
      <c r="B40" s="191" t="s">
        <v>40</v>
      </c>
      <c r="C40" s="207">
        <v>0</v>
      </c>
      <c r="D40" s="207">
        <v>15767</v>
      </c>
      <c r="E40" s="207">
        <v>-14486</v>
      </c>
      <c r="F40" s="207">
        <v>10595</v>
      </c>
      <c r="G40" s="207">
        <v>-1051</v>
      </c>
      <c r="H40" s="207">
        <v>-9225</v>
      </c>
      <c r="I40" s="207">
        <v>-151685</v>
      </c>
      <c r="J40" s="207">
        <v>-37482</v>
      </c>
      <c r="K40" s="207">
        <v>0</v>
      </c>
      <c r="L40" s="207">
        <v>-13782</v>
      </c>
      <c r="M40" s="207">
        <v>-15377</v>
      </c>
      <c r="N40" s="207">
        <v>15501</v>
      </c>
      <c r="O40" s="207">
        <v>-145612</v>
      </c>
      <c r="P40" s="207">
        <v>-13173</v>
      </c>
      <c r="Q40" s="234">
        <v>-360010</v>
      </c>
      <c r="R40" s="103"/>
    </row>
    <row r="41" spans="2:18" ht="30" customHeight="1" x14ac:dyDescent="0.35">
      <c r="B41" s="191" t="s">
        <v>41</v>
      </c>
      <c r="C41" s="207">
        <v>0</v>
      </c>
      <c r="D41" s="207">
        <v>-8533</v>
      </c>
      <c r="E41" s="207">
        <v>-9511</v>
      </c>
      <c r="F41" s="207">
        <v>-1238</v>
      </c>
      <c r="G41" s="207">
        <v>-4928</v>
      </c>
      <c r="H41" s="207">
        <v>1128</v>
      </c>
      <c r="I41" s="207">
        <v>-459969</v>
      </c>
      <c r="J41" s="207">
        <v>-783279</v>
      </c>
      <c r="K41" s="207">
        <v>0</v>
      </c>
      <c r="L41" s="207">
        <v>3145</v>
      </c>
      <c r="M41" s="207">
        <v>-10302</v>
      </c>
      <c r="N41" s="207">
        <v>-11041</v>
      </c>
      <c r="O41" s="207">
        <v>0</v>
      </c>
      <c r="P41" s="207">
        <v>-29967</v>
      </c>
      <c r="Q41" s="234">
        <v>-1314496</v>
      </c>
      <c r="R41" s="103"/>
    </row>
    <row r="42" spans="2:18" ht="30" customHeight="1" x14ac:dyDescent="0.35">
      <c r="B42" s="191" t="s">
        <v>42</v>
      </c>
      <c r="C42" s="207">
        <v>0</v>
      </c>
      <c r="D42" s="207">
        <v>-1343</v>
      </c>
      <c r="E42" s="207">
        <v>-4791</v>
      </c>
      <c r="F42" s="207">
        <v>-1699</v>
      </c>
      <c r="G42" s="207">
        <v>4347</v>
      </c>
      <c r="H42" s="207">
        <v>-203086</v>
      </c>
      <c r="I42" s="207">
        <v>246827</v>
      </c>
      <c r="J42" s="207">
        <v>8229</v>
      </c>
      <c r="K42" s="207">
        <v>84321</v>
      </c>
      <c r="L42" s="207">
        <v>5415</v>
      </c>
      <c r="M42" s="207">
        <v>2396</v>
      </c>
      <c r="N42" s="207">
        <v>20223</v>
      </c>
      <c r="O42" s="207">
        <v>80028</v>
      </c>
      <c r="P42" s="207">
        <v>-66110</v>
      </c>
      <c r="Q42" s="234">
        <v>174759</v>
      </c>
      <c r="R42" s="103"/>
    </row>
    <row r="43" spans="2:18" ht="30" customHeight="1" x14ac:dyDescent="0.35">
      <c r="B43" s="191" t="s">
        <v>43</v>
      </c>
      <c r="C43" s="207">
        <v>7646</v>
      </c>
      <c r="D43" s="207">
        <v>-13728</v>
      </c>
      <c r="E43" s="207">
        <v>48301</v>
      </c>
      <c r="F43" s="207">
        <v>33480</v>
      </c>
      <c r="G43" s="207">
        <v>-5080</v>
      </c>
      <c r="H43" s="207">
        <v>-7590</v>
      </c>
      <c r="I43" s="207">
        <v>-269739</v>
      </c>
      <c r="J43" s="207">
        <v>-102328</v>
      </c>
      <c r="K43" s="207">
        <v>0</v>
      </c>
      <c r="L43" s="207">
        <v>-18919</v>
      </c>
      <c r="M43" s="207">
        <v>38621</v>
      </c>
      <c r="N43" s="207">
        <v>128778</v>
      </c>
      <c r="O43" s="207">
        <v>32909</v>
      </c>
      <c r="P43" s="207">
        <v>-46265</v>
      </c>
      <c r="Q43" s="234">
        <v>-173914</v>
      </c>
      <c r="R43" s="103"/>
    </row>
    <row r="44" spans="2:18" ht="30" customHeight="1" x14ac:dyDescent="0.35">
      <c r="B44" s="191" t="s">
        <v>44</v>
      </c>
      <c r="C44" s="207">
        <v>0</v>
      </c>
      <c r="D44" s="207">
        <v>0</v>
      </c>
      <c r="E44" s="207">
        <v>0</v>
      </c>
      <c r="F44" s="207">
        <v>0</v>
      </c>
      <c r="G44" s="207">
        <v>0</v>
      </c>
      <c r="H44" s="207">
        <v>0</v>
      </c>
      <c r="I44" s="207">
        <v>0</v>
      </c>
      <c r="J44" s="207">
        <v>0</v>
      </c>
      <c r="K44" s="207">
        <v>0</v>
      </c>
      <c r="L44" s="207">
        <v>0</v>
      </c>
      <c r="M44" s="207">
        <v>0</v>
      </c>
      <c r="N44" s="207">
        <v>0</v>
      </c>
      <c r="O44" s="207">
        <v>0</v>
      </c>
      <c r="P44" s="207">
        <v>0</v>
      </c>
      <c r="Q44" s="234">
        <v>0</v>
      </c>
      <c r="R44" s="103"/>
    </row>
    <row r="45" spans="2:18" ht="30" customHeight="1" x14ac:dyDescent="0.35">
      <c r="B45" s="195" t="s">
        <v>45</v>
      </c>
      <c r="C45" s="196">
        <f>SUM(C7:C44)</f>
        <v>-32545</v>
      </c>
      <c r="D45" s="196">
        <f t="shared" ref="D45:Q45" si="0">SUM(D7:D44)</f>
        <v>-338947</v>
      </c>
      <c r="E45" s="196">
        <f t="shared" si="0"/>
        <v>99210</v>
      </c>
      <c r="F45" s="196">
        <f t="shared" si="0"/>
        <v>187060</v>
      </c>
      <c r="G45" s="196">
        <f t="shared" si="0"/>
        <v>44300</v>
      </c>
      <c r="H45" s="196">
        <f t="shared" si="0"/>
        <v>-99030</v>
      </c>
      <c r="I45" s="196">
        <f t="shared" si="0"/>
        <v>-6168530</v>
      </c>
      <c r="J45" s="196">
        <f t="shared" si="0"/>
        <v>-3474465</v>
      </c>
      <c r="K45" s="196">
        <f>SUM(K7:K44)</f>
        <v>149526</v>
      </c>
      <c r="L45" s="196">
        <f t="shared" si="0"/>
        <v>-208953</v>
      </c>
      <c r="M45" s="196">
        <f t="shared" si="0"/>
        <v>271122</v>
      </c>
      <c r="N45" s="196">
        <f t="shared" si="0"/>
        <v>2792898</v>
      </c>
      <c r="O45" s="196">
        <f t="shared" si="0"/>
        <v>80427</v>
      </c>
      <c r="P45" s="196">
        <f t="shared" si="0"/>
        <v>354436</v>
      </c>
      <c r="Q45" s="196">
        <f t="shared" si="0"/>
        <v>-6343495</v>
      </c>
      <c r="R45" s="103"/>
    </row>
    <row r="46" spans="2:18" ht="30" customHeight="1" x14ac:dyDescent="0.35">
      <c r="B46" s="311" t="s">
        <v>46</v>
      </c>
      <c r="C46" s="311"/>
      <c r="D46" s="311"/>
      <c r="E46" s="311"/>
      <c r="F46" s="311"/>
      <c r="G46" s="311"/>
      <c r="H46" s="311"/>
      <c r="I46" s="311"/>
      <c r="J46" s="311"/>
      <c r="K46" s="311"/>
      <c r="L46" s="311"/>
      <c r="M46" s="311"/>
      <c r="N46" s="311"/>
      <c r="O46" s="311"/>
      <c r="P46" s="311"/>
      <c r="Q46" s="311"/>
      <c r="R46" s="104"/>
    </row>
    <row r="47" spans="2:18" ht="30" customHeight="1" x14ac:dyDescent="0.35">
      <c r="B47" s="191" t="s">
        <v>47</v>
      </c>
      <c r="C47" s="194">
        <v>19371</v>
      </c>
      <c r="D47" s="194">
        <v>24753</v>
      </c>
      <c r="E47" s="194">
        <v>1355</v>
      </c>
      <c r="F47" s="194">
        <v>86033</v>
      </c>
      <c r="G47" s="194">
        <v>20975</v>
      </c>
      <c r="H47" s="194">
        <v>43056</v>
      </c>
      <c r="I47" s="194">
        <v>12029</v>
      </c>
      <c r="J47" s="194">
        <v>78723</v>
      </c>
      <c r="K47" s="194">
        <v>0</v>
      </c>
      <c r="L47" s="194">
        <v>23368</v>
      </c>
      <c r="M47" s="194">
        <v>17658</v>
      </c>
      <c r="N47" s="194">
        <v>81522</v>
      </c>
      <c r="O47" s="194">
        <v>126191</v>
      </c>
      <c r="P47" s="194">
        <v>125619</v>
      </c>
      <c r="Q47" s="197">
        <v>660654</v>
      </c>
      <c r="R47" s="103"/>
    </row>
    <row r="48" spans="2:18" ht="30" customHeight="1" x14ac:dyDescent="0.35">
      <c r="B48" s="191" t="s">
        <v>64</v>
      </c>
      <c r="C48" s="194">
        <v>936</v>
      </c>
      <c r="D48" s="194">
        <v>9074</v>
      </c>
      <c r="E48" s="194">
        <v>0</v>
      </c>
      <c r="F48" s="194">
        <v>9276</v>
      </c>
      <c r="G48" s="194">
        <v>755</v>
      </c>
      <c r="H48" s="194">
        <v>-8262</v>
      </c>
      <c r="I48" s="194">
        <v>0</v>
      </c>
      <c r="J48" s="194">
        <v>6455</v>
      </c>
      <c r="K48" s="194">
        <v>0</v>
      </c>
      <c r="L48" s="194">
        <v>-2445</v>
      </c>
      <c r="M48" s="194">
        <v>0</v>
      </c>
      <c r="N48" s="194">
        <v>0</v>
      </c>
      <c r="O48" s="194">
        <v>15040</v>
      </c>
      <c r="P48" s="194">
        <v>-4982</v>
      </c>
      <c r="Q48" s="197">
        <v>25846</v>
      </c>
      <c r="R48" s="103"/>
    </row>
    <row r="49" spans="2:19" ht="30" customHeight="1" x14ac:dyDescent="0.35">
      <c r="B49" s="177" t="s">
        <v>250</v>
      </c>
      <c r="C49" s="194">
        <v>-1077</v>
      </c>
      <c r="D49" s="194">
        <v>-11636</v>
      </c>
      <c r="E49" s="194">
        <v>11552</v>
      </c>
      <c r="F49" s="194">
        <v>88116</v>
      </c>
      <c r="G49" s="194">
        <v>6249</v>
      </c>
      <c r="H49" s="194">
        <v>1080</v>
      </c>
      <c r="I49" s="194">
        <v>11403</v>
      </c>
      <c r="J49" s="194">
        <v>12354</v>
      </c>
      <c r="K49" s="194">
        <v>0</v>
      </c>
      <c r="L49" s="194">
        <v>11258</v>
      </c>
      <c r="M49" s="194">
        <v>15192</v>
      </c>
      <c r="N49" s="194">
        <v>2398</v>
      </c>
      <c r="O49" s="194">
        <v>-83680</v>
      </c>
      <c r="P49" s="194">
        <v>-673</v>
      </c>
      <c r="Q49" s="197">
        <v>62535</v>
      </c>
      <c r="R49" s="103"/>
    </row>
    <row r="50" spans="2:19" ht="30" customHeight="1" x14ac:dyDescent="0.35">
      <c r="B50" s="191" t="s">
        <v>48</v>
      </c>
      <c r="C50" s="194">
        <v>-15636</v>
      </c>
      <c r="D50" s="194">
        <v>-450766</v>
      </c>
      <c r="E50" s="194">
        <v>-26866</v>
      </c>
      <c r="F50" s="194">
        <v>779237</v>
      </c>
      <c r="G50" s="194">
        <v>38834</v>
      </c>
      <c r="H50" s="194">
        <v>-17890</v>
      </c>
      <c r="I50" s="194">
        <v>-78878</v>
      </c>
      <c r="J50" s="194">
        <v>685831</v>
      </c>
      <c r="K50" s="194">
        <v>0</v>
      </c>
      <c r="L50" s="194">
        <v>212236</v>
      </c>
      <c r="M50" s="194">
        <v>723450</v>
      </c>
      <c r="N50" s="194">
        <v>142454</v>
      </c>
      <c r="O50" s="194">
        <v>-1776149</v>
      </c>
      <c r="P50" s="194">
        <v>-360869</v>
      </c>
      <c r="Q50" s="197">
        <v>-145012</v>
      </c>
      <c r="R50" s="103"/>
    </row>
    <row r="51" spans="2:19" ht="30" customHeight="1" x14ac:dyDescent="0.35">
      <c r="B51" s="191" t="s">
        <v>251</v>
      </c>
      <c r="C51" s="194">
        <v>5069</v>
      </c>
      <c r="D51" s="194">
        <v>-17084</v>
      </c>
      <c r="E51" s="194">
        <v>91</v>
      </c>
      <c r="F51" s="194">
        <v>37707</v>
      </c>
      <c r="G51" s="194">
        <v>12589</v>
      </c>
      <c r="H51" s="194">
        <v>-15546</v>
      </c>
      <c r="I51" s="194">
        <v>4648</v>
      </c>
      <c r="J51" s="194">
        <v>13113</v>
      </c>
      <c r="K51" s="194">
        <v>12641</v>
      </c>
      <c r="L51" s="194">
        <v>6045</v>
      </c>
      <c r="M51" s="194">
        <v>1560</v>
      </c>
      <c r="N51" s="194">
        <v>49835</v>
      </c>
      <c r="O51" s="194">
        <v>-6542</v>
      </c>
      <c r="P51" s="194">
        <v>44108</v>
      </c>
      <c r="Q51" s="197">
        <v>148234</v>
      </c>
      <c r="R51" s="103"/>
    </row>
    <row r="52" spans="2:19" ht="30" customHeight="1" x14ac:dyDescent="0.35">
      <c r="B52" s="195" t="s">
        <v>45</v>
      </c>
      <c r="C52" s="196">
        <f>SUM(C47:C51)</f>
        <v>8663</v>
      </c>
      <c r="D52" s="196">
        <f t="shared" ref="D52:Q52" si="1">SUM(D47:D51)</f>
        <v>-445659</v>
      </c>
      <c r="E52" s="196">
        <f t="shared" si="1"/>
        <v>-13868</v>
      </c>
      <c r="F52" s="196">
        <f t="shared" si="1"/>
        <v>1000369</v>
      </c>
      <c r="G52" s="196">
        <f t="shared" si="1"/>
        <v>79402</v>
      </c>
      <c r="H52" s="196">
        <f t="shared" si="1"/>
        <v>2438</v>
      </c>
      <c r="I52" s="196">
        <f t="shared" si="1"/>
        <v>-50798</v>
      </c>
      <c r="J52" s="196">
        <f t="shared" si="1"/>
        <v>796476</v>
      </c>
      <c r="K52" s="196">
        <f t="shared" si="1"/>
        <v>12641</v>
      </c>
      <c r="L52" s="196">
        <f t="shared" si="1"/>
        <v>250462</v>
      </c>
      <c r="M52" s="196">
        <f t="shared" si="1"/>
        <v>757860</v>
      </c>
      <c r="N52" s="196">
        <f t="shared" si="1"/>
        <v>276209</v>
      </c>
      <c r="O52" s="196">
        <f t="shared" si="1"/>
        <v>-1725140</v>
      </c>
      <c r="P52" s="196">
        <f t="shared" si="1"/>
        <v>-196797</v>
      </c>
      <c r="Q52" s="196">
        <f t="shared" si="1"/>
        <v>752257</v>
      </c>
      <c r="R52" s="103"/>
    </row>
    <row r="53" spans="2:19" ht="20.25" customHeight="1" x14ac:dyDescent="0.35">
      <c r="B53" s="312" t="s">
        <v>50</v>
      </c>
      <c r="C53" s="312"/>
      <c r="D53" s="312"/>
      <c r="E53" s="312"/>
      <c r="F53" s="312"/>
      <c r="G53" s="312"/>
      <c r="H53" s="312"/>
      <c r="I53" s="312"/>
      <c r="J53" s="312"/>
      <c r="K53" s="312"/>
      <c r="L53" s="312"/>
      <c r="M53" s="312"/>
      <c r="N53" s="312"/>
      <c r="O53" s="312"/>
      <c r="P53" s="312"/>
      <c r="Q53" s="312"/>
      <c r="R53" s="105"/>
      <c r="S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hidden="1" x14ac:dyDescent="0.3">
      <c r="C56" s="115"/>
      <c r="D56" s="115"/>
      <c r="E56" s="115"/>
      <c r="F56" s="115"/>
      <c r="G56" s="115"/>
      <c r="H56" s="115"/>
      <c r="I56" s="115"/>
      <c r="J56" s="115"/>
      <c r="K56" s="115"/>
      <c r="L56" s="115"/>
      <c r="M56" s="115"/>
      <c r="N56" s="115"/>
      <c r="O56" s="115"/>
      <c r="P56" s="115"/>
      <c r="Q56" s="115"/>
    </row>
  </sheetData>
  <sheetProtection algorithmName="SHA-512" hashValue="7fC1WhxKsKDBQt32lV0H2CGcfiAV7sWYNeKw/sYcl5mMJIZ18kKxUCLwS+TtIk0TsW6atc8CLPKgWRYFpLZULg==" saltValue="1XyXaagyaPBcNjsdESX9Tg==" spinCount="100000" sheet="1" objects="1" scenarios="1"/>
  <mergeCells count="4">
    <mergeCell ref="B4:Q4"/>
    <mergeCell ref="B6:Q6"/>
    <mergeCell ref="B46:Q46"/>
    <mergeCell ref="B53:Q53"/>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9"/>
  <sheetViews>
    <sheetView topLeftCell="A42" workbookViewId="0">
      <selection activeCell="F54" sqref="F5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14" t="s">
        <v>308</v>
      </c>
      <c r="C4" s="314"/>
      <c r="D4" s="314"/>
      <c r="E4" s="314"/>
      <c r="F4" s="314"/>
      <c r="G4" s="314"/>
      <c r="H4" s="314"/>
      <c r="I4" s="314"/>
      <c r="J4" s="314"/>
      <c r="K4" s="314"/>
      <c r="L4" s="314"/>
      <c r="M4" s="314"/>
      <c r="N4" s="314"/>
      <c r="O4" s="314"/>
      <c r="P4" s="314"/>
      <c r="Q4" s="314"/>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5" t="s">
        <v>16</v>
      </c>
      <c r="C6" s="315"/>
      <c r="D6" s="315"/>
      <c r="E6" s="315"/>
      <c r="F6" s="315"/>
      <c r="G6" s="315"/>
      <c r="H6" s="315"/>
      <c r="I6" s="315"/>
      <c r="J6" s="315"/>
      <c r="K6" s="315"/>
      <c r="L6" s="315"/>
      <c r="M6" s="315"/>
      <c r="N6" s="315"/>
      <c r="O6" s="315"/>
      <c r="P6" s="315"/>
      <c r="Q6" s="315"/>
      <c r="R6" s="102"/>
    </row>
    <row r="7" spans="2:18" ht="18.75" customHeight="1" x14ac:dyDescent="0.3">
      <c r="B7" s="94" t="s">
        <v>17</v>
      </c>
      <c r="C7" s="65">
        <v>0</v>
      </c>
      <c r="D7" s="65">
        <v>459</v>
      </c>
      <c r="E7" s="65">
        <v>1310</v>
      </c>
      <c r="F7" s="65">
        <v>8641</v>
      </c>
      <c r="G7" s="65">
        <v>13708</v>
      </c>
      <c r="H7" s="65">
        <v>1286</v>
      </c>
      <c r="I7" s="65">
        <v>0</v>
      </c>
      <c r="J7" s="65">
        <v>0</v>
      </c>
      <c r="K7" s="65">
        <v>0</v>
      </c>
      <c r="L7" s="65">
        <v>31176</v>
      </c>
      <c r="M7" s="65">
        <v>7719</v>
      </c>
      <c r="N7" s="65">
        <v>47684</v>
      </c>
      <c r="O7" s="65">
        <v>6562595</v>
      </c>
      <c r="P7" s="65">
        <v>12280</v>
      </c>
      <c r="Q7" s="97">
        <v>6686858</v>
      </c>
      <c r="R7" s="103"/>
    </row>
    <row r="8" spans="2:18" ht="21" customHeight="1" x14ac:dyDescent="0.3">
      <c r="B8" s="94" t="s">
        <v>18</v>
      </c>
      <c r="C8" s="65">
        <v>0</v>
      </c>
      <c r="D8" s="65">
        <v>13165</v>
      </c>
      <c r="E8" s="65">
        <v>918</v>
      </c>
      <c r="F8" s="65">
        <v>76264</v>
      </c>
      <c r="G8" s="65">
        <v>4006</v>
      </c>
      <c r="H8" s="65">
        <v>1690</v>
      </c>
      <c r="I8" s="65">
        <v>364360</v>
      </c>
      <c r="J8" s="65">
        <v>234638</v>
      </c>
      <c r="K8" s="65">
        <v>171057</v>
      </c>
      <c r="L8" s="65">
        <v>18526</v>
      </c>
      <c r="M8" s="65">
        <v>7205</v>
      </c>
      <c r="N8" s="65">
        <v>23135</v>
      </c>
      <c r="O8" s="65">
        <v>0</v>
      </c>
      <c r="P8" s="65">
        <v>91886</v>
      </c>
      <c r="Q8" s="97">
        <v>1006850</v>
      </c>
      <c r="R8" s="103"/>
    </row>
    <row r="9" spans="2:18" ht="21" customHeight="1" x14ac:dyDescent="0.3">
      <c r="B9" s="94" t="s">
        <v>19</v>
      </c>
      <c r="C9" s="65">
        <v>9126</v>
      </c>
      <c r="D9" s="65">
        <v>51857</v>
      </c>
      <c r="E9" s="65">
        <v>94130</v>
      </c>
      <c r="F9" s="65">
        <v>488012</v>
      </c>
      <c r="G9" s="65">
        <v>803138</v>
      </c>
      <c r="H9" s="65">
        <v>23349</v>
      </c>
      <c r="I9" s="65">
        <v>777767</v>
      </c>
      <c r="J9" s="65">
        <v>142119</v>
      </c>
      <c r="K9" s="65">
        <v>0</v>
      </c>
      <c r="L9" s="65">
        <v>161844</v>
      </c>
      <c r="M9" s="65">
        <v>272977</v>
      </c>
      <c r="N9" s="65">
        <v>222733</v>
      </c>
      <c r="O9" s="65">
        <v>0</v>
      </c>
      <c r="P9" s="65">
        <v>0</v>
      </c>
      <c r="Q9" s="97">
        <v>3047051</v>
      </c>
      <c r="R9" s="103"/>
    </row>
    <row r="10" spans="2:18" ht="21" customHeight="1" x14ac:dyDescent="0.3">
      <c r="B10" s="94" t="s">
        <v>142</v>
      </c>
      <c r="C10" s="65">
        <v>15544</v>
      </c>
      <c r="D10" s="65">
        <v>13669</v>
      </c>
      <c r="E10" s="65">
        <v>31861</v>
      </c>
      <c r="F10" s="65">
        <v>138224</v>
      </c>
      <c r="G10" s="65">
        <v>92431</v>
      </c>
      <c r="H10" s="65">
        <v>75102</v>
      </c>
      <c r="I10" s="65">
        <v>251532</v>
      </c>
      <c r="J10" s="65">
        <v>165935</v>
      </c>
      <c r="K10" s="65">
        <v>0</v>
      </c>
      <c r="L10" s="65">
        <v>2159</v>
      </c>
      <c r="M10" s="65">
        <v>21627</v>
      </c>
      <c r="N10" s="65">
        <v>89771</v>
      </c>
      <c r="O10" s="65">
        <v>232832</v>
      </c>
      <c r="P10" s="65">
        <v>20003</v>
      </c>
      <c r="Q10" s="97">
        <v>1150690</v>
      </c>
      <c r="R10" s="103"/>
    </row>
    <row r="11" spans="2:18" ht="21" customHeight="1" x14ac:dyDescent="0.3">
      <c r="B11" s="94" t="s">
        <v>20</v>
      </c>
      <c r="C11" s="65">
        <v>215866</v>
      </c>
      <c r="D11" s="65">
        <v>196293</v>
      </c>
      <c r="E11" s="65">
        <v>87853</v>
      </c>
      <c r="F11" s="65">
        <v>942943</v>
      </c>
      <c r="G11" s="65">
        <v>176676</v>
      </c>
      <c r="H11" s="65">
        <v>239697</v>
      </c>
      <c r="I11" s="65">
        <v>1525742</v>
      </c>
      <c r="J11" s="65">
        <v>1312348</v>
      </c>
      <c r="K11" s="65">
        <v>0</v>
      </c>
      <c r="L11" s="65">
        <v>296772</v>
      </c>
      <c r="M11" s="65">
        <v>205514</v>
      </c>
      <c r="N11" s="65">
        <v>882158</v>
      </c>
      <c r="O11" s="65">
        <v>3839858</v>
      </c>
      <c r="P11" s="65">
        <v>536899</v>
      </c>
      <c r="Q11" s="97">
        <v>10458619</v>
      </c>
      <c r="R11" s="103"/>
    </row>
    <row r="12" spans="2:18" ht="21" customHeight="1" x14ac:dyDescent="0.3">
      <c r="B12" s="94" t="s">
        <v>137</v>
      </c>
      <c r="C12" s="65">
        <v>0</v>
      </c>
      <c r="D12" s="65">
        <v>491757</v>
      </c>
      <c r="E12" s="65">
        <v>113269</v>
      </c>
      <c r="F12" s="65">
        <v>878517</v>
      </c>
      <c r="G12" s="65">
        <v>199759</v>
      </c>
      <c r="H12" s="65">
        <v>405901</v>
      </c>
      <c r="I12" s="65">
        <v>1255507</v>
      </c>
      <c r="J12" s="65">
        <v>967006</v>
      </c>
      <c r="K12" s="65">
        <v>0</v>
      </c>
      <c r="L12" s="65">
        <v>603159</v>
      </c>
      <c r="M12" s="65">
        <v>255158</v>
      </c>
      <c r="N12" s="65">
        <v>1129116</v>
      </c>
      <c r="O12" s="65">
        <v>2439000</v>
      </c>
      <c r="P12" s="65">
        <v>1143707</v>
      </c>
      <c r="Q12" s="97">
        <v>9881854</v>
      </c>
      <c r="R12" s="103"/>
    </row>
    <row r="13" spans="2:18" ht="21" customHeight="1" x14ac:dyDescent="0.3">
      <c r="B13" s="94" t="s">
        <v>21</v>
      </c>
      <c r="C13" s="65">
        <v>0</v>
      </c>
      <c r="D13" s="65">
        <v>377906</v>
      </c>
      <c r="E13" s="65">
        <v>107585</v>
      </c>
      <c r="F13" s="65">
        <v>774996</v>
      </c>
      <c r="G13" s="65">
        <v>98223</v>
      </c>
      <c r="H13" s="65">
        <v>40950</v>
      </c>
      <c r="I13" s="65">
        <v>1945970</v>
      </c>
      <c r="J13" s="65">
        <v>1716569</v>
      </c>
      <c r="K13" s="65">
        <v>0</v>
      </c>
      <c r="L13" s="65">
        <v>196253</v>
      </c>
      <c r="M13" s="65">
        <v>687919</v>
      </c>
      <c r="N13" s="65">
        <v>981774</v>
      </c>
      <c r="O13" s="65">
        <v>4229668</v>
      </c>
      <c r="P13" s="65">
        <v>137719</v>
      </c>
      <c r="Q13" s="97">
        <v>11295531</v>
      </c>
      <c r="R13" s="103"/>
    </row>
    <row r="14" spans="2:18" ht="21" customHeight="1" x14ac:dyDescent="0.3">
      <c r="B14" s="94" t="s">
        <v>22</v>
      </c>
      <c r="C14" s="65">
        <v>0</v>
      </c>
      <c r="D14" s="65">
        <v>32417</v>
      </c>
      <c r="E14" s="65">
        <v>6416</v>
      </c>
      <c r="F14" s="65">
        <v>71036</v>
      </c>
      <c r="G14" s="65">
        <v>7122</v>
      </c>
      <c r="H14" s="65">
        <v>9269</v>
      </c>
      <c r="I14" s="65">
        <v>232275</v>
      </c>
      <c r="J14" s="65">
        <v>134666</v>
      </c>
      <c r="K14" s="65">
        <v>0</v>
      </c>
      <c r="L14" s="65">
        <v>26148</v>
      </c>
      <c r="M14" s="65">
        <v>15373</v>
      </c>
      <c r="N14" s="65">
        <v>53662</v>
      </c>
      <c r="O14" s="65">
        <v>0</v>
      </c>
      <c r="P14" s="65">
        <v>10934</v>
      </c>
      <c r="Q14" s="97">
        <v>599317</v>
      </c>
      <c r="R14" s="103"/>
    </row>
    <row r="15" spans="2:18" ht="21" customHeight="1" x14ac:dyDescent="0.3">
      <c r="B15" s="94" t="s">
        <v>23</v>
      </c>
      <c r="C15" s="65">
        <v>0</v>
      </c>
      <c r="D15" s="65">
        <v>0</v>
      </c>
      <c r="E15" s="65">
        <v>0</v>
      </c>
      <c r="F15" s="65">
        <v>0</v>
      </c>
      <c r="G15" s="65">
        <v>0</v>
      </c>
      <c r="H15" s="65">
        <v>0</v>
      </c>
      <c r="I15" s="65">
        <v>302045</v>
      </c>
      <c r="J15" s="65">
        <v>139949</v>
      </c>
      <c r="K15" s="65">
        <v>3147905</v>
      </c>
      <c r="L15" s="65">
        <v>0</v>
      </c>
      <c r="M15" s="65">
        <v>0</v>
      </c>
      <c r="N15" s="65">
        <v>0</v>
      </c>
      <c r="O15" s="65">
        <v>0</v>
      </c>
      <c r="P15" s="65">
        <v>0</v>
      </c>
      <c r="Q15" s="97">
        <v>3589899</v>
      </c>
      <c r="R15" s="103"/>
    </row>
    <row r="16" spans="2:18" ht="21" customHeight="1" x14ac:dyDescent="0.3">
      <c r="B16" s="94" t="s">
        <v>24</v>
      </c>
      <c r="C16" s="65">
        <v>380282</v>
      </c>
      <c r="D16" s="65">
        <v>47705</v>
      </c>
      <c r="E16" s="65">
        <v>22436</v>
      </c>
      <c r="F16" s="65">
        <v>181360</v>
      </c>
      <c r="G16" s="65">
        <v>17423</v>
      </c>
      <c r="H16" s="65">
        <v>89928</v>
      </c>
      <c r="I16" s="65">
        <v>595807</v>
      </c>
      <c r="J16" s="65">
        <v>392584</v>
      </c>
      <c r="K16" s="65">
        <v>16224</v>
      </c>
      <c r="L16" s="65">
        <v>10660</v>
      </c>
      <c r="M16" s="65">
        <v>54208</v>
      </c>
      <c r="N16" s="65">
        <v>166871</v>
      </c>
      <c r="O16" s="65">
        <v>0</v>
      </c>
      <c r="P16" s="65">
        <v>17680</v>
      </c>
      <c r="Q16" s="97">
        <v>1993170</v>
      </c>
      <c r="R16" s="103"/>
    </row>
    <row r="17" spans="2:19" ht="21" customHeight="1" x14ac:dyDescent="0.3">
      <c r="B17" s="94" t="s">
        <v>25</v>
      </c>
      <c r="C17" s="65">
        <v>0</v>
      </c>
      <c r="D17" s="65">
        <v>158021</v>
      </c>
      <c r="E17" s="65">
        <v>32822</v>
      </c>
      <c r="F17" s="65">
        <v>323800</v>
      </c>
      <c r="G17" s="65">
        <v>47237</v>
      </c>
      <c r="H17" s="65">
        <v>66605</v>
      </c>
      <c r="I17" s="65">
        <v>865360</v>
      </c>
      <c r="J17" s="65">
        <v>715910</v>
      </c>
      <c r="K17" s="65">
        <v>0</v>
      </c>
      <c r="L17" s="65">
        <v>74803</v>
      </c>
      <c r="M17" s="65">
        <v>143054</v>
      </c>
      <c r="N17" s="65">
        <v>78152</v>
      </c>
      <c r="O17" s="65">
        <v>1884598</v>
      </c>
      <c r="P17" s="65">
        <v>58068</v>
      </c>
      <c r="Q17" s="97">
        <v>4448430</v>
      </c>
      <c r="R17" s="103"/>
    </row>
    <row r="18" spans="2:19" ht="21" customHeight="1" x14ac:dyDescent="0.3">
      <c r="B18" s="94" t="s">
        <v>26</v>
      </c>
      <c r="C18" s="65">
        <v>507925</v>
      </c>
      <c r="D18" s="65">
        <v>490538</v>
      </c>
      <c r="E18" s="65">
        <v>138626</v>
      </c>
      <c r="F18" s="65">
        <v>1732809</v>
      </c>
      <c r="G18" s="65">
        <v>144280</v>
      </c>
      <c r="H18" s="65">
        <v>468357</v>
      </c>
      <c r="I18" s="65">
        <v>1292016</v>
      </c>
      <c r="J18" s="65">
        <v>1027501</v>
      </c>
      <c r="K18" s="65">
        <v>309385</v>
      </c>
      <c r="L18" s="65">
        <v>77809</v>
      </c>
      <c r="M18" s="65">
        <v>421185</v>
      </c>
      <c r="N18" s="65">
        <v>1401637</v>
      </c>
      <c r="O18" s="65">
        <v>2628256</v>
      </c>
      <c r="P18" s="65">
        <v>262652</v>
      </c>
      <c r="Q18" s="97">
        <v>10902976</v>
      </c>
      <c r="R18" s="103"/>
    </row>
    <row r="19" spans="2:19" ht="21" customHeight="1" x14ac:dyDescent="0.3">
      <c r="B19" s="94" t="s">
        <v>27</v>
      </c>
      <c r="C19" s="65">
        <v>49913</v>
      </c>
      <c r="D19" s="65">
        <v>159922</v>
      </c>
      <c r="E19" s="65">
        <v>66848</v>
      </c>
      <c r="F19" s="65">
        <v>554877</v>
      </c>
      <c r="G19" s="65">
        <v>67498</v>
      </c>
      <c r="H19" s="65">
        <v>209953</v>
      </c>
      <c r="I19" s="65">
        <v>1296570</v>
      </c>
      <c r="J19" s="65">
        <v>1472132</v>
      </c>
      <c r="K19" s="65">
        <v>0</v>
      </c>
      <c r="L19" s="65">
        <v>62501</v>
      </c>
      <c r="M19" s="65">
        <v>200850</v>
      </c>
      <c r="N19" s="65">
        <v>386930</v>
      </c>
      <c r="O19" s="65">
        <v>0</v>
      </c>
      <c r="P19" s="65">
        <v>143306</v>
      </c>
      <c r="Q19" s="97">
        <v>4671300</v>
      </c>
      <c r="R19" s="103"/>
    </row>
    <row r="20" spans="2:19" ht="21" customHeight="1" x14ac:dyDescent="0.3">
      <c r="B20" s="94" t="s">
        <v>28</v>
      </c>
      <c r="C20" s="65">
        <v>273222</v>
      </c>
      <c r="D20" s="65">
        <v>92958</v>
      </c>
      <c r="E20" s="65">
        <v>152248</v>
      </c>
      <c r="F20" s="65">
        <v>706310</v>
      </c>
      <c r="G20" s="65">
        <v>241950</v>
      </c>
      <c r="H20" s="65">
        <v>140064</v>
      </c>
      <c r="I20" s="65">
        <v>999455</v>
      </c>
      <c r="J20" s="65">
        <v>542262</v>
      </c>
      <c r="K20" s="65">
        <v>33107</v>
      </c>
      <c r="L20" s="65">
        <v>179230</v>
      </c>
      <c r="M20" s="65">
        <v>106649</v>
      </c>
      <c r="N20" s="65">
        <v>313943</v>
      </c>
      <c r="O20" s="65">
        <v>2030668</v>
      </c>
      <c r="P20" s="65">
        <v>209998</v>
      </c>
      <c r="Q20" s="97">
        <v>6022063</v>
      </c>
      <c r="R20" s="103"/>
    </row>
    <row r="21" spans="2:19" ht="21" customHeight="1" x14ac:dyDescent="0.3">
      <c r="B21" s="94" t="s">
        <v>29</v>
      </c>
      <c r="C21" s="65">
        <v>1089149</v>
      </c>
      <c r="D21" s="65">
        <v>153024</v>
      </c>
      <c r="E21" s="65">
        <v>135239</v>
      </c>
      <c r="F21" s="65">
        <v>1148287</v>
      </c>
      <c r="G21" s="65">
        <v>240766</v>
      </c>
      <c r="H21" s="65">
        <v>223145</v>
      </c>
      <c r="I21" s="65">
        <v>1527111</v>
      </c>
      <c r="J21" s="65">
        <v>582005</v>
      </c>
      <c r="K21" s="65">
        <v>0</v>
      </c>
      <c r="L21" s="65">
        <v>141477</v>
      </c>
      <c r="M21" s="65">
        <v>214015</v>
      </c>
      <c r="N21" s="65">
        <v>433845</v>
      </c>
      <c r="O21" s="65">
        <v>285262</v>
      </c>
      <c r="P21" s="65">
        <v>103807</v>
      </c>
      <c r="Q21" s="97">
        <v>6277133</v>
      </c>
      <c r="R21" s="103"/>
    </row>
    <row r="22" spans="2:19" ht="21" customHeight="1" x14ac:dyDescent="0.3">
      <c r="B22" s="94" t="s">
        <v>30</v>
      </c>
      <c r="C22" s="65">
        <v>0</v>
      </c>
      <c r="D22" s="65">
        <v>111122</v>
      </c>
      <c r="E22" s="65">
        <v>44293</v>
      </c>
      <c r="F22" s="65">
        <v>155608</v>
      </c>
      <c r="G22" s="65">
        <v>15688</v>
      </c>
      <c r="H22" s="65">
        <v>119874</v>
      </c>
      <c r="I22" s="65">
        <v>390807</v>
      </c>
      <c r="J22" s="65">
        <v>217130</v>
      </c>
      <c r="K22" s="65">
        <v>4645</v>
      </c>
      <c r="L22" s="65">
        <v>8024</v>
      </c>
      <c r="M22" s="65">
        <v>56266</v>
      </c>
      <c r="N22" s="65">
        <v>168857</v>
      </c>
      <c r="O22" s="65">
        <v>0</v>
      </c>
      <c r="P22" s="65">
        <v>79639</v>
      </c>
      <c r="Q22" s="97">
        <v>1371953</v>
      </c>
      <c r="R22" s="103"/>
    </row>
    <row r="23" spans="2:19"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9" ht="21" customHeight="1" x14ac:dyDescent="0.3">
      <c r="B24" s="94" t="s">
        <v>258</v>
      </c>
      <c r="C24" s="65">
        <v>40645</v>
      </c>
      <c r="D24" s="65">
        <v>86004</v>
      </c>
      <c r="E24" s="65">
        <v>41288</v>
      </c>
      <c r="F24" s="65">
        <v>637078</v>
      </c>
      <c r="G24" s="65">
        <v>280468</v>
      </c>
      <c r="H24" s="65">
        <v>149310</v>
      </c>
      <c r="I24" s="65">
        <v>766819</v>
      </c>
      <c r="J24" s="65">
        <v>370964</v>
      </c>
      <c r="K24" s="65">
        <v>0</v>
      </c>
      <c r="L24" s="65">
        <v>35589</v>
      </c>
      <c r="M24" s="65">
        <v>32222</v>
      </c>
      <c r="N24" s="65">
        <v>943281</v>
      </c>
      <c r="O24" s="65">
        <v>0</v>
      </c>
      <c r="P24" s="65">
        <v>105363</v>
      </c>
      <c r="Q24" s="97">
        <v>3489031</v>
      </c>
      <c r="R24" s="103"/>
    </row>
    <row r="25" spans="2:19" ht="21" customHeight="1" x14ac:dyDescent="0.3">
      <c r="B25" s="94" t="s">
        <v>259</v>
      </c>
      <c r="C25" s="65">
        <v>0</v>
      </c>
      <c r="D25" s="65">
        <v>0</v>
      </c>
      <c r="E25" s="65">
        <v>0</v>
      </c>
      <c r="F25" s="65">
        <v>0</v>
      </c>
      <c r="G25" s="65">
        <v>0</v>
      </c>
      <c r="H25" s="65">
        <v>0</v>
      </c>
      <c r="I25" s="65">
        <v>0</v>
      </c>
      <c r="J25" s="65">
        <v>0</v>
      </c>
      <c r="K25" s="65">
        <v>0</v>
      </c>
      <c r="L25" s="65">
        <v>0</v>
      </c>
      <c r="M25" s="65">
        <v>0</v>
      </c>
      <c r="N25" s="65">
        <v>0</v>
      </c>
      <c r="O25" s="65">
        <v>9285788</v>
      </c>
      <c r="P25" s="65">
        <v>0</v>
      </c>
      <c r="Q25" s="97">
        <v>9285788</v>
      </c>
      <c r="R25" s="103"/>
      <c r="S25" s="2" t="s">
        <v>252</v>
      </c>
    </row>
    <row r="26" spans="2:19" ht="21" customHeight="1" x14ac:dyDescent="0.3">
      <c r="B26" s="94" t="s">
        <v>33</v>
      </c>
      <c r="C26" s="65">
        <v>0</v>
      </c>
      <c r="D26" s="65">
        <v>109034</v>
      </c>
      <c r="E26" s="65">
        <v>45751</v>
      </c>
      <c r="F26" s="65">
        <v>498413</v>
      </c>
      <c r="G26" s="65">
        <v>48105</v>
      </c>
      <c r="H26" s="65">
        <v>237854</v>
      </c>
      <c r="I26" s="65">
        <v>397913</v>
      </c>
      <c r="J26" s="65">
        <v>557788</v>
      </c>
      <c r="K26" s="65">
        <v>0</v>
      </c>
      <c r="L26" s="65">
        <v>23321</v>
      </c>
      <c r="M26" s="65">
        <v>152388</v>
      </c>
      <c r="N26" s="65">
        <v>279224</v>
      </c>
      <c r="O26" s="65">
        <v>142149</v>
      </c>
      <c r="P26" s="65">
        <v>16281</v>
      </c>
      <c r="Q26" s="97">
        <v>2508221</v>
      </c>
      <c r="R26" s="103"/>
    </row>
    <row r="27" spans="2:19" ht="21" customHeight="1" x14ac:dyDescent="0.3">
      <c r="B27" s="94" t="s">
        <v>34</v>
      </c>
      <c r="C27" s="65">
        <v>0</v>
      </c>
      <c r="D27" s="65">
        <v>109553</v>
      </c>
      <c r="E27" s="65">
        <v>24372</v>
      </c>
      <c r="F27" s="65">
        <v>123806</v>
      </c>
      <c r="G27" s="65">
        <v>15811</v>
      </c>
      <c r="H27" s="65">
        <v>4287</v>
      </c>
      <c r="I27" s="65">
        <v>615562</v>
      </c>
      <c r="J27" s="65">
        <v>464905</v>
      </c>
      <c r="K27" s="65">
        <v>0</v>
      </c>
      <c r="L27" s="65">
        <v>10434</v>
      </c>
      <c r="M27" s="65">
        <v>54027</v>
      </c>
      <c r="N27" s="65">
        <v>84290</v>
      </c>
      <c r="O27" s="65">
        <v>0</v>
      </c>
      <c r="P27" s="65">
        <v>158111</v>
      </c>
      <c r="Q27" s="97">
        <v>1665158</v>
      </c>
      <c r="R27" s="103"/>
    </row>
    <row r="28" spans="2:19" ht="21" customHeight="1" x14ac:dyDescent="0.3">
      <c r="B28" s="94" t="s">
        <v>35</v>
      </c>
      <c r="C28" s="65">
        <v>0</v>
      </c>
      <c r="D28" s="65">
        <v>103303</v>
      </c>
      <c r="E28" s="65">
        <v>12802</v>
      </c>
      <c r="F28" s="65">
        <v>146788</v>
      </c>
      <c r="G28" s="65">
        <v>149199</v>
      </c>
      <c r="H28" s="65">
        <v>113248</v>
      </c>
      <c r="I28" s="65">
        <v>494866</v>
      </c>
      <c r="J28" s="65">
        <v>1421433</v>
      </c>
      <c r="K28" s="65">
        <v>0</v>
      </c>
      <c r="L28" s="65">
        <v>24239</v>
      </c>
      <c r="M28" s="65">
        <v>80486</v>
      </c>
      <c r="N28" s="65">
        <v>87349</v>
      </c>
      <c r="O28" s="65">
        <v>2782723</v>
      </c>
      <c r="P28" s="65">
        <v>164830</v>
      </c>
      <c r="Q28" s="97">
        <v>5581267</v>
      </c>
      <c r="R28" s="103"/>
    </row>
    <row r="29" spans="2:19" ht="21" customHeight="1" x14ac:dyDescent="0.3">
      <c r="B29" s="94" t="s">
        <v>36</v>
      </c>
      <c r="C29" s="65">
        <v>95305</v>
      </c>
      <c r="D29" s="65">
        <v>479213</v>
      </c>
      <c r="E29" s="65">
        <v>94701</v>
      </c>
      <c r="F29" s="65">
        <v>955547</v>
      </c>
      <c r="G29" s="65">
        <v>88066</v>
      </c>
      <c r="H29" s="65">
        <v>263025</v>
      </c>
      <c r="I29" s="65">
        <v>579274</v>
      </c>
      <c r="J29" s="65">
        <v>491428</v>
      </c>
      <c r="K29" s="65">
        <v>0</v>
      </c>
      <c r="L29" s="65">
        <v>39578</v>
      </c>
      <c r="M29" s="65">
        <v>168587</v>
      </c>
      <c r="N29" s="65">
        <v>441385</v>
      </c>
      <c r="O29" s="65">
        <v>0</v>
      </c>
      <c r="P29" s="65">
        <v>263285</v>
      </c>
      <c r="Q29" s="97">
        <v>3959394</v>
      </c>
      <c r="R29" s="103"/>
    </row>
    <row r="30" spans="2:19" ht="21" customHeight="1" x14ac:dyDescent="0.3">
      <c r="B30" s="94" t="s">
        <v>192</v>
      </c>
      <c r="C30" s="65">
        <v>0</v>
      </c>
      <c r="D30" s="65">
        <v>116416</v>
      </c>
      <c r="E30" s="65">
        <v>17019</v>
      </c>
      <c r="F30" s="65">
        <v>57009</v>
      </c>
      <c r="G30" s="65">
        <v>23821</v>
      </c>
      <c r="H30" s="65">
        <v>26311</v>
      </c>
      <c r="I30" s="65">
        <v>815153</v>
      </c>
      <c r="J30" s="65">
        <v>339169</v>
      </c>
      <c r="K30" s="65">
        <v>0</v>
      </c>
      <c r="L30" s="65">
        <v>29446</v>
      </c>
      <c r="M30" s="65">
        <v>33487</v>
      </c>
      <c r="N30" s="65">
        <v>85327</v>
      </c>
      <c r="O30" s="65">
        <v>0</v>
      </c>
      <c r="P30" s="65">
        <v>43115</v>
      </c>
      <c r="Q30" s="97">
        <v>1586273</v>
      </c>
      <c r="R30" s="103"/>
    </row>
    <row r="31" spans="2:19" ht="21" customHeight="1" x14ac:dyDescent="0.3">
      <c r="B31" s="94" t="s">
        <v>193</v>
      </c>
      <c r="C31" s="65">
        <v>280747</v>
      </c>
      <c r="D31" s="65">
        <v>50962</v>
      </c>
      <c r="E31" s="65">
        <v>27631</v>
      </c>
      <c r="F31" s="65">
        <v>141130</v>
      </c>
      <c r="G31" s="65">
        <v>67301</v>
      </c>
      <c r="H31" s="65">
        <v>74996</v>
      </c>
      <c r="I31" s="65">
        <v>851549</v>
      </c>
      <c r="J31" s="65">
        <v>378871</v>
      </c>
      <c r="K31" s="65">
        <v>0</v>
      </c>
      <c r="L31" s="65">
        <v>42217</v>
      </c>
      <c r="M31" s="65">
        <v>47888</v>
      </c>
      <c r="N31" s="65">
        <v>95664</v>
      </c>
      <c r="O31" s="65">
        <v>901393</v>
      </c>
      <c r="P31" s="65">
        <v>133099</v>
      </c>
      <c r="Q31" s="97">
        <v>3093450</v>
      </c>
      <c r="R31" s="103"/>
    </row>
    <row r="32" spans="2:19" ht="21" customHeight="1" x14ac:dyDescent="0.3">
      <c r="B32" s="94" t="s">
        <v>37</v>
      </c>
      <c r="C32" s="65">
        <v>11497</v>
      </c>
      <c r="D32" s="65">
        <v>155843</v>
      </c>
      <c r="E32" s="65">
        <v>63612</v>
      </c>
      <c r="F32" s="65">
        <v>408860</v>
      </c>
      <c r="G32" s="65">
        <v>19895</v>
      </c>
      <c r="H32" s="65">
        <v>218649</v>
      </c>
      <c r="I32" s="65">
        <v>949721</v>
      </c>
      <c r="J32" s="65">
        <v>823146</v>
      </c>
      <c r="K32" s="65">
        <v>0</v>
      </c>
      <c r="L32" s="65">
        <v>47353</v>
      </c>
      <c r="M32" s="65">
        <v>121002</v>
      </c>
      <c r="N32" s="65">
        <v>253705</v>
      </c>
      <c r="O32" s="65">
        <v>0</v>
      </c>
      <c r="P32" s="65">
        <v>47168</v>
      </c>
      <c r="Q32" s="97">
        <v>3120451</v>
      </c>
      <c r="R32" s="103"/>
    </row>
    <row r="33" spans="2:20" ht="21" customHeight="1" x14ac:dyDescent="0.3">
      <c r="B33" s="94" t="s">
        <v>139</v>
      </c>
      <c r="C33" s="65">
        <v>0</v>
      </c>
      <c r="D33" s="65">
        <v>26903</v>
      </c>
      <c r="E33" s="65">
        <v>13691</v>
      </c>
      <c r="F33" s="65">
        <v>118359</v>
      </c>
      <c r="G33" s="65">
        <v>27138</v>
      </c>
      <c r="H33" s="65">
        <v>3296</v>
      </c>
      <c r="I33" s="65">
        <v>425000</v>
      </c>
      <c r="J33" s="65">
        <v>294687</v>
      </c>
      <c r="K33" s="65">
        <v>0</v>
      </c>
      <c r="L33" s="65">
        <v>35219</v>
      </c>
      <c r="M33" s="65">
        <v>46370</v>
      </c>
      <c r="N33" s="65">
        <v>126581</v>
      </c>
      <c r="O33" s="65">
        <v>548069</v>
      </c>
      <c r="P33" s="65">
        <v>2517</v>
      </c>
      <c r="Q33" s="97">
        <v>1667830</v>
      </c>
      <c r="R33" s="103"/>
    </row>
    <row r="34" spans="2:20" ht="21" customHeight="1" x14ac:dyDescent="0.3">
      <c r="B34" s="94" t="s">
        <v>211</v>
      </c>
      <c r="C34" s="65">
        <v>1899</v>
      </c>
      <c r="D34" s="65">
        <v>14517</v>
      </c>
      <c r="E34" s="65">
        <v>10013</v>
      </c>
      <c r="F34" s="65">
        <v>52931</v>
      </c>
      <c r="G34" s="65">
        <v>41390</v>
      </c>
      <c r="H34" s="65">
        <v>28518</v>
      </c>
      <c r="I34" s="65">
        <v>446079</v>
      </c>
      <c r="J34" s="65">
        <v>241086</v>
      </c>
      <c r="K34" s="65">
        <v>0</v>
      </c>
      <c r="L34" s="65">
        <v>6196</v>
      </c>
      <c r="M34" s="65">
        <v>16802</v>
      </c>
      <c r="N34" s="65">
        <v>249244</v>
      </c>
      <c r="O34" s="65">
        <v>0</v>
      </c>
      <c r="P34" s="65">
        <v>89811</v>
      </c>
      <c r="Q34" s="97">
        <v>1198487</v>
      </c>
      <c r="R34" s="103"/>
    </row>
    <row r="35" spans="2:20" ht="21" customHeight="1" x14ac:dyDescent="0.3">
      <c r="B35" s="94" t="s">
        <v>140</v>
      </c>
      <c r="C35" s="65">
        <v>0</v>
      </c>
      <c r="D35" s="65">
        <v>3147</v>
      </c>
      <c r="E35" s="65">
        <v>9324</v>
      </c>
      <c r="F35" s="65">
        <v>878</v>
      </c>
      <c r="G35" s="65">
        <v>7578</v>
      </c>
      <c r="H35" s="65">
        <v>4791</v>
      </c>
      <c r="I35" s="65">
        <v>177990</v>
      </c>
      <c r="J35" s="65">
        <v>61157</v>
      </c>
      <c r="K35" s="65">
        <v>8518</v>
      </c>
      <c r="L35" s="65">
        <v>46036</v>
      </c>
      <c r="M35" s="65">
        <v>5872</v>
      </c>
      <c r="N35" s="65">
        <v>39183</v>
      </c>
      <c r="O35" s="65">
        <v>3778130</v>
      </c>
      <c r="P35" s="65">
        <v>15793</v>
      </c>
      <c r="Q35" s="97">
        <v>4158395</v>
      </c>
      <c r="R35" s="103"/>
    </row>
    <row r="36" spans="2:20"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20" ht="21" customHeight="1" x14ac:dyDescent="0.3">
      <c r="B37" s="94" t="s">
        <v>212</v>
      </c>
      <c r="C37" s="65">
        <v>0</v>
      </c>
      <c r="D37" s="65">
        <v>133928</v>
      </c>
      <c r="E37" s="65">
        <v>70077</v>
      </c>
      <c r="F37" s="65">
        <v>512179</v>
      </c>
      <c r="G37" s="65">
        <v>201596</v>
      </c>
      <c r="H37" s="65">
        <v>52945</v>
      </c>
      <c r="I37" s="65">
        <v>923164</v>
      </c>
      <c r="J37" s="65">
        <v>1208056</v>
      </c>
      <c r="K37" s="65">
        <v>332912</v>
      </c>
      <c r="L37" s="65">
        <v>8213</v>
      </c>
      <c r="M37" s="65">
        <v>147268</v>
      </c>
      <c r="N37" s="65">
        <v>474864</v>
      </c>
      <c r="O37" s="65">
        <v>736067</v>
      </c>
      <c r="P37" s="65">
        <v>56681</v>
      </c>
      <c r="Q37" s="97">
        <v>4857950</v>
      </c>
      <c r="R37" s="103"/>
    </row>
    <row r="38" spans="2:20" ht="21" customHeight="1" x14ac:dyDescent="0.3">
      <c r="B38" s="94" t="s">
        <v>38</v>
      </c>
      <c r="C38" s="65">
        <v>0</v>
      </c>
      <c r="D38" s="65">
        <v>30332</v>
      </c>
      <c r="E38" s="65">
        <v>8081</v>
      </c>
      <c r="F38" s="65">
        <v>48188</v>
      </c>
      <c r="G38" s="65">
        <v>21386</v>
      </c>
      <c r="H38" s="65">
        <v>18723</v>
      </c>
      <c r="I38" s="65">
        <v>270074</v>
      </c>
      <c r="J38" s="65">
        <v>348631</v>
      </c>
      <c r="K38" s="65">
        <v>0</v>
      </c>
      <c r="L38" s="65">
        <v>4146</v>
      </c>
      <c r="M38" s="65">
        <v>34540</v>
      </c>
      <c r="N38" s="65">
        <v>31234</v>
      </c>
      <c r="O38" s="65">
        <v>72668</v>
      </c>
      <c r="P38" s="65">
        <v>22126</v>
      </c>
      <c r="Q38" s="97">
        <v>910128</v>
      </c>
      <c r="R38" s="103"/>
    </row>
    <row r="39" spans="2:20" ht="21" customHeight="1" x14ac:dyDescent="0.3">
      <c r="B39" s="94" t="s">
        <v>39</v>
      </c>
      <c r="C39" s="65">
        <v>0</v>
      </c>
      <c r="D39" s="65">
        <v>86232</v>
      </c>
      <c r="E39" s="65">
        <v>63028</v>
      </c>
      <c r="F39" s="65">
        <v>322837</v>
      </c>
      <c r="G39" s="65">
        <v>24226</v>
      </c>
      <c r="H39" s="65">
        <v>167096</v>
      </c>
      <c r="I39" s="65">
        <v>187065</v>
      </c>
      <c r="J39" s="65">
        <v>141138</v>
      </c>
      <c r="K39" s="65">
        <v>0</v>
      </c>
      <c r="L39" s="65">
        <v>10825</v>
      </c>
      <c r="M39" s="65">
        <v>101589</v>
      </c>
      <c r="N39" s="65">
        <v>168564</v>
      </c>
      <c r="O39" s="65">
        <v>15049</v>
      </c>
      <c r="P39" s="65">
        <v>23365</v>
      </c>
      <c r="Q39" s="97">
        <v>1311014</v>
      </c>
      <c r="R39" s="103"/>
    </row>
    <row r="40" spans="2:20" ht="21" customHeight="1" x14ac:dyDescent="0.3">
      <c r="B40" s="94" t="s">
        <v>40</v>
      </c>
      <c r="C40" s="65">
        <v>0</v>
      </c>
      <c r="D40" s="65">
        <v>55578</v>
      </c>
      <c r="E40" s="65">
        <v>29395</v>
      </c>
      <c r="F40" s="65">
        <v>78368</v>
      </c>
      <c r="G40" s="65">
        <v>20867</v>
      </c>
      <c r="H40" s="65">
        <v>24511</v>
      </c>
      <c r="I40" s="65">
        <v>368250</v>
      </c>
      <c r="J40" s="65">
        <v>396495</v>
      </c>
      <c r="K40" s="65">
        <v>0</v>
      </c>
      <c r="L40" s="65">
        <v>37693</v>
      </c>
      <c r="M40" s="65">
        <v>50750</v>
      </c>
      <c r="N40" s="65">
        <v>95847</v>
      </c>
      <c r="O40" s="65">
        <v>769622</v>
      </c>
      <c r="P40" s="65">
        <v>10498</v>
      </c>
      <c r="Q40" s="97">
        <v>1937872</v>
      </c>
      <c r="R40" s="103"/>
    </row>
    <row r="41" spans="2:20" ht="21" customHeight="1" x14ac:dyDescent="0.3">
      <c r="B41" s="94" t="s">
        <v>41</v>
      </c>
      <c r="C41" s="65">
        <v>0</v>
      </c>
      <c r="D41" s="65">
        <v>47630</v>
      </c>
      <c r="E41" s="65">
        <v>2935</v>
      </c>
      <c r="F41" s="65">
        <v>53314</v>
      </c>
      <c r="G41" s="65">
        <v>16654</v>
      </c>
      <c r="H41" s="65">
        <v>3382</v>
      </c>
      <c r="I41" s="65">
        <v>502548</v>
      </c>
      <c r="J41" s="65">
        <v>372048</v>
      </c>
      <c r="K41" s="65">
        <v>0</v>
      </c>
      <c r="L41" s="65">
        <v>12486</v>
      </c>
      <c r="M41" s="65">
        <v>13932</v>
      </c>
      <c r="N41" s="65">
        <v>35935</v>
      </c>
      <c r="O41" s="65">
        <v>0</v>
      </c>
      <c r="P41" s="65">
        <v>122338</v>
      </c>
      <c r="Q41" s="97">
        <v>1183203</v>
      </c>
      <c r="R41" s="103"/>
    </row>
    <row r="42" spans="2:20" ht="21" customHeight="1" x14ac:dyDescent="0.3">
      <c r="B42" s="94" t="s">
        <v>42</v>
      </c>
      <c r="C42" s="65">
        <v>0</v>
      </c>
      <c r="D42" s="65">
        <v>2446</v>
      </c>
      <c r="E42" s="65">
        <v>634</v>
      </c>
      <c r="F42" s="65">
        <v>5230</v>
      </c>
      <c r="G42" s="65">
        <v>2547</v>
      </c>
      <c r="H42" s="65">
        <v>3737</v>
      </c>
      <c r="I42" s="65">
        <v>650601</v>
      </c>
      <c r="J42" s="65">
        <v>227112</v>
      </c>
      <c r="K42" s="65">
        <v>65766</v>
      </c>
      <c r="L42" s="65">
        <v>7077</v>
      </c>
      <c r="M42" s="65">
        <v>1628</v>
      </c>
      <c r="N42" s="65">
        <v>2135</v>
      </c>
      <c r="O42" s="65">
        <v>220440</v>
      </c>
      <c r="P42" s="65">
        <v>1434</v>
      </c>
      <c r="Q42" s="97">
        <v>1190788</v>
      </c>
      <c r="R42" s="103"/>
    </row>
    <row r="43" spans="2:20" ht="21" customHeight="1" x14ac:dyDescent="0.3">
      <c r="B43" s="94" t="s">
        <v>43</v>
      </c>
      <c r="C43" s="65">
        <v>123290</v>
      </c>
      <c r="D43" s="65">
        <v>235889</v>
      </c>
      <c r="E43" s="65">
        <v>199597</v>
      </c>
      <c r="F43" s="65">
        <v>676816</v>
      </c>
      <c r="G43" s="65">
        <v>122100</v>
      </c>
      <c r="H43" s="65">
        <v>132485</v>
      </c>
      <c r="I43" s="65">
        <v>1123434</v>
      </c>
      <c r="J43" s="65">
        <v>1069130</v>
      </c>
      <c r="K43" s="65">
        <v>0</v>
      </c>
      <c r="L43" s="65">
        <v>74890</v>
      </c>
      <c r="M43" s="65">
        <v>219529</v>
      </c>
      <c r="N43" s="65">
        <v>979991</v>
      </c>
      <c r="O43" s="65">
        <v>7979460</v>
      </c>
      <c r="P43" s="65">
        <v>56869</v>
      </c>
      <c r="Q43" s="97">
        <v>12993480</v>
      </c>
      <c r="R43" s="103"/>
    </row>
    <row r="44" spans="2:20"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20" ht="21" customHeight="1" x14ac:dyDescent="0.3">
      <c r="B45" s="95" t="s">
        <v>45</v>
      </c>
      <c r="C45" s="96">
        <f t="shared" ref="C45:Q45" si="0">SUM(C7:C44)</f>
        <v>3094410</v>
      </c>
      <c r="D45" s="96">
        <f t="shared" si="0"/>
        <v>4237743</v>
      </c>
      <c r="E45" s="96">
        <f t="shared" si="0"/>
        <v>1769805</v>
      </c>
      <c r="F45" s="96">
        <f t="shared" si="0"/>
        <v>13019415</v>
      </c>
      <c r="G45" s="96">
        <f t="shared" si="0"/>
        <v>3348053</v>
      </c>
      <c r="H45" s="96">
        <f t="shared" si="0"/>
        <v>3642334</v>
      </c>
      <c r="I45" s="96">
        <f t="shared" si="0"/>
        <v>24167386</v>
      </c>
      <c r="J45" s="96">
        <f t="shared" si="0"/>
        <v>18969998</v>
      </c>
      <c r="K45" s="96">
        <f t="shared" si="0"/>
        <v>4089519</v>
      </c>
      <c r="L45" s="96">
        <f t="shared" si="0"/>
        <v>2385499</v>
      </c>
      <c r="M45" s="96">
        <f t="shared" si="0"/>
        <v>3998086</v>
      </c>
      <c r="N45" s="96">
        <f t="shared" si="0"/>
        <v>10854071</v>
      </c>
      <c r="O45" s="96">
        <f t="shared" si="0"/>
        <v>51364295</v>
      </c>
      <c r="P45" s="96">
        <f t="shared" si="0"/>
        <v>4161262</v>
      </c>
      <c r="Q45" s="96">
        <f t="shared" si="0"/>
        <v>149101874</v>
      </c>
      <c r="R45" s="103"/>
      <c r="T45" s="3"/>
    </row>
    <row r="46" spans="2:20" ht="21" customHeight="1" x14ac:dyDescent="0.3">
      <c r="B46" s="316" t="s">
        <v>46</v>
      </c>
      <c r="C46" s="316"/>
      <c r="D46" s="316"/>
      <c r="E46" s="316"/>
      <c r="F46" s="316"/>
      <c r="G46" s="316"/>
      <c r="H46" s="316"/>
      <c r="I46" s="316"/>
      <c r="J46" s="316"/>
      <c r="K46" s="316"/>
      <c r="L46" s="316"/>
      <c r="M46" s="316"/>
      <c r="N46" s="316"/>
      <c r="O46" s="316"/>
      <c r="P46" s="316"/>
      <c r="Q46" s="316"/>
      <c r="R46" s="104"/>
    </row>
    <row r="47" spans="2:20" ht="21" customHeight="1" x14ac:dyDescent="0.3">
      <c r="B47" s="94" t="s">
        <v>47</v>
      </c>
      <c r="C47" s="65">
        <v>67570</v>
      </c>
      <c r="D47" s="65">
        <v>675164</v>
      </c>
      <c r="E47" s="65">
        <v>40650</v>
      </c>
      <c r="F47" s="65">
        <v>1825889</v>
      </c>
      <c r="G47" s="65">
        <v>193133</v>
      </c>
      <c r="H47" s="65">
        <v>187160</v>
      </c>
      <c r="I47" s="65">
        <v>7225</v>
      </c>
      <c r="J47" s="65">
        <v>103709</v>
      </c>
      <c r="K47" s="65">
        <v>0</v>
      </c>
      <c r="L47" s="65">
        <v>122446</v>
      </c>
      <c r="M47" s="65">
        <v>68585</v>
      </c>
      <c r="N47" s="65">
        <v>159565</v>
      </c>
      <c r="O47" s="65">
        <v>1747378</v>
      </c>
      <c r="P47" s="65">
        <v>745467</v>
      </c>
      <c r="Q47" s="65">
        <v>5943941</v>
      </c>
      <c r="R47" s="103"/>
    </row>
    <row r="48" spans="2:20" ht="21" customHeight="1" x14ac:dyDescent="0.3">
      <c r="B48" s="94" t="s">
        <v>64</v>
      </c>
      <c r="C48" s="65">
        <v>0</v>
      </c>
      <c r="D48" s="65">
        <v>0</v>
      </c>
      <c r="E48" s="65">
        <v>0</v>
      </c>
      <c r="F48" s="65">
        <v>0</v>
      </c>
      <c r="G48" s="65">
        <v>0</v>
      </c>
      <c r="H48" s="65">
        <v>0</v>
      </c>
      <c r="I48" s="65">
        <v>0</v>
      </c>
      <c r="J48" s="65">
        <v>0</v>
      </c>
      <c r="K48" s="65">
        <v>0</v>
      </c>
      <c r="L48" s="65">
        <v>0</v>
      </c>
      <c r="M48" s="65">
        <v>0</v>
      </c>
      <c r="N48" s="65">
        <v>0</v>
      </c>
      <c r="O48" s="65">
        <v>0</v>
      </c>
      <c r="P48" s="65">
        <v>0</v>
      </c>
      <c r="Q48" s="65">
        <v>0</v>
      </c>
      <c r="R48" s="103"/>
    </row>
    <row r="49" spans="2:20" ht="21" customHeight="1" x14ac:dyDescent="0.3">
      <c r="B49" s="5" t="s">
        <v>250</v>
      </c>
      <c r="C49" s="65">
        <v>0</v>
      </c>
      <c r="D49" s="65">
        <v>0</v>
      </c>
      <c r="E49" s="65">
        <v>0</v>
      </c>
      <c r="F49" s="65">
        <v>0</v>
      </c>
      <c r="G49" s="65">
        <v>0</v>
      </c>
      <c r="H49" s="65">
        <v>0</v>
      </c>
      <c r="I49" s="65">
        <v>0</v>
      </c>
      <c r="J49" s="65">
        <v>0</v>
      </c>
      <c r="K49" s="65">
        <v>0</v>
      </c>
      <c r="L49" s="65">
        <v>0</v>
      </c>
      <c r="M49" s="65">
        <v>0</v>
      </c>
      <c r="N49" s="65">
        <v>0</v>
      </c>
      <c r="O49" s="65">
        <v>0</v>
      </c>
      <c r="P49" s="65">
        <v>0</v>
      </c>
      <c r="Q49" s="65">
        <v>0</v>
      </c>
      <c r="R49" s="103"/>
    </row>
    <row r="50" spans="2:20" ht="21" customHeight="1" x14ac:dyDescent="0.3">
      <c r="B50" s="94" t="s">
        <v>48</v>
      </c>
      <c r="C50" s="65">
        <v>0</v>
      </c>
      <c r="D50" s="65">
        <v>0</v>
      </c>
      <c r="E50" s="65">
        <v>0</v>
      </c>
      <c r="F50" s="65">
        <v>0</v>
      </c>
      <c r="G50" s="65">
        <v>0</v>
      </c>
      <c r="H50" s="65">
        <v>0</v>
      </c>
      <c r="I50" s="65">
        <v>0</v>
      </c>
      <c r="J50" s="65">
        <v>0</v>
      </c>
      <c r="K50" s="65">
        <v>0</v>
      </c>
      <c r="L50" s="65">
        <v>0</v>
      </c>
      <c r="M50" s="65">
        <v>0</v>
      </c>
      <c r="N50" s="65">
        <v>0</v>
      </c>
      <c r="O50" s="65">
        <v>0</v>
      </c>
      <c r="P50" s="65">
        <v>0</v>
      </c>
      <c r="Q50" s="65">
        <v>0</v>
      </c>
      <c r="R50" s="103"/>
    </row>
    <row r="51" spans="2:20" ht="21" customHeight="1" x14ac:dyDescent="0.3">
      <c r="B51" s="94" t="s">
        <v>251</v>
      </c>
      <c r="C51" s="65">
        <v>0</v>
      </c>
      <c r="D51" s="65">
        <v>0</v>
      </c>
      <c r="E51" s="65">
        <v>0</v>
      </c>
      <c r="F51" s="65">
        <v>0</v>
      </c>
      <c r="G51" s="65">
        <v>0</v>
      </c>
      <c r="H51" s="65">
        <v>0</v>
      </c>
      <c r="I51" s="65">
        <v>0</v>
      </c>
      <c r="J51" s="65">
        <v>0</v>
      </c>
      <c r="K51" s="65">
        <v>0</v>
      </c>
      <c r="L51" s="65">
        <v>0</v>
      </c>
      <c r="M51" s="65">
        <v>0</v>
      </c>
      <c r="N51" s="65">
        <v>0</v>
      </c>
      <c r="O51" s="65">
        <v>0</v>
      </c>
      <c r="P51" s="65">
        <v>0</v>
      </c>
      <c r="Q51" s="97">
        <v>0</v>
      </c>
      <c r="R51" s="103"/>
    </row>
    <row r="52" spans="2:20" ht="21" customHeight="1" x14ac:dyDescent="0.3">
      <c r="B52" s="95" t="s">
        <v>45</v>
      </c>
      <c r="C52" s="96">
        <f>SUM(C47:C51)</f>
        <v>67570</v>
      </c>
      <c r="D52" s="96">
        <f t="shared" ref="D52:Q52" si="1">SUM(D47:D51)</f>
        <v>675164</v>
      </c>
      <c r="E52" s="96">
        <f t="shared" si="1"/>
        <v>40650</v>
      </c>
      <c r="F52" s="96">
        <f t="shared" si="1"/>
        <v>1825889</v>
      </c>
      <c r="G52" s="96">
        <f t="shared" si="1"/>
        <v>193133</v>
      </c>
      <c r="H52" s="96">
        <f t="shared" si="1"/>
        <v>187160</v>
      </c>
      <c r="I52" s="96">
        <f t="shared" si="1"/>
        <v>7225</v>
      </c>
      <c r="J52" s="96">
        <f t="shared" si="1"/>
        <v>103709</v>
      </c>
      <c r="K52" s="96">
        <f t="shared" si="1"/>
        <v>0</v>
      </c>
      <c r="L52" s="96">
        <f t="shared" si="1"/>
        <v>122446</v>
      </c>
      <c r="M52" s="96">
        <f t="shared" si="1"/>
        <v>68585</v>
      </c>
      <c r="N52" s="96">
        <f t="shared" si="1"/>
        <v>159565</v>
      </c>
      <c r="O52" s="96">
        <f t="shared" si="1"/>
        <v>1747378</v>
      </c>
      <c r="P52" s="96">
        <f t="shared" si="1"/>
        <v>745467</v>
      </c>
      <c r="Q52" s="96">
        <f t="shared" si="1"/>
        <v>5943941</v>
      </c>
      <c r="R52" s="103"/>
      <c r="T52" s="3"/>
    </row>
    <row r="53" spans="2:20" ht="20.25" customHeight="1" x14ac:dyDescent="0.3">
      <c r="B53" s="317" t="s">
        <v>50</v>
      </c>
      <c r="C53" s="317"/>
      <c r="D53" s="317"/>
      <c r="E53" s="317"/>
      <c r="F53" s="317"/>
      <c r="G53" s="317"/>
      <c r="H53" s="317"/>
      <c r="I53" s="317"/>
      <c r="J53" s="317"/>
      <c r="K53" s="317"/>
      <c r="L53" s="317"/>
      <c r="M53" s="317"/>
      <c r="N53" s="317"/>
      <c r="O53" s="317"/>
      <c r="P53" s="317"/>
      <c r="Q53" s="317"/>
      <c r="R53" s="105"/>
      <c r="S53" s="3"/>
    </row>
    <row r="54" spans="2:20" x14ac:dyDescent="0.3">
      <c r="C54" s="3"/>
      <c r="D54" s="3"/>
      <c r="E54" s="3"/>
      <c r="F54" s="3"/>
      <c r="G54" s="3"/>
      <c r="H54" s="3"/>
      <c r="I54" s="3"/>
      <c r="J54" s="3"/>
      <c r="K54" s="3"/>
      <c r="L54" s="3"/>
      <c r="M54" s="3"/>
      <c r="N54" s="3"/>
      <c r="O54" s="3"/>
      <c r="P54" s="3"/>
      <c r="Q54" s="3"/>
    </row>
    <row r="56" spans="2:20" x14ac:dyDescent="0.3">
      <c r="C56" s="3"/>
      <c r="D56" s="3"/>
      <c r="E56" s="3"/>
      <c r="F56" s="3"/>
      <c r="G56" s="3"/>
      <c r="H56" s="3"/>
      <c r="I56" s="3"/>
      <c r="J56" s="3"/>
      <c r="K56" s="3"/>
      <c r="L56" s="3"/>
      <c r="M56" s="3"/>
      <c r="N56" s="3"/>
      <c r="O56" s="3"/>
      <c r="P56" s="3"/>
      <c r="Q56" s="3"/>
    </row>
    <row r="59" spans="2:20" x14ac:dyDescent="0.3">
      <c r="Q59" s="3"/>
    </row>
  </sheetData>
  <mergeCells count="4">
    <mergeCell ref="B4:Q4"/>
    <mergeCell ref="B6:Q6"/>
    <mergeCell ref="B46:Q46"/>
    <mergeCell ref="B53:Q5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7"/>
  <sheetViews>
    <sheetView topLeftCell="A43" workbookViewId="0">
      <selection activeCell="F58" sqref="F58"/>
    </sheetView>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6.453125" style="2" bestFit="1" customWidth="1"/>
    <col min="20" max="20" width="13.54296875" style="2" customWidth="1"/>
    <col min="21" max="16384" width="9.453125" style="2"/>
  </cols>
  <sheetData>
    <row r="3" spans="2:18" ht="5.25" customHeight="1" x14ac:dyDescent="0.3"/>
    <row r="4" spans="2:18" ht="21" customHeight="1" x14ac:dyDescent="0.3">
      <c r="B4" s="314" t="s">
        <v>309</v>
      </c>
      <c r="C4" s="314"/>
      <c r="D4" s="314"/>
      <c r="E4" s="314"/>
      <c r="F4" s="314"/>
      <c r="G4" s="314"/>
      <c r="H4" s="314"/>
      <c r="I4" s="314"/>
      <c r="J4" s="314"/>
      <c r="K4" s="314"/>
      <c r="L4" s="314"/>
      <c r="M4" s="314"/>
      <c r="N4" s="314"/>
      <c r="O4" s="314"/>
      <c r="P4" s="314"/>
      <c r="Q4" s="314"/>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5" t="s">
        <v>16</v>
      </c>
      <c r="C6" s="315"/>
      <c r="D6" s="315"/>
      <c r="E6" s="315"/>
      <c r="F6" s="315"/>
      <c r="G6" s="315"/>
      <c r="H6" s="315"/>
      <c r="I6" s="315"/>
      <c r="J6" s="315"/>
      <c r="K6" s="315"/>
      <c r="L6" s="315"/>
      <c r="M6" s="315"/>
      <c r="N6" s="315"/>
      <c r="O6" s="315"/>
      <c r="P6" s="315"/>
      <c r="Q6" s="315"/>
      <c r="R6" s="102"/>
    </row>
    <row r="7" spans="2:18" ht="18.75" customHeight="1" x14ac:dyDescent="0.3">
      <c r="B7" s="94" t="s">
        <v>17</v>
      </c>
      <c r="C7" s="65">
        <v>0</v>
      </c>
      <c r="D7" s="65">
        <v>0</v>
      </c>
      <c r="E7" s="65">
        <v>0</v>
      </c>
      <c r="F7" s="65">
        <v>0</v>
      </c>
      <c r="G7" s="65">
        <v>0</v>
      </c>
      <c r="H7" s="65">
        <v>0</v>
      </c>
      <c r="I7" s="65">
        <v>0</v>
      </c>
      <c r="J7" s="65">
        <v>0</v>
      </c>
      <c r="K7" s="65">
        <v>0</v>
      </c>
      <c r="L7" s="65">
        <v>0</v>
      </c>
      <c r="M7" s="65">
        <v>0</v>
      </c>
      <c r="N7" s="65">
        <v>0</v>
      </c>
      <c r="O7" s="65">
        <v>0</v>
      </c>
      <c r="P7" s="65">
        <v>0</v>
      </c>
      <c r="Q7" s="97">
        <v>0</v>
      </c>
      <c r="R7" s="103"/>
    </row>
    <row r="8" spans="2:18" ht="21" customHeight="1" x14ac:dyDescent="0.3">
      <c r="B8" s="94" t="s">
        <v>18</v>
      </c>
      <c r="C8" s="65">
        <v>0</v>
      </c>
      <c r="D8" s="65">
        <v>643</v>
      </c>
      <c r="E8" s="65">
        <v>0</v>
      </c>
      <c r="F8" s="65">
        <v>841</v>
      </c>
      <c r="G8" s="65">
        <v>23</v>
      </c>
      <c r="H8" s="65">
        <v>0</v>
      </c>
      <c r="I8" s="65">
        <v>0</v>
      </c>
      <c r="J8" s="65">
        <v>0</v>
      </c>
      <c r="K8" s="65">
        <v>0</v>
      </c>
      <c r="L8" s="65">
        <v>0</v>
      </c>
      <c r="M8" s="65">
        <v>0</v>
      </c>
      <c r="N8" s="65">
        <v>0</v>
      </c>
      <c r="O8" s="65">
        <v>0</v>
      </c>
      <c r="P8" s="65">
        <v>0</v>
      </c>
      <c r="Q8" s="97">
        <v>1506</v>
      </c>
      <c r="R8" s="103"/>
    </row>
    <row r="9" spans="2:18" ht="21" customHeight="1" x14ac:dyDescent="0.3">
      <c r="B9" s="94" t="s">
        <v>19</v>
      </c>
      <c r="C9" s="65">
        <v>0</v>
      </c>
      <c r="D9" s="65">
        <v>0</v>
      </c>
      <c r="E9" s="65">
        <v>0</v>
      </c>
      <c r="F9" s="65">
        <v>31881</v>
      </c>
      <c r="G9" s="65">
        <v>56823</v>
      </c>
      <c r="H9" s="65">
        <v>0</v>
      </c>
      <c r="I9" s="65">
        <v>0</v>
      </c>
      <c r="J9" s="65">
        <v>0</v>
      </c>
      <c r="K9" s="65">
        <v>0</v>
      </c>
      <c r="L9" s="65">
        <v>0</v>
      </c>
      <c r="M9" s="65">
        <v>89072</v>
      </c>
      <c r="N9" s="65">
        <v>0</v>
      </c>
      <c r="O9" s="65">
        <v>0</v>
      </c>
      <c r="P9" s="65">
        <v>0</v>
      </c>
      <c r="Q9" s="97">
        <v>177775</v>
      </c>
      <c r="R9" s="103"/>
    </row>
    <row r="10" spans="2:18" ht="21" customHeight="1" x14ac:dyDescent="0.3">
      <c r="B10" s="94" t="s">
        <v>142</v>
      </c>
      <c r="C10" s="65">
        <v>0</v>
      </c>
      <c r="D10" s="65">
        <v>0</v>
      </c>
      <c r="E10" s="65">
        <v>0</v>
      </c>
      <c r="F10" s="65">
        <v>0</v>
      </c>
      <c r="G10" s="65">
        <v>0</v>
      </c>
      <c r="H10" s="65">
        <v>0</v>
      </c>
      <c r="I10" s="65">
        <v>0</v>
      </c>
      <c r="J10" s="65">
        <v>0</v>
      </c>
      <c r="K10" s="65">
        <v>0</v>
      </c>
      <c r="L10" s="65">
        <v>0</v>
      </c>
      <c r="M10" s="65">
        <v>0</v>
      </c>
      <c r="N10" s="65">
        <v>0</v>
      </c>
      <c r="O10" s="65">
        <v>0</v>
      </c>
      <c r="P10" s="65">
        <v>0</v>
      </c>
      <c r="Q10" s="97">
        <v>0</v>
      </c>
      <c r="R10" s="103"/>
    </row>
    <row r="11" spans="2:18" ht="21" customHeight="1" x14ac:dyDescent="0.3">
      <c r="B11" s="94" t="s">
        <v>20</v>
      </c>
      <c r="C11" s="65">
        <v>0</v>
      </c>
      <c r="D11" s="65">
        <v>43050</v>
      </c>
      <c r="E11" s="65">
        <v>0</v>
      </c>
      <c r="F11" s="65">
        <v>41585</v>
      </c>
      <c r="G11" s="65">
        <v>675</v>
      </c>
      <c r="H11" s="65">
        <v>0</v>
      </c>
      <c r="I11" s="65">
        <v>0</v>
      </c>
      <c r="J11" s="65">
        <v>0</v>
      </c>
      <c r="K11" s="65">
        <v>0</v>
      </c>
      <c r="L11" s="65">
        <v>50608</v>
      </c>
      <c r="M11" s="65">
        <v>479</v>
      </c>
      <c r="N11" s="65">
        <v>31366</v>
      </c>
      <c r="O11" s="65">
        <v>0</v>
      </c>
      <c r="P11" s="65">
        <v>272</v>
      </c>
      <c r="Q11" s="97">
        <v>168035</v>
      </c>
      <c r="R11" s="103"/>
    </row>
    <row r="12" spans="2:18" ht="21" customHeight="1" x14ac:dyDescent="0.3">
      <c r="B12" s="94" t="s">
        <v>137</v>
      </c>
      <c r="C12" s="65">
        <v>0</v>
      </c>
      <c r="D12" s="65">
        <v>0</v>
      </c>
      <c r="E12" s="65">
        <v>0</v>
      </c>
      <c r="F12" s="65">
        <v>0</v>
      </c>
      <c r="G12" s="65">
        <v>0</v>
      </c>
      <c r="H12" s="65">
        <v>0</v>
      </c>
      <c r="I12" s="65">
        <v>0</v>
      </c>
      <c r="J12" s="65">
        <v>0</v>
      </c>
      <c r="K12" s="65">
        <v>0</v>
      </c>
      <c r="L12" s="65">
        <v>0</v>
      </c>
      <c r="M12" s="65">
        <v>0</v>
      </c>
      <c r="N12" s="65">
        <v>0</v>
      </c>
      <c r="O12" s="65">
        <v>0</v>
      </c>
      <c r="P12" s="65">
        <v>0</v>
      </c>
      <c r="Q12" s="97">
        <v>0</v>
      </c>
      <c r="R12" s="103"/>
    </row>
    <row r="13" spans="2:18" ht="21" customHeight="1" x14ac:dyDescent="0.3">
      <c r="B13" s="94" t="s">
        <v>21</v>
      </c>
      <c r="C13" s="65">
        <v>0</v>
      </c>
      <c r="D13" s="65">
        <v>15814</v>
      </c>
      <c r="E13" s="65">
        <v>0</v>
      </c>
      <c r="F13" s="65">
        <v>36797</v>
      </c>
      <c r="G13" s="65">
        <v>789</v>
      </c>
      <c r="H13" s="65">
        <v>28663</v>
      </c>
      <c r="I13" s="65">
        <v>0</v>
      </c>
      <c r="J13" s="65">
        <v>0</v>
      </c>
      <c r="K13" s="65">
        <v>0</v>
      </c>
      <c r="L13" s="65">
        <v>138</v>
      </c>
      <c r="M13" s="65">
        <v>807</v>
      </c>
      <c r="N13" s="65">
        <v>1513</v>
      </c>
      <c r="O13" s="65">
        <v>0</v>
      </c>
      <c r="P13" s="65">
        <v>41988</v>
      </c>
      <c r="Q13" s="97">
        <v>126509</v>
      </c>
      <c r="R13" s="103"/>
    </row>
    <row r="14" spans="2:18" ht="21" customHeight="1" x14ac:dyDescent="0.3">
      <c r="B14" s="94" t="s">
        <v>22</v>
      </c>
      <c r="C14" s="65">
        <v>0</v>
      </c>
      <c r="D14" s="65">
        <v>-102</v>
      </c>
      <c r="E14" s="65">
        <v>0</v>
      </c>
      <c r="F14" s="65">
        <v>13915</v>
      </c>
      <c r="G14" s="65">
        <v>143</v>
      </c>
      <c r="H14" s="65">
        <v>53941</v>
      </c>
      <c r="I14" s="65">
        <v>42</v>
      </c>
      <c r="J14" s="65">
        <v>7</v>
      </c>
      <c r="K14" s="65">
        <v>0</v>
      </c>
      <c r="L14" s="65">
        <v>0</v>
      </c>
      <c r="M14" s="65">
        <v>0</v>
      </c>
      <c r="N14" s="65">
        <v>0</v>
      </c>
      <c r="O14" s="65">
        <v>0</v>
      </c>
      <c r="P14" s="65">
        <v>0</v>
      </c>
      <c r="Q14" s="97">
        <v>67945</v>
      </c>
      <c r="R14" s="103"/>
    </row>
    <row r="15" spans="2:18" ht="21" customHeight="1" x14ac:dyDescent="0.3">
      <c r="B15" s="94" t="s">
        <v>23</v>
      </c>
      <c r="C15" s="65">
        <v>0</v>
      </c>
      <c r="D15" s="65">
        <v>0</v>
      </c>
      <c r="E15" s="65">
        <v>0</v>
      </c>
      <c r="F15" s="65">
        <v>0</v>
      </c>
      <c r="G15" s="65">
        <v>0</v>
      </c>
      <c r="H15" s="65">
        <v>0</v>
      </c>
      <c r="I15" s="65">
        <v>0</v>
      </c>
      <c r="J15" s="65">
        <v>0</v>
      </c>
      <c r="K15" s="65">
        <v>0</v>
      </c>
      <c r="L15" s="65">
        <v>0</v>
      </c>
      <c r="M15" s="65">
        <v>0</v>
      </c>
      <c r="N15" s="65">
        <v>0</v>
      </c>
      <c r="O15" s="65">
        <v>0</v>
      </c>
      <c r="P15" s="65">
        <v>0</v>
      </c>
      <c r="Q15" s="97">
        <v>0</v>
      </c>
      <c r="R15" s="103"/>
    </row>
    <row r="16" spans="2:18" ht="21" customHeight="1" x14ac:dyDescent="0.3">
      <c r="B16" s="94" t="s">
        <v>24</v>
      </c>
      <c r="C16" s="65">
        <v>0</v>
      </c>
      <c r="D16" s="65">
        <v>0</v>
      </c>
      <c r="E16" s="65">
        <v>0</v>
      </c>
      <c r="F16" s="65">
        <v>1564</v>
      </c>
      <c r="G16" s="65">
        <v>120</v>
      </c>
      <c r="H16" s="65">
        <v>77439</v>
      </c>
      <c r="I16" s="65">
        <v>0</v>
      </c>
      <c r="J16" s="65">
        <v>0</v>
      </c>
      <c r="K16" s="65">
        <v>0</v>
      </c>
      <c r="L16" s="65">
        <v>468</v>
      </c>
      <c r="M16" s="65">
        <v>0</v>
      </c>
      <c r="N16" s="65">
        <v>208567</v>
      </c>
      <c r="O16" s="65">
        <v>0</v>
      </c>
      <c r="P16" s="65">
        <v>0</v>
      </c>
      <c r="Q16" s="97">
        <v>288158</v>
      </c>
      <c r="R16" s="103"/>
    </row>
    <row r="17" spans="2:18" ht="21" customHeight="1" x14ac:dyDescent="0.3">
      <c r="B17" s="94" t="s">
        <v>25</v>
      </c>
      <c r="C17" s="65">
        <v>0</v>
      </c>
      <c r="D17" s="65">
        <v>11453</v>
      </c>
      <c r="E17" s="65">
        <v>0</v>
      </c>
      <c r="F17" s="65">
        <v>45850</v>
      </c>
      <c r="G17" s="65">
        <v>317</v>
      </c>
      <c r="H17" s="65">
        <v>765</v>
      </c>
      <c r="I17" s="65">
        <v>0</v>
      </c>
      <c r="J17" s="65">
        <v>0</v>
      </c>
      <c r="K17" s="65">
        <v>0</v>
      </c>
      <c r="L17" s="65">
        <v>3697</v>
      </c>
      <c r="M17" s="65">
        <v>957</v>
      </c>
      <c r="N17" s="65">
        <v>0</v>
      </c>
      <c r="O17" s="65">
        <v>0</v>
      </c>
      <c r="P17" s="65">
        <v>1954</v>
      </c>
      <c r="Q17" s="97">
        <v>64994</v>
      </c>
      <c r="R17" s="103"/>
    </row>
    <row r="18" spans="2:18" ht="21" customHeight="1" x14ac:dyDescent="0.3">
      <c r="B18" s="94" t="s">
        <v>26</v>
      </c>
      <c r="C18" s="65">
        <v>4357</v>
      </c>
      <c r="D18" s="65">
        <v>22387</v>
      </c>
      <c r="E18" s="65">
        <v>0</v>
      </c>
      <c r="F18" s="65">
        <v>74686</v>
      </c>
      <c r="G18" s="65">
        <v>803</v>
      </c>
      <c r="H18" s="65">
        <v>1266</v>
      </c>
      <c r="I18" s="65">
        <v>0</v>
      </c>
      <c r="J18" s="65">
        <v>284</v>
      </c>
      <c r="K18" s="65">
        <v>0</v>
      </c>
      <c r="L18" s="65">
        <v>6043</v>
      </c>
      <c r="M18" s="65">
        <v>0</v>
      </c>
      <c r="N18" s="65">
        <v>363</v>
      </c>
      <c r="O18" s="65">
        <v>0</v>
      </c>
      <c r="P18" s="65">
        <v>8801</v>
      </c>
      <c r="Q18" s="97">
        <v>118990</v>
      </c>
      <c r="R18" s="103"/>
    </row>
    <row r="19" spans="2:18" ht="21" customHeight="1" x14ac:dyDescent="0.3">
      <c r="B19" s="94" t="s">
        <v>27</v>
      </c>
      <c r="C19" s="65">
        <v>0</v>
      </c>
      <c r="D19" s="65">
        <v>1015</v>
      </c>
      <c r="E19" s="65">
        <v>0</v>
      </c>
      <c r="F19" s="65">
        <v>17356</v>
      </c>
      <c r="G19" s="65">
        <v>621</v>
      </c>
      <c r="H19" s="65">
        <v>160</v>
      </c>
      <c r="I19" s="65">
        <v>0</v>
      </c>
      <c r="J19" s="65">
        <v>861</v>
      </c>
      <c r="K19" s="65">
        <v>0</v>
      </c>
      <c r="L19" s="65">
        <v>10142</v>
      </c>
      <c r="M19" s="65">
        <v>97</v>
      </c>
      <c r="N19" s="65">
        <v>88427</v>
      </c>
      <c r="O19" s="65">
        <v>0</v>
      </c>
      <c r="P19" s="65">
        <v>10268</v>
      </c>
      <c r="Q19" s="97">
        <v>128945</v>
      </c>
      <c r="R19" s="103"/>
    </row>
    <row r="20" spans="2:18" ht="21" customHeight="1" x14ac:dyDescent="0.3">
      <c r="B20" s="94" t="s">
        <v>28</v>
      </c>
      <c r="C20" s="65">
        <v>0</v>
      </c>
      <c r="D20" s="65">
        <v>9763</v>
      </c>
      <c r="E20" s="65">
        <v>0</v>
      </c>
      <c r="F20" s="65">
        <v>23405</v>
      </c>
      <c r="G20" s="65">
        <v>0</v>
      </c>
      <c r="H20" s="65">
        <v>0</v>
      </c>
      <c r="I20" s="65">
        <v>0</v>
      </c>
      <c r="J20" s="65">
        <v>0</v>
      </c>
      <c r="K20" s="65">
        <v>0</v>
      </c>
      <c r="L20" s="65">
        <v>78658</v>
      </c>
      <c r="M20" s="65">
        <v>0</v>
      </c>
      <c r="N20" s="65">
        <v>141941</v>
      </c>
      <c r="O20" s="65">
        <v>0</v>
      </c>
      <c r="P20" s="65">
        <v>55638</v>
      </c>
      <c r="Q20" s="97">
        <v>309404</v>
      </c>
      <c r="R20" s="103"/>
    </row>
    <row r="21" spans="2:18" ht="21" customHeight="1" x14ac:dyDescent="0.3">
      <c r="B21" s="94" t="s">
        <v>29</v>
      </c>
      <c r="C21" s="65">
        <v>0</v>
      </c>
      <c r="D21" s="65">
        <v>25753</v>
      </c>
      <c r="E21" s="65">
        <v>0</v>
      </c>
      <c r="F21" s="65">
        <v>27607</v>
      </c>
      <c r="G21" s="65">
        <v>0</v>
      </c>
      <c r="H21" s="65">
        <v>566</v>
      </c>
      <c r="I21" s="65">
        <v>35</v>
      </c>
      <c r="J21" s="65">
        <v>0</v>
      </c>
      <c r="K21" s="65">
        <v>0</v>
      </c>
      <c r="L21" s="65">
        <v>0</v>
      </c>
      <c r="M21" s="65">
        <v>55</v>
      </c>
      <c r="N21" s="65">
        <v>0</v>
      </c>
      <c r="O21" s="65">
        <v>0</v>
      </c>
      <c r="P21" s="65">
        <v>0</v>
      </c>
      <c r="Q21" s="97">
        <v>54017</v>
      </c>
      <c r="R21" s="103"/>
    </row>
    <row r="22" spans="2:18" ht="21" customHeight="1" x14ac:dyDescent="0.3">
      <c r="B22" s="94" t="s">
        <v>30</v>
      </c>
      <c r="C22" s="65">
        <v>0</v>
      </c>
      <c r="D22" s="65">
        <v>8591</v>
      </c>
      <c r="E22" s="65">
        <v>0</v>
      </c>
      <c r="F22" s="65">
        <v>10777</v>
      </c>
      <c r="G22" s="65">
        <v>1497</v>
      </c>
      <c r="H22" s="65">
        <v>711</v>
      </c>
      <c r="I22" s="65">
        <v>0</v>
      </c>
      <c r="J22" s="65">
        <v>0</v>
      </c>
      <c r="K22" s="65">
        <v>0</v>
      </c>
      <c r="L22" s="65">
        <v>10</v>
      </c>
      <c r="M22" s="65">
        <v>1965</v>
      </c>
      <c r="N22" s="65">
        <v>148446</v>
      </c>
      <c r="O22" s="65">
        <v>0</v>
      </c>
      <c r="P22" s="65">
        <v>221</v>
      </c>
      <c r="Q22" s="97">
        <v>172218</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260</v>
      </c>
      <c r="C24" s="65">
        <v>0</v>
      </c>
      <c r="D24" s="65">
        <v>0</v>
      </c>
      <c r="E24" s="65">
        <v>0</v>
      </c>
      <c r="F24" s="65">
        <v>0</v>
      </c>
      <c r="G24" s="65">
        <v>0</v>
      </c>
      <c r="H24" s="65">
        <v>0</v>
      </c>
      <c r="I24" s="65">
        <v>0</v>
      </c>
      <c r="J24" s="65">
        <v>0</v>
      </c>
      <c r="K24" s="65">
        <v>0</v>
      </c>
      <c r="L24" s="65">
        <v>0</v>
      </c>
      <c r="M24" s="65">
        <v>0</v>
      </c>
      <c r="N24" s="65">
        <v>0</v>
      </c>
      <c r="O24" s="65">
        <v>0</v>
      </c>
      <c r="P24" s="65">
        <v>0</v>
      </c>
      <c r="Q24" s="97">
        <v>0</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56495</v>
      </c>
      <c r="P25" s="65">
        <v>0</v>
      </c>
      <c r="Q25" s="97">
        <v>56495</v>
      </c>
      <c r="R25" s="103"/>
    </row>
    <row r="26" spans="2:18" ht="21" customHeight="1" x14ac:dyDescent="0.3">
      <c r="B26" s="94" t="s">
        <v>33</v>
      </c>
      <c r="C26" s="65">
        <v>0</v>
      </c>
      <c r="D26" s="65">
        <v>13246</v>
      </c>
      <c r="E26" s="65">
        <v>0</v>
      </c>
      <c r="F26" s="65">
        <v>48084</v>
      </c>
      <c r="G26" s="65">
        <v>1086</v>
      </c>
      <c r="H26" s="65">
        <v>4100</v>
      </c>
      <c r="I26" s="65">
        <v>312</v>
      </c>
      <c r="J26" s="65">
        <v>215</v>
      </c>
      <c r="K26" s="65">
        <v>0</v>
      </c>
      <c r="L26" s="65">
        <v>58</v>
      </c>
      <c r="M26" s="65">
        <v>3255</v>
      </c>
      <c r="N26" s="65">
        <v>1193</v>
      </c>
      <c r="O26" s="65">
        <v>0</v>
      </c>
      <c r="P26" s="65">
        <v>806</v>
      </c>
      <c r="Q26" s="97">
        <v>72355</v>
      </c>
      <c r="R26" s="103"/>
    </row>
    <row r="27" spans="2:18" ht="21" customHeight="1" x14ac:dyDescent="0.3">
      <c r="B27" s="94" t="s">
        <v>34</v>
      </c>
      <c r="C27" s="65">
        <v>0</v>
      </c>
      <c r="D27" s="65">
        <v>3677</v>
      </c>
      <c r="E27" s="65">
        <v>0</v>
      </c>
      <c r="F27" s="65">
        <v>2649</v>
      </c>
      <c r="G27" s="65">
        <v>1103</v>
      </c>
      <c r="H27" s="65">
        <v>686</v>
      </c>
      <c r="I27" s="65">
        <v>0</v>
      </c>
      <c r="J27" s="65">
        <v>0</v>
      </c>
      <c r="K27" s="65">
        <v>0</v>
      </c>
      <c r="L27" s="65">
        <v>240</v>
      </c>
      <c r="M27" s="65">
        <v>0</v>
      </c>
      <c r="N27" s="65">
        <v>0</v>
      </c>
      <c r="O27" s="65">
        <v>0</v>
      </c>
      <c r="P27" s="65">
        <v>11117</v>
      </c>
      <c r="Q27" s="97">
        <v>19471</v>
      </c>
      <c r="R27" s="103"/>
    </row>
    <row r="28" spans="2:18" ht="21" customHeight="1" x14ac:dyDescent="0.3">
      <c r="B28" s="94" t="s">
        <v>35</v>
      </c>
      <c r="C28" s="65">
        <v>0</v>
      </c>
      <c r="D28" s="65">
        <v>7262</v>
      </c>
      <c r="E28" s="65">
        <v>0</v>
      </c>
      <c r="F28" s="65">
        <v>9280</v>
      </c>
      <c r="G28" s="65">
        <v>731</v>
      </c>
      <c r="H28" s="65">
        <v>416</v>
      </c>
      <c r="I28" s="65">
        <v>0</v>
      </c>
      <c r="J28" s="65">
        <v>0</v>
      </c>
      <c r="K28" s="65">
        <v>0</v>
      </c>
      <c r="L28" s="65">
        <v>3708</v>
      </c>
      <c r="M28" s="65">
        <v>0</v>
      </c>
      <c r="N28" s="65">
        <v>180401</v>
      </c>
      <c r="O28" s="65">
        <v>0</v>
      </c>
      <c r="P28" s="65">
        <v>1586</v>
      </c>
      <c r="Q28" s="97">
        <v>203385</v>
      </c>
      <c r="R28" s="103"/>
    </row>
    <row r="29" spans="2:18" ht="21" customHeight="1" x14ac:dyDescent="0.3">
      <c r="B29" s="94" t="s">
        <v>36</v>
      </c>
      <c r="C29" s="65">
        <v>0</v>
      </c>
      <c r="D29" s="65">
        <v>43642</v>
      </c>
      <c r="E29" s="65">
        <v>0</v>
      </c>
      <c r="F29" s="65">
        <v>233422</v>
      </c>
      <c r="G29" s="65">
        <v>2416</v>
      </c>
      <c r="H29" s="65">
        <v>6420</v>
      </c>
      <c r="I29" s="65">
        <v>5715</v>
      </c>
      <c r="J29" s="65">
        <v>2410</v>
      </c>
      <c r="K29" s="65">
        <v>0</v>
      </c>
      <c r="L29" s="65">
        <v>4773</v>
      </c>
      <c r="M29" s="65">
        <v>540</v>
      </c>
      <c r="N29" s="65">
        <v>2608</v>
      </c>
      <c r="O29" s="65">
        <v>0</v>
      </c>
      <c r="P29" s="65">
        <v>742</v>
      </c>
      <c r="Q29" s="97">
        <v>302687</v>
      </c>
      <c r="R29" s="103"/>
    </row>
    <row r="30" spans="2:18" ht="21" customHeight="1" x14ac:dyDescent="0.3">
      <c r="B30" s="94" t="s">
        <v>192</v>
      </c>
      <c r="C30" s="65">
        <v>0</v>
      </c>
      <c r="D30" s="65">
        <v>344</v>
      </c>
      <c r="E30" s="65">
        <v>0</v>
      </c>
      <c r="F30" s="65">
        <v>749</v>
      </c>
      <c r="G30" s="65">
        <v>260</v>
      </c>
      <c r="H30" s="65">
        <v>3312</v>
      </c>
      <c r="I30" s="65">
        <v>0</v>
      </c>
      <c r="J30" s="65">
        <v>0</v>
      </c>
      <c r="K30" s="65">
        <v>0</v>
      </c>
      <c r="L30" s="65">
        <v>0</v>
      </c>
      <c r="M30" s="65">
        <v>0</v>
      </c>
      <c r="N30" s="65">
        <v>0</v>
      </c>
      <c r="O30" s="65">
        <v>0</v>
      </c>
      <c r="P30" s="65">
        <v>0</v>
      </c>
      <c r="Q30" s="97">
        <v>4665</v>
      </c>
      <c r="R30" s="103"/>
    </row>
    <row r="31" spans="2:18" ht="21" customHeight="1" x14ac:dyDescent="0.3">
      <c r="B31" s="94" t="s">
        <v>193</v>
      </c>
      <c r="C31" s="65">
        <v>0</v>
      </c>
      <c r="D31" s="65">
        <v>5602</v>
      </c>
      <c r="E31" s="65">
        <v>0</v>
      </c>
      <c r="F31" s="65">
        <v>20483</v>
      </c>
      <c r="G31" s="65">
        <v>64</v>
      </c>
      <c r="H31" s="65">
        <v>0</v>
      </c>
      <c r="I31" s="65">
        <v>0</v>
      </c>
      <c r="J31" s="65">
        <v>0</v>
      </c>
      <c r="K31" s="65">
        <v>0</v>
      </c>
      <c r="L31" s="65">
        <v>1989</v>
      </c>
      <c r="M31" s="65">
        <v>216</v>
      </c>
      <c r="N31" s="65">
        <v>431926</v>
      </c>
      <c r="O31" s="65">
        <v>0</v>
      </c>
      <c r="P31" s="65">
        <v>367</v>
      </c>
      <c r="Q31" s="97">
        <v>460647</v>
      </c>
      <c r="R31" s="103"/>
    </row>
    <row r="32" spans="2:18" ht="21" customHeight="1" x14ac:dyDescent="0.3">
      <c r="B32" s="94" t="s">
        <v>37</v>
      </c>
      <c r="C32" s="65">
        <v>0</v>
      </c>
      <c r="D32" s="65">
        <v>857</v>
      </c>
      <c r="E32" s="65">
        <v>0</v>
      </c>
      <c r="F32" s="65">
        <v>2717</v>
      </c>
      <c r="G32" s="65">
        <v>0</v>
      </c>
      <c r="H32" s="65">
        <v>366</v>
      </c>
      <c r="I32" s="65">
        <v>171</v>
      </c>
      <c r="J32" s="65">
        <v>0</v>
      </c>
      <c r="K32" s="65">
        <v>0</v>
      </c>
      <c r="L32" s="65">
        <v>0</v>
      </c>
      <c r="M32" s="65">
        <v>253</v>
      </c>
      <c r="N32" s="65">
        <v>0</v>
      </c>
      <c r="O32" s="65">
        <v>0</v>
      </c>
      <c r="P32" s="65">
        <v>0</v>
      </c>
      <c r="Q32" s="97">
        <v>4364</v>
      </c>
      <c r="R32" s="103"/>
    </row>
    <row r="33" spans="2:20" ht="21" customHeight="1" x14ac:dyDescent="0.3">
      <c r="B33" s="94" t="s">
        <v>139</v>
      </c>
      <c r="C33" s="65">
        <v>0</v>
      </c>
      <c r="D33" s="65">
        <v>0</v>
      </c>
      <c r="E33" s="65">
        <v>0</v>
      </c>
      <c r="F33" s="65">
        <v>0</v>
      </c>
      <c r="G33" s="65">
        <v>0</v>
      </c>
      <c r="H33" s="65">
        <v>0</v>
      </c>
      <c r="I33" s="65">
        <v>0</v>
      </c>
      <c r="J33" s="65">
        <v>0</v>
      </c>
      <c r="K33" s="65">
        <v>0</v>
      </c>
      <c r="L33" s="65">
        <v>0</v>
      </c>
      <c r="M33" s="65">
        <v>0</v>
      </c>
      <c r="N33" s="65">
        <v>0</v>
      </c>
      <c r="O33" s="65">
        <v>0</v>
      </c>
      <c r="P33" s="65">
        <v>0</v>
      </c>
      <c r="Q33" s="97">
        <v>0</v>
      </c>
      <c r="R33" s="103"/>
    </row>
    <row r="34" spans="2:20" ht="21" customHeight="1" x14ac:dyDescent="0.3">
      <c r="B34" s="94" t="s">
        <v>211</v>
      </c>
      <c r="C34" s="65">
        <v>0</v>
      </c>
      <c r="D34" s="65">
        <v>4929</v>
      </c>
      <c r="E34" s="65">
        <v>0</v>
      </c>
      <c r="F34" s="65">
        <v>5218</v>
      </c>
      <c r="G34" s="65">
        <v>396</v>
      </c>
      <c r="H34" s="65">
        <v>5315</v>
      </c>
      <c r="I34" s="65">
        <v>0</v>
      </c>
      <c r="J34" s="65">
        <v>0</v>
      </c>
      <c r="K34" s="65">
        <v>0</v>
      </c>
      <c r="L34" s="65">
        <v>0</v>
      </c>
      <c r="M34" s="65">
        <v>308</v>
      </c>
      <c r="N34" s="65">
        <v>188904</v>
      </c>
      <c r="O34" s="65">
        <v>0</v>
      </c>
      <c r="P34" s="65">
        <v>0</v>
      </c>
      <c r="Q34" s="97">
        <v>205071</v>
      </c>
      <c r="R34" s="103"/>
    </row>
    <row r="35" spans="2:20" ht="21"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20"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20" ht="21" customHeight="1" x14ac:dyDescent="0.3">
      <c r="B37" s="94" t="s">
        <v>212</v>
      </c>
      <c r="C37" s="65">
        <v>0</v>
      </c>
      <c r="D37" s="65">
        <v>0</v>
      </c>
      <c r="E37" s="65">
        <v>0</v>
      </c>
      <c r="F37" s="65">
        <v>0</v>
      </c>
      <c r="G37" s="65">
        <v>0</v>
      </c>
      <c r="H37" s="65">
        <v>0</v>
      </c>
      <c r="I37" s="65">
        <v>0</v>
      </c>
      <c r="J37" s="65">
        <v>0</v>
      </c>
      <c r="K37" s="65">
        <v>0</v>
      </c>
      <c r="L37" s="65">
        <v>0</v>
      </c>
      <c r="M37" s="65">
        <v>0</v>
      </c>
      <c r="N37" s="65">
        <v>0</v>
      </c>
      <c r="O37" s="65">
        <v>0</v>
      </c>
      <c r="P37" s="65">
        <v>0</v>
      </c>
      <c r="Q37" s="97">
        <v>0</v>
      </c>
      <c r="R37" s="103"/>
    </row>
    <row r="38" spans="2:20"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20" ht="21" customHeight="1" x14ac:dyDescent="0.3">
      <c r="B39" s="94" t="s">
        <v>39</v>
      </c>
      <c r="C39" s="65">
        <v>0</v>
      </c>
      <c r="D39" s="65">
        <v>1696</v>
      </c>
      <c r="E39" s="65">
        <v>606</v>
      </c>
      <c r="F39" s="65">
        <v>7246</v>
      </c>
      <c r="G39" s="65">
        <v>149</v>
      </c>
      <c r="H39" s="65">
        <v>0</v>
      </c>
      <c r="I39" s="65">
        <v>49</v>
      </c>
      <c r="J39" s="65">
        <v>0</v>
      </c>
      <c r="K39" s="65">
        <v>0</v>
      </c>
      <c r="L39" s="65">
        <v>1131</v>
      </c>
      <c r="M39" s="65">
        <v>463</v>
      </c>
      <c r="N39" s="65">
        <v>0</v>
      </c>
      <c r="O39" s="65">
        <v>0</v>
      </c>
      <c r="P39" s="65">
        <v>0</v>
      </c>
      <c r="Q39" s="97">
        <v>11338</v>
      </c>
      <c r="R39" s="103"/>
    </row>
    <row r="40" spans="2:20" ht="21" customHeight="1" x14ac:dyDescent="0.3">
      <c r="B40" s="94" t="s">
        <v>40</v>
      </c>
      <c r="C40" s="65">
        <v>0</v>
      </c>
      <c r="D40" s="65">
        <v>0</v>
      </c>
      <c r="E40" s="65">
        <v>0</v>
      </c>
      <c r="F40" s="65">
        <v>0</v>
      </c>
      <c r="G40" s="65">
        <v>0</v>
      </c>
      <c r="H40" s="65">
        <v>0</v>
      </c>
      <c r="I40" s="65">
        <v>0</v>
      </c>
      <c r="J40" s="65">
        <v>0</v>
      </c>
      <c r="K40" s="65">
        <v>0</v>
      </c>
      <c r="L40" s="65">
        <v>0</v>
      </c>
      <c r="M40" s="65">
        <v>0</v>
      </c>
      <c r="N40" s="65">
        <v>0</v>
      </c>
      <c r="O40" s="65">
        <v>0</v>
      </c>
      <c r="P40" s="65">
        <v>0</v>
      </c>
      <c r="Q40" s="97">
        <v>0</v>
      </c>
      <c r="R40" s="103"/>
    </row>
    <row r="41" spans="2:20" ht="21" customHeight="1" x14ac:dyDescent="0.3">
      <c r="B41" s="94" t="s">
        <v>41</v>
      </c>
      <c r="C41" s="65">
        <v>0</v>
      </c>
      <c r="D41" s="65">
        <v>2841</v>
      </c>
      <c r="E41" s="65">
        <v>0</v>
      </c>
      <c r="F41" s="65">
        <v>23825</v>
      </c>
      <c r="G41" s="65">
        <v>935</v>
      </c>
      <c r="H41" s="65">
        <v>8120</v>
      </c>
      <c r="I41" s="65">
        <v>0</v>
      </c>
      <c r="J41" s="65">
        <v>0</v>
      </c>
      <c r="K41" s="65">
        <v>0</v>
      </c>
      <c r="L41" s="65">
        <v>3773</v>
      </c>
      <c r="M41" s="65">
        <v>82</v>
      </c>
      <c r="N41" s="65">
        <v>807</v>
      </c>
      <c r="O41" s="65">
        <v>0</v>
      </c>
      <c r="P41" s="65">
        <v>0</v>
      </c>
      <c r="Q41" s="97">
        <v>40382</v>
      </c>
      <c r="R41" s="103"/>
    </row>
    <row r="42" spans="2:20" ht="21" customHeight="1" x14ac:dyDescent="0.3">
      <c r="B42" s="94" t="s">
        <v>42</v>
      </c>
      <c r="C42" s="65">
        <v>0</v>
      </c>
      <c r="D42" s="65">
        <v>0</v>
      </c>
      <c r="E42" s="65">
        <v>0</v>
      </c>
      <c r="F42" s="65">
        <v>0</v>
      </c>
      <c r="G42" s="65">
        <v>0</v>
      </c>
      <c r="H42" s="65">
        <v>0</v>
      </c>
      <c r="I42" s="65">
        <v>0</v>
      </c>
      <c r="J42" s="65">
        <v>0</v>
      </c>
      <c r="K42" s="65">
        <v>0</v>
      </c>
      <c r="L42" s="65">
        <v>0</v>
      </c>
      <c r="M42" s="65">
        <v>0</v>
      </c>
      <c r="N42" s="65">
        <v>0</v>
      </c>
      <c r="O42" s="65">
        <v>0</v>
      </c>
      <c r="P42" s="65">
        <v>0</v>
      </c>
      <c r="Q42" s="97">
        <v>0</v>
      </c>
      <c r="R42" s="103"/>
    </row>
    <row r="43" spans="2:20" ht="21" customHeight="1" x14ac:dyDescent="0.3">
      <c r="B43" s="94" t="s">
        <v>43</v>
      </c>
      <c r="C43" s="65">
        <v>1236</v>
      </c>
      <c r="D43" s="65">
        <v>9081</v>
      </c>
      <c r="E43" s="65">
        <v>0</v>
      </c>
      <c r="F43" s="65">
        <v>113201</v>
      </c>
      <c r="G43" s="65">
        <v>955</v>
      </c>
      <c r="H43" s="65">
        <v>0</v>
      </c>
      <c r="I43" s="65">
        <v>0</v>
      </c>
      <c r="J43" s="65">
        <v>0</v>
      </c>
      <c r="K43" s="65">
        <v>0</v>
      </c>
      <c r="L43" s="65">
        <v>3543</v>
      </c>
      <c r="M43" s="65">
        <v>119</v>
      </c>
      <c r="N43" s="65">
        <v>3796</v>
      </c>
      <c r="O43" s="65">
        <v>0</v>
      </c>
      <c r="P43" s="65">
        <v>57813</v>
      </c>
      <c r="Q43" s="97">
        <v>189744</v>
      </c>
      <c r="R43" s="103"/>
    </row>
    <row r="44" spans="2:20"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20" ht="21" customHeight="1" x14ac:dyDescent="0.3">
      <c r="B45" s="95" t="s">
        <v>45</v>
      </c>
      <c r="C45" s="96">
        <f>SUM(C7:C44)</f>
        <v>5593</v>
      </c>
      <c r="D45" s="96">
        <f t="shared" ref="D45:P45" si="0">SUM(D7:D44)</f>
        <v>231544</v>
      </c>
      <c r="E45" s="96">
        <f t="shared" si="0"/>
        <v>606</v>
      </c>
      <c r="F45" s="96">
        <f t="shared" si="0"/>
        <v>793138</v>
      </c>
      <c r="G45" s="96">
        <f t="shared" si="0"/>
        <v>69906</v>
      </c>
      <c r="H45" s="96">
        <f t="shared" si="0"/>
        <v>192246</v>
      </c>
      <c r="I45" s="96">
        <f t="shared" si="0"/>
        <v>6324</v>
      </c>
      <c r="J45" s="96">
        <f t="shared" si="0"/>
        <v>3777</v>
      </c>
      <c r="K45" s="96">
        <f t="shared" si="0"/>
        <v>0</v>
      </c>
      <c r="L45" s="96">
        <f t="shared" si="0"/>
        <v>168979</v>
      </c>
      <c r="M45" s="96">
        <f t="shared" si="0"/>
        <v>98668</v>
      </c>
      <c r="N45" s="96">
        <f t="shared" si="0"/>
        <v>1430258</v>
      </c>
      <c r="O45" s="96">
        <f t="shared" si="0"/>
        <v>56495</v>
      </c>
      <c r="P45" s="96">
        <f t="shared" si="0"/>
        <v>191573</v>
      </c>
      <c r="Q45" s="96">
        <f>SUM(Q7:Q44)</f>
        <v>3249100</v>
      </c>
      <c r="R45" s="103"/>
      <c r="T45" s="3"/>
    </row>
    <row r="46" spans="2:20" ht="21" customHeight="1" x14ac:dyDescent="0.3">
      <c r="B46" s="316" t="s">
        <v>46</v>
      </c>
      <c r="C46" s="316"/>
      <c r="D46" s="316"/>
      <c r="E46" s="316"/>
      <c r="F46" s="316"/>
      <c r="G46" s="316"/>
      <c r="H46" s="316"/>
      <c r="I46" s="316"/>
      <c r="J46" s="316"/>
      <c r="K46" s="316"/>
      <c r="L46" s="316"/>
      <c r="M46" s="316"/>
      <c r="N46" s="316"/>
      <c r="O46" s="316"/>
      <c r="P46" s="316"/>
      <c r="Q46" s="316"/>
      <c r="R46" s="104"/>
    </row>
    <row r="47" spans="2:20" ht="21" customHeight="1" x14ac:dyDescent="0.3">
      <c r="B47" s="94" t="s">
        <v>47</v>
      </c>
      <c r="C47" s="65">
        <v>0</v>
      </c>
      <c r="D47" s="65">
        <v>0</v>
      </c>
      <c r="E47" s="65">
        <v>0</v>
      </c>
      <c r="F47" s="65">
        <v>0</v>
      </c>
      <c r="G47" s="65">
        <v>0</v>
      </c>
      <c r="H47" s="65">
        <v>0</v>
      </c>
      <c r="I47" s="65">
        <v>0</v>
      </c>
      <c r="J47" s="65">
        <v>0</v>
      </c>
      <c r="K47" s="65">
        <v>0</v>
      </c>
      <c r="L47" s="65">
        <v>0</v>
      </c>
      <c r="M47" s="65">
        <v>0</v>
      </c>
      <c r="N47" s="65">
        <v>0</v>
      </c>
      <c r="O47" s="65">
        <v>0</v>
      </c>
      <c r="P47" s="65">
        <v>0</v>
      </c>
      <c r="Q47" s="65">
        <v>0</v>
      </c>
      <c r="R47" s="103"/>
    </row>
    <row r="48" spans="2:20" ht="21" customHeight="1" x14ac:dyDescent="0.3">
      <c r="B48" s="94" t="s">
        <v>64</v>
      </c>
      <c r="C48" s="65">
        <v>-6726</v>
      </c>
      <c r="D48" s="65">
        <v>235446</v>
      </c>
      <c r="E48" s="65">
        <v>0</v>
      </c>
      <c r="F48" s="65">
        <v>1265630</v>
      </c>
      <c r="G48" s="65">
        <v>15131</v>
      </c>
      <c r="H48" s="65">
        <v>246257</v>
      </c>
      <c r="I48" s="65">
        <v>0</v>
      </c>
      <c r="J48" s="65">
        <v>243250</v>
      </c>
      <c r="K48" s="65">
        <v>0</v>
      </c>
      <c r="L48" s="65">
        <v>78305</v>
      </c>
      <c r="M48" s="65">
        <v>0</v>
      </c>
      <c r="N48" s="65">
        <v>0</v>
      </c>
      <c r="O48" s="65">
        <v>674636</v>
      </c>
      <c r="P48" s="65">
        <v>403905</v>
      </c>
      <c r="Q48" s="97">
        <v>3155834</v>
      </c>
      <c r="R48" s="103"/>
    </row>
    <row r="49" spans="2:19" ht="21" customHeight="1" x14ac:dyDescent="0.3">
      <c r="B49" s="5" t="s">
        <v>250</v>
      </c>
      <c r="C49" s="65">
        <v>8273</v>
      </c>
      <c r="D49" s="65">
        <v>114930</v>
      </c>
      <c r="E49" s="65">
        <v>79446</v>
      </c>
      <c r="F49" s="65">
        <v>582605</v>
      </c>
      <c r="G49" s="65">
        <v>37874</v>
      </c>
      <c r="H49" s="65">
        <v>69354</v>
      </c>
      <c r="I49" s="65">
        <v>29949</v>
      </c>
      <c r="J49" s="65">
        <v>32445</v>
      </c>
      <c r="K49" s="65">
        <v>0</v>
      </c>
      <c r="L49" s="65">
        <v>41938</v>
      </c>
      <c r="M49" s="65">
        <v>46190</v>
      </c>
      <c r="N49" s="65">
        <v>7488</v>
      </c>
      <c r="O49" s="65">
        <v>188841</v>
      </c>
      <c r="P49" s="65">
        <v>69199</v>
      </c>
      <c r="Q49" s="97">
        <v>1308533</v>
      </c>
      <c r="R49" s="103"/>
    </row>
    <row r="50" spans="2:19" ht="21" customHeight="1" x14ac:dyDescent="0.3">
      <c r="B50" s="94" t="s">
        <v>48</v>
      </c>
      <c r="C50" s="65">
        <v>131981</v>
      </c>
      <c r="D50" s="65">
        <v>1284243</v>
      </c>
      <c r="E50" s="65">
        <v>83653</v>
      </c>
      <c r="F50" s="65">
        <v>3599150</v>
      </c>
      <c r="G50" s="65">
        <v>109788</v>
      </c>
      <c r="H50" s="65">
        <v>706307</v>
      </c>
      <c r="I50" s="65">
        <v>364176</v>
      </c>
      <c r="J50" s="65">
        <v>452448</v>
      </c>
      <c r="K50" s="65">
        <v>0</v>
      </c>
      <c r="L50" s="65">
        <v>653211</v>
      </c>
      <c r="M50" s="65">
        <v>283814</v>
      </c>
      <c r="N50" s="65">
        <v>50628</v>
      </c>
      <c r="O50" s="65">
        <v>2513659</v>
      </c>
      <c r="P50" s="65">
        <v>5963123</v>
      </c>
      <c r="Q50" s="97">
        <v>16196180</v>
      </c>
      <c r="R50" s="103"/>
    </row>
    <row r="51" spans="2:19" ht="21" customHeight="1" x14ac:dyDescent="0.3">
      <c r="B51" s="94" t="s">
        <v>251</v>
      </c>
      <c r="C51" s="65">
        <v>43547</v>
      </c>
      <c r="D51" s="65">
        <v>215172</v>
      </c>
      <c r="E51" s="65">
        <v>200</v>
      </c>
      <c r="F51" s="65">
        <v>728809</v>
      </c>
      <c r="G51" s="65">
        <v>121835</v>
      </c>
      <c r="H51" s="65">
        <v>14953</v>
      </c>
      <c r="I51" s="65">
        <v>13054</v>
      </c>
      <c r="J51" s="65">
        <v>35925</v>
      </c>
      <c r="K51" s="65">
        <v>12641</v>
      </c>
      <c r="L51" s="65">
        <v>111946</v>
      </c>
      <c r="M51" s="65">
        <v>7166</v>
      </c>
      <c r="N51" s="65">
        <v>83086</v>
      </c>
      <c r="O51" s="65">
        <v>6128</v>
      </c>
      <c r="P51" s="65">
        <v>89913</v>
      </c>
      <c r="Q51" s="97">
        <v>1484374</v>
      </c>
      <c r="R51" s="103"/>
    </row>
    <row r="52" spans="2:19" ht="21" customHeight="1" x14ac:dyDescent="0.3">
      <c r="B52" s="95" t="s">
        <v>45</v>
      </c>
      <c r="C52" s="96">
        <f t="shared" ref="C52:Q52" si="1">SUM(C47:C51)</f>
        <v>177075</v>
      </c>
      <c r="D52" s="96">
        <f t="shared" si="1"/>
        <v>1849791</v>
      </c>
      <c r="E52" s="96">
        <f t="shared" si="1"/>
        <v>163299</v>
      </c>
      <c r="F52" s="96">
        <f t="shared" si="1"/>
        <v>6176194</v>
      </c>
      <c r="G52" s="96">
        <f t="shared" si="1"/>
        <v>284628</v>
      </c>
      <c r="H52" s="96">
        <f t="shared" si="1"/>
        <v>1036871</v>
      </c>
      <c r="I52" s="96">
        <f t="shared" si="1"/>
        <v>407179</v>
      </c>
      <c r="J52" s="96">
        <f t="shared" si="1"/>
        <v>764068</v>
      </c>
      <c r="K52" s="96">
        <f t="shared" si="1"/>
        <v>12641</v>
      </c>
      <c r="L52" s="96">
        <f t="shared" si="1"/>
        <v>885400</v>
      </c>
      <c r="M52" s="96">
        <f t="shared" si="1"/>
        <v>337170</v>
      </c>
      <c r="N52" s="96">
        <f t="shared" si="1"/>
        <v>141202</v>
      </c>
      <c r="O52" s="96">
        <f t="shared" si="1"/>
        <v>3383264</v>
      </c>
      <c r="P52" s="96">
        <f t="shared" si="1"/>
        <v>6526140</v>
      </c>
      <c r="Q52" s="96">
        <f t="shared" si="1"/>
        <v>22144921</v>
      </c>
      <c r="R52" s="103"/>
    </row>
    <row r="53" spans="2:19" ht="20.25" customHeight="1" x14ac:dyDescent="0.3">
      <c r="B53" s="317" t="s">
        <v>50</v>
      </c>
      <c r="C53" s="317"/>
      <c r="D53" s="317"/>
      <c r="E53" s="317"/>
      <c r="F53" s="317"/>
      <c r="G53" s="317"/>
      <c r="H53" s="317"/>
      <c r="I53" s="317"/>
      <c r="J53" s="317"/>
      <c r="K53" s="317"/>
      <c r="L53" s="317"/>
      <c r="M53" s="317"/>
      <c r="N53" s="317"/>
      <c r="O53" s="317"/>
      <c r="P53" s="317"/>
      <c r="Q53" s="317"/>
      <c r="R53" s="105"/>
      <c r="S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7" spans="2:19" x14ac:dyDescent="0.3">
      <c r="C57" s="3"/>
      <c r="D57" s="3"/>
      <c r="E57" s="3"/>
      <c r="F57" s="3"/>
      <c r="G57" s="3"/>
      <c r="H57" s="3"/>
      <c r="I57" s="3"/>
      <c r="J57" s="3"/>
      <c r="K57" s="3"/>
      <c r="L57" s="3"/>
      <c r="M57" s="3"/>
      <c r="N57" s="3"/>
      <c r="O57" s="3"/>
      <c r="P57" s="3"/>
      <c r="Q57" s="3"/>
    </row>
  </sheetData>
  <mergeCells count="4">
    <mergeCell ref="B4:Q4"/>
    <mergeCell ref="B6:Q6"/>
    <mergeCell ref="B46:Q46"/>
    <mergeCell ref="B53:Q5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6"/>
  <sheetViews>
    <sheetView topLeftCell="N43" workbookViewId="0">
      <selection activeCell="Q45" sqref="Q45"/>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14" t="s">
        <v>310</v>
      </c>
      <c r="C4" s="314"/>
      <c r="D4" s="314"/>
      <c r="E4" s="314"/>
      <c r="F4" s="314"/>
      <c r="G4" s="314"/>
      <c r="H4" s="314"/>
      <c r="I4" s="314"/>
      <c r="J4" s="314"/>
      <c r="K4" s="314"/>
      <c r="L4" s="314"/>
      <c r="M4" s="314"/>
      <c r="N4" s="314"/>
      <c r="O4" s="314"/>
      <c r="P4" s="314"/>
      <c r="Q4" s="314"/>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5" t="s">
        <v>16</v>
      </c>
      <c r="C6" s="315"/>
      <c r="D6" s="315"/>
      <c r="E6" s="315"/>
      <c r="F6" s="315"/>
      <c r="G6" s="315"/>
      <c r="H6" s="315"/>
      <c r="I6" s="315"/>
      <c r="J6" s="315"/>
      <c r="K6" s="315"/>
      <c r="L6" s="315"/>
      <c r="M6" s="315"/>
      <c r="N6" s="315"/>
      <c r="O6" s="315"/>
      <c r="P6" s="315"/>
      <c r="Q6" s="315"/>
      <c r="R6" s="102"/>
    </row>
    <row r="7" spans="2:18" ht="18.75" customHeight="1" x14ac:dyDescent="0.3">
      <c r="B7" s="94" t="s">
        <v>17</v>
      </c>
      <c r="C7" s="65">
        <v>0</v>
      </c>
      <c r="D7" s="65">
        <v>99</v>
      </c>
      <c r="E7" s="65">
        <v>316</v>
      </c>
      <c r="F7" s="65">
        <v>643</v>
      </c>
      <c r="G7" s="65">
        <v>13708</v>
      </c>
      <c r="H7" s="65">
        <v>839</v>
      </c>
      <c r="I7" s="65">
        <v>0</v>
      </c>
      <c r="J7" s="65">
        <v>0</v>
      </c>
      <c r="K7" s="65">
        <v>0</v>
      </c>
      <c r="L7" s="65">
        <v>31176</v>
      </c>
      <c r="M7" s="65">
        <v>7719</v>
      </c>
      <c r="N7" s="65">
        <v>47684</v>
      </c>
      <c r="O7" s="65">
        <v>4730279</v>
      </c>
      <c r="P7" s="65">
        <v>7065</v>
      </c>
      <c r="Q7" s="97">
        <v>4839527</v>
      </c>
      <c r="R7" s="103"/>
    </row>
    <row r="8" spans="2:18" ht="21" customHeight="1" x14ac:dyDescent="0.3">
      <c r="B8" s="94" t="s">
        <v>18</v>
      </c>
      <c r="C8" s="65">
        <v>0</v>
      </c>
      <c r="D8" s="65">
        <v>5858</v>
      </c>
      <c r="E8" s="65">
        <v>829</v>
      </c>
      <c r="F8" s="65">
        <v>-3564</v>
      </c>
      <c r="G8" s="65">
        <v>3925</v>
      </c>
      <c r="H8" s="65">
        <v>944</v>
      </c>
      <c r="I8" s="65">
        <v>358307</v>
      </c>
      <c r="J8" s="65">
        <v>230425</v>
      </c>
      <c r="K8" s="65">
        <v>169065</v>
      </c>
      <c r="L8" s="65">
        <v>11314</v>
      </c>
      <c r="M8" s="65">
        <v>5953</v>
      </c>
      <c r="N8" s="65">
        <v>22355</v>
      </c>
      <c r="O8" s="65">
        <v>0</v>
      </c>
      <c r="P8" s="65">
        <v>50868</v>
      </c>
      <c r="Q8" s="97">
        <v>856279</v>
      </c>
      <c r="R8" s="103"/>
    </row>
    <row r="9" spans="2:18" ht="21" customHeight="1" x14ac:dyDescent="0.3">
      <c r="B9" s="94" t="s">
        <v>19</v>
      </c>
      <c r="C9" s="65">
        <v>0</v>
      </c>
      <c r="D9" s="65">
        <v>502</v>
      </c>
      <c r="E9" s="65">
        <v>23299</v>
      </c>
      <c r="F9" s="65">
        <v>111625</v>
      </c>
      <c r="G9" s="65">
        <v>199236</v>
      </c>
      <c r="H9" s="65">
        <v>437</v>
      </c>
      <c r="I9" s="65">
        <v>187578</v>
      </c>
      <c r="J9" s="65">
        <v>33674</v>
      </c>
      <c r="K9" s="65">
        <v>0</v>
      </c>
      <c r="L9" s="65">
        <v>22289</v>
      </c>
      <c r="M9" s="65">
        <v>89579</v>
      </c>
      <c r="N9" s="65">
        <v>56208</v>
      </c>
      <c r="O9" s="65">
        <v>0</v>
      </c>
      <c r="P9" s="65">
        <v>0</v>
      </c>
      <c r="Q9" s="97">
        <v>724426</v>
      </c>
      <c r="R9" s="103"/>
    </row>
    <row r="10" spans="2:18" ht="21" customHeight="1" x14ac:dyDescent="0.3">
      <c r="B10" s="94" t="s">
        <v>142</v>
      </c>
      <c r="C10" s="65">
        <v>81</v>
      </c>
      <c r="D10" s="65">
        <v>6117</v>
      </c>
      <c r="E10" s="65">
        <v>3894</v>
      </c>
      <c r="F10" s="65">
        <v>64613</v>
      </c>
      <c r="G10" s="65">
        <v>9898</v>
      </c>
      <c r="H10" s="65">
        <v>49122</v>
      </c>
      <c r="I10" s="65">
        <v>237689</v>
      </c>
      <c r="J10" s="65">
        <v>157059</v>
      </c>
      <c r="K10" s="65">
        <v>0</v>
      </c>
      <c r="L10" s="65">
        <v>2052</v>
      </c>
      <c r="M10" s="65">
        <v>2163</v>
      </c>
      <c r="N10" s="65">
        <v>84989</v>
      </c>
      <c r="O10" s="65">
        <v>23283</v>
      </c>
      <c r="P10" s="65">
        <v>17</v>
      </c>
      <c r="Q10" s="97">
        <v>640978</v>
      </c>
      <c r="R10" s="103"/>
    </row>
    <row r="11" spans="2:18" ht="21" customHeight="1" x14ac:dyDescent="0.3">
      <c r="B11" s="94" t="s">
        <v>20</v>
      </c>
      <c r="C11" s="65">
        <v>1983</v>
      </c>
      <c r="D11" s="65">
        <v>56493</v>
      </c>
      <c r="E11" s="65">
        <v>67028</v>
      </c>
      <c r="F11" s="65">
        <v>268946</v>
      </c>
      <c r="G11" s="65">
        <v>76645</v>
      </c>
      <c r="H11" s="65">
        <v>152108</v>
      </c>
      <c r="I11" s="65">
        <v>1498268</v>
      </c>
      <c r="J11" s="65">
        <v>1290751</v>
      </c>
      <c r="K11" s="65">
        <v>0</v>
      </c>
      <c r="L11" s="65">
        <v>133581</v>
      </c>
      <c r="M11" s="65">
        <v>172062</v>
      </c>
      <c r="N11" s="65">
        <v>548921</v>
      </c>
      <c r="O11" s="65">
        <v>2306296</v>
      </c>
      <c r="P11" s="65">
        <v>151497</v>
      </c>
      <c r="Q11" s="97">
        <v>6724577</v>
      </c>
      <c r="R11" s="103"/>
    </row>
    <row r="12" spans="2:18" ht="21" customHeight="1" x14ac:dyDescent="0.3">
      <c r="B12" s="94" t="s">
        <v>137</v>
      </c>
      <c r="C12" s="65">
        <v>0</v>
      </c>
      <c r="D12" s="65">
        <v>39402</v>
      </c>
      <c r="E12" s="65">
        <v>77311</v>
      </c>
      <c r="F12" s="65">
        <v>250695</v>
      </c>
      <c r="G12" s="65">
        <v>102107</v>
      </c>
      <c r="H12" s="65">
        <v>100026</v>
      </c>
      <c r="I12" s="65">
        <v>1207352</v>
      </c>
      <c r="J12" s="65">
        <v>910222</v>
      </c>
      <c r="K12" s="65">
        <v>0</v>
      </c>
      <c r="L12" s="65">
        <v>555914</v>
      </c>
      <c r="M12" s="65">
        <v>180677</v>
      </c>
      <c r="N12" s="65">
        <v>369643</v>
      </c>
      <c r="O12" s="65">
        <v>2429291</v>
      </c>
      <c r="P12" s="65">
        <v>1123837</v>
      </c>
      <c r="Q12" s="97">
        <v>7346479</v>
      </c>
      <c r="R12" s="103"/>
    </row>
    <row r="13" spans="2:18" ht="21" customHeight="1" x14ac:dyDescent="0.3">
      <c r="B13" s="94" t="s">
        <v>21</v>
      </c>
      <c r="C13" s="65">
        <v>0</v>
      </c>
      <c r="D13" s="65">
        <v>55104</v>
      </c>
      <c r="E13" s="65">
        <v>76652</v>
      </c>
      <c r="F13" s="65">
        <v>177313</v>
      </c>
      <c r="G13" s="65">
        <v>68794</v>
      </c>
      <c r="H13" s="65">
        <v>55182</v>
      </c>
      <c r="I13" s="65">
        <v>1873724</v>
      </c>
      <c r="J13" s="65">
        <v>1651610</v>
      </c>
      <c r="K13" s="65">
        <v>0</v>
      </c>
      <c r="L13" s="65">
        <v>113689</v>
      </c>
      <c r="M13" s="65">
        <v>229120</v>
      </c>
      <c r="N13" s="65">
        <v>506517</v>
      </c>
      <c r="O13" s="65">
        <v>4088340</v>
      </c>
      <c r="P13" s="65">
        <v>13692</v>
      </c>
      <c r="Q13" s="97">
        <v>8909738</v>
      </c>
      <c r="R13" s="103"/>
    </row>
    <row r="14" spans="2:18" ht="21" customHeight="1" x14ac:dyDescent="0.3">
      <c r="B14" s="94" t="s">
        <v>22</v>
      </c>
      <c r="C14" s="65">
        <v>0</v>
      </c>
      <c r="D14" s="65">
        <v>12920</v>
      </c>
      <c r="E14" s="65">
        <v>4147</v>
      </c>
      <c r="F14" s="65">
        <v>47467</v>
      </c>
      <c r="G14" s="65">
        <v>7265</v>
      </c>
      <c r="H14" s="65">
        <v>59691</v>
      </c>
      <c r="I14" s="65">
        <v>225983</v>
      </c>
      <c r="J14" s="65">
        <v>128339</v>
      </c>
      <c r="K14" s="65">
        <v>0</v>
      </c>
      <c r="L14" s="65">
        <v>26148</v>
      </c>
      <c r="M14" s="65">
        <v>15373</v>
      </c>
      <c r="N14" s="65">
        <v>53662</v>
      </c>
      <c r="O14" s="65">
        <v>0</v>
      </c>
      <c r="P14" s="65">
        <v>6444</v>
      </c>
      <c r="Q14" s="97">
        <v>587440</v>
      </c>
      <c r="R14" s="103"/>
    </row>
    <row r="15" spans="2:18" ht="21" customHeight="1" x14ac:dyDescent="0.3">
      <c r="B15" s="94" t="s">
        <v>23</v>
      </c>
      <c r="C15" s="65">
        <v>0</v>
      </c>
      <c r="D15" s="65">
        <v>0</v>
      </c>
      <c r="E15" s="65">
        <v>0</v>
      </c>
      <c r="F15" s="65">
        <v>0</v>
      </c>
      <c r="G15" s="65">
        <v>0</v>
      </c>
      <c r="H15" s="65">
        <v>0</v>
      </c>
      <c r="I15" s="65">
        <v>302045</v>
      </c>
      <c r="J15" s="65">
        <v>139949</v>
      </c>
      <c r="K15" s="65">
        <v>3078426</v>
      </c>
      <c r="L15" s="65">
        <v>0</v>
      </c>
      <c r="M15" s="65">
        <v>0</v>
      </c>
      <c r="N15" s="65">
        <v>0</v>
      </c>
      <c r="O15" s="65">
        <v>0</v>
      </c>
      <c r="P15" s="65">
        <v>0</v>
      </c>
      <c r="Q15" s="97">
        <v>3520420</v>
      </c>
      <c r="R15" s="103"/>
    </row>
    <row r="16" spans="2:18" ht="21" customHeight="1" x14ac:dyDescent="0.3">
      <c r="B16" s="94" t="s">
        <v>24</v>
      </c>
      <c r="C16" s="65">
        <v>9</v>
      </c>
      <c r="D16" s="65">
        <v>7442</v>
      </c>
      <c r="E16" s="65">
        <v>10811</v>
      </c>
      <c r="F16" s="65">
        <v>35306</v>
      </c>
      <c r="G16" s="65">
        <v>10454</v>
      </c>
      <c r="H16" s="65">
        <v>115031</v>
      </c>
      <c r="I16" s="65">
        <v>566105</v>
      </c>
      <c r="J16" s="65">
        <v>369874</v>
      </c>
      <c r="K16" s="65">
        <v>16032</v>
      </c>
      <c r="L16" s="65">
        <v>6931</v>
      </c>
      <c r="M16" s="65">
        <v>23853</v>
      </c>
      <c r="N16" s="65">
        <v>309072</v>
      </c>
      <c r="O16" s="65">
        <v>0</v>
      </c>
      <c r="P16" s="65">
        <v>358</v>
      </c>
      <c r="Q16" s="97">
        <v>1471277</v>
      </c>
      <c r="R16" s="103"/>
    </row>
    <row r="17" spans="2:18" ht="21" customHeight="1" x14ac:dyDescent="0.3">
      <c r="B17" s="94" t="s">
        <v>25</v>
      </c>
      <c r="C17" s="65">
        <v>0</v>
      </c>
      <c r="D17" s="65">
        <v>13952</v>
      </c>
      <c r="E17" s="65">
        <v>19643</v>
      </c>
      <c r="F17" s="65">
        <v>88197</v>
      </c>
      <c r="G17" s="65">
        <v>37308</v>
      </c>
      <c r="H17" s="65">
        <v>52388</v>
      </c>
      <c r="I17" s="65">
        <v>831209</v>
      </c>
      <c r="J17" s="65">
        <v>684262</v>
      </c>
      <c r="K17" s="65">
        <v>0</v>
      </c>
      <c r="L17" s="65">
        <v>58832</v>
      </c>
      <c r="M17" s="65">
        <v>119915</v>
      </c>
      <c r="N17" s="65">
        <v>75069</v>
      </c>
      <c r="O17" s="65">
        <v>848187</v>
      </c>
      <c r="P17" s="65">
        <v>-97046</v>
      </c>
      <c r="Q17" s="97">
        <v>2731915</v>
      </c>
      <c r="R17" s="103"/>
    </row>
    <row r="18" spans="2:18" ht="21" customHeight="1" x14ac:dyDescent="0.3">
      <c r="B18" s="94" t="s">
        <v>26</v>
      </c>
      <c r="C18" s="65">
        <v>2636</v>
      </c>
      <c r="D18" s="65">
        <v>89027</v>
      </c>
      <c r="E18" s="65">
        <v>91170</v>
      </c>
      <c r="F18" s="65">
        <v>230587</v>
      </c>
      <c r="G18" s="65">
        <v>72548</v>
      </c>
      <c r="H18" s="65">
        <v>192745</v>
      </c>
      <c r="I18" s="65">
        <v>1219255</v>
      </c>
      <c r="J18" s="65">
        <v>976924</v>
      </c>
      <c r="K18" s="65">
        <v>309385</v>
      </c>
      <c r="L18" s="65">
        <v>63531</v>
      </c>
      <c r="M18" s="65">
        <v>378497</v>
      </c>
      <c r="N18" s="65">
        <v>692410</v>
      </c>
      <c r="O18" s="65">
        <v>918601</v>
      </c>
      <c r="P18" s="65">
        <v>64788</v>
      </c>
      <c r="Q18" s="97">
        <v>5302103</v>
      </c>
      <c r="R18" s="103"/>
    </row>
    <row r="19" spans="2:18" ht="21" customHeight="1" x14ac:dyDescent="0.3">
      <c r="B19" s="94" t="s">
        <v>27</v>
      </c>
      <c r="C19" s="65">
        <v>249</v>
      </c>
      <c r="D19" s="65">
        <v>50471</v>
      </c>
      <c r="E19" s="65">
        <v>51948</v>
      </c>
      <c r="F19" s="65">
        <v>135243</v>
      </c>
      <c r="G19" s="65">
        <v>61755</v>
      </c>
      <c r="H19" s="65">
        <v>144500</v>
      </c>
      <c r="I19" s="65">
        <v>1291739</v>
      </c>
      <c r="J19" s="65">
        <v>1465772</v>
      </c>
      <c r="K19" s="65">
        <v>0</v>
      </c>
      <c r="L19" s="65">
        <v>30722</v>
      </c>
      <c r="M19" s="65">
        <v>143644</v>
      </c>
      <c r="N19" s="65">
        <v>418230</v>
      </c>
      <c r="O19" s="65">
        <v>-6969</v>
      </c>
      <c r="P19" s="65">
        <v>26294</v>
      </c>
      <c r="Q19" s="97">
        <v>3813597</v>
      </c>
      <c r="R19" s="103"/>
    </row>
    <row r="20" spans="2:18" ht="21" customHeight="1" x14ac:dyDescent="0.3">
      <c r="B20" s="94" t="s">
        <v>28</v>
      </c>
      <c r="C20" s="65">
        <v>1632</v>
      </c>
      <c r="D20" s="65">
        <v>53249</v>
      </c>
      <c r="E20" s="65">
        <v>128987</v>
      </c>
      <c r="F20" s="65">
        <v>156010</v>
      </c>
      <c r="G20" s="65">
        <v>170402</v>
      </c>
      <c r="H20" s="65">
        <v>107954</v>
      </c>
      <c r="I20" s="65">
        <v>944770</v>
      </c>
      <c r="J20" s="65">
        <v>507081</v>
      </c>
      <c r="K20" s="65">
        <v>33107</v>
      </c>
      <c r="L20" s="65">
        <v>164660</v>
      </c>
      <c r="M20" s="65">
        <v>100248</v>
      </c>
      <c r="N20" s="65">
        <v>337541</v>
      </c>
      <c r="O20" s="65">
        <v>940099</v>
      </c>
      <c r="P20" s="65">
        <v>114341</v>
      </c>
      <c r="Q20" s="97">
        <v>3760081</v>
      </c>
      <c r="R20" s="103"/>
    </row>
    <row r="21" spans="2:18" ht="21" customHeight="1" x14ac:dyDescent="0.3">
      <c r="B21" s="94" t="s">
        <v>29</v>
      </c>
      <c r="C21" s="65">
        <v>57157</v>
      </c>
      <c r="D21" s="65">
        <v>66690</v>
      </c>
      <c r="E21" s="65">
        <v>90092</v>
      </c>
      <c r="F21" s="65">
        <v>217379</v>
      </c>
      <c r="G21" s="65">
        <v>43680</v>
      </c>
      <c r="H21" s="65">
        <v>129821</v>
      </c>
      <c r="I21" s="65">
        <v>1495097</v>
      </c>
      <c r="J21" s="65">
        <v>570406</v>
      </c>
      <c r="K21" s="65">
        <v>0</v>
      </c>
      <c r="L21" s="65">
        <v>74277</v>
      </c>
      <c r="M21" s="65">
        <v>188465</v>
      </c>
      <c r="N21" s="65">
        <v>396463</v>
      </c>
      <c r="O21" s="65">
        <v>85920</v>
      </c>
      <c r="P21" s="65">
        <v>19604</v>
      </c>
      <c r="Q21" s="97">
        <v>3435051</v>
      </c>
      <c r="R21" s="103"/>
    </row>
    <row r="22" spans="2:18" ht="21" customHeight="1" x14ac:dyDescent="0.3">
      <c r="B22" s="94" t="s">
        <v>30</v>
      </c>
      <c r="C22" s="65">
        <v>0</v>
      </c>
      <c r="D22" s="65">
        <v>89574</v>
      </c>
      <c r="E22" s="65">
        <v>29626</v>
      </c>
      <c r="F22" s="65">
        <v>97177</v>
      </c>
      <c r="G22" s="65">
        <v>15535</v>
      </c>
      <c r="H22" s="65">
        <v>99553</v>
      </c>
      <c r="I22" s="65">
        <v>386681</v>
      </c>
      <c r="J22" s="65">
        <v>215480</v>
      </c>
      <c r="K22" s="65">
        <v>4645</v>
      </c>
      <c r="L22" s="65">
        <v>7209</v>
      </c>
      <c r="M22" s="65">
        <v>46067</v>
      </c>
      <c r="N22" s="65">
        <v>317303</v>
      </c>
      <c r="O22" s="65">
        <v>0</v>
      </c>
      <c r="P22" s="65">
        <v>36013</v>
      </c>
      <c r="Q22" s="97">
        <v>1344862</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-1810</v>
      </c>
      <c r="D24" s="65">
        <v>5413</v>
      </c>
      <c r="E24" s="65">
        <v>41288</v>
      </c>
      <c r="F24" s="65">
        <v>44559</v>
      </c>
      <c r="G24" s="65">
        <v>115986</v>
      </c>
      <c r="H24" s="65">
        <v>-13244</v>
      </c>
      <c r="I24" s="65">
        <v>764713</v>
      </c>
      <c r="J24" s="65">
        <v>370964</v>
      </c>
      <c r="K24" s="65">
        <v>0</v>
      </c>
      <c r="L24" s="65">
        <v>-513935</v>
      </c>
      <c r="M24" s="65">
        <v>-14843</v>
      </c>
      <c r="N24" s="65">
        <v>855071</v>
      </c>
      <c r="O24" s="65">
        <v>0</v>
      </c>
      <c r="P24" s="65">
        <v>48558</v>
      </c>
      <c r="Q24" s="97">
        <v>1702721</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9191182</v>
      </c>
      <c r="P25" s="65">
        <v>0</v>
      </c>
      <c r="Q25" s="97">
        <v>9191182</v>
      </c>
      <c r="R25" s="103"/>
    </row>
    <row r="26" spans="2:18" ht="21" customHeight="1" x14ac:dyDescent="0.3">
      <c r="B26" s="94" t="s">
        <v>33</v>
      </c>
      <c r="C26" s="65">
        <v>0</v>
      </c>
      <c r="D26" s="65">
        <v>43492</v>
      </c>
      <c r="E26" s="65">
        <v>38252</v>
      </c>
      <c r="F26" s="65">
        <v>83444</v>
      </c>
      <c r="G26" s="65">
        <v>13877</v>
      </c>
      <c r="H26" s="65">
        <v>223699</v>
      </c>
      <c r="I26" s="65">
        <v>393185</v>
      </c>
      <c r="J26" s="65">
        <v>539100</v>
      </c>
      <c r="K26" s="65">
        <v>0</v>
      </c>
      <c r="L26" s="65">
        <v>8040</v>
      </c>
      <c r="M26" s="65">
        <v>63548</v>
      </c>
      <c r="N26" s="65">
        <v>272507</v>
      </c>
      <c r="O26" s="65">
        <v>42671</v>
      </c>
      <c r="P26" s="65">
        <v>6731</v>
      </c>
      <c r="Q26" s="97">
        <v>1728544</v>
      </c>
      <c r="R26" s="103"/>
    </row>
    <row r="27" spans="2:18" ht="21" customHeight="1" x14ac:dyDescent="0.3">
      <c r="B27" s="94" t="s">
        <v>34</v>
      </c>
      <c r="C27" s="65">
        <v>0</v>
      </c>
      <c r="D27" s="65">
        <v>19244</v>
      </c>
      <c r="E27" s="65">
        <v>20331</v>
      </c>
      <c r="F27" s="65">
        <v>47667</v>
      </c>
      <c r="G27" s="65">
        <v>15634</v>
      </c>
      <c r="H27" s="65">
        <v>2725</v>
      </c>
      <c r="I27" s="65">
        <v>612910</v>
      </c>
      <c r="J27" s="65">
        <v>461590</v>
      </c>
      <c r="K27" s="65">
        <v>-1326</v>
      </c>
      <c r="L27" s="65">
        <v>7568</v>
      </c>
      <c r="M27" s="65">
        <v>1642</v>
      </c>
      <c r="N27" s="65">
        <v>75147</v>
      </c>
      <c r="O27" s="65">
        <v>0</v>
      </c>
      <c r="P27" s="65">
        <v>74434</v>
      </c>
      <c r="Q27" s="97">
        <v>1337567</v>
      </c>
      <c r="R27" s="103"/>
    </row>
    <row r="28" spans="2:18" ht="21" customHeight="1" x14ac:dyDescent="0.3">
      <c r="B28" s="94" t="s">
        <v>35</v>
      </c>
      <c r="C28" s="65">
        <v>0</v>
      </c>
      <c r="D28" s="65">
        <v>36728</v>
      </c>
      <c r="E28" s="65">
        <v>8402</v>
      </c>
      <c r="F28" s="65">
        <v>59598</v>
      </c>
      <c r="G28" s="65">
        <v>125625</v>
      </c>
      <c r="H28" s="65">
        <v>5044</v>
      </c>
      <c r="I28" s="65">
        <v>488648</v>
      </c>
      <c r="J28" s="65">
        <v>1407951</v>
      </c>
      <c r="K28" s="65">
        <v>0</v>
      </c>
      <c r="L28" s="65">
        <v>19815</v>
      </c>
      <c r="M28" s="65">
        <v>12302</v>
      </c>
      <c r="N28" s="65">
        <v>142602</v>
      </c>
      <c r="O28" s="65">
        <v>2776178</v>
      </c>
      <c r="P28" s="65">
        <v>101796</v>
      </c>
      <c r="Q28" s="97">
        <v>5184689</v>
      </c>
      <c r="R28" s="103"/>
    </row>
    <row r="29" spans="2:18" ht="21" customHeight="1" x14ac:dyDescent="0.3">
      <c r="B29" s="94" t="s">
        <v>36</v>
      </c>
      <c r="C29" s="65">
        <v>80</v>
      </c>
      <c r="D29" s="65">
        <v>107653</v>
      </c>
      <c r="E29" s="65">
        <v>52000</v>
      </c>
      <c r="F29" s="65">
        <v>170443</v>
      </c>
      <c r="G29" s="65">
        <v>56230</v>
      </c>
      <c r="H29" s="65">
        <v>179754</v>
      </c>
      <c r="I29" s="65">
        <v>580518</v>
      </c>
      <c r="J29" s="65">
        <v>453075</v>
      </c>
      <c r="K29" s="65">
        <v>0</v>
      </c>
      <c r="L29" s="65">
        <v>25389</v>
      </c>
      <c r="M29" s="65">
        <v>45221</v>
      </c>
      <c r="N29" s="65">
        <v>420907</v>
      </c>
      <c r="O29" s="65">
        <v>0</v>
      </c>
      <c r="P29" s="65">
        <v>54932</v>
      </c>
      <c r="Q29" s="97">
        <v>2146203</v>
      </c>
      <c r="R29" s="103"/>
    </row>
    <row r="30" spans="2:18" ht="21" customHeight="1" x14ac:dyDescent="0.3">
      <c r="B30" s="94" t="s">
        <v>192</v>
      </c>
      <c r="C30" s="65">
        <v>0</v>
      </c>
      <c r="D30" s="65">
        <v>22564</v>
      </c>
      <c r="E30" s="65">
        <v>14805</v>
      </c>
      <c r="F30" s="65">
        <v>31476</v>
      </c>
      <c r="G30" s="65">
        <v>13244</v>
      </c>
      <c r="H30" s="65">
        <v>14713</v>
      </c>
      <c r="I30" s="65">
        <v>813650</v>
      </c>
      <c r="J30" s="65">
        <v>338685</v>
      </c>
      <c r="K30" s="65">
        <v>0</v>
      </c>
      <c r="L30" s="65">
        <v>10270</v>
      </c>
      <c r="M30" s="65">
        <v>26207</v>
      </c>
      <c r="N30" s="65">
        <v>83633</v>
      </c>
      <c r="O30" s="65">
        <v>0</v>
      </c>
      <c r="P30" s="65">
        <v>10390</v>
      </c>
      <c r="Q30" s="97">
        <v>1379637</v>
      </c>
      <c r="R30" s="103"/>
    </row>
    <row r="31" spans="2:18" ht="21" customHeight="1" x14ac:dyDescent="0.3">
      <c r="B31" s="94" t="s">
        <v>193</v>
      </c>
      <c r="C31" s="65">
        <v>9152</v>
      </c>
      <c r="D31" s="65">
        <v>20484</v>
      </c>
      <c r="E31" s="65">
        <v>25243</v>
      </c>
      <c r="F31" s="65">
        <v>35310</v>
      </c>
      <c r="G31" s="65">
        <v>21901</v>
      </c>
      <c r="H31" s="65">
        <v>20502</v>
      </c>
      <c r="I31" s="65">
        <v>831033</v>
      </c>
      <c r="J31" s="65">
        <v>360240</v>
      </c>
      <c r="K31" s="65">
        <v>0</v>
      </c>
      <c r="L31" s="65">
        <v>10468</v>
      </c>
      <c r="M31" s="65">
        <v>29544</v>
      </c>
      <c r="N31" s="65">
        <v>453716</v>
      </c>
      <c r="O31" s="65">
        <v>301104</v>
      </c>
      <c r="P31" s="65">
        <v>4531</v>
      </c>
      <c r="Q31" s="97">
        <v>2123227</v>
      </c>
      <c r="R31" s="103"/>
    </row>
    <row r="32" spans="2:18" ht="21" customHeight="1" x14ac:dyDescent="0.3">
      <c r="B32" s="94" t="s">
        <v>37</v>
      </c>
      <c r="C32" s="65">
        <v>1150</v>
      </c>
      <c r="D32" s="65">
        <v>21761</v>
      </c>
      <c r="E32" s="65">
        <v>42156</v>
      </c>
      <c r="F32" s="65">
        <v>65854</v>
      </c>
      <c r="G32" s="65">
        <v>7221</v>
      </c>
      <c r="H32" s="65">
        <v>105542</v>
      </c>
      <c r="I32" s="65">
        <v>934095</v>
      </c>
      <c r="J32" s="65">
        <v>809611</v>
      </c>
      <c r="K32" s="65">
        <v>0</v>
      </c>
      <c r="L32" s="65">
        <v>14544</v>
      </c>
      <c r="M32" s="65">
        <v>55420</v>
      </c>
      <c r="N32" s="65">
        <v>204370</v>
      </c>
      <c r="O32" s="65">
        <v>0</v>
      </c>
      <c r="P32" s="65">
        <v>12638</v>
      </c>
      <c r="Q32" s="97">
        <v>2274363</v>
      </c>
      <c r="R32" s="103"/>
    </row>
    <row r="33" spans="2:18" ht="21" customHeight="1" x14ac:dyDescent="0.3">
      <c r="B33" s="94" t="s">
        <v>139</v>
      </c>
      <c r="C33" s="65">
        <v>0</v>
      </c>
      <c r="D33" s="65">
        <v>14972</v>
      </c>
      <c r="E33" s="65">
        <v>9871</v>
      </c>
      <c r="F33" s="65">
        <v>42871</v>
      </c>
      <c r="G33" s="65">
        <v>26210</v>
      </c>
      <c r="H33" s="65">
        <v>1643</v>
      </c>
      <c r="I33" s="65">
        <v>420593</v>
      </c>
      <c r="J33" s="65">
        <v>292238</v>
      </c>
      <c r="K33" s="65">
        <v>0</v>
      </c>
      <c r="L33" s="65">
        <v>28529</v>
      </c>
      <c r="M33" s="65">
        <v>41940</v>
      </c>
      <c r="N33" s="65">
        <v>119331</v>
      </c>
      <c r="O33" s="65">
        <v>328841</v>
      </c>
      <c r="P33" s="65">
        <v>1404</v>
      </c>
      <c r="Q33" s="97">
        <v>1328445</v>
      </c>
      <c r="R33" s="103"/>
    </row>
    <row r="34" spans="2:18" ht="21" customHeight="1" x14ac:dyDescent="0.3">
      <c r="B34" s="94" t="s">
        <v>211</v>
      </c>
      <c r="C34" s="65">
        <v>58</v>
      </c>
      <c r="D34" s="65">
        <v>7183</v>
      </c>
      <c r="E34" s="65">
        <v>5499</v>
      </c>
      <c r="F34" s="65">
        <v>12889</v>
      </c>
      <c r="G34" s="65">
        <v>35063</v>
      </c>
      <c r="H34" s="65">
        <v>16721</v>
      </c>
      <c r="I34" s="65">
        <v>420794</v>
      </c>
      <c r="J34" s="65">
        <v>231952</v>
      </c>
      <c r="K34" s="65">
        <v>0</v>
      </c>
      <c r="L34" s="65">
        <v>5325</v>
      </c>
      <c r="M34" s="65">
        <v>14980</v>
      </c>
      <c r="N34" s="65">
        <v>396303</v>
      </c>
      <c r="O34" s="65">
        <v>0</v>
      </c>
      <c r="P34" s="65">
        <v>14171</v>
      </c>
      <c r="Q34" s="97">
        <v>1160938</v>
      </c>
      <c r="R34" s="103"/>
    </row>
    <row r="35" spans="2:18" ht="21" customHeight="1" x14ac:dyDescent="0.3">
      <c r="B35" s="94" t="s">
        <v>140</v>
      </c>
      <c r="C35" s="65">
        <v>0</v>
      </c>
      <c r="D35" s="65">
        <v>2383</v>
      </c>
      <c r="E35" s="65">
        <v>7716</v>
      </c>
      <c r="F35" s="65">
        <v>353</v>
      </c>
      <c r="G35" s="65">
        <v>4718</v>
      </c>
      <c r="H35" s="65">
        <v>3968</v>
      </c>
      <c r="I35" s="65">
        <v>157777</v>
      </c>
      <c r="J35" s="65">
        <v>54212</v>
      </c>
      <c r="K35" s="65">
        <v>7550</v>
      </c>
      <c r="L35" s="65">
        <v>35203</v>
      </c>
      <c r="M35" s="65">
        <v>3597</v>
      </c>
      <c r="N35" s="65">
        <v>14178</v>
      </c>
      <c r="O35" s="65">
        <v>1280731</v>
      </c>
      <c r="P35" s="65">
        <v>6398</v>
      </c>
      <c r="Q35" s="97">
        <v>1578784</v>
      </c>
      <c r="R35" s="103"/>
    </row>
    <row r="36" spans="2:18"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21" customHeight="1" x14ac:dyDescent="0.3">
      <c r="B37" s="94" t="s">
        <v>212</v>
      </c>
      <c r="C37" s="65">
        <v>0</v>
      </c>
      <c r="D37" s="65">
        <v>31893</v>
      </c>
      <c r="E37" s="65">
        <v>50781</v>
      </c>
      <c r="F37" s="65">
        <v>114230</v>
      </c>
      <c r="G37" s="65">
        <v>32478</v>
      </c>
      <c r="H37" s="65">
        <v>35921</v>
      </c>
      <c r="I37" s="65">
        <v>870301</v>
      </c>
      <c r="J37" s="65">
        <v>1104910</v>
      </c>
      <c r="K37" s="65">
        <v>332912</v>
      </c>
      <c r="L37" s="65">
        <v>1647</v>
      </c>
      <c r="M37" s="65">
        <v>41</v>
      </c>
      <c r="N37" s="65">
        <v>375567</v>
      </c>
      <c r="O37" s="65">
        <v>179941</v>
      </c>
      <c r="P37" s="65">
        <v>5394</v>
      </c>
      <c r="Q37" s="97">
        <v>3136016</v>
      </c>
      <c r="R37" s="103"/>
    </row>
    <row r="38" spans="2:18" ht="21" customHeight="1" x14ac:dyDescent="0.3">
      <c r="B38" s="94" t="s">
        <v>38</v>
      </c>
      <c r="C38" s="65">
        <v>0</v>
      </c>
      <c r="D38" s="65">
        <v>23404</v>
      </c>
      <c r="E38" s="65">
        <v>7005</v>
      </c>
      <c r="F38" s="65">
        <v>40596</v>
      </c>
      <c r="G38" s="65">
        <v>12757</v>
      </c>
      <c r="H38" s="65">
        <v>15495</v>
      </c>
      <c r="I38" s="65">
        <v>224342</v>
      </c>
      <c r="J38" s="65">
        <v>289466</v>
      </c>
      <c r="K38" s="65">
        <v>0</v>
      </c>
      <c r="L38" s="65">
        <v>3417</v>
      </c>
      <c r="M38" s="65">
        <v>28269</v>
      </c>
      <c r="N38" s="65">
        <v>31234</v>
      </c>
      <c r="O38" s="65">
        <v>16766</v>
      </c>
      <c r="P38" s="65">
        <v>21365</v>
      </c>
      <c r="Q38" s="97">
        <v>714118</v>
      </c>
      <c r="R38" s="103"/>
    </row>
    <row r="39" spans="2:18" ht="21" customHeight="1" x14ac:dyDescent="0.3">
      <c r="B39" s="94" t="s">
        <v>39</v>
      </c>
      <c r="C39" s="65">
        <v>0</v>
      </c>
      <c r="D39" s="65">
        <v>16388</v>
      </c>
      <c r="E39" s="65">
        <v>39472</v>
      </c>
      <c r="F39" s="65">
        <v>55051</v>
      </c>
      <c r="G39" s="65">
        <v>19554</v>
      </c>
      <c r="H39" s="65">
        <v>107624</v>
      </c>
      <c r="I39" s="65">
        <v>183300</v>
      </c>
      <c r="J39" s="65">
        <v>138641</v>
      </c>
      <c r="K39" s="65">
        <v>0</v>
      </c>
      <c r="L39" s="65">
        <v>10569</v>
      </c>
      <c r="M39" s="65">
        <v>91734</v>
      </c>
      <c r="N39" s="65">
        <v>160640</v>
      </c>
      <c r="O39" s="65">
        <v>15049</v>
      </c>
      <c r="P39" s="65">
        <v>9824</v>
      </c>
      <c r="Q39" s="97">
        <v>847846</v>
      </c>
      <c r="R39" s="103"/>
    </row>
    <row r="40" spans="2:18" ht="21" customHeight="1" x14ac:dyDescent="0.3">
      <c r="B40" s="94" t="s">
        <v>40</v>
      </c>
      <c r="C40" s="65">
        <v>0</v>
      </c>
      <c r="D40" s="65">
        <v>35139</v>
      </c>
      <c r="E40" s="65">
        <v>28477</v>
      </c>
      <c r="F40" s="65">
        <v>29064</v>
      </c>
      <c r="G40" s="65">
        <v>20692</v>
      </c>
      <c r="H40" s="65">
        <v>15613</v>
      </c>
      <c r="I40" s="65">
        <v>350771</v>
      </c>
      <c r="J40" s="65">
        <v>379555</v>
      </c>
      <c r="K40" s="65">
        <v>0</v>
      </c>
      <c r="L40" s="65">
        <v>16583</v>
      </c>
      <c r="M40" s="65">
        <v>22042</v>
      </c>
      <c r="N40" s="65">
        <v>25904</v>
      </c>
      <c r="O40" s="65">
        <v>307849</v>
      </c>
      <c r="P40" s="65">
        <v>40</v>
      </c>
      <c r="Q40" s="97">
        <v>1231728</v>
      </c>
      <c r="R40" s="103"/>
    </row>
    <row r="41" spans="2:18" ht="21" customHeight="1" x14ac:dyDescent="0.3">
      <c r="B41" s="94" t="s">
        <v>41</v>
      </c>
      <c r="C41" s="65">
        <v>0</v>
      </c>
      <c r="D41" s="65">
        <v>24064</v>
      </c>
      <c r="E41" s="65">
        <v>1650</v>
      </c>
      <c r="F41" s="65">
        <v>17908</v>
      </c>
      <c r="G41" s="65">
        <v>14159</v>
      </c>
      <c r="H41" s="65">
        <v>7916</v>
      </c>
      <c r="I41" s="65">
        <v>497867</v>
      </c>
      <c r="J41" s="65">
        <v>368468</v>
      </c>
      <c r="K41" s="65">
        <v>0</v>
      </c>
      <c r="L41" s="65">
        <v>9652</v>
      </c>
      <c r="M41" s="65">
        <v>13123</v>
      </c>
      <c r="N41" s="65">
        <v>34795</v>
      </c>
      <c r="O41" s="65">
        <v>0</v>
      </c>
      <c r="P41" s="65">
        <v>103005</v>
      </c>
      <c r="Q41" s="97">
        <v>1092606</v>
      </c>
      <c r="R41" s="103"/>
    </row>
    <row r="42" spans="2:18" ht="21" customHeight="1" x14ac:dyDescent="0.3">
      <c r="B42" s="94" t="s">
        <v>42</v>
      </c>
      <c r="C42" s="65">
        <v>0</v>
      </c>
      <c r="D42" s="65">
        <v>483</v>
      </c>
      <c r="E42" s="65">
        <v>572</v>
      </c>
      <c r="F42" s="65">
        <v>677</v>
      </c>
      <c r="G42" s="65">
        <v>2547</v>
      </c>
      <c r="H42" s="65">
        <v>3737</v>
      </c>
      <c r="I42" s="65">
        <v>650601</v>
      </c>
      <c r="J42" s="65">
        <v>227112</v>
      </c>
      <c r="K42" s="65">
        <v>65766</v>
      </c>
      <c r="L42" s="65">
        <v>7077</v>
      </c>
      <c r="M42" s="65">
        <v>1628</v>
      </c>
      <c r="N42" s="65">
        <v>-6525</v>
      </c>
      <c r="O42" s="65">
        <v>220440</v>
      </c>
      <c r="P42" s="65">
        <v>1434</v>
      </c>
      <c r="Q42" s="97">
        <v>1175550</v>
      </c>
      <c r="R42" s="103"/>
    </row>
    <row r="43" spans="2:18" ht="21" customHeight="1" x14ac:dyDescent="0.3">
      <c r="B43" s="94" t="s">
        <v>43</v>
      </c>
      <c r="C43" s="65">
        <v>1144</v>
      </c>
      <c r="D43" s="65">
        <v>57976</v>
      </c>
      <c r="E43" s="65">
        <v>146900</v>
      </c>
      <c r="F43" s="65">
        <v>261289</v>
      </c>
      <c r="G43" s="65">
        <v>79946</v>
      </c>
      <c r="H43" s="65">
        <v>78604</v>
      </c>
      <c r="I43" s="65">
        <v>1083407</v>
      </c>
      <c r="J43" s="65">
        <v>1031666</v>
      </c>
      <c r="K43" s="65">
        <v>0</v>
      </c>
      <c r="L43" s="65">
        <v>49676</v>
      </c>
      <c r="M43" s="65">
        <v>146233</v>
      </c>
      <c r="N43" s="65">
        <v>320658</v>
      </c>
      <c r="O43" s="65">
        <v>7806691</v>
      </c>
      <c r="P43" s="65">
        <v>7543</v>
      </c>
      <c r="Q43" s="97">
        <v>11071732</v>
      </c>
      <c r="R43" s="103"/>
    </row>
    <row r="44" spans="2:18"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21" customHeight="1" x14ac:dyDescent="0.3">
      <c r="B45" s="95" t="s">
        <v>45</v>
      </c>
      <c r="C45" s="96">
        <f>SUM(C7:C44)</f>
        <v>73521</v>
      </c>
      <c r="D45" s="96">
        <f t="shared" ref="D45:Q45" si="0">SUM(D7:D44)</f>
        <v>1038124</v>
      </c>
      <c r="E45" s="96">
        <f t="shared" si="0"/>
        <v>1216173</v>
      </c>
      <c r="F45" s="96">
        <f t="shared" si="0"/>
        <v>2990916</v>
      </c>
      <c r="G45" s="96">
        <f t="shared" si="0"/>
        <v>1511102</v>
      </c>
      <c r="H45" s="96">
        <f t="shared" si="0"/>
        <v>2086318</v>
      </c>
      <c r="I45" s="96">
        <f t="shared" si="0"/>
        <v>22904307</v>
      </c>
      <c r="J45" s="96">
        <f t="shared" si="0"/>
        <v>18191264</v>
      </c>
      <c r="K45" s="96">
        <f t="shared" si="0"/>
        <v>4015562</v>
      </c>
      <c r="L45" s="96">
        <f t="shared" si="0"/>
        <v>1052162</v>
      </c>
      <c r="M45" s="96">
        <f t="shared" si="0"/>
        <v>2285963</v>
      </c>
      <c r="N45" s="96">
        <f t="shared" si="0"/>
        <v>8216105</v>
      </c>
      <c r="O45" s="96">
        <f t="shared" si="0"/>
        <v>38830770</v>
      </c>
      <c r="P45" s="96">
        <f t="shared" si="0"/>
        <v>2002360</v>
      </c>
      <c r="Q45" s="96">
        <f t="shared" si="0"/>
        <v>106414646</v>
      </c>
      <c r="R45" s="103"/>
    </row>
    <row r="46" spans="2:18" ht="21" customHeight="1" x14ac:dyDescent="0.3">
      <c r="B46" s="316" t="s">
        <v>46</v>
      </c>
      <c r="C46" s="316"/>
      <c r="D46" s="316"/>
      <c r="E46" s="316"/>
      <c r="F46" s="316"/>
      <c r="G46" s="316"/>
      <c r="H46" s="316"/>
      <c r="I46" s="316"/>
      <c r="J46" s="316"/>
      <c r="K46" s="316"/>
      <c r="L46" s="316"/>
      <c r="M46" s="316"/>
      <c r="N46" s="316"/>
      <c r="O46" s="316"/>
      <c r="P46" s="316"/>
      <c r="Q46" s="316"/>
      <c r="R46" s="104"/>
    </row>
    <row r="47" spans="2:18" ht="21" customHeight="1" x14ac:dyDescent="0.3">
      <c r="B47" s="94" t="s">
        <v>47</v>
      </c>
      <c r="C47" s="65">
        <v>67570</v>
      </c>
      <c r="D47" s="65">
        <v>347662</v>
      </c>
      <c r="E47" s="65">
        <v>40650</v>
      </c>
      <c r="F47" s="65">
        <v>1409640</v>
      </c>
      <c r="G47" s="65">
        <v>75334</v>
      </c>
      <c r="H47" s="65">
        <v>159716</v>
      </c>
      <c r="I47" s="65">
        <v>7225</v>
      </c>
      <c r="J47" s="65">
        <v>103709</v>
      </c>
      <c r="K47" s="65">
        <v>0</v>
      </c>
      <c r="L47" s="65">
        <v>122446</v>
      </c>
      <c r="M47" s="65">
        <v>68585</v>
      </c>
      <c r="N47" s="65">
        <v>105814</v>
      </c>
      <c r="O47" s="65">
        <v>1747378</v>
      </c>
      <c r="P47" s="65">
        <v>664021</v>
      </c>
      <c r="Q47" s="97">
        <v>4919750</v>
      </c>
      <c r="R47" s="103"/>
    </row>
    <row r="48" spans="2:18" ht="21" customHeight="1" x14ac:dyDescent="0.3">
      <c r="B48" s="94" t="s">
        <v>64</v>
      </c>
      <c r="C48" s="65">
        <v>-6684</v>
      </c>
      <c r="D48" s="65">
        <v>216406</v>
      </c>
      <c r="E48" s="65">
        <v>0</v>
      </c>
      <c r="F48" s="65">
        <v>1139527</v>
      </c>
      <c r="G48" s="65">
        <v>15035</v>
      </c>
      <c r="H48" s="65">
        <v>233637</v>
      </c>
      <c r="I48" s="65">
        <v>0</v>
      </c>
      <c r="J48" s="65">
        <v>241381</v>
      </c>
      <c r="K48" s="65">
        <v>0</v>
      </c>
      <c r="L48" s="65">
        <v>77809</v>
      </c>
      <c r="M48" s="65">
        <v>0</v>
      </c>
      <c r="N48" s="65">
        <v>0</v>
      </c>
      <c r="O48" s="65">
        <v>670362</v>
      </c>
      <c r="P48" s="65">
        <v>346248</v>
      </c>
      <c r="Q48" s="97">
        <v>2933721</v>
      </c>
      <c r="R48" s="103"/>
    </row>
    <row r="49" spans="2:19" ht="21" customHeight="1" x14ac:dyDescent="0.3">
      <c r="B49" s="5" t="s">
        <v>250</v>
      </c>
      <c r="C49" s="65">
        <v>8273</v>
      </c>
      <c r="D49" s="65">
        <v>112220</v>
      </c>
      <c r="E49" s="65">
        <v>67220</v>
      </c>
      <c r="F49" s="65">
        <v>492947</v>
      </c>
      <c r="G49" s="65">
        <v>37874</v>
      </c>
      <c r="H49" s="65">
        <v>69354</v>
      </c>
      <c r="I49" s="65">
        <v>29949</v>
      </c>
      <c r="J49" s="65">
        <v>32445</v>
      </c>
      <c r="K49" s="65">
        <v>0</v>
      </c>
      <c r="L49" s="65">
        <v>41938</v>
      </c>
      <c r="M49" s="65">
        <v>46190</v>
      </c>
      <c r="N49" s="65">
        <v>7488</v>
      </c>
      <c r="O49" s="65">
        <v>188841</v>
      </c>
      <c r="P49" s="65">
        <v>69199</v>
      </c>
      <c r="Q49" s="97">
        <v>1203938</v>
      </c>
      <c r="R49" s="103"/>
    </row>
    <row r="50" spans="2:19" ht="21" customHeight="1" x14ac:dyDescent="0.3">
      <c r="B50" s="94" t="s">
        <v>48</v>
      </c>
      <c r="C50" s="65">
        <v>97939</v>
      </c>
      <c r="D50" s="65">
        <v>921367</v>
      </c>
      <c r="E50" s="65">
        <v>81061</v>
      </c>
      <c r="F50" s="65">
        <v>3582791</v>
      </c>
      <c r="G50" s="65">
        <v>109788</v>
      </c>
      <c r="H50" s="65">
        <v>657508</v>
      </c>
      <c r="I50" s="65">
        <v>364176</v>
      </c>
      <c r="J50" s="65">
        <v>452448</v>
      </c>
      <c r="K50" s="65">
        <v>0</v>
      </c>
      <c r="L50" s="65">
        <v>619402</v>
      </c>
      <c r="M50" s="65">
        <v>283814</v>
      </c>
      <c r="N50" s="65">
        <v>50628</v>
      </c>
      <c r="O50" s="65">
        <v>2513659</v>
      </c>
      <c r="P50" s="65">
        <v>5881682</v>
      </c>
      <c r="Q50" s="97">
        <v>15616264</v>
      </c>
      <c r="R50" s="103"/>
    </row>
    <row r="51" spans="2:19" ht="21" customHeight="1" x14ac:dyDescent="0.3">
      <c r="B51" s="94" t="s">
        <v>251</v>
      </c>
      <c r="C51" s="65">
        <v>40058</v>
      </c>
      <c r="D51" s="65">
        <v>158242</v>
      </c>
      <c r="E51" s="65">
        <v>200</v>
      </c>
      <c r="F51" s="65">
        <v>574762</v>
      </c>
      <c r="G51" s="65">
        <v>111700</v>
      </c>
      <c r="H51" s="65">
        <v>11503</v>
      </c>
      <c r="I51" s="65">
        <v>13054</v>
      </c>
      <c r="J51" s="65">
        <v>35915</v>
      </c>
      <c r="K51" s="65">
        <v>12641</v>
      </c>
      <c r="L51" s="65">
        <v>111946</v>
      </c>
      <c r="M51" s="65">
        <v>6865</v>
      </c>
      <c r="N51" s="65">
        <v>83086</v>
      </c>
      <c r="O51" s="65">
        <v>6128</v>
      </c>
      <c r="P51" s="65">
        <v>86729</v>
      </c>
      <c r="Q51" s="97">
        <v>1252829</v>
      </c>
      <c r="R51" s="103"/>
    </row>
    <row r="52" spans="2:19" ht="21" customHeight="1" x14ac:dyDescent="0.3">
      <c r="B52" s="95" t="s">
        <v>45</v>
      </c>
      <c r="C52" s="96">
        <f>SUM(C47:C51)</f>
        <v>207156</v>
      </c>
      <c r="D52" s="96">
        <f t="shared" ref="D52:Q52" si="1">SUM(D47:D51)</f>
        <v>1755897</v>
      </c>
      <c r="E52" s="96">
        <f t="shared" si="1"/>
        <v>189131</v>
      </c>
      <c r="F52" s="96">
        <f t="shared" si="1"/>
        <v>7199667</v>
      </c>
      <c r="G52" s="96">
        <f t="shared" si="1"/>
        <v>349731</v>
      </c>
      <c r="H52" s="96">
        <f t="shared" si="1"/>
        <v>1131718</v>
      </c>
      <c r="I52" s="96">
        <f t="shared" si="1"/>
        <v>414404</v>
      </c>
      <c r="J52" s="96">
        <f t="shared" si="1"/>
        <v>865898</v>
      </c>
      <c r="K52" s="96">
        <f t="shared" si="1"/>
        <v>12641</v>
      </c>
      <c r="L52" s="96">
        <f t="shared" si="1"/>
        <v>973541</v>
      </c>
      <c r="M52" s="96">
        <f t="shared" si="1"/>
        <v>405454</v>
      </c>
      <c r="N52" s="96">
        <f t="shared" si="1"/>
        <v>247016</v>
      </c>
      <c r="O52" s="96">
        <f t="shared" si="1"/>
        <v>5126368</v>
      </c>
      <c r="P52" s="96">
        <f t="shared" si="1"/>
        <v>7047879</v>
      </c>
      <c r="Q52" s="96">
        <f t="shared" si="1"/>
        <v>25926502</v>
      </c>
      <c r="R52" s="103"/>
    </row>
    <row r="53" spans="2:19" ht="20.25" customHeight="1" x14ac:dyDescent="0.3">
      <c r="B53" s="317" t="s">
        <v>50</v>
      </c>
      <c r="C53" s="317"/>
      <c r="D53" s="317"/>
      <c r="E53" s="317"/>
      <c r="F53" s="317"/>
      <c r="G53" s="317"/>
      <c r="H53" s="317"/>
      <c r="I53" s="317"/>
      <c r="J53" s="317"/>
      <c r="K53" s="317"/>
      <c r="L53" s="317"/>
      <c r="M53" s="317"/>
      <c r="N53" s="317"/>
      <c r="O53" s="317"/>
      <c r="P53" s="317"/>
      <c r="Q53" s="317"/>
      <c r="R53" s="105"/>
      <c r="S53" s="3"/>
    </row>
    <row r="54" spans="2:19" x14ac:dyDescent="0.3">
      <c r="C54" s="3"/>
      <c r="D54" s="3"/>
      <c r="E54" s="3"/>
      <c r="F54" s="3"/>
      <c r="G54" s="3"/>
      <c r="H54" s="3"/>
      <c r="I54" s="3"/>
      <c r="J54" s="3"/>
      <c r="K54" s="3"/>
      <c r="L54" s="3"/>
      <c r="M54" s="3"/>
      <c r="N54" s="3"/>
      <c r="O54" s="3"/>
      <c r="P54" s="3"/>
      <c r="Q54" s="3"/>
    </row>
    <row r="55" spans="2:19" x14ac:dyDescent="0.3">
      <c r="C55" s="115"/>
      <c r="D55" s="115"/>
      <c r="E55" s="115"/>
      <c r="F55" s="115"/>
      <c r="G55" s="115"/>
      <c r="H55" s="115"/>
      <c r="I55" s="115"/>
      <c r="J55" s="115"/>
      <c r="K55" s="115"/>
      <c r="L55" s="115"/>
      <c r="M55" s="115"/>
      <c r="N55" s="115"/>
      <c r="O55" s="115"/>
      <c r="P55" s="115"/>
      <c r="Q55" s="115"/>
    </row>
    <row r="56" spans="2:19" x14ac:dyDescent="0.3">
      <c r="C56" s="239"/>
      <c r="D56" s="239"/>
      <c r="E56" s="239"/>
      <c r="F56" s="239"/>
      <c r="G56" s="239"/>
      <c r="H56" s="239"/>
      <c r="I56" s="239"/>
      <c r="J56" s="239"/>
      <c r="K56" s="239"/>
      <c r="L56" s="239"/>
      <c r="M56" s="239"/>
      <c r="N56" s="239"/>
      <c r="O56" s="239"/>
      <c r="P56" s="239"/>
      <c r="Q56" s="239"/>
    </row>
  </sheetData>
  <mergeCells count="4">
    <mergeCell ref="B4:Q4"/>
    <mergeCell ref="B6:Q6"/>
    <mergeCell ref="B46:Q46"/>
    <mergeCell ref="B53:Q5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6"/>
  <sheetViews>
    <sheetView topLeftCell="J40" workbookViewId="0">
      <selection activeCell="K45" activeCellId="1" sqref="J45 K45"/>
    </sheetView>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14" t="s">
        <v>311</v>
      </c>
      <c r="C4" s="314"/>
      <c r="D4" s="314"/>
      <c r="E4" s="314"/>
      <c r="F4" s="314"/>
      <c r="G4" s="314"/>
      <c r="H4" s="314"/>
      <c r="I4" s="314"/>
      <c r="J4" s="314"/>
      <c r="K4" s="314"/>
      <c r="L4" s="314"/>
      <c r="M4" s="314"/>
      <c r="N4" s="314"/>
      <c r="O4" s="314"/>
      <c r="P4" s="314"/>
      <c r="Q4" s="314"/>
      <c r="R4" s="98"/>
    </row>
    <row r="5" spans="2:18" ht="17.2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17.25" customHeight="1" x14ac:dyDescent="0.3">
      <c r="B6" s="315" t="s">
        <v>16</v>
      </c>
      <c r="C6" s="315"/>
      <c r="D6" s="315"/>
      <c r="E6" s="315"/>
      <c r="F6" s="315"/>
      <c r="G6" s="315"/>
      <c r="H6" s="315"/>
      <c r="I6" s="315"/>
      <c r="J6" s="315"/>
      <c r="K6" s="315"/>
      <c r="L6" s="315"/>
      <c r="M6" s="315"/>
      <c r="N6" s="315"/>
      <c r="O6" s="315"/>
      <c r="P6" s="315"/>
      <c r="Q6" s="315"/>
      <c r="R6" s="102"/>
    </row>
    <row r="7" spans="2:18" ht="17.25" customHeight="1" x14ac:dyDescent="0.3">
      <c r="B7" s="94" t="s">
        <v>17</v>
      </c>
      <c r="C7" s="65">
        <v>0</v>
      </c>
      <c r="D7" s="65">
        <v>168</v>
      </c>
      <c r="E7" s="65">
        <v>629</v>
      </c>
      <c r="F7" s="65">
        <v>1267</v>
      </c>
      <c r="G7" s="65">
        <v>12132</v>
      </c>
      <c r="H7" s="65">
        <v>1378</v>
      </c>
      <c r="I7" s="65">
        <v>0</v>
      </c>
      <c r="J7" s="65">
        <v>0</v>
      </c>
      <c r="K7" s="65">
        <v>0</v>
      </c>
      <c r="L7" s="65">
        <v>23510</v>
      </c>
      <c r="M7" s="65">
        <v>4748</v>
      </c>
      <c r="N7" s="65">
        <v>49667</v>
      </c>
      <c r="O7" s="65">
        <v>4255808</v>
      </c>
      <c r="P7" s="65">
        <v>7969</v>
      </c>
      <c r="Q7" s="97">
        <v>4357276</v>
      </c>
      <c r="R7" s="103"/>
    </row>
    <row r="8" spans="2:18" ht="17.25" customHeight="1" x14ac:dyDescent="0.3">
      <c r="B8" s="94" t="s">
        <v>18</v>
      </c>
      <c r="C8" s="65">
        <v>0</v>
      </c>
      <c r="D8" s="65">
        <v>14385</v>
      </c>
      <c r="E8" s="65">
        <v>732</v>
      </c>
      <c r="F8" s="65">
        <v>-6060</v>
      </c>
      <c r="G8" s="65">
        <v>5715</v>
      </c>
      <c r="H8" s="65">
        <v>980</v>
      </c>
      <c r="I8" s="65">
        <v>443224</v>
      </c>
      <c r="J8" s="65">
        <v>219400</v>
      </c>
      <c r="K8" s="65">
        <v>132065</v>
      </c>
      <c r="L8" s="65">
        <v>17009</v>
      </c>
      <c r="M8" s="65">
        <v>20405</v>
      </c>
      <c r="N8" s="65">
        <v>25619</v>
      </c>
      <c r="O8" s="65">
        <v>0</v>
      </c>
      <c r="P8" s="65">
        <v>107872</v>
      </c>
      <c r="Q8" s="97">
        <v>981346</v>
      </c>
      <c r="R8" s="103"/>
    </row>
    <row r="9" spans="2:18" ht="17.25" customHeight="1" x14ac:dyDescent="0.3">
      <c r="B9" s="94" t="s">
        <v>19</v>
      </c>
      <c r="C9" s="65">
        <v>-45</v>
      </c>
      <c r="D9" s="65">
        <v>502</v>
      </c>
      <c r="E9" s="65">
        <v>23416</v>
      </c>
      <c r="F9" s="65">
        <v>117527</v>
      </c>
      <c r="G9" s="65">
        <v>172231</v>
      </c>
      <c r="H9" s="65">
        <v>839</v>
      </c>
      <c r="I9" s="65">
        <v>183606</v>
      </c>
      <c r="J9" s="65">
        <v>39546</v>
      </c>
      <c r="K9" s="65">
        <v>0</v>
      </c>
      <c r="L9" s="65">
        <v>12245</v>
      </c>
      <c r="M9" s="65">
        <v>88117</v>
      </c>
      <c r="N9" s="65">
        <v>108371</v>
      </c>
      <c r="O9" s="65">
        <v>0</v>
      </c>
      <c r="P9" s="65">
        <v>0</v>
      </c>
      <c r="Q9" s="97">
        <v>746353</v>
      </c>
      <c r="R9" s="103"/>
    </row>
    <row r="10" spans="2:18" ht="17.25" customHeight="1" x14ac:dyDescent="0.3">
      <c r="B10" s="94" t="s">
        <v>142</v>
      </c>
      <c r="C10" s="65">
        <v>79</v>
      </c>
      <c r="D10" s="65">
        <v>6438</v>
      </c>
      <c r="E10" s="65">
        <v>4754</v>
      </c>
      <c r="F10" s="65">
        <v>54825</v>
      </c>
      <c r="G10" s="65">
        <v>7555</v>
      </c>
      <c r="H10" s="65">
        <v>49222</v>
      </c>
      <c r="I10" s="65">
        <v>204682</v>
      </c>
      <c r="J10" s="65">
        <v>149351</v>
      </c>
      <c r="K10" s="65">
        <v>0</v>
      </c>
      <c r="L10" s="65">
        <v>2192</v>
      </c>
      <c r="M10" s="65">
        <v>2150</v>
      </c>
      <c r="N10" s="65">
        <v>80826</v>
      </c>
      <c r="O10" s="65">
        <v>16053</v>
      </c>
      <c r="P10" s="65">
        <v>54</v>
      </c>
      <c r="Q10" s="97">
        <v>578182</v>
      </c>
      <c r="R10" s="103"/>
    </row>
    <row r="11" spans="2:18" ht="17.25" customHeight="1" x14ac:dyDescent="0.3">
      <c r="B11" s="94" t="s">
        <v>20</v>
      </c>
      <c r="C11" s="65">
        <v>2283</v>
      </c>
      <c r="D11" s="65">
        <v>47989</v>
      </c>
      <c r="E11" s="65">
        <v>65100</v>
      </c>
      <c r="F11" s="65">
        <v>250140</v>
      </c>
      <c r="G11" s="65">
        <v>72067</v>
      </c>
      <c r="H11" s="65">
        <v>141898</v>
      </c>
      <c r="I11" s="65">
        <v>1387012</v>
      </c>
      <c r="J11" s="65">
        <v>1293444</v>
      </c>
      <c r="K11" s="65">
        <v>0</v>
      </c>
      <c r="L11" s="65">
        <v>130473</v>
      </c>
      <c r="M11" s="65">
        <v>172910</v>
      </c>
      <c r="N11" s="65">
        <v>556326</v>
      </c>
      <c r="O11" s="65">
        <v>2254302</v>
      </c>
      <c r="P11" s="65">
        <v>144372</v>
      </c>
      <c r="Q11" s="97">
        <v>6518316</v>
      </c>
      <c r="R11" s="103"/>
    </row>
    <row r="12" spans="2:18" ht="17.25" customHeight="1" x14ac:dyDescent="0.3">
      <c r="B12" s="94" t="s">
        <v>137</v>
      </c>
      <c r="C12" s="65">
        <v>0</v>
      </c>
      <c r="D12" s="65">
        <v>44955</v>
      </c>
      <c r="E12" s="65">
        <v>77858</v>
      </c>
      <c r="F12" s="65">
        <v>244728</v>
      </c>
      <c r="G12" s="65">
        <v>99243</v>
      </c>
      <c r="H12" s="65">
        <v>100089</v>
      </c>
      <c r="I12" s="65">
        <v>1336196</v>
      </c>
      <c r="J12" s="65">
        <v>955912</v>
      </c>
      <c r="K12" s="65">
        <v>0</v>
      </c>
      <c r="L12" s="65">
        <v>600582</v>
      </c>
      <c r="M12" s="65">
        <v>184038</v>
      </c>
      <c r="N12" s="65">
        <v>322540</v>
      </c>
      <c r="O12" s="65">
        <v>2251766</v>
      </c>
      <c r="P12" s="65">
        <v>1086350</v>
      </c>
      <c r="Q12" s="97">
        <v>7304256</v>
      </c>
      <c r="R12" s="103"/>
    </row>
    <row r="13" spans="2:18" ht="17.25" customHeight="1" x14ac:dyDescent="0.3">
      <c r="B13" s="94" t="s">
        <v>21</v>
      </c>
      <c r="C13" s="65">
        <v>0</v>
      </c>
      <c r="D13" s="65">
        <v>49701</v>
      </c>
      <c r="E13" s="65">
        <v>78541</v>
      </c>
      <c r="F13" s="65">
        <v>160058</v>
      </c>
      <c r="G13" s="65">
        <v>55427</v>
      </c>
      <c r="H13" s="65">
        <v>54903</v>
      </c>
      <c r="I13" s="65">
        <v>1902230</v>
      </c>
      <c r="J13" s="65">
        <v>1714808</v>
      </c>
      <c r="K13" s="65">
        <v>0</v>
      </c>
      <c r="L13" s="65">
        <v>115261</v>
      </c>
      <c r="M13" s="65">
        <v>221527</v>
      </c>
      <c r="N13" s="65">
        <v>448750</v>
      </c>
      <c r="O13" s="65">
        <v>4021067</v>
      </c>
      <c r="P13" s="65">
        <v>-364</v>
      </c>
      <c r="Q13" s="97">
        <v>8821909</v>
      </c>
      <c r="R13" s="103"/>
    </row>
    <row r="14" spans="2:18" ht="17.25" customHeight="1" x14ac:dyDescent="0.3">
      <c r="B14" s="94" t="s">
        <v>22</v>
      </c>
      <c r="C14" s="65">
        <v>0</v>
      </c>
      <c r="D14" s="65">
        <v>2556</v>
      </c>
      <c r="E14" s="65">
        <v>4035</v>
      </c>
      <c r="F14" s="65">
        <v>21172</v>
      </c>
      <c r="G14" s="65">
        <v>4623</v>
      </c>
      <c r="H14" s="65">
        <v>80326</v>
      </c>
      <c r="I14" s="65">
        <v>359149</v>
      </c>
      <c r="J14" s="65">
        <v>236571</v>
      </c>
      <c r="K14" s="65">
        <v>0</v>
      </c>
      <c r="L14" s="65">
        <v>23204</v>
      </c>
      <c r="M14" s="65">
        <v>22488</v>
      </c>
      <c r="N14" s="65">
        <v>62821</v>
      </c>
      <c r="O14" s="65">
        <v>0</v>
      </c>
      <c r="P14" s="65">
        <v>4552</v>
      </c>
      <c r="Q14" s="97">
        <v>821497</v>
      </c>
      <c r="R14" s="103"/>
    </row>
    <row r="15" spans="2:18" ht="17.25" customHeight="1" x14ac:dyDescent="0.3">
      <c r="B15" s="94" t="s">
        <v>23</v>
      </c>
      <c r="C15" s="65">
        <v>0</v>
      </c>
      <c r="D15" s="65">
        <v>0</v>
      </c>
      <c r="E15" s="65">
        <v>0</v>
      </c>
      <c r="F15" s="65">
        <v>0</v>
      </c>
      <c r="G15" s="65">
        <v>0</v>
      </c>
      <c r="H15" s="65">
        <v>0</v>
      </c>
      <c r="I15" s="65">
        <v>247680</v>
      </c>
      <c r="J15" s="65">
        <v>108838</v>
      </c>
      <c r="K15" s="65">
        <v>3027135</v>
      </c>
      <c r="L15" s="65">
        <v>0</v>
      </c>
      <c r="M15" s="65">
        <v>0</v>
      </c>
      <c r="N15" s="65">
        <v>0</v>
      </c>
      <c r="O15" s="65">
        <v>0</v>
      </c>
      <c r="P15" s="65">
        <v>0</v>
      </c>
      <c r="Q15" s="97">
        <v>3383654</v>
      </c>
      <c r="R15" s="103"/>
    </row>
    <row r="16" spans="2:18" ht="17.25" customHeight="1" x14ac:dyDescent="0.3">
      <c r="B16" s="94" t="s">
        <v>24</v>
      </c>
      <c r="C16" s="65">
        <v>8</v>
      </c>
      <c r="D16" s="65">
        <v>8500</v>
      </c>
      <c r="E16" s="65">
        <v>11602</v>
      </c>
      <c r="F16" s="65">
        <v>37137</v>
      </c>
      <c r="G16" s="65">
        <v>9646</v>
      </c>
      <c r="H16" s="65">
        <v>115645</v>
      </c>
      <c r="I16" s="65">
        <v>516057</v>
      </c>
      <c r="J16" s="65">
        <v>367621</v>
      </c>
      <c r="K16" s="65">
        <v>15264</v>
      </c>
      <c r="L16" s="65">
        <v>13184</v>
      </c>
      <c r="M16" s="65">
        <v>23736</v>
      </c>
      <c r="N16" s="65">
        <v>262968</v>
      </c>
      <c r="O16" s="65">
        <v>0</v>
      </c>
      <c r="P16" s="65">
        <v>-528</v>
      </c>
      <c r="Q16" s="97">
        <v>1380839</v>
      </c>
      <c r="R16" s="103"/>
    </row>
    <row r="17" spans="2:18" ht="17.25" customHeight="1" x14ac:dyDescent="0.3">
      <c r="B17" s="94" t="s">
        <v>25</v>
      </c>
      <c r="C17" s="65">
        <v>0</v>
      </c>
      <c r="D17" s="65">
        <v>17445</v>
      </c>
      <c r="E17" s="65">
        <v>19241</v>
      </c>
      <c r="F17" s="65">
        <v>86846</v>
      </c>
      <c r="G17" s="65">
        <v>39514</v>
      </c>
      <c r="H17" s="65">
        <v>54458</v>
      </c>
      <c r="I17" s="65">
        <v>772747</v>
      </c>
      <c r="J17" s="65">
        <v>603803</v>
      </c>
      <c r="K17" s="65">
        <v>0</v>
      </c>
      <c r="L17" s="65">
        <v>61608</v>
      </c>
      <c r="M17" s="65">
        <v>145950</v>
      </c>
      <c r="N17" s="65">
        <v>78796</v>
      </c>
      <c r="O17" s="65">
        <v>815710</v>
      </c>
      <c r="P17" s="65">
        <v>-96059</v>
      </c>
      <c r="Q17" s="97">
        <v>2600059</v>
      </c>
      <c r="R17" s="103"/>
    </row>
    <row r="18" spans="2:18" ht="17.25" customHeight="1" x14ac:dyDescent="0.3">
      <c r="B18" s="94" t="s">
        <v>26</v>
      </c>
      <c r="C18" s="65">
        <v>-899</v>
      </c>
      <c r="D18" s="65">
        <v>79370</v>
      </c>
      <c r="E18" s="65">
        <v>95863</v>
      </c>
      <c r="F18" s="65">
        <v>285870</v>
      </c>
      <c r="G18" s="65">
        <v>70708</v>
      </c>
      <c r="H18" s="65">
        <v>180779</v>
      </c>
      <c r="I18" s="65">
        <v>1096282</v>
      </c>
      <c r="J18" s="65">
        <v>865157</v>
      </c>
      <c r="K18" s="65">
        <v>224483</v>
      </c>
      <c r="L18" s="65">
        <v>55785</v>
      </c>
      <c r="M18" s="65">
        <v>364678</v>
      </c>
      <c r="N18" s="65">
        <v>630225</v>
      </c>
      <c r="O18" s="65">
        <v>764752</v>
      </c>
      <c r="P18" s="65">
        <v>69373</v>
      </c>
      <c r="Q18" s="97">
        <v>4782426</v>
      </c>
      <c r="R18" s="103"/>
    </row>
    <row r="19" spans="2:18" ht="17.25" customHeight="1" x14ac:dyDescent="0.3">
      <c r="B19" s="94" t="s">
        <v>27</v>
      </c>
      <c r="C19" s="65">
        <v>-27</v>
      </c>
      <c r="D19" s="65">
        <v>46234</v>
      </c>
      <c r="E19" s="65">
        <v>52188</v>
      </c>
      <c r="F19" s="65">
        <v>124296</v>
      </c>
      <c r="G19" s="65">
        <v>63797</v>
      </c>
      <c r="H19" s="65">
        <v>145003</v>
      </c>
      <c r="I19" s="65">
        <v>1402583</v>
      </c>
      <c r="J19" s="65">
        <v>1357753</v>
      </c>
      <c r="K19" s="65">
        <v>0</v>
      </c>
      <c r="L19" s="65">
        <v>28283</v>
      </c>
      <c r="M19" s="65">
        <v>144350</v>
      </c>
      <c r="N19" s="65">
        <v>500545</v>
      </c>
      <c r="O19" s="65">
        <v>-6969</v>
      </c>
      <c r="P19" s="65">
        <v>27050</v>
      </c>
      <c r="Q19" s="97">
        <v>3885088</v>
      </c>
      <c r="R19" s="103"/>
    </row>
    <row r="20" spans="2:18" ht="17.25" customHeight="1" x14ac:dyDescent="0.3">
      <c r="B20" s="94" t="s">
        <v>28</v>
      </c>
      <c r="C20" s="65">
        <v>1719</v>
      </c>
      <c r="D20" s="65">
        <v>44184</v>
      </c>
      <c r="E20" s="65">
        <v>142457</v>
      </c>
      <c r="F20" s="65">
        <v>137269</v>
      </c>
      <c r="G20" s="65">
        <v>167342</v>
      </c>
      <c r="H20" s="65">
        <v>106952</v>
      </c>
      <c r="I20" s="65">
        <v>885730</v>
      </c>
      <c r="J20" s="65">
        <v>475734</v>
      </c>
      <c r="K20" s="65">
        <v>35795</v>
      </c>
      <c r="L20" s="65">
        <v>153069</v>
      </c>
      <c r="M20" s="65">
        <v>98806</v>
      </c>
      <c r="N20" s="65">
        <v>320231</v>
      </c>
      <c r="O20" s="65">
        <v>928917</v>
      </c>
      <c r="P20" s="65">
        <v>99580</v>
      </c>
      <c r="Q20" s="97">
        <v>3597786</v>
      </c>
      <c r="R20" s="103"/>
    </row>
    <row r="21" spans="2:18" ht="17.25" customHeight="1" x14ac:dyDescent="0.3">
      <c r="B21" s="94" t="s">
        <v>29</v>
      </c>
      <c r="C21" s="65">
        <v>58585</v>
      </c>
      <c r="D21" s="65">
        <v>63900</v>
      </c>
      <c r="E21" s="65">
        <v>88431</v>
      </c>
      <c r="F21" s="65">
        <v>206596</v>
      </c>
      <c r="G21" s="65">
        <v>46141</v>
      </c>
      <c r="H21" s="65">
        <v>131197</v>
      </c>
      <c r="I21" s="65">
        <v>1338155</v>
      </c>
      <c r="J21" s="65">
        <v>552379</v>
      </c>
      <c r="K21" s="65">
        <v>0</v>
      </c>
      <c r="L21" s="65">
        <v>74434</v>
      </c>
      <c r="M21" s="65">
        <v>200195</v>
      </c>
      <c r="N21" s="65">
        <v>407476</v>
      </c>
      <c r="O21" s="65">
        <v>87990</v>
      </c>
      <c r="P21" s="65">
        <v>17103</v>
      </c>
      <c r="Q21" s="97">
        <v>3272582</v>
      </c>
      <c r="R21" s="103"/>
    </row>
    <row r="22" spans="2:18" ht="17.25" customHeight="1" x14ac:dyDescent="0.3">
      <c r="B22" s="94" t="s">
        <v>30</v>
      </c>
      <c r="C22" s="65">
        <v>0</v>
      </c>
      <c r="D22" s="65">
        <v>44617</v>
      </c>
      <c r="E22" s="65">
        <v>29176</v>
      </c>
      <c r="F22" s="65">
        <v>86822</v>
      </c>
      <c r="G22" s="65">
        <v>15341</v>
      </c>
      <c r="H22" s="65">
        <v>103190</v>
      </c>
      <c r="I22" s="65">
        <v>329831</v>
      </c>
      <c r="J22" s="65">
        <v>207181</v>
      </c>
      <c r="K22" s="65">
        <v>4645</v>
      </c>
      <c r="L22" s="65">
        <v>9856</v>
      </c>
      <c r="M22" s="65">
        <v>44633</v>
      </c>
      <c r="N22" s="65">
        <v>310160</v>
      </c>
      <c r="O22" s="65">
        <v>0</v>
      </c>
      <c r="P22" s="65">
        <v>23993</v>
      </c>
      <c r="Q22" s="97">
        <v>1209445</v>
      </c>
      <c r="R22" s="103"/>
    </row>
    <row r="23" spans="2:18" ht="17.2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7.25" customHeight="1" x14ac:dyDescent="0.3">
      <c r="B24" s="94" t="s">
        <v>258</v>
      </c>
      <c r="C24" s="65">
        <v>-1810</v>
      </c>
      <c r="D24" s="65">
        <v>10262</v>
      </c>
      <c r="E24" s="65">
        <v>47230</v>
      </c>
      <c r="F24" s="65">
        <v>52358</v>
      </c>
      <c r="G24" s="65">
        <v>121091</v>
      </c>
      <c r="H24" s="65">
        <v>-5616</v>
      </c>
      <c r="I24" s="65">
        <v>869466</v>
      </c>
      <c r="J24" s="65">
        <v>364083</v>
      </c>
      <c r="K24" s="65">
        <v>0</v>
      </c>
      <c r="L24" s="65">
        <v>-512094</v>
      </c>
      <c r="M24" s="65">
        <v>-11456</v>
      </c>
      <c r="N24" s="65">
        <v>830388</v>
      </c>
      <c r="O24" s="65">
        <v>0</v>
      </c>
      <c r="P24" s="65">
        <v>67570</v>
      </c>
      <c r="Q24" s="97">
        <v>1831470</v>
      </c>
      <c r="R24" s="103"/>
    </row>
    <row r="25" spans="2:18" ht="17.25" customHeight="1" x14ac:dyDescent="0.3">
      <c r="B25" s="94" t="s">
        <v>259</v>
      </c>
      <c r="C25" s="65">
        <v>0</v>
      </c>
      <c r="D25" s="65">
        <v>0</v>
      </c>
      <c r="E25" s="65">
        <v>0</v>
      </c>
      <c r="F25" s="65">
        <v>0</v>
      </c>
      <c r="G25" s="65">
        <v>0</v>
      </c>
      <c r="H25" s="65">
        <v>0</v>
      </c>
      <c r="I25" s="65">
        <v>0</v>
      </c>
      <c r="J25" s="65">
        <v>0</v>
      </c>
      <c r="K25" s="65">
        <v>0</v>
      </c>
      <c r="L25" s="65">
        <v>0</v>
      </c>
      <c r="M25" s="65">
        <v>0</v>
      </c>
      <c r="N25" s="65">
        <v>0</v>
      </c>
      <c r="O25" s="65">
        <v>8526290</v>
      </c>
      <c r="P25" s="65">
        <v>0</v>
      </c>
      <c r="Q25" s="97">
        <v>8526290</v>
      </c>
      <c r="R25" s="103"/>
    </row>
    <row r="26" spans="2:18" ht="17.25" customHeight="1" x14ac:dyDescent="0.3">
      <c r="B26" s="94" t="s">
        <v>33</v>
      </c>
      <c r="C26" s="65">
        <v>0</v>
      </c>
      <c r="D26" s="65">
        <v>26330</v>
      </c>
      <c r="E26" s="65">
        <v>35356</v>
      </c>
      <c r="F26" s="65">
        <v>55496</v>
      </c>
      <c r="G26" s="65">
        <v>12034</v>
      </c>
      <c r="H26" s="65">
        <v>202395</v>
      </c>
      <c r="I26" s="65">
        <v>338161</v>
      </c>
      <c r="J26" s="65">
        <v>500127</v>
      </c>
      <c r="K26" s="65">
        <v>0</v>
      </c>
      <c r="L26" s="65">
        <v>7960</v>
      </c>
      <c r="M26" s="65">
        <v>63701</v>
      </c>
      <c r="N26" s="65">
        <v>286456</v>
      </c>
      <c r="O26" s="65">
        <v>42935</v>
      </c>
      <c r="P26" s="65">
        <v>7623</v>
      </c>
      <c r="Q26" s="97">
        <v>1578574</v>
      </c>
      <c r="R26" s="103"/>
    </row>
    <row r="27" spans="2:18" ht="17.25" customHeight="1" x14ac:dyDescent="0.3">
      <c r="B27" s="94" t="s">
        <v>34</v>
      </c>
      <c r="C27" s="65">
        <v>0</v>
      </c>
      <c r="D27" s="65">
        <v>14808</v>
      </c>
      <c r="E27" s="65">
        <v>16740</v>
      </c>
      <c r="F27" s="65">
        <v>45584</v>
      </c>
      <c r="G27" s="65">
        <v>18680</v>
      </c>
      <c r="H27" s="65">
        <v>5049</v>
      </c>
      <c r="I27" s="65">
        <v>500418</v>
      </c>
      <c r="J27" s="65">
        <v>386443</v>
      </c>
      <c r="K27" s="65">
        <v>-1326</v>
      </c>
      <c r="L27" s="65">
        <v>5502</v>
      </c>
      <c r="M27" s="65">
        <v>5316</v>
      </c>
      <c r="N27" s="65">
        <v>67595</v>
      </c>
      <c r="O27" s="65">
        <v>0</v>
      </c>
      <c r="P27" s="65">
        <v>104784</v>
      </c>
      <c r="Q27" s="97">
        <v>1169592</v>
      </c>
      <c r="R27" s="103"/>
    </row>
    <row r="28" spans="2:18" ht="17.25" customHeight="1" x14ac:dyDescent="0.3">
      <c r="B28" s="94" t="s">
        <v>35</v>
      </c>
      <c r="C28" s="65">
        <v>0</v>
      </c>
      <c r="D28" s="65">
        <v>28091</v>
      </c>
      <c r="E28" s="65">
        <v>7881</v>
      </c>
      <c r="F28" s="65">
        <v>54093</v>
      </c>
      <c r="G28" s="65">
        <v>146526</v>
      </c>
      <c r="H28" s="65">
        <v>6634</v>
      </c>
      <c r="I28" s="65">
        <v>488953</v>
      </c>
      <c r="J28" s="65">
        <v>1218400</v>
      </c>
      <c r="K28" s="65">
        <v>0</v>
      </c>
      <c r="L28" s="65">
        <v>16396</v>
      </c>
      <c r="M28" s="65">
        <v>19762</v>
      </c>
      <c r="N28" s="65">
        <v>124643</v>
      </c>
      <c r="O28" s="65">
        <v>2478408</v>
      </c>
      <c r="P28" s="65">
        <v>97503</v>
      </c>
      <c r="Q28" s="97">
        <v>4687291</v>
      </c>
      <c r="R28" s="103"/>
    </row>
    <row r="29" spans="2:18" ht="17.25" customHeight="1" x14ac:dyDescent="0.3">
      <c r="B29" s="94" t="s">
        <v>36</v>
      </c>
      <c r="C29" s="65">
        <v>86</v>
      </c>
      <c r="D29" s="65">
        <v>96978</v>
      </c>
      <c r="E29" s="65">
        <v>46905</v>
      </c>
      <c r="F29" s="65">
        <v>127640</v>
      </c>
      <c r="G29" s="65">
        <v>42400</v>
      </c>
      <c r="H29" s="65">
        <v>176250</v>
      </c>
      <c r="I29" s="65">
        <v>559445</v>
      </c>
      <c r="J29" s="65">
        <v>445788</v>
      </c>
      <c r="K29" s="65">
        <v>0</v>
      </c>
      <c r="L29" s="65">
        <v>26749</v>
      </c>
      <c r="M29" s="65">
        <v>42120</v>
      </c>
      <c r="N29" s="65">
        <v>409787</v>
      </c>
      <c r="O29" s="65">
        <v>0</v>
      </c>
      <c r="P29" s="65">
        <v>48796</v>
      </c>
      <c r="Q29" s="97">
        <v>2022945</v>
      </c>
      <c r="R29" s="103"/>
    </row>
    <row r="30" spans="2:18" ht="17.25" customHeight="1" x14ac:dyDescent="0.3">
      <c r="B30" s="94" t="s">
        <v>192</v>
      </c>
      <c r="C30" s="65">
        <v>0</v>
      </c>
      <c r="D30" s="65">
        <v>19619</v>
      </c>
      <c r="E30" s="65">
        <v>14387</v>
      </c>
      <c r="F30" s="65">
        <v>25945</v>
      </c>
      <c r="G30" s="65">
        <v>14239</v>
      </c>
      <c r="H30" s="65">
        <v>19060</v>
      </c>
      <c r="I30" s="65">
        <v>700018</v>
      </c>
      <c r="J30" s="65">
        <v>446764</v>
      </c>
      <c r="K30" s="65">
        <v>-137027</v>
      </c>
      <c r="L30" s="65">
        <v>11730</v>
      </c>
      <c r="M30" s="65">
        <v>30649</v>
      </c>
      <c r="N30" s="65">
        <v>97795</v>
      </c>
      <c r="O30" s="65">
        <v>0</v>
      </c>
      <c r="P30" s="65">
        <v>9997</v>
      </c>
      <c r="Q30" s="97">
        <v>1253177</v>
      </c>
      <c r="R30" s="103"/>
    </row>
    <row r="31" spans="2:18" ht="17.25" customHeight="1" x14ac:dyDescent="0.3">
      <c r="B31" s="94" t="s">
        <v>193</v>
      </c>
      <c r="C31" s="65">
        <v>8738</v>
      </c>
      <c r="D31" s="65">
        <v>19842</v>
      </c>
      <c r="E31" s="65">
        <v>25109</v>
      </c>
      <c r="F31" s="65">
        <v>36967</v>
      </c>
      <c r="G31" s="65">
        <v>39298</v>
      </c>
      <c r="H31" s="65">
        <v>19850</v>
      </c>
      <c r="I31" s="65">
        <v>870956</v>
      </c>
      <c r="J31" s="65">
        <v>366625</v>
      </c>
      <c r="K31" s="65">
        <v>0</v>
      </c>
      <c r="L31" s="65">
        <v>8589</v>
      </c>
      <c r="M31" s="65">
        <v>33952</v>
      </c>
      <c r="N31" s="65">
        <v>337100</v>
      </c>
      <c r="O31" s="65">
        <v>248423</v>
      </c>
      <c r="P31" s="65">
        <v>6693</v>
      </c>
      <c r="Q31" s="97">
        <v>2022141</v>
      </c>
      <c r="R31" s="103"/>
    </row>
    <row r="32" spans="2:18" ht="17.25" customHeight="1" x14ac:dyDescent="0.3">
      <c r="B32" s="94" t="s">
        <v>37</v>
      </c>
      <c r="C32" s="65">
        <v>1150</v>
      </c>
      <c r="D32" s="65">
        <v>23425</v>
      </c>
      <c r="E32" s="65">
        <v>43816</v>
      </c>
      <c r="F32" s="65">
        <v>63259</v>
      </c>
      <c r="G32" s="65">
        <v>6540</v>
      </c>
      <c r="H32" s="65">
        <v>105777</v>
      </c>
      <c r="I32" s="65">
        <v>940443</v>
      </c>
      <c r="J32" s="65">
        <v>805882</v>
      </c>
      <c r="K32" s="65">
        <v>0</v>
      </c>
      <c r="L32" s="65">
        <v>14620</v>
      </c>
      <c r="M32" s="65">
        <v>55180</v>
      </c>
      <c r="N32" s="65">
        <v>221947</v>
      </c>
      <c r="O32" s="65">
        <v>0</v>
      </c>
      <c r="P32" s="65">
        <v>11094</v>
      </c>
      <c r="Q32" s="97">
        <v>2293134</v>
      </c>
      <c r="R32" s="103"/>
    </row>
    <row r="33" spans="2:18" ht="17.25" customHeight="1" x14ac:dyDescent="0.3">
      <c r="B33" s="94" t="s">
        <v>139</v>
      </c>
      <c r="C33" s="65">
        <v>0</v>
      </c>
      <c r="D33" s="65">
        <v>17317</v>
      </c>
      <c r="E33" s="65">
        <v>9525</v>
      </c>
      <c r="F33" s="65">
        <v>45711</v>
      </c>
      <c r="G33" s="65">
        <v>27540</v>
      </c>
      <c r="H33" s="65">
        <v>1645</v>
      </c>
      <c r="I33" s="65">
        <v>390267</v>
      </c>
      <c r="J33" s="65">
        <v>283911</v>
      </c>
      <c r="K33" s="65">
        <v>0</v>
      </c>
      <c r="L33" s="65">
        <v>25558</v>
      </c>
      <c r="M33" s="65">
        <v>39399</v>
      </c>
      <c r="N33" s="65">
        <v>109180</v>
      </c>
      <c r="O33" s="65">
        <v>311763</v>
      </c>
      <c r="P33" s="65">
        <v>-783</v>
      </c>
      <c r="Q33" s="97">
        <v>1261034</v>
      </c>
      <c r="R33" s="103"/>
    </row>
    <row r="34" spans="2:18" ht="17.25" customHeight="1" x14ac:dyDescent="0.3">
      <c r="B34" s="94" t="s">
        <v>211</v>
      </c>
      <c r="C34" s="65">
        <v>21</v>
      </c>
      <c r="D34" s="65">
        <v>10657</v>
      </c>
      <c r="E34" s="65">
        <v>6517</v>
      </c>
      <c r="F34" s="65">
        <v>16531</v>
      </c>
      <c r="G34" s="65">
        <v>34457</v>
      </c>
      <c r="H34" s="65">
        <v>15867</v>
      </c>
      <c r="I34" s="65">
        <v>522734</v>
      </c>
      <c r="J34" s="65">
        <v>195621</v>
      </c>
      <c r="K34" s="65">
        <v>0</v>
      </c>
      <c r="L34" s="65">
        <v>-2047</v>
      </c>
      <c r="M34" s="65">
        <v>13636</v>
      </c>
      <c r="N34" s="65">
        <v>165711</v>
      </c>
      <c r="O34" s="65">
        <v>0</v>
      </c>
      <c r="P34" s="65">
        <v>9731</v>
      </c>
      <c r="Q34" s="97">
        <v>989436</v>
      </c>
      <c r="R34" s="103"/>
    </row>
    <row r="35" spans="2:18" ht="17.25" customHeight="1" x14ac:dyDescent="0.3">
      <c r="B35" s="94" t="s">
        <v>140</v>
      </c>
      <c r="C35" s="65">
        <v>0</v>
      </c>
      <c r="D35" s="65">
        <v>2373</v>
      </c>
      <c r="E35" s="65">
        <v>6891</v>
      </c>
      <c r="F35" s="65">
        <v>914</v>
      </c>
      <c r="G35" s="65">
        <v>6451</v>
      </c>
      <c r="H35" s="65">
        <v>3516</v>
      </c>
      <c r="I35" s="65">
        <v>237510</v>
      </c>
      <c r="J35" s="65">
        <v>101632</v>
      </c>
      <c r="K35" s="65">
        <v>16160</v>
      </c>
      <c r="L35" s="65">
        <v>36306</v>
      </c>
      <c r="M35" s="65">
        <v>6279</v>
      </c>
      <c r="N35" s="65">
        <v>22916</v>
      </c>
      <c r="O35" s="65">
        <v>1604913</v>
      </c>
      <c r="P35" s="65">
        <v>7434</v>
      </c>
      <c r="Q35" s="97">
        <v>2053294</v>
      </c>
      <c r="R35" s="103"/>
    </row>
    <row r="36" spans="2:18" ht="17.25"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17.25" customHeight="1" x14ac:dyDescent="0.3">
      <c r="B37" s="94" t="s">
        <v>212</v>
      </c>
      <c r="C37" s="65">
        <v>0</v>
      </c>
      <c r="D37" s="65">
        <v>29559</v>
      </c>
      <c r="E37" s="65">
        <v>51673</v>
      </c>
      <c r="F37" s="65">
        <v>90677</v>
      </c>
      <c r="G37" s="65">
        <v>42055</v>
      </c>
      <c r="H37" s="65">
        <v>28648</v>
      </c>
      <c r="I37" s="65">
        <v>892920</v>
      </c>
      <c r="J37" s="65">
        <v>968632</v>
      </c>
      <c r="K37" s="65">
        <v>312759</v>
      </c>
      <c r="L37" s="65">
        <v>4166</v>
      </c>
      <c r="M37" s="65">
        <v>7521</v>
      </c>
      <c r="N37" s="65">
        <v>326491</v>
      </c>
      <c r="O37" s="65">
        <v>195553</v>
      </c>
      <c r="P37" s="65">
        <v>4221</v>
      </c>
      <c r="Q37" s="97">
        <v>2954877</v>
      </c>
      <c r="R37" s="103"/>
    </row>
    <row r="38" spans="2:18" ht="17.25" customHeight="1" x14ac:dyDescent="0.3">
      <c r="B38" s="94" t="s">
        <v>38</v>
      </c>
      <c r="C38" s="65">
        <v>0</v>
      </c>
      <c r="D38" s="65">
        <v>15709</v>
      </c>
      <c r="E38" s="65">
        <v>7349</v>
      </c>
      <c r="F38" s="65">
        <v>40568</v>
      </c>
      <c r="G38" s="65">
        <v>11062</v>
      </c>
      <c r="H38" s="65">
        <v>25943</v>
      </c>
      <c r="I38" s="65">
        <v>189661</v>
      </c>
      <c r="J38" s="65">
        <v>254865</v>
      </c>
      <c r="K38" s="65">
        <v>0</v>
      </c>
      <c r="L38" s="65">
        <v>2770</v>
      </c>
      <c r="M38" s="65">
        <v>29942</v>
      </c>
      <c r="N38" s="65">
        <v>30887</v>
      </c>
      <c r="O38" s="65">
        <v>46066</v>
      </c>
      <c r="P38" s="65">
        <v>14645</v>
      </c>
      <c r="Q38" s="97">
        <v>669467</v>
      </c>
      <c r="R38" s="103"/>
    </row>
    <row r="39" spans="2:18" ht="17.25" customHeight="1" x14ac:dyDescent="0.3">
      <c r="B39" s="94" t="s">
        <v>39</v>
      </c>
      <c r="C39" s="65">
        <v>0</v>
      </c>
      <c r="D39" s="65">
        <v>15177</v>
      </c>
      <c r="E39" s="65">
        <v>38030</v>
      </c>
      <c r="F39" s="65">
        <v>55315</v>
      </c>
      <c r="G39" s="65">
        <v>22382</v>
      </c>
      <c r="H39" s="65">
        <v>105442</v>
      </c>
      <c r="I39" s="65">
        <v>174012</v>
      </c>
      <c r="J39" s="65">
        <v>135435</v>
      </c>
      <c r="K39" s="65">
        <v>0</v>
      </c>
      <c r="L39" s="65">
        <v>10601</v>
      </c>
      <c r="M39" s="65">
        <v>91996</v>
      </c>
      <c r="N39" s="65">
        <v>161584</v>
      </c>
      <c r="O39" s="65">
        <v>14973</v>
      </c>
      <c r="P39" s="65">
        <v>9824</v>
      </c>
      <c r="Q39" s="97">
        <v>834771</v>
      </c>
      <c r="R39" s="103"/>
    </row>
    <row r="40" spans="2:18" ht="17.25" customHeight="1" x14ac:dyDescent="0.3">
      <c r="B40" s="94" t="s">
        <v>40</v>
      </c>
      <c r="C40" s="65">
        <v>0</v>
      </c>
      <c r="D40" s="65">
        <v>31305</v>
      </c>
      <c r="E40" s="65">
        <v>32381</v>
      </c>
      <c r="F40" s="65">
        <v>44886</v>
      </c>
      <c r="G40" s="65">
        <v>17162</v>
      </c>
      <c r="H40" s="65">
        <v>16543</v>
      </c>
      <c r="I40" s="65">
        <v>470222</v>
      </c>
      <c r="J40" s="65">
        <v>396649</v>
      </c>
      <c r="K40" s="65">
        <v>0</v>
      </c>
      <c r="L40" s="65">
        <v>15051</v>
      </c>
      <c r="M40" s="65">
        <v>23994</v>
      </c>
      <c r="N40" s="65">
        <v>36019</v>
      </c>
      <c r="O40" s="65">
        <v>266789</v>
      </c>
      <c r="P40" s="65">
        <v>64</v>
      </c>
      <c r="Q40" s="97">
        <v>1351064</v>
      </c>
      <c r="R40" s="103"/>
    </row>
    <row r="41" spans="2:18" ht="17.25" customHeight="1" x14ac:dyDescent="0.3">
      <c r="B41" s="94" t="s">
        <v>41</v>
      </c>
      <c r="C41" s="65">
        <v>0</v>
      </c>
      <c r="D41" s="65">
        <v>13208</v>
      </c>
      <c r="E41" s="65">
        <v>1904</v>
      </c>
      <c r="F41" s="65">
        <v>11734</v>
      </c>
      <c r="G41" s="65">
        <v>23147</v>
      </c>
      <c r="H41" s="65">
        <v>7368</v>
      </c>
      <c r="I41" s="65">
        <v>515010</v>
      </c>
      <c r="J41" s="65">
        <v>398378</v>
      </c>
      <c r="K41" s="65">
        <v>0</v>
      </c>
      <c r="L41" s="65">
        <v>16939</v>
      </c>
      <c r="M41" s="65">
        <v>9551</v>
      </c>
      <c r="N41" s="65">
        <v>43877</v>
      </c>
      <c r="O41" s="65">
        <v>0</v>
      </c>
      <c r="P41" s="65">
        <v>55800</v>
      </c>
      <c r="Q41" s="97">
        <v>1096916</v>
      </c>
      <c r="R41" s="103"/>
    </row>
    <row r="42" spans="2:18" ht="17.25" customHeight="1" x14ac:dyDescent="0.3">
      <c r="B42" s="94" t="s">
        <v>42</v>
      </c>
      <c r="C42" s="65">
        <v>0</v>
      </c>
      <c r="D42" s="65">
        <v>311</v>
      </c>
      <c r="E42" s="65">
        <v>507</v>
      </c>
      <c r="F42" s="65">
        <v>805</v>
      </c>
      <c r="G42" s="65">
        <v>1676</v>
      </c>
      <c r="H42" s="65">
        <v>3654</v>
      </c>
      <c r="I42" s="65">
        <v>572707</v>
      </c>
      <c r="J42" s="65">
        <v>157049</v>
      </c>
      <c r="K42" s="65">
        <v>78376</v>
      </c>
      <c r="L42" s="65">
        <v>8180</v>
      </c>
      <c r="M42" s="65">
        <v>1730</v>
      </c>
      <c r="N42" s="65">
        <v>-7023</v>
      </c>
      <c r="O42" s="65">
        <v>191083</v>
      </c>
      <c r="P42" s="65">
        <v>1157</v>
      </c>
      <c r="Q42" s="97">
        <v>1010211</v>
      </c>
      <c r="R42" s="103"/>
    </row>
    <row r="43" spans="2:18" ht="17.25" customHeight="1" x14ac:dyDescent="0.3">
      <c r="B43" s="94" t="s">
        <v>43</v>
      </c>
      <c r="C43" s="65">
        <v>864</v>
      </c>
      <c r="D43" s="65">
        <v>51661</v>
      </c>
      <c r="E43" s="65">
        <v>141583</v>
      </c>
      <c r="F43" s="65">
        <v>243034</v>
      </c>
      <c r="G43" s="65">
        <v>80017</v>
      </c>
      <c r="H43" s="65">
        <v>83790</v>
      </c>
      <c r="I43" s="65">
        <v>1005704</v>
      </c>
      <c r="J43" s="65">
        <v>1008080</v>
      </c>
      <c r="K43" s="65">
        <v>0</v>
      </c>
      <c r="L43" s="65">
        <v>45403</v>
      </c>
      <c r="M43" s="65">
        <v>142622</v>
      </c>
      <c r="N43" s="65">
        <v>297350</v>
      </c>
      <c r="O43" s="65">
        <v>6954907</v>
      </c>
      <c r="P43" s="65">
        <v>1752</v>
      </c>
      <c r="Q43" s="97">
        <v>10056766</v>
      </c>
      <c r="R43" s="103"/>
    </row>
    <row r="44" spans="2:18" ht="17.25"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17.25" customHeight="1" x14ac:dyDescent="0.3">
      <c r="B45" s="95" t="s">
        <v>45</v>
      </c>
      <c r="C45" s="96">
        <f>SUM(C7:C44)</f>
        <v>70752</v>
      </c>
      <c r="D45" s="96">
        <f t="shared" ref="D45:Q45" si="0">SUM(D7:D44)</f>
        <v>897576</v>
      </c>
      <c r="E45" s="96">
        <f t="shared" si="0"/>
        <v>1227807</v>
      </c>
      <c r="F45" s="96">
        <f t="shared" si="0"/>
        <v>2820010</v>
      </c>
      <c r="G45" s="96">
        <f t="shared" si="0"/>
        <v>1508239</v>
      </c>
      <c r="H45" s="96">
        <f t="shared" si="0"/>
        <v>2088674</v>
      </c>
      <c r="I45" s="96">
        <f t="shared" si="0"/>
        <v>22643771</v>
      </c>
      <c r="J45" s="96">
        <f t="shared" si="0"/>
        <v>17581862</v>
      </c>
      <c r="K45" s="96">
        <f t="shared" si="0"/>
        <v>3708329</v>
      </c>
      <c r="L45" s="96">
        <f t="shared" si="0"/>
        <v>1063074</v>
      </c>
      <c r="M45" s="96">
        <f t="shared" si="0"/>
        <v>2344625</v>
      </c>
      <c r="N45" s="96">
        <f t="shared" si="0"/>
        <v>7728024</v>
      </c>
      <c r="O45" s="96">
        <f t="shared" si="0"/>
        <v>36271499</v>
      </c>
      <c r="P45" s="96">
        <f t="shared" si="0"/>
        <v>1949222</v>
      </c>
      <c r="Q45" s="96">
        <f t="shared" si="0"/>
        <v>101903464</v>
      </c>
      <c r="R45" s="103"/>
    </row>
    <row r="46" spans="2:18" ht="17.25" customHeight="1" x14ac:dyDescent="0.3">
      <c r="B46" s="316" t="s">
        <v>46</v>
      </c>
      <c r="C46" s="316"/>
      <c r="D46" s="316"/>
      <c r="E46" s="316"/>
      <c r="F46" s="316"/>
      <c r="G46" s="316"/>
      <c r="H46" s="316"/>
      <c r="I46" s="316"/>
      <c r="J46" s="316"/>
      <c r="K46" s="316"/>
      <c r="L46" s="316"/>
      <c r="M46" s="316"/>
      <c r="N46" s="316"/>
      <c r="O46" s="316"/>
      <c r="P46" s="316"/>
      <c r="Q46" s="316"/>
      <c r="R46" s="104"/>
    </row>
    <row r="47" spans="2:18" ht="17.25" customHeight="1" x14ac:dyDescent="0.3">
      <c r="B47" s="94" t="s">
        <v>47</v>
      </c>
      <c r="C47" s="65">
        <v>51679</v>
      </c>
      <c r="D47" s="65">
        <v>306066</v>
      </c>
      <c r="E47" s="65">
        <v>44131</v>
      </c>
      <c r="F47" s="65">
        <v>1274641</v>
      </c>
      <c r="G47" s="65">
        <v>76784</v>
      </c>
      <c r="H47" s="65">
        <v>160377</v>
      </c>
      <c r="I47" s="65">
        <v>17718</v>
      </c>
      <c r="J47" s="65">
        <v>112470</v>
      </c>
      <c r="K47" s="65">
        <v>0</v>
      </c>
      <c r="L47" s="65">
        <v>97468</v>
      </c>
      <c r="M47" s="65">
        <v>66810</v>
      </c>
      <c r="N47" s="65">
        <v>83997</v>
      </c>
      <c r="O47" s="65">
        <v>1615360</v>
      </c>
      <c r="P47" s="65">
        <v>601072</v>
      </c>
      <c r="Q47" s="97">
        <v>4508574</v>
      </c>
      <c r="R47" s="103"/>
    </row>
    <row r="48" spans="2:18" ht="17.25" customHeight="1" x14ac:dyDescent="0.3">
      <c r="B48" s="94" t="s">
        <v>64</v>
      </c>
      <c r="C48" s="65">
        <v>5849</v>
      </c>
      <c r="D48" s="65">
        <v>221128</v>
      </c>
      <c r="E48" s="65">
        <v>0</v>
      </c>
      <c r="F48" s="65">
        <v>1115847</v>
      </c>
      <c r="G48" s="65">
        <v>17503</v>
      </c>
      <c r="H48" s="65">
        <v>202289</v>
      </c>
      <c r="I48" s="65">
        <v>0</v>
      </c>
      <c r="J48" s="65">
        <v>245744</v>
      </c>
      <c r="K48" s="65">
        <v>0</v>
      </c>
      <c r="L48" s="65">
        <v>63624</v>
      </c>
      <c r="M48" s="65">
        <v>0</v>
      </c>
      <c r="N48" s="65">
        <v>0</v>
      </c>
      <c r="O48" s="65">
        <v>649014</v>
      </c>
      <c r="P48" s="65">
        <v>316372</v>
      </c>
      <c r="Q48" s="97">
        <v>2837370</v>
      </c>
      <c r="R48" s="103"/>
    </row>
    <row r="49" spans="2:18" ht="17.25" customHeight="1" x14ac:dyDescent="0.3">
      <c r="B49" s="5" t="s">
        <v>250</v>
      </c>
      <c r="C49" s="65">
        <v>5995</v>
      </c>
      <c r="D49" s="65">
        <v>101845</v>
      </c>
      <c r="E49" s="65">
        <v>54458</v>
      </c>
      <c r="F49" s="65">
        <v>399356</v>
      </c>
      <c r="G49" s="65">
        <v>33220</v>
      </c>
      <c r="H49" s="65">
        <v>60416</v>
      </c>
      <c r="I49" s="65">
        <v>27271</v>
      </c>
      <c r="J49" s="65">
        <v>29543</v>
      </c>
      <c r="K49" s="65">
        <v>0</v>
      </c>
      <c r="L49" s="65">
        <v>23026</v>
      </c>
      <c r="M49" s="65">
        <v>36542</v>
      </c>
      <c r="N49" s="65">
        <v>7588</v>
      </c>
      <c r="O49" s="65">
        <v>131471</v>
      </c>
      <c r="P49" s="65">
        <v>62400</v>
      </c>
      <c r="Q49" s="97">
        <v>973131</v>
      </c>
      <c r="R49" s="103"/>
    </row>
    <row r="50" spans="2:18" ht="17.25" customHeight="1" x14ac:dyDescent="0.3">
      <c r="B50" s="94" t="s">
        <v>48</v>
      </c>
      <c r="C50" s="65">
        <v>61928</v>
      </c>
      <c r="D50" s="65">
        <v>843859</v>
      </c>
      <c r="E50" s="65">
        <v>79514</v>
      </c>
      <c r="F50" s="65">
        <v>3515235</v>
      </c>
      <c r="G50" s="65">
        <v>125898</v>
      </c>
      <c r="H50" s="65">
        <v>635376</v>
      </c>
      <c r="I50" s="65">
        <v>200587</v>
      </c>
      <c r="J50" s="65">
        <v>672450</v>
      </c>
      <c r="K50" s="65">
        <v>0</v>
      </c>
      <c r="L50" s="65">
        <v>647647</v>
      </c>
      <c r="M50" s="65">
        <v>899220</v>
      </c>
      <c r="N50" s="65">
        <v>117591</v>
      </c>
      <c r="O50" s="65">
        <v>1925396</v>
      </c>
      <c r="P50" s="65">
        <v>5550071</v>
      </c>
      <c r="Q50" s="97">
        <v>15274771</v>
      </c>
      <c r="R50" s="103"/>
    </row>
    <row r="51" spans="2:18" ht="17.25" customHeight="1" x14ac:dyDescent="0.3">
      <c r="B51" s="94" t="s">
        <v>251</v>
      </c>
      <c r="C51" s="65">
        <v>20374</v>
      </c>
      <c r="D51" s="65">
        <v>150907</v>
      </c>
      <c r="E51" s="65">
        <v>558</v>
      </c>
      <c r="F51" s="65">
        <v>466372</v>
      </c>
      <c r="G51" s="65">
        <v>112689</v>
      </c>
      <c r="H51" s="65">
        <v>19190</v>
      </c>
      <c r="I51" s="65">
        <v>11663</v>
      </c>
      <c r="J51" s="65">
        <v>32156</v>
      </c>
      <c r="K51" s="65">
        <v>12641</v>
      </c>
      <c r="L51" s="65">
        <v>89318</v>
      </c>
      <c r="M51" s="65">
        <v>7463</v>
      </c>
      <c r="N51" s="65">
        <v>71163</v>
      </c>
      <c r="O51" s="65">
        <v>5335</v>
      </c>
      <c r="P51" s="65">
        <v>96538</v>
      </c>
      <c r="Q51" s="97">
        <v>1096367</v>
      </c>
      <c r="R51" s="103"/>
    </row>
    <row r="52" spans="2:18" ht="17.25" customHeight="1" x14ac:dyDescent="0.3">
      <c r="B52" s="95" t="s">
        <v>45</v>
      </c>
      <c r="C52" s="96">
        <f>SUM(C47:C51)</f>
        <v>145825</v>
      </c>
      <c r="D52" s="96">
        <f t="shared" ref="D52:Q52" si="1">SUM(D47:D51)</f>
        <v>1623805</v>
      </c>
      <c r="E52" s="96">
        <f t="shared" si="1"/>
        <v>178661</v>
      </c>
      <c r="F52" s="96">
        <f t="shared" si="1"/>
        <v>6771451</v>
      </c>
      <c r="G52" s="96">
        <f t="shared" si="1"/>
        <v>366094</v>
      </c>
      <c r="H52" s="96">
        <f t="shared" si="1"/>
        <v>1077648</v>
      </c>
      <c r="I52" s="96">
        <f t="shared" si="1"/>
        <v>257239</v>
      </c>
      <c r="J52" s="96">
        <f t="shared" si="1"/>
        <v>1092363</v>
      </c>
      <c r="K52" s="96">
        <f t="shared" si="1"/>
        <v>12641</v>
      </c>
      <c r="L52" s="96">
        <f t="shared" si="1"/>
        <v>921083</v>
      </c>
      <c r="M52" s="96">
        <f t="shared" si="1"/>
        <v>1010035</v>
      </c>
      <c r="N52" s="96">
        <f t="shared" si="1"/>
        <v>280339</v>
      </c>
      <c r="O52" s="96">
        <f t="shared" si="1"/>
        <v>4326576</v>
      </c>
      <c r="P52" s="96">
        <f t="shared" si="1"/>
        <v>6626453</v>
      </c>
      <c r="Q52" s="96">
        <f t="shared" si="1"/>
        <v>24690213</v>
      </c>
      <c r="R52" s="103"/>
    </row>
    <row r="53" spans="2:18" ht="20.25" customHeight="1" x14ac:dyDescent="0.3">
      <c r="B53" s="317" t="s">
        <v>50</v>
      </c>
      <c r="C53" s="317"/>
      <c r="D53" s="317"/>
      <c r="E53" s="317"/>
      <c r="F53" s="317"/>
      <c r="G53" s="317"/>
      <c r="H53" s="317"/>
      <c r="I53" s="317"/>
      <c r="J53" s="317"/>
      <c r="K53" s="317"/>
      <c r="L53" s="317"/>
      <c r="M53" s="317"/>
      <c r="N53" s="317"/>
      <c r="O53" s="317"/>
      <c r="P53" s="317"/>
      <c r="Q53" s="317"/>
      <c r="R53" s="105"/>
    </row>
    <row r="54" spans="2:18" x14ac:dyDescent="0.3">
      <c r="C54" s="3"/>
      <c r="D54" s="3"/>
      <c r="E54" s="3"/>
      <c r="F54" s="3"/>
      <c r="G54" s="3"/>
      <c r="H54" s="3"/>
      <c r="I54" s="3"/>
      <c r="J54" s="3"/>
      <c r="K54" s="3"/>
      <c r="L54" s="3"/>
      <c r="M54" s="3"/>
      <c r="N54" s="3"/>
      <c r="O54" s="3"/>
      <c r="P54" s="3"/>
      <c r="Q54" s="3"/>
    </row>
    <row r="55" spans="2:18" x14ac:dyDescent="0.3">
      <c r="C55" s="3"/>
      <c r="D55" s="3"/>
      <c r="E55" s="3"/>
      <c r="F55" s="3"/>
      <c r="G55" s="3"/>
      <c r="H55" s="3"/>
      <c r="I55" s="3"/>
      <c r="J55" s="3"/>
      <c r="K55" s="3"/>
      <c r="L55" s="3"/>
      <c r="M55" s="3"/>
      <c r="N55" s="3"/>
      <c r="O55" s="3"/>
      <c r="P55" s="3"/>
      <c r="Q55" s="3"/>
    </row>
    <row r="56" spans="2:18" x14ac:dyDescent="0.3">
      <c r="Q56" s="3"/>
    </row>
  </sheetData>
  <mergeCells count="4">
    <mergeCell ref="B4:Q4"/>
    <mergeCell ref="B6:Q6"/>
    <mergeCell ref="B46:Q46"/>
    <mergeCell ref="B53:Q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zoomScale="80" zoomScaleNormal="80" workbookViewId="0">
      <selection activeCell="C34" sqref="C34"/>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1"/>
      <c r="B2" s="82"/>
      <c r="C2" s="83"/>
    </row>
    <row r="3" spans="1:3" ht="21.75" customHeight="1" x14ac:dyDescent="0.3">
      <c r="A3" s="81"/>
      <c r="B3" s="260" t="s">
        <v>146</v>
      </c>
      <c r="C3" s="261"/>
    </row>
    <row r="4" spans="1:3" ht="21.75" customHeight="1" x14ac:dyDescent="0.3">
      <c r="A4" s="81"/>
      <c r="B4" s="260"/>
      <c r="C4" s="261"/>
    </row>
    <row r="5" spans="1:3" ht="26.25" customHeight="1" x14ac:dyDescent="0.35">
      <c r="A5" s="81"/>
      <c r="B5" s="262" t="s">
        <v>264</v>
      </c>
      <c r="C5" s="263"/>
    </row>
    <row r="6" spans="1:3" ht="21.75" customHeight="1" thickBot="1" x14ac:dyDescent="0.5">
      <c r="A6" s="81"/>
      <c r="B6" s="258" t="s">
        <v>143</v>
      </c>
      <c r="C6" s="259"/>
    </row>
    <row r="7" spans="1:3" s="6" customFormat="1" ht="21.75" customHeight="1" thickTop="1" thickBot="1" x14ac:dyDescent="0.35">
      <c r="A7" s="81"/>
      <c r="B7" s="37" t="s">
        <v>144</v>
      </c>
      <c r="C7" s="38" t="s">
        <v>145</v>
      </c>
    </row>
    <row r="8" spans="1:3" ht="29.25" customHeight="1" thickTop="1" x14ac:dyDescent="0.3">
      <c r="A8" s="81"/>
      <c r="B8" s="84" t="s">
        <v>161</v>
      </c>
      <c r="C8" s="75" t="s">
        <v>266</v>
      </c>
    </row>
    <row r="9" spans="1:3" ht="29.25" customHeight="1" x14ac:dyDescent="0.3">
      <c r="A9" s="81"/>
      <c r="B9" s="85" t="s">
        <v>162</v>
      </c>
      <c r="C9" s="76" t="s">
        <v>267</v>
      </c>
    </row>
    <row r="10" spans="1:3" ht="29.25" customHeight="1" x14ac:dyDescent="0.3">
      <c r="A10" s="81"/>
      <c r="B10" s="85" t="s">
        <v>163</v>
      </c>
      <c r="C10" s="76" t="s">
        <v>268</v>
      </c>
    </row>
    <row r="11" spans="1:3" ht="29.25" customHeight="1" x14ac:dyDescent="0.3">
      <c r="A11" s="81"/>
      <c r="B11" s="85" t="s">
        <v>164</v>
      </c>
      <c r="C11" s="76" t="s">
        <v>269</v>
      </c>
    </row>
    <row r="12" spans="1:3" ht="29.25" customHeight="1" x14ac:dyDescent="0.3">
      <c r="A12" s="81"/>
      <c r="B12" s="85" t="s">
        <v>165</v>
      </c>
      <c r="C12" s="76" t="s">
        <v>270</v>
      </c>
    </row>
    <row r="13" spans="1:3" ht="29.25" customHeight="1" x14ac:dyDescent="0.3">
      <c r="A13" s="81"/>
      <c r="B13" s="85" t="s">
        <v>166</v>
      </c>
      <c r="C13" s="76" t="s">
        <v>271</v>
      </c>
    </row>
    <row r="14" spans="1:3" ht="29.25" customHeight="1" x14ac:dyDescent="0.3">
      <c r="A14" s="81"/>
      <c r="B14" s="85" t="s">
        <v>167</v>
      </c>
      <c r="C14" s="76" t="s">
        <v>272</v>
      </c>
    </row>
    <row r="15" spans="1:3" ht="29.25" customHeight="1" x14ac:dyDescent="0.3">
      <c r="A15" s="81"/>
      <c r="B15" s="85" t="s">
        <v>168</v>
      </c>
      <c r="C15" s="76" t="s">
        <v>273</v>
      </c>
    </row>
    <row r="16" spans="1:3" ht="29.25" customHeight="1" x14ac:dyDescent="0.3">
      <c r="A16" s="81"/>
      <c r="B16" s="85" t="s">
        <v>169</v>
      </c>
      <c r="C16" s="76" t="s">
        <v>274</v>
      </c>
    </row>
    <row r="17" spans="1:4" ht="29.25" customHeight="1" x14ac:dyDescent="0.3">
      <c r="A17" s="81"/>
      <c r="B17" s="85" t="s">
        <v>170</v>
      </c>
      <c r="C17" s="76" t="s">
        <v>275</v>
      </c>
    </row>
    <row r="18" spans="1:4" ht="29.25" customHeight="1" x14ac:dyDescent="0.3">
      <c r="A18" s="81"/>
      <c r="B18" s="85" t="s">
        <v>171</v>
      </c>
      <c r="C18" s="76" t="s">
        <v>276</v>
      </c>
    </row>
    <row r="19" spans="1:4" ht="29.25" customHeight="1" x14ac:dyDescent="0.3">
      <c r="A19" s="81"/>
      <c r="B19" s="85" t="s">
        <v>257</v>
      </c>
      <c r="C19" s="76" t="s">
        <v>277</v>
      </c>
      <c r="D19" s="86"/>
    </row>
    <row r="20" spans="1:4" ht="29.25" customHeight="1" x14ac:dyDescent="0.3">
      <c r="A20" s="81"/>
      <c r="B20" s="85" t="s">
        <v>172</v>
      </c>
      <c r="C20" s="76" t="s">
        <v>278</v>
      </c>
    </row>
    <row r="21" spans="1:4" ht="29.25" customHeight="1" x14ac:dyDescent="0.3">
      <c r="A21" s="81"/>
      <c r="B21" s="85" t="s">
        <v>173</v>
      </c>
      <c r="C21" s="76" t="s">
        <v>279</v>
      </c>
    </row>
    <row r="22" spans="1:4" ht="29.25" customHeight="1" x14ac:dyDescent="0.3">
      <c r="A22" s="81"/>
      <c r="B22" s="85" t="s">
        <v>174</v>
      </c>
      <c r="C22" s="76" t="s">
        <v>280</v>
      </c>
    </row>
    <row r="23" spans="1:4" ht="29.25" customHeight="1" x14ac:dyDescent="0.3">
      <c r="A23" s="81"/>
      <c r="B23" s="85" t="s">
        <v>175</v>
      </c>
      <c r="C23" s="76" t="s">
        <v>281</v>
      </c>
    </row>
    <row r="24" spans="1:4" ht="29.25" customHeight="1" x14ac:dyDescent="0.3">
      <c r="A24" s="81"/>
      <c r="B24" s="85" t="s">
        <v>176</v>
      </c>
      <c r="C24" s="76" t="s">
        <v>282</v>
      </c>
    </row>
    <row r="25" spans="1:4" ht="29.25" customHeight="1" x14ac:dyDescent="0.3">
      <c r="A25" s="81"/>
      <c r="B25" s="85" t="s">
        <v>177</v>
      </c>
      <c r="C25" s="76" t="s">
        <v>283</v>
      </c>
    </row>
    <row r="26" spans="1:4" ht="29.25" customHeight="1" x14ac:dyDescent="0.3">
      <c r="A26" s="81"/>
      <c r="B26" s="85" t="s">
        <v>178</v>
      </c>
      <c r="C26" s="76" t="s">
        <v>284</v>
      </c>
    </row>
    <row r="27" spans="1:4" ht="29.25" customHeight="1" x14ac:dyDescent="0.3">
      <c r="A27" s="81"/>
      <c r="B27" s="85" t="s">
        <v>179</v>
      </c>
      <c r="C27" s="76" t="s">
        <v>285</v>
      </c>
    </row>
    <row r="28" spans="1:4" ht="29.25" customHeight="1" x14ac:dyDescent="0.3">
      <c r="A28" s="81"/>
      <c r="B28" s="85" t="s">
        <v>180</v>
      </c>
      <c r="C28" s="76" t="s">
        <v>285</v>
      </c>
    </row>
    <row r="29" spans="1:4" ht="29.25" customHeight="1" x14ac:dyDescent="0.3">
      <c r="A29" s="81"/>
      <c r="B29" s="85" t="s">
        <v>181</v>
      </c>
      <c r="C29" s="76" t="s">
        <v>285</v>
      </c>
    </row>
    <row r="30" spans="1:4" ht="29.25" customHeight="1" x14ac:dyDescent="0.3">
      <c r="B30" s="85" t="s">
        <v>182</v>
      </c>
      <c r="C30" s="76" t="s">
        <v>286</v>
      </c>
    </row>
    <row r="31" spans="1:4" ht="29.25" customHeight="1" x14ac:dyDescent="0.3">
      <c r="B31" s="85" t="s">
        <v>183</v>
      </c>
      <c r="C31" s="76" t="s">
        <v>286</v>
      </c>
    </row>
    <row r="32" spans="1:4" ht="29.25" customHeight="1" x14ac:dyDescent="0.3">
      <c r="B32" s="85" t="s">
        <v>184</v>
      </c>
      <c r="C32" s="76" t="s">
        <v>286</v>
      </c>
    </row>
    <row r="33" spans="2:3" ht="29.25" customHeight="1" thickBot="1" x14ac:dyDescent="0.35">
      <c r="B33" s="87" t="s">
        <v>185</v>
      </c>
      <c r="C33" s="77" t="s">
        <v>286</v>
      </c>
    </row>
    <row r="34" spans="2:3" ht="21.75" customHeight="1" thickTop="1" x14ac:dyDescent="0.3">
      <c r="B34" s="88"/>
    </row>
  </sheetData>
  <sheetProtection algorithmName="SHA-512" hashValue="G5yzsg3NqRKAp5cA5n1wP1YKbRGqotL3p9ldikChfwbBirHrvewABYAT8zQ3CcmnheZhj4TPd4egtWci8sQpCA==" saltValue="UQ5w39ZObGKo9OZoLIx23Q==" spinCount="100000"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8"/>
  <sheetViews>
    <sheetView topLeftCell="A43" workbookViewId="0">
      <selection activeCell="E56" sqref="E56"/>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14" t="s">
        <v>312</v>
      </c>
      <c r="C4" s="314"/>
      <c r="D4" s="314"/>
      <c r="E4" s="314"/>
      <c r="F4" s="314"/>
      <c r="G4" s="314"/>
      <c r="H4" s="314"/>
      <c r="I4" s="314"/>
      <c r="J4" s="314"/>
      <c r="K4" s="314"/>
      <c r="L4" s="314"/>
      <c r="M4" s="314"/>
      <c r="N4" s="314"/>
      <c r="O4" s="314"/>
      <c r="P4" s="314"/>
      <c r="Q4" s="314"/>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5" t="s">
        <v>16</v>
      </c>
      <c r="C6" s="315"/>
      <c r="D6" s="315"/>
      <c r="E6" s="315"/>
      <c r="F6" s="315"/>
      <c r="G6" s="315"/>
      <c r="H6" s="315"/>
      <c r="I6" s="315"/>
      <c r="J6" s="315"/>
      <c r="K6" s="315"/>
      <c r="L6" s="315"/>
      <c r="M6" s="315"/>
      <c r="N6" s="315"/>
      <c r="O6" s="315"/>
      <c r="P6" s="315"/>
      <c r="Q6" s="315"/>
      <c r="R6" s="102"/>
    </row>
    <row r="7" spans="2:18" ht="18.75" customHeight="1" x14ac:dyDescent="0.3">
      <c r="B7" s="94" t="s">
        <v>17</v>
      </c>
      <c r="C7" s="65">
        <v>0</v>
      </c>
      <c r="D7" s="65">
        <v>15</v>
      </c>
      <c r="E7" s="65">
        <v>242</v>
      </c>
      <c r="F7" s="65">
        <v>586</v>
      </c>
      <c r="G7" s="65">
        <v>1367</v>
      </c>
      <c r="H7" s="65">
        <v>110</v>
      </c>
      <c r="I7" s="65">
        <v>0</v>
      </c>
      <c r="J7" s="65">
        <v>0</v>
      </c>
      <c r="K7" s="65">
        <v>0</v>
      </c>
      <c r="L7" s="65">
        <v>3632</v>
      </c>
      <c r="M7" s="65">
        <v>639</v>
      </c>
      <c r="N7" s="65">
        <v>6254</v>
      </c>
      <c r="O7" s="65">
        <v>1124137</v>
      </c>
      <c r="P7" s="65">
        <v>1539</v>
      </c>
      <c r="Q7" s="97">
        <v>1138522</v>
      </c>
      <c r="R7" s="103"/>
    </row>
    <row r="8" spans="2:18" ht="21" customHeight="1" x14ac:dyDescent="0.3">
      <c r="B8" s="94" t="s">
        <v>18</v>
      </c>
      <c r="C8" s="65">
        <v>0</v>
      </c>
      <c r="D8" s="65">
        <v>6035</v>
      </c>
      <c r="E8" s="65">
        <v>401</v>
      </c>
      <c r="F8" s="65">
        <v>33703</v>
      </c>
      <c r="G8" s="65">
        <v>1761</v>
      </c>
      <c r="H8" s="65">
        <v>739</v>
      </c>
      <c r="I8" s="65">
        <v>109263</v>
      </c>
      <c r="J8" s="65">
        <v>69562</v>
      </c>
      <c r="K8" s="65">
        <v>17398</v>
      </c>
      <c r="L8" s="65">
        <v>8098</v>
      </c>
      <c r="M8" s="65">
        <v>3149</v>
      </c>
      <c r="N8" s="65">
        <v>10113</v>
      </c>
      <c r="O8" s="65">
        <v>0</v>
      </c>
      <c r="P8" s="65">
        <v>40164</v>
      </c>
      <c r="Q8" s="97">
        <v>300386</v>
      </c>
      <c r="R8" s="103"/>
    </row>
    <row r="9" spans="2:18" ht="21" customHeight="1" x14ac:dyDescent="0.3">
      <c r="B9" s="94" t="s">
        <v>19</v>
      </c>
      <c r="C9" s="65">
        <v>57</v>
      </c>
      <c r="D9" s="65">
        <v>516</v>
      </c>
      <c r="E9" s="65">
        <v>29364</v>
      </c>
      <c r="F9" s="65">
        <v>147384</v>
      </c>
      <c r="G9" s="65">
        <v>215986</v>
      </c>
      <c r="H9" s="65">
        <v>1052</v>
      </c>
      <c r="I9" s="65">
        <v>230251</v>
      </c>
      <c r="J9" s="65">
        <v>49593</v>
      </c>
      <c r="K9" s="65">
        <v>0</v>
      </c>
      <c r="L9" s="65">
        <v>15356</v>
      </c>
      <c r="M9" s="65">
        <v>110503</v>
      </c>
      <c r="N9" s="65">
        <v>135903</v>
      </c>
      <c r="O9" s="65">
        <v>0</v>
      </c>
      <c r="P9" s="65">
        <v>0</v>
      </c>
      <c r="Q9" s="97">
        <v>935965</v>
      </c>
      <c r="R9" s="103"/>
    </row>
    <row r="10" spans="2:18" ht="21" customHeight="1" x14ac:dyDescent="0.3">
      <c r="B10" s="94" t="s">
        <v>142</v>
      </c>
      <c r="C10" s="65">
        <v>15395</v>
      </c>
      <c r="D10" s="65">
        <v>18358</v>
      </c>
      <c r="E10" s="65">
        <v>12015</v>
      </c>
      <c r="F10" s="65">
        <v>49850</v>
      </c>
      <c r="G10" s="65">
        <v>50554</v>
      </c>
      <c r="H10" s="65">
        <v>42905</v>
      </c>
      <c r="I10" s="65">
        <v>57911</v>
      </c>
      <c r="J10" s="65">
        <v>39401</v>
      </c>
      <c r="K10" s="65">
        <v>0</v>
      </c>
      <c r="L10" s="65">
        <v>1982</v>
      </c>
      <c r="M10" s="65">
        <v>9525</v>
      </c>
      <c r="N10" s="65">
        <v>25933</v>
      </c>
      <c r="O10" s="65">
        <v>2058</v>
      </c>
      <c r="P10" s="65">
        <v>16676</v>
      </c>
      <c r="Q10" s="97">
        <v>342562</v>
      </c>
      <c r="R10" s="103"/>
    </row>
    <row r="11" spans="2:18" ht="21" customHeight="1" x14ac:dyDescent="0.3">
      <c r="B11" s="94" t="s">
        <v>20</v>
      </c>
      <c r="C11" s="65">
        <v>7937</v>
      </c>
      <c r="D11" s="65">
        <v>33233</v>
      </c>
      <c r="E11" s="65">
        <v>11978</v>
      </c>
      <c r="F11" s="65">
        <v>134195</v>
      </c>
      <c r="G11" s="65">
        <v>24185</v>
      </c>
      <c r="H11" s="65">
        <v>32687</v>
      </c>
      <c r="I11" s="65">
        <v>212511</v>
      </c>
      <c r="J11" s="65">
        <v>184775</v>
      </c>
      <c r="K11" s="65">
        <v>0</v>
      </c>
      <c r="L11" s="65">
        <v>47370</v>
      </c>
      <c r="M11" s="65">
        <v>28702</v>
      </c>
      <c r="N11" s="65">
        <v>137427</v>
      </c>
      <c r="O11" s="65">
        <v>520768</v>
      </c>
      <c r="P11" s="65">
        <v>72259</v>
      </c>
      <c r="Q11" s="97">
        <v>1448025</v>
      </c>
      <c r="R11" s="103"/>
    </row>
    <row r="12" spans="2:18" ht="21" customHeight="1" x14ac:dyDescent="0.3">
      <c r="B12" s="94" t="s">
        <v>137</v>
      </c>
      <c r="C12" s="65">
        <v>0</v>
      </c>
      <c r="D12" s="65">
        <v>18161</v>
      </c>
      <c r="E12" s="65">
        <v>35123</v>
      </c>
      <c r="F12" s="65">
        <v>109978</v>
      </c>
      <c r="G12" s="65">
        <v>46013</v>
      </c>
      <c r="H12" s="65">
        <v>44682</v>
      </c>
      <c r="I12" s="65">
        <v>600968</v>
      </c>
      <c r="J12" s="65">
        <v>430911</v>
      </c>
      <c r="K12" s="65">
        <v>0</v>
      </c>
      <c r="L12" s="65">
        <v>273136</v>
      </c>
      <c r="M12" s="65">
        <v>83538</v>
      </c>
      <c r="N12" s="65">
        <v>148466</v>
      </c>
      <c r="O12" s="65">
        <v>452533</v>
      </c>
      <c r="P12" s="65">
        <v>284932</v>
      </c>
      <c r="Q12" s="97">
        <v>2528441</v>
      </c>
      <c r="R12" s="103"/>
    </row>
    <row r="13" spans="2:18" ht="21" customHeight="1" x14ac:dyDescent="0.3">
      <c r="B13" s="94" t="s">
        <v>21</v>
      </c>
      <c r="C13" s="65">
        <v>0</v>
      </c>
      <c r="D13" s="65">
        <v>45248</v>
      </c>
      <c r="E13" s="65">
        <v>36477</v>
      </c>
      <c r="F13" s="65">
        <v>136062</v>
      </c>
      <c r="G13" s="65">
        <v>19804</v>
      </c>
      <c r="H13" s="65">
        <v>58795</v>
      </c>
      <c r="I13" s="65">
        <v>578531</v>
      </c>
      <c r="J13" s="65">
        <v>737300</v>
      </c>
      <c r="K13" s="65">
        <v>0</v>
      </c>
      <c r="L13" s="65">
        <v>137038</v>
      </c>
      <c r="M13" s="65">
        <v>235665</v>
      </c>
      <c r="N13" s="65">
        <v>99229</v>
      </c>
      <c r="O13" s="65">
        <v>296033</v>
      </c>
      <c r="P13" s="65">
        <v>74611</v>
      </c>
      <c r="Q13" s="97">
        <v>2454792</v>
      </c>
      <c r="R13" s="103"/>
    </row>
    <row r="14" spans="2:18" ht="21" customHeight="1" x14ac:dyDescent="0.3">
      <c r="B14" s="94" t="s">
        <v>22</v>
      </c>
      <c r="C14" s="65">
        <v>0</v>
      </c>
      <c r="D14" s="65">
        <v>10880</v>
      </c>
      <c r="E14" s="65">
        <v>2160</v>
      </c>
      <c r="F14" s="65">
        <v>28603</v>
      </c>
      <c r="G14" s="65">
        <v>2446</v>
      </c>
      <c r="H14" s="65">
        <v>21283</v>
      </c>
      <c r="I14" s="65">
        <v>78222</v>
      </c>
      <c r="J14" s="65">
        <v>45345</v>
      </c>
      <c r="K14" s="65">
        <v>0</v>
      </c>
      <c r="L14" s="65">
        <v>8804</v>
      </c>
      <c r="M14" s="65">
        <v>5176</v>
      </c>
      <c r="N14" s="65">
        <v>18068</v>
      </c>
      <c r="O14" s="65">
        <v>0</v>
      </c>
      <c r="P14" s="65">
        <v>3681</v>
      </c>
      <c r="Q14" s="97">
        <v>224671</v>
      </c>
      <c r="R14" s="103"/>
    </row>
    <row r="15" spans="2:18" ht="21" customHeight="1" x14ac:dyDescent="0.3">
      <c r="B15" s="94" t="s">
        <v>23</v>
      </c>
      <c r="C15" s="65">
        <v>0</v>
      </c>
      <c r="D15" s="65">
        <v>0</v>
      </c>
      <c r="E15" s="65">
        <v>0</v>
      </c>
      <c r="F15" s="65">
        <v>0</v>
      </c>
      <c r="G15" s="65">
        <v>0</v>
      </c>
      <c r="H15" s="65">
        <v>0</v>
      </c>
      <c r="I15" s="65">
        <v>0</v>
      </c>
      <c r="J15" s="65">
        <v>0</v>
      </c>
      <c r="K15" s="65">
        <v>924548</v>
      </c>
      <c r="L15" s="65">
        <v>0</v>
      </c>
      <c r="M15" s="65">
        <v>0</v>
      </c>
      <c r="N15" s="65">
        <v>0</v>
      </c>
      <c r="O15" s="65">
        <v>0</v>
      </c>
      <c r="P15" s="65">
        <v>0</v>
      </c>
      <c r="Q15" s="97">
        <v>924548</v>
      </c>
      <c r="R15" s="103"/>
    </row>
    <row r="16" spans="2:18" ht="21" customHeight="1" x14ac:dyDescent="0.3">
      <c r="B16" s="94" t="s">
        <v>24</v>
      </c>
      <c r="C16" s="65">
        <v>53389</v>
      </c>
      <c r="D16" s="65">
        <v>6792</v>
      </c>
      <c r="E16" s="65">
        <v>3150</v>
      </c>
      <c r="F16" s="65">
        <v>23378</v>
      </c>
      <c r="G16" s="65">
        <v>4911</v>
      </c>
      <c r="H16" s="65">
        <v>50183</v>
      </c>
      <c r="I16" s="65">
        <v>83647</v>
      </c>
      <c r="J16" s="65">
        <v>55166</v>
      </c>
      <c r="K16" s="65">
        <v>2228</v>
      </c>
      <c r="L16" s="65">
        <v>1572</v>
      </c>
      <c r="M16" s="65">
        <v>8464</v>
      </c>
      <c r="N16" s="65">
        <v>24347</v>
      </c>
      <c r="O16" s="65">
        <v>0</v>
      </c>
      <c r="P16" s="65">
        <v>3054</v>
      </c>
      <c r="Q16" s="97">
        <v>320283</v>
      </c>
      <c r="R16" s="103"/>
    </row>
    <row r="17" spans="2:18" ht="21" customHeight="1" x14ac:dyDescent="0.3">
      <c r="B17" s="94" t="s">
        <v>25</v>
      </c>
      <c r="C17" s="65">
        <v>0</v>
      </c>
      <c r="D17" s="65">
        <v>3774</v>
      </c>
      <c r="E17" s="65">
        <v>5313</v>
      </c>
      <c r="F17" s="65">
        <v>23857</v>
      </c>
      <c r="G17" s="65">
        <v>10092</v>
      </c>
      <c r="H17" s="65">
        <v>14171</v>
      </c>
      <c r="I17" s="65">
        <v>224843</v>
      </c>
      <c r="J17" s="65">
        <v>185094</v>
      </c>
      <c r="K17" s="65">
        <v>0</v>
      </c>
      <c r="L17" s="65">
        <v>15914</v>
      </c>
      <c r="M17" s="65">
        <v>31749</v>
      </c>
      <c r="N17" s="65">
        <v>20306</v>
      </c>
      <c r="O17" s="65">
        <v>158992</v>
      </c>
      <c r="P17" s="65">
        <v>-25563</v>
      </c>
      <c r="Q17" s="97">
        <v>668543</v>
      </c>
      <c r="R17" s="103"/>
    </row>
    <row r="18" spans="2:18" ht="21" customHeight="1" x14ac:dyDescent="0.3">
      <c r="B18" s="94" t="s">
        <v>26</v>
      </c>
      <c r="C18" s="65">
        <v>50571</v>
      </c>
      <c r="D18" s="65">
        <v>50635</v>
      </c>
      <c r="E18" s="65">
        <v>13685</v>
      </c>
      <c r="F18" s="65">
        <v>178431</v>
      </c>
      <c r="G18" s="65">
        <v>14322</v>
      </c>
      <c r="H18" s="65">
        <v>47782</v>
      </c>
      <c r="I18" s="65">
        <v>127544</v>
      </c>
      <c r="J18" s="65">
        <v>132002</v>
      </c>
      <c r="K18" s="65">
        <v>0</v>
      </c>
      <c r="L18" s="65">
        <v>8278</v>
      </c>
      <c r="M18" s="65">
        <v>41578</v>
      </c>
      <c r="N18" s="65">
        <v>138402</v>
      </c>
      <c r="O18" s="65">
        <v>259455</v>
      </c>
      <c r="P18" s="65">
        <v>26797</v>
      </c>
      <c r="Q18" s="97">
        <v>1089482</v>
      </c>
      <c r="R18" s="103"/>
    </row>
    <row r="19" spans="2:18" ht="21" customHeight="1" x14ac:dyDescent="0.3">
      <c r="B19" s="94" t="s">
        <v>27</v>
      </c>
      <c r="C19" s="65">
        <v>10513</v>
      </c>
      <c r="D19" s="65">
        <v>33897</v>
      </c>
      <c r="E19" s="65">
        <v>14079</v>
      </c>
      <c r="F19" s="65">
        <v>120524</v>
      </c>
      <c r="G19" s="65">
        <v>14347</v>
      </c>
      <c r="H19" s="65">
        <v>44254</v>
      </c>
      <c r="I19" s="65">
        <v>273084</v>
      </c>
      <c r="J19" s="65">
        <v>310242</v>
      </c>
      <c r="K19" s="65">
        <v>0</v>
      </c>
      <c r="L19" s="65">
        <v>15300</v>
      </c>
      <c r="M19" s="65">
        <v>42323</v>
      </c>
      <c r="N19" s="65">
        <v>100120</v>
      </c>
      <c r="O19" s="65">
        <v>0</v>
      </c>
      <c r="P19" s="65">
        <v>32346</v>
      </c>
      <c r="Q19" s="97">
        <v>1011028</v>
      </c>
      <c r="R19" s="103"/>
    </row>
    <row r="20" spans="2:18" ht="21" customHeight="1" x14ac:dyDescent="0.3">
      <c r="B20" s="94" t="s">
        <v>28</v>
      </c>
      <c r="C20" s="65">
        <v>21529</v>
      </c>
      <c r="D20" s="65">
        <v>47920</v>
      </c>
      <c r="E20" s="65">
        <v>71337</v>
      </c>
      <c r="F20" s="65">
        <v>98359</v>
      </c>
      <c r="G20" s="65">
        <v>76262</v>
      </c>
      <c r="H20" s="65">
        <v>48391</v>
      </c>
      <c r="I20" s="65">
        <v>278513</v>
      </c>
      <c r="J20" s="65">
        <v>134643</v>
      </c>
      <c r="K20" s="65">
        <v>0</v>
      </c>
      <c r="L20" s="65">
        <v>86376</v>
      </c>
      <c r="M20" s="65">
        <v>46715</v>
      </c>
      <c r="N20" s="65">
        <v>74297</v>
      </c>
      <c r="O20" s="65">
        <v>342529</v>
      </c>
      <c r="P20" s="65">
        <v>75943</v>
      </c>
      <c r="Q20" s="97">
        <v>1402813</v>
      </c>
      <c r="R20" s="103"/>
    </row>
    <row r="21" spans="2:18" ht="21" customHeight="1" x14ac:dyDescent="0.3">
      <c r="B21" s="94" t="s">
        <v>29</v>
      </c>
      <c r="C21" s="65">
        <v>33003</v>
      </c>
      <c r="D21" s="65">
        <v>23430</v>
      </c>
      <c r="E21" s="65">
        <v>23758</v>
      </c>
      <c r="F21" s="65">
        <v>65242</v>
      </c>
      <c r="G21" s="65">
        <v>24560</v>
      </c>
      <c r="H21" s="65">
        <v>69085</v>
      </c>
      <c r="I21" s="65">
        <v>452012</v>
      </c>
      <c r="J21" s="65">
        <v>218182</v>
      </c>
      <c r="K21" s="65">
        <v>0</v>
      </c>
      <c r="L21" s="65">
        <v>23527</v>
      </c>
      <c r="M21" s="65">
        <v>69155</v>
      </c>
      <c r="N21" s="65">
        <v>105328</v>
      </c>
      <c r="O21" s="65">
        <v>59131</v>
      </c>
      <c r="P21" s="65">
        <v>8043</v>
      </c>
      <c r="Q21" s="97">
        <v>1174456</v>
      </c>
      <c r="R21" s="103"/>
    </row>
    <row r="22" spans="2:18" ht="21" customHeight="1" x14ac:dyDescent="0.3">
      <c r="B22" s="94" t="s">
        <v>30</v>
      </c>
      <c r="C22" s="65">
        <v>0</v>
      </c>
      <c r="D22" s="65">
        <v>23043</v>
      </c>
      <c r="E22" s="65">
        <v>7834</v>
      </c>
      <c r="F22" s="65">
        <v>24999</v>
      </c>
      <c r="G22" s="65">
        <v>3996</v>
      </c>
      <c r="H22" s="65">
        <v>25460</v>
      </c>
      <c r="I22" s="65">
        <v>99558</v>
      </c>
      <c r="J22" s="65">
        <v>56545</v>
      </c>
      <c r="K22" s="65">
        <v>0</v>
      </c>
      <c r="L22" s="65">
        <v>1913</v>
      </c>
      <c r="M22" s="65">
        <v>11851</v>
      </c>
      <c r="N22" s="65">
        <v>81577</v>
      </c>
      <c r="O22" s="65">
        <v>0</v>
      </c>
      <c r="P22" s="65">
        <v>9206</v>
      </c>
      <c r="Q22" s="97">
        <v>345985</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915</v>
      </c>
      <c r="D24" s="65">
        <v>14615</v>
      </c>
      <c r="E24" s="65">
        <v>25845</v>
      </c>
      <c r="F24" s="65">
        <v>115080</v>
      </c>
      <c r="G24" s="65">
        <v>66728</v>
      </c>
      <c r="H24" s="65">
        <v>32277</v>
      </c>
      <c r="I24" s="65">
        <v>418347</v>
      </c>
      <c r="J24" s="65">
        <v>167877</v>
      </c>
      <c r="K24" s="65">
        <v>0</v>
      </c>
      <c r="L24" s="65">
        <v>20753</v>
      </c>
      <c r="M24" s="65">
        <v>25138</v>
      </c>
      <c r="N24" s="65">
        <v>155997</v>
      </c>
      <c r="O24" s="65">
        <v>0</v>
      </c>
      <c r="P24" s="65">
        <v>28767</v>
      </c>
      <c r="Q24" s="97">
        <v>1072339</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1046649</v>
      </c>
      <c r="P25" s="65">
        <v>0</v>
      </c>
      <c r="Q25" s="97">
        <v>1046649</v>
      </c>
      <c r="R25" s="103"/>
    </row>
    <row r="26" spans="2:18" ht="21" customHeight="1" x14ac:dyDescent="0.3">
      <c r="B26" s="94" t="s">
        <v>33</v>
      </c>
      <c r="C26" s="65">
        <v>0</v>
      </c>
      <c r="D26" s="65">
        <v>28826</v>
      </c>
      <c r="E26" s="65">
        <v>10785</v>
      </c>
      <c r="F26" s="65">
        <v>128827</v>
      </c>
      <c r="G26" s="65">
        <v>11596</v>
      </c>
      <c r="H26" s="65">
        <v>56937</v>
      </c>
      <c r="I26" s="65">
        <v>93875</v>
      </c>
      <c r="J26" s="65">
        <v>131539</v>
      </c>
      <c r="K26" s="65">
        <v>0</v>
      </c>
      <c r="L26" s="65">
        <v>5511</v>
      </c>
      <c r="M26" s="65">
        <v>36690</v>
      </c>
      <c r="N26" s="65">
        <v>66103</v>
      </c>
      <c r="O26" s="65">
        <v>33509</v>
      </c>
      <c r="P26" s="65">
        <v>4028</v>
      </c>
      <c r="Q26" s="97">
        <v>608226</v>
      </c>
      <c r="R26" s="103"/>
    </row>
    <row r="27" spans="2:18" ht="21" customHeight="1" x14ac:dyDescent="0.3">
      <c r="B27" s="94" t="s">
        <v>34</v>
      </c>
      <c r="C27" s="65">
        <v>0</v>
      </c>
      <c r="D27" s="65">
        <v>34911</v>
      </c>
      <c r="E27" s="65">
        <v>7016</v>
      </c>
      <c r="F27" s="65">
        <v>33639</v>
      </c>
      <c r="G27" s="65">
        <v>6762</v>
      </c>
      <c r="H27" s="65">
        <v>1432</v>
      </c>
      <c r="I27" s="65">
        <v>177215</v>
      </c>
      <c r="J27" s="65">
        <v>133842</v>
      </c>
      <c r="K27" s="65">
        <v>0</v>
      </c>
      <c r="L27" s="65">
        <v>3073</v>
      </c>
      <c r="M27" s="65">
        <v>22281</v>
      </c>
      <c r="N27" s="65">
        <v>22374</v>
      </c>
      <c r="O27" s="65">
        <v>0</v>
      </c>
      <c r="P27" s="65">
        <v>42444</v>
      </c>
      <c r="Q27" s="97">
        <v>484990</v>
      </c>
      <c r="R27" s="103"/>
    </row>
    <row r="28" spans="2:18" ht="21" customHeight="1" x14ac:dyDescent="0.3">
      <c r="B28" s="94" t="s">
        <v>35</v>
      </c>
      <c r="C28" s="65">
        <v>0</v>
      </c>
      <c r="D28" s="65">
        <v>10721</v>
      </c>
      <c r="E28" s="65">
        <v>2499</v>
      </c>
      <c r="F28" s="65">
        <v>15579</v>
      </c>
      <c r="G28" s="65">
        <v>40316</v>
      </c>
      <c r="H28" s="65">
        <v>2429</v>
      </c>
      <c r="I28" s="65">
        <v>163491</v>
      </c>
      <c r="J28" s="65">
        <v>387335</v>
      </c>
      <c r="K28" s="65">
        <v>0</v>
      </c>
      <c r="L28" s="65">
        <v>6663</v>
      </c>
      <c r="M28" s="65">
        <v>5256</v>
      </c>
      <c r="N28" s="65">
        <v>48224</v>
      </c>
      <c r="O28" s="65">
        <v>366482</v>
      </c>
      <c r="P28" s="65">
        <v>36197</v>
      </c>
      <c r="Q28" s="97">
        <v>1085194</v>
      </c>
      <c r="R28" s="103"/>
    </row>
    <row r="29" spans="2:18" ht="21" customHeight="1" x14ac:dyDescent="0.3">
      <c r="B29" s="94" t="s">
        <v>36</v>
      </c>
      <c r="C29" s="65">
        <v>1586</v>
      </c>
      <c r="D29" s="65">
        <v>26372</v>
      </c>
      <c r="E29" s="65">
        <v>9860</v>
      </c>
      <c r="F29" s="65">
        <v>131251</v>
      </c>
      <c r="G29" s="65">
        <v>5931</v>
      </c>
      <c r="H29" s="65">
        <v>34321</v>
      </c>
      <c r="I29" s="65">
        <v>98021</v>
      </c>
      <c r="J29" s="65">
        <v>55534</v>
      </c>
      <c r="K29" s="65">
        <v>0</v>
      </c>
      <c r="L29" s="65">
        <v>3441</v>
      </c>
      <c r="M29" s="65">
        <v>14981</v>
      </c>
      <c r="N29" s="65">
        <v>77422</v>
      </c>
      <c r="O29" s="65">
        <v>0</v>
      </c>
      <c r="P29" s="65">
        <v>60785</v>
      </c>
      <c r="Q29" s="97">
        <v>519503</v>
      </c>
      <c r="R29" s="103"/>
    </row>
    <row r="30" spans="2:18" ht="21" customHeight="1" x14ac:dyDescent="0.3">
      <c r="B30" s="94" t="s">
        <v>192</v>
      </c>
      <c r="C30" s="65">
        <v>0</v>
      </c>
      <c r="D30" s="65">
        <v>28771</v>
      </c>
      <c r="E30" s="65">
        <v>4206</v>
      </c>
      <c r="F30" s="65">
        <v>14089</v>
      </c>
      <c r="G30" s="65">
        <v>5887</v>
      </c>
      <c r="H30" s="65">
        <v>6503</v>
      </c>
      <c r="I30" s="65">
        <v>201459</v>
      </c>
      <c r="J30" s="65">
        <v>83823</v>
      </c>
      <c r="K30" s="65">
        <v>0</v>
      </c>
      <c r="L30" s="65">
        <v>7277</v>
      </c>
      <c r="M30" s="65">
        <v>8276</v>
      </c>
      <c r="N30" s="65">
        <v>21088</v>
      </c>
      <c r="O30" s="65">
        <v>8784</v>
      </c>
      <c r="P30" s="65">
        <v>1872</v>
      </c>
      <c r="Q30" s="97">
        <v>392035</v>
      </c>
      <c r="R30" s="103"/>
    </row>
    <row r="31" spans="2:18" ht="21" customHeight="1" x14ac:dyDescent="0.3">
      <c r="B31" s="94" t="s">
        <v>193</v>
      </c>
      <c r="C31" s="65">
        <v>3729</v>
      </c>
      <c r="D31" s="65">
        <v>8482</v>
      </c>
      <c r="E31" s="65">
        <v>10775</v>
      </c>
      <c r="F31" s="65">
        <v>15779</v>
      </c>
      <c r="G31" s="65">
        <v>16801</v>
      </c>
      <c r="H31" s="65">
        <v>8196</v>
      </c>
      <c r="I31" s="65">
        <v>370212</v>
      </c>
      <c r="J31" s="65">
        <v>157116</v>
      </c>
      <c r="K31" s="65">
        <v>0</v>
      </c>
      <c r="L31" s="65">
        <v>3614</v>
      </c>
      <c r="M31" s="65">
        <v>14804</v>
      </c>
      <c r="N31" s="65">
        <v>144118</v>
      </c>
      <c r="O31" s="65">
        <v>106198</v>
      </c>
      <c r="P31" s="65">
        <v>2952</v>
      </c>
      <c r="Q31" s="97">
        <v>862777</v>
      </c>
      <c r="R31" s="103"/>
    </row>
    <row r="32" spans="2:18" ht="21" customHeight="1" x14ac:dyDescent="0.3">
      <c r="B32" s="94" t="s">
        <v>37</v>
      </c>
      <c r="C32" s="65">
        <v>308</v>
      </c>
      <c r="D32" s="65">
        <v>6260</v>
      </c>
      <c r="E32" s="65">
        <v>12111</v>
      </c>
      <c r="F32" s="65">
        <v>16401</v>
      </c>
      <c r="G32" s="65">
        <v>1704</v>
      </c>
      <c r="H32" s="65">
        <v>28304</v>
      </c>
      <c r="I32" s="65">
        <v>251721</v>
      </c>
      <c r="J32" s="65">
        <v>215452</v>
      </c>
      <c r="K32" s="65">
        <v>0</v>
      </c>
      <c r="L32" s="65">
        <v>3923</v>
      </c>
      <c r="M32" s="65">
        <v>14857</v>
      </c>
      <c r="N32" s="65">
        <v>60549</v>
      </c>
      <c r="O32" s="65">
        <v>0</v>
      </c>
      <c r="P32" s="65">
        <v>2914</v>
      </c>
      <c r="Q32" s="97">
        <v>614502</v>
      </c>
      <c r="R32" s="103"/>
    </row>
    <row r="33" spans="2:18" ht="21" customHeight="1" x14ac:dyDescent="0.3">
      <c r="B33" s="94" t="s">
        <v>139</v>
      </c>
      <c r="C33" s="65">
        <v>0</v>
      </c>
      <c r="D33" s="65">
        <v>5867</v>
      </c>
      <c r="E33" s="65">
        <v>5613</v>
      </c>
      <c r="F33" s="65">
        <v>28964</v>
      </c>
      <c r="G33" s="65">
        <v>9923</v>
      </c>
      <c r="H33" s="65">
        <v>2231</v>
      </c>
      <c r="I33" s="65">
        <v>175888</v>
      </c>
      <c r="J33" s="65">
        <v>96735</v>
      </c>
      <c r="K33" s="65">
        <v>0</v>
      </c>
      <c r="L33" s="65">
        <v>17074</v>
      </c>
      <c r="M33" s="65">
        <v>16670</v>
      </c>
      <c r="N33" s="65">
        <v>24154</v>
      </c>
      <c r="O33" s="65">
        <v>91073</v>
      </c>
      <c r="P33" s="65">
        <v>1953</v>
      </c>
      <c r="Q33" s="97">
        <v>476144</v>
      </c>
      <c r="R33" s="103"/>
    </row>
    <row r="34" spans="2:18" ht="21" customHeight="1" x14ac:dyDescent="0.3">
      <c r="B34" s="94" t="s">
        <v>211</v>
      </c>
      <c r="C34" s="65">
        <v>402</v>
      </c>
      <c r="D34" s="65">
        <v>4119</v>
      </c>
      <c r="E34" s="65">
        <v>2121</v>
      </c>
      <c r="F34" s="65">
        <v>12316</v>
      </c>
      <c r="G34" s="65">
        <v>8850</v>
      </c>
      <c r="H34" s="65">
        <v>7166</v>
      </c>
      <c r="I34" s="65">
        <v>134492</v>
      </c>
      <c r="J34" s="65">
        <v>51063</v>
      </c>
      <c r="K34" s="65">
        <v>0</v>
      </c>
      <c r="L34" s="65">
        <v>1378</v>
      </c>
      <c r="M34" s="65">
        <v>3624</v>
      </c>
      <c r="N34" s="65">
        <v>52791</v>
      </c>
      <c r="O34" s="65">
        <v>0</v>
      </c>
      <c r="P34" s="65">
        <v>18957</v>
      </c>
      <c r="Q34" s="97">
        <v>297279</v>
      </c>
      <c r="R34" s="103"/>
    </row>
    <row r="35" spans="2:18" ht="21" customHeight="1" x14ac:dyDescent="0.3">
      <c r="B35" s="94" t="s">
        <v>140</v>
      </c>
      <c r="C35" s="65">
        <v>0</v>
      </c>
      <c r="D35" s="65">
        <v>2416</v>
      </c>
      <c r="E35" s="65">
        <v>4748</v>
      </c>
      <c r="F35" s="65">
        <v>1619</v>
      </c>
      <c r="G35" s="65">
        <v>3989</v>
      </c>
      <c r="H35" s="65">
        <v>2134</v>
      </c>
      <c r="I35" s="65">
        <v>136798</v>
      </c>
      <c r="J35" s="65">
        <v>52119</v>
      </c>
      <c r="K35" s="65">
        <v>8245</v>
      </c>
      <c r="L35" s="65">
        <v>21653</v>
      </c>
      <c r="M35" s="65">
        <v>3629</v>
      </c>
      <c r="N35" s="65">
        <v>19402</v>
      </c>
      <c r="O35" s="65">
        <v>759904</v>
      </c>
      <c r="P35" s="65">
        <v>8401</v>
      </c>
      <c r="Q35" s="97">
        <v>1025057</v>
      </c>
      <c r="R35" s="103"/>
    </row>
    <row r="36" spans="2:18"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21" customHeight="1" x14ac:dyDescent="0.3">
      <c r="B37" s="94" t="s">
        <v>212</v>
      </c>
      <c r="C37" s="65">
        <v>0</v>
      </c>
      <c r="D37" s="65">
        <v>17631</v>
      </c>
      <c r="E37" s="65">
        <v>41622</v>
      </c>
      <c r="F37" s="65">
        <v>83464</v>
      </c>
      <c r="G37" s="65">
        <v>26103</v>
      </c>
      <c r="H37" s="65">
        <v>17677</v>
      </c>
      <c r="I37" s="65">
        <v>523133</v>
      </c>
      <c r="J37" s="65">
        <v>319482</v>
      </c>
      <c r="K37" s="65">
        <v>112814</v>
      </c>
      <c r="L37" s="65">
        <v>4691</v>
      </c>
      <c r="M37" s="65">
        <v>11715</v>
      </c>
      <c r="N37" s="65">
        <v>88730</v>
      </c>
      <c r="O37" s="65">
        <v>334460</v>
      </c>
      <c r="P37" s="65">
        <v>8250</v>
      </c>
      <c r="Q37" s="97">
        <v>1589773</v>
      </c>
      <c r="R37" s="103"/>
    </row>
    <row r="38" spans="2:18" ht="21" customHeight="1" x14ac:dyDescent="0.3">
      <c r="B38" s="94" t="s">
        <v>38</v>
      </c>
      <c r="C38" s="65">
        <v>0</v>
      </c>
      <c r="D38" s="65">
        <v>12043</v>
      </c>
      <c r="E38" s="65">
        <v>4683</v>
      </c>
      <c r="F38" s="65">
        <v>33142</v>
      </c>
      <c r="G38" s="65">
        <v>10129</v>
      </c>
      <c r="H38" s="65">
        <v>0</v>
      </c>
      <c r="I38" s="65">
        <v>106169</v>
      </c>
      <c r="J38" s="65">
        <v>139479</v>
      </c>
      <c r="K38" s="65">
        <v>0</v>
      </c>
      <c r="L38" s="65">
        <v>1646</v>
      </c>
      <c r="M38" s="65">
        <v>13713</v>
      </c>
      <c r="N38" s="65">
        <v>10763</v>
      </c>
      <c r="O38" s="65">
        <v>28852</v>
      </c>
      <c r="P38" s="65">
        <v>734</v>
      </c>
      <c r="Q38" s="97">
        <v>361353</v>
      </c>
      <c r="R38" s="103"/>
    </row>
    <row r="39" spans="2:18" ht="21" customHeight="1" x14ac:dyDescent="0.3">
      <c r="B39" s="94" t="s">
        <v>39</v>
      </c>
      <c r="C39" s="65">
        <v>0</v>
      </c>
      <c r="D39" s="65">
        <v>7044</v>
      </c>
      <c r="E39" s="65">
        <v>16967</v>
      </c>
      <c r="F39" s="65">
        <v>23664</v>
      </c>
      <c r="G39" s="65">
        <v>8405</v>
      </c>
      <c r="H39" s="65">
        <v>46262</v>
      </c>
      <c r="I39" s="65">
        <v>78792</v>
      </c>
      <c r="J39" s="65">
        <v>59595</v>
      </c>
      <c r="K39" s="65">
        <v>0</v>
      </c>
      <c r="L39" s="65">
        <v>4543</v>
      </c>
      <c r="M39" s="65">
        <v>39432</v>
      </c>
      <c r="N39" s="65">
        <v>69052</v>
      </c>
      <c r="O39" s="65">
        <v>6469</v>
      </c>
      <c r="P39" s="65">
        <v>4223</v>
      </c>
      <c r="Q39" s="97">
        <v>364449</v>
      </c>
      <c r="R39" s="103"/>
    </row>
    <row r="40" spans="2:18" ht="21" customHeight="1" x14ac:dyDescent="0.3">
      <c r="B40" s="94" t="s">
        <v>40</v>
      </c>
      <c r="C40" s="65">
        <v>0</v>
      </c>
      <c r="D40" s="65">
        <v>32187</v>
      </c>
      <c r="E40" s="65">
        <v>17852</v>
      </c>
      <c r="F40" s="65">
        <v>45790</v>
      </c>
      <c r="G40" s="65">
        <v>12017</v>
      </c>
      <c r="H40" s="65">
        <v>14299</v>
      </c>
      <c r="I40" s="65">
        <v>283515</v>
      </c>
      <c r="J40" s="65">
        <v>259324</v>
      </c>
      <c r="K40" s="65">
        <v>0</v>
      </c>
      <c r="L40" s="65">
        <v>22200</v>
      </c>
      <c r="M40" s="65">
        <v>29918</v>
      </c>
      <c r="N40" s="65">
        <v>56471</v>
      </c>
      <c r="O40" s="65">
        <v>197470</v>
      </c>
      <c r="P40" s="65">
        <v>6836</v>
      </c>
      <c r="Q40" s="97">
        <v>977879</v>
      </c>
      <c r="R40" s="103"/>
    </row>
    <row r="41" spans="2:18" ht="21" customHeight="1" x14ac:dyDescent="0.3">
      <c r="B41" s="94" t="s">
        <v>41</v>
      </c>
      <c r="C41" s="65">
        <v>0</v>
      </c>
      <c r="D41" s="65">
        <v>10221</v>
      </c>
      <c r="E41" s="65">
        <v>701</v>
      </c>
      <c r="F41" s="65">
        <v>7606</v>
      </c>
      <c r="G41" s="65">
        <v>6014</v>
      </c>
      <c r="H41" s="65">
        <v>3362</v>
      </c>
      <c r="I41" s="65">
        <v>211473</v>
      </c>
      <c r="J41" s="65">
        <v>156510</v>
      </c>
      <c r="K41" s="65">
        <v>0</v>
      </c>
      <c r="L41" s="65">
        <v>4100</v>
      </c>
      <c r="M41" s="65">
        <v>5574</v>
      </c>
      <c r="N41" s="65">
        <v>14780</v>
      </c>
      <c r="O41" s="65">
        <v>0</v>
      </c>
      <c r="P41" s="65">
        <v>43752</v>
      </c>
      <c r="Q41" s="97">
        <v>464093</v>
      </c>
      <c r="R41" s="103"/>
    </row>
    <row r="42" spans="2:18" ht="21" customHeight="1" x14ac:dyDescent="0.3">
      <c r="B42" s="94" t="s">
        <v>42</v>
      </c>
      <c r="C42" s="65">
        <v>0</v>
      </c>
      <c r="D42" s="65">
        <v>747</v>
      </c>
      <c r="E42" s="65">
        <v>194</v>
      </c>
      <c r="F42" s="65">
        <v>1598</v>
      </c>
      <c r="G42" s="65">
        <v>778</v>
      </c>
      <c r="H42" s="65">
        <v>1142</v>
      </c>
      <c r="I42" s="65">
        <v>198841</v>
      </c>
      <c r="J42" s="65">
        <v>89512</v>
      </c>
      <c r="K42" s="65">
        <v>0</v>
      </c>
      <c r="L42" s="65">
        <v>2162</v>
      </c>
      <c r="M42" s="65">
        <v>497</v>
      </c>
      <c r="N42" s="65">
        <v>652</v>
      </c>
      <c r="O42" s="65">
        <v>438</v>
      </c>
      <c r="P42" s="65">
        <v>67117</v>
      </c>
      <c r="Q42" s="97">
        <v>363678</v>
      </c>
      <c r="R42" s="103"/>
    </row>
    <row r="43" spans="2:18" ht="21" customHeight="1" x14ac:dyDescent="0.3">
      <c r="B43" s="94" t="s">
        <v>43</v>
      </c>
      <c r="C43" s="65">
        <v>0</v>
      </c>
      <c r="D43" s="65">
        <v>45773</v>
      </c>
      <c r="E43" s="65">
        <v>60404</v>
      </c>
      <c r="F43" s="65">
        <v>169671</v>
      </c>
      <c r="G43" s="65">
        <v>37654</v>
      </c>
      <c r="H43" s="65">
        <v>72770</v>
      </c>
      <c r="I43" s="65">
        <v>369573</v>
      </c>
      <c r="J43" s="65">
        <v>292586</v>
      </c>
      <c r="K43" s="65">
        <v>0</v>
      </c>
      <c r="L43" s="65">
        <v>64045</v>
      </c>
      <c r="M43" s="65">
        <v>66307</v>
      </c>
      <c r="N43" s="65">
        <v>111797</v>
      </c>
      <c r="O43" s="65">
        <v>1034944</v>
      </c>
      <c r="P43" s="65">
        <v>55747</v>
      </c>
      <c r="Q43" s="97">
        <v>2381270</v>
      </c>
      <c r="R43" s="103"/>
    </row>
    <row r="44" spans="2:18"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21" customHeight="1" x14ac:dyDescent="0.3">
      <c r="B45" s="95" t="s">
        <v>45</v>
      </c>
      <c r="C45" s="96">
        <f>SUM(C7:C44)</f>
        <v>199334</v>
      </c>
      <c r="D45" s="96">
        <f t="shared" ref="D45:Q45" si="0">SUM(D7:D44)</f>
        <v>618943</v>
      </c>
      <c r="E45" s="96">
        <f t="shared" si="0"/>
        <v>504918</v>
      </c>
      <c r="F45" s="96">
        <f t="shared" si="0"/>
        <v>2053630</v>
      </c>
      <c r="G45" s="96">
        <f t="shared" si="0"/>
        <v>790193</v>
      </c>
      <c r="H45" s="96">
        <f t="shared" si="0"/>
        <v>839021</v>
      </c>
      <c r="I45" s="96">
        <f t="shared" si="0"/>
        <v>7399873</v>
      </c>
      <c r="J45" s="96">
        <f t="shared" si="0"/>
        <v>5497684</v>
      </c>
      <c r="K45" s="96">
        <f t="shared" si="0"/>
        <v>1065233</v>
      </c>
      <c r="L45" s="96">
        <f t="shared" si="0"/>
        <v>846043</v>
      </c>
      <c r="M45" s="96">
        <f t="shared" si="0"/>
        <v>1062094</v>
      </c>
      <c r="N45" s="96">
        <f t="shared" si="0"/>
        <v>2170237</v>
      </c>
      <c r="O45" s="96">
        <f t="shared" si="0"/>
        <v>7230868</v>
      </c>
      <c r="P45" s="96">
        <f t="shared" si="0"/>
        <v>1019617</v>
      </c>
      <c r="Q45" s="96">
        <f t="shared" si="0"/>
        <v>31297692</v>
      </c>
      <c r="R45" s="103"/>
    </row>
    <row r="46" spans="2:18" ht="21" customHeight="1" x14ac:dyDescent="0.3">
      <c r="B46" s="316" t="s">
        <v>46</v>
      </c>
      <c r="C46" s="316"/>
      <c r="D46" s="316"/>
      <c r="E46" s="316"/>
      <c r="F46" s="316"/>
      <c r="G46" s="316"/>
      <c r="H46" s="316"/>
      <c r="I46" s="316"/>
      <c r="J46" s="316"/>
      <c r="K46" s="316"/>
      <c r="L46" s="316"/>
      <c r="M46" s="316"/>
      <c r="N46" s="316"/>
      <c r="O46" s="316"/>
      <c r="P46" s="316"/>
      <c r="Q46" s="316"/>
      <c r="R46" s="104"/>
    </row>
    <row r="47" spans="2:18" ht="21" customHeight="1" x14ac:dyDescent="0.3">
      <c r="B47" s="94" t="s">
        <v>47</v>
      </c>
      <c r="C47" s="65">
        <v>405</v>
      </c>
      <c r="D47" s="65">
        <v>56381</v>
      </c>
      <c r="E47" s="65">
        <v>3147</v>
      </c>
      <c r="F47" s="65">
        <v>141373</v>
      </c>
      <c r="G47" s="65">
        <v>17001</v>
      </c>
      <c r="H47" s="65">
        <v>16475</v>
      </c>
      <c r="I47" s="65">
        <v>636</v>
      </c>
      <c r="J47" s="65">
        <v>9129</v>
      </c>
      <c r="K47" s="65">
        <v>0</v>
      </c>
      <c r="L47" s="65">
        <v>10779</v>
      </c>
      <c r="M47" s="65">
        <v>6037</v>
      </c>
      <c r="N47" s="65">
        <v>12355</v>
      </c>
      <c r="O47" s="65">
        <v>135294</v>
      </c>
      <c r="P47" s="65">
        <v>57719</v>
      </c>
      <c r="Q47" s="97">
        <v>466732</v>
      </c>
      <c r="R47" s="103"/>
    </row>
    <row r="48" spans="2:18" ht="21" customHeight="1" x14ac:dyDescent="0.3">
      <c r="B48" s="94" t="s">
        <v>64</v>
      </c>
      <c r="C48" s="65">
        <v>8301</v>
      </c>
      <c r="D48" s="65">
        <v>57179</v>
      </c>
      <c r="E48" s="65">
        <v>0</v>
      </c>
      <c r="F48" s="65">
        <v>66284</v>
      </c>
      <c r="G48" s="65">
        <v>5448</v>
      </c>
      <c r="H48" s="65">
        <v>36786</v>
      </c>
      <c r="I48" s="65">
        <v>0</v>
      </c>
      <c r="J48" s="65">
        <v>44979</v>
      </c>
      <c r="K48" s="65">
        <v>0</v>
      </c>
      <c r="L48" s="65">
        <v>19481</v>
      </c>
      <c r="M48" s="65">
        <v>0</v>
      </c>
      <c r="N48" s="65">
        <v>0</v>
      </c>
      <c r="O48" s="65">
        <v>-50707</v>
      </c>
      <c r="P48" s="65">
        <v>56744</v>
      </c>
      <c r="Q48" s="97">
        <v>244496</v>
      </c>
      <c r="R48" s="103"/>
    </row>
    <row r="49" spans="2:19" ht="21" customHeight="1" x14ac:dyDescent="0.3">
      <c r="B49" s="5" t="s">
        <v>250</v>
      </c>
      <c r="C49" s="65">
        <v>1207</v>
      </c>
      <c r="D49" s="65">
        <v>16765</v>
      </c>
      <c r="E49" s="65">
        <v>11589</v>
      </c>
      <c r="F49" s="65">
        <v>84987</v>
      </c>
      <c r="G49" s="65">
        <v>5525</v>
      </c>
      <c r="H49" s="65">
        <v>10117</v>
      </c>
      <c r="I49" s="65">
        <v>4369</v>
      </c>
      <c r="J49" s="65">
        <v>4733</v>
      </c>
      <c r="K49" s="65">
        <v>0</v>
      </c>
      <c r="L49" s="65">
        <v>6118</v>
      </c>
      <c r="M49" s="65">
        <v>6738</v>
      </c>
      <c r="N49" s="65">
        <v>1092</v>
      </c>
      <c r="O49" s="65">
        <v>27547</v>
      </c>
      <c r="P49" s="65">
        <v>10094</v>
      </c>
      <c r="Q49" s="97">
        <v>190882</v>
      </c>
      <c r="R49" s="103"/>
    </row>
    <row r="50" spans="2:19" ht="21" customHeight="1" x14ac:dyDescent="0.3">
      <c r="B50" s="94" t="s">
        <v>48</v>
      </c>
      <c r="C50" s="65">
        <v>6975</v>
      </c>
      <c r="D50" s="65">
        <v>138878</v>
      </c>
      <c r="E50" s="65">
        <v>1704</v>
      </c>
      <c r="F50" s="65">
        <v>700015</v>
      </c>
      <c r="G50" s="65">
        <v>22286</v>
      </c>
      <c r="H50" s="65">
        <v>81060</v>
      </c>
      <c r="I50" s="65">
        <v>1942</v>
      </c>
      <c r="J50" s="65">
        <v>101354</v>
      </c>
      <c r="K50" s="65">
        <v>0</v>
      </c>
      <c r="L50" s="65">
        <v>32017</v>
      </c>
      <c r="M50" s="65">
        <v>315</v>
      </c>
      <c r="N50" s="65">
        <v>305</v>
      </c>
      <c r="O50" s="65">
        <v>590785</v>
      </c>
      <c r="P50" s="65">
        <v>487390</v>
      </c>
      <c r="Q50" s="97">
        <v>2165025</v>
      </c>
      <c r="R50" s="103"/>
    </row>
    <row r="51" spans="2:19" ht="21" customHeight="1" x14ac:dyDescent="0.3">
      <c r="B51" s="94" t="s">
        <v>251</v>
      </c>
      <c r="C51" s="65">
        <v>5891</v>
      </c>
      <c r="D51" s="65">
        <v>43464</v>
      </c>
      <c r="E51" s="65">
        <v>454</v>
      </c>
      <c r="F51" s="65">
        <v>138696</v>
      </c>
      <c r="G51" s="65">
        <v>60728</v>
      </c>
      <c r="H51" s="65">
        <v>5551</v>
      </c>
      <c r="I51" s="65">
        <v>3961</v>
      </c>
      <c r="J51" s="65">
        <v>11883</v>
      </c>
      <c r="K51" s="65">
        <v>0</v>
      </c>
      <c r="L51" s="65">
        <v>9149</v>
      </c>
      <c r="M51" s="65">
        <v>2222</v>
      </c>
      <c r="N51" s="65">
        <v>4996</v>
      </c>
      <c r="O51" s="65">
        <v>1508</v>
      </c>
      <c r="P51" s="65">
        <v>27071</v>
      </c>
      <c r="Q51" s="97">
        <v>315576</v>
      </c>
      <c r="R51" s="103"/>
    </row>
    <row r="52" spans="2:19" ht="21" customHeight="1" x14ac:dyDescent="0.3">
      <c r="B52" s="95" t="s">
        <v>45</v>
      </c>
      <c r="C52" s="96">
        <f>SUM(C47:C51)</f>
        <v>22779</v>
      </c>
      <c r="D52" s="96">
        <f t="shared" ref="D52:Q52" si="1">SUM(D47:D51)</f>
        <v>312667</v>
      </c>
      <c r="E52" s="96">
        <f t="shared" si="1"/>
        <v>16894</v>
      </c>
      <c r="F52" s="96">
        <f t="shared" si="1"/>
        <v>1131355</v>
      </c>
      <c r="G52" s="96">
        <f t="shared" si="1"/>
        <v>110988</v>
      </c>
      <c r="H52" s="96">
        <f t="shared" si="1"/>
        <v>149989</v>
      </c>
      <c r="I52" s="96">
        <f t="shared" si="1"/>
        <v>10908</v>
      </c>
      <c r="J52" s="96">
        <f t="shared" si="1"/>
        <v>172078</v>
      </c>
      <c r="K52" s="96">
        <f t="shared" si="1"/>
        <v>0</v>
      </c>
      <c r="L52" s="96">
        <f t="shared" si="1"/>
        <v>77544</v>
      </c>
      <c r="M52" s="96">
        <f t="shared" si="1"/>
        <v>15312</v>
      </c>
      <c r="N52" s="96">
        <f t="shared" si="1"/>
        <v>18748</v>
      </c>
      <c r="O52" s="96">
        <f t="shared" si="1"/>
        <v>704427</v>
      </c>
      <c r="P52" s="96">
        <f t="shared" si="1"/>
        <v>639018</v>
      </c>
      <c r="Q52" s="96">
        <f t="shared" si="1"/>
        <v>3382711</v>
      </c>
      <c r="R52" s="103"/>
    </row>
    <row r="53" spans="2:19" ht="20.25" customHeight="1" x14ac:dyDescent="0.3">
      <c r="B53" s="317" t="s">
        <v>50</v>
      </c>
      <c r="C53" s="317"/>
      <c r="D53" s="317"/>
      <c r="E53" s="317"/>
      <c r="F53" s="317"/>
      <c r="G53" s="317"/>
      <c r="H53" s="317"/>
      <c r="I53" s="317"/>
      <c r="J53" s="317"/>
      <c r="K53" s="317"/>
      <c r="L53" s="317"/>
      <c r="M53" s="317"/>
      <c r="N53" s="317"/>
      <c r="O53" s="317"/>
      <c r="P53" s="317"/>
      <c r="Q53" s="317"/>
      <c r="R53" s="105"/>
      <c r="S53" s="3"/>
    </row>
    <row r="54" spans="2:19" x14ac:dyDescent="0.3">
      <c r="C54" s="115"/>
      <c r="D54" s="115"/>
      <c r="E54" s="115"/>
      <c r="F54" s="115"/>
      <c r="G54" s="115"/>
      <c r="H54" s="115"/>
      <c r="I54" s="115"/>
      <c r="J54" s="115"/>
      <c r="K54" s="115"/>
      <c r="L54" s="115"/>
      <c r="M54" s="115"/>
      <c r="N54" s="115"/>
      <c r="O54" s="115"/>
      <c r="P54" s="115"/>
      <c r="Q54" s="115"/>
    </row>
    <row r="55" spans="2:19" x14ac:dyDescent="0.3">
      <c r="C55" s="115"/>
      <c r="D55" s="115"/>
      <c r="E55" s="115"/>
      <c r="F55" s="115"/>
      <c r="G55" s="115"/>
      <c r="H55" s="115"/>
      <c r="I55" s="115"/>
      <c r="J55" s="115"/>
      <c r="K55" s="115"/>
      <c r="L55" s="115"/>
      <c r="M55" s="115"/>
      <c r="N55" s="115"/>
      <c r="O55" s="115"/>
      <c r="P55" s="115"/>
      <c r="Q55" s="115"/>
    </row>
    <row r="56" spans="2:19" x14ac:dyDescent="0.3">
      <c r="C56" s="239"/>
      <c r="D56" s="239"/>
      <c r="E56" s="239"/>
      <c r="F56" s="239"/>
      <c r="G56" s="239"/>
      <c r="H56" s="239"/>
      <c r="I56" s="239"/>
      <c r="J56" s="239"/>
      <c r="K56" s="239"/>
      <c r="L56" s="239"/>
      <c r="M56" s="239"/>
      <c r="N56" s="239"/>
      <c r="O56" s="239"/>
      <c r="P56" s="239"/>
      <c r="Q56" s="239"/>
    </row>
    <row r="57" spans="2:19" x14ac:dyDescent="0.3">
      <c r="C57" s="239"/>
      <c r="D57" s="239"/>
      <c r="E57" s="239"/>
      <c r="F57" s="239"/>
      <c r="G57" s="239"/>
      <c r="H57" s="239"/>
      <c r="I57" s="239"/>
      <c r="J57" s="239"/>
      <c r="K57" s="239"/>
      <c r="L57" s="239"/>
      <c r="M57" s="239"/>
      <c r="N57" s="239"/>
      <c r="O57" s="239"/>
      <c r="P57" s="239"/>
      <c r="Q57" s="239"/>
    </row>
    <row r="58" spans="2:19" x14ac:dyDescent="0.3">
      <c r="Q58" s="3"/>
    </row>
  </sheetData>
  <mergeCells count="4">
    <mergeCell ref="B4:Q4"/>
    <mergeCell ref="B6:Q6"/>
    <mergeCell ref="B46:Q46"/>
    <mergeCell ref="B53:Q5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7"/>
  <sheetViews>
    <sheetView topLeftCell="N39" workbookViewId="0">
      <selection activeCell="T55" sqref="T55"/>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14" t="s">
        <v>313</v>
      </c>
      <c r="C4" s="314"/>
      <c r="D4" s="314"/>
      <c r="E4" s="314"/>
      <c r="F4" s="314"/>
      <c r="G4" s="314"/>
      <c r="H4" s="314"/>
      <c r="I4" s="314"/>
      <c r="J4" s="314"/>
      <c r="K4" s="314"/>
      <c r="L4" s="314"/>
      <c r="M4" s="314"/>
      <c r="N4" s="314"/>
      <c r="O4" s="314"/>
      <c r="P4" s="314"/>
      <c r="Q4" s="314"/>
      <c r="R4" s="98"/>
    </row>
    <row r="5" spans="2:18" ht="16.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16.5" customHeight="1" x14ac:dyDescent="0.3">
      <c r="B6" s="315" t="s">
        <v>16</v>
      </c>
      <c r="C6" s="315"/>
      <c r="D6" s="315"/>
      <c r="E6" s="315"/>
      <c r="F6" s="315"/>
      <c r="G6" s="315"/>
      <c r="H6" s="315"/>
      <c r="I6" s="315"/>
      <c r="J6" s="315"/>
      <c r="K6" s="315"/>
      <c r="L6" s="315"/>
      <c r="M6" s="315"/>
      <c r="N6" s="315"/>
      <c r="O6" s="315"/>
      <c r="P6" s="315"/>
      <c r="Q6" s="315"/>
      <c r="R6" s="102"/>
    </row>
    <row r="7" spans="2:18" ht="16.5" customHeight="1" x14ac:dyDescent="0.3">
      <c r="B7" s="94" t="s">
        <v>17</v>
      </c>
      <c r="C7" s="65">
        <v>0</v>
      </c>
      <c r="D7" s="65">
        <v>-34</v>
      </c>
      <c r="E7" s="65">
        <v>-104</v>
      </c>
      <c r="F7" s="65">
        <v>-535</v>
      </c>
      <c r="G7" s="65">
        <v>2700</v>
      </c>
      <c r="H7" s="65">
        <v>91</v>
      </c>
      <c r="I7" s="65">
        <v>0</v>
      </c>
      <c r="J7" s="65">
        <v>0</v>
      </c>
      <c r="K7" s="65">
        <v>0</v>
      </c>
      <c r="L7" s="65">
        <v>6027</v>
      </c>
      <c r="M7" s="65">
        <v>1537</v>
      </c>
      <c r="N7" s="65">
        <v>9537</v>
      </c>
      <c r="O7" s="65">
        <v>258892</v>
      </c>
      <c r="P7" s="65">
        <v>-611</v>
      </c>
      <c r="Q7" s="97">
        <v>277500</v>
      </c>
      <c r="R7" s="103"/>
    </row>
    <row r="8" spans="2:18" ht="16.5" customHeight="1" x14ac:dyDescent="0.3">
      <c r="B8" s="94" t="s">
        <v>18</v>
      </c>
      <c r="C8" s="65">
        <v>0</v>
      </c>
      <c r="D8" s="65">
        <v>1449</v>
      </c>
      <c r="E8" s="65">
        <v>-3</v>
      </c>
      <c r="F8" s="65">
        <v>-15566</v>
      </c>
      <c r="G8" s="65">
        <v>3339</v>
      </c>
      <c r="H8" s="65">
        <v>167</v>
      </c>
      <c r="I8" s="65">
        <v>34472</v>
      </c>
      <c r="J8" s="65">
        <v>34318</v>
      </c>
      <c r="K8" s="65">
        <v>0</v>
      </c>
      <c r="L8" s="65">
        <v>-555</v>
      </c>
      <c r="M8" s="65">
        <v>468</v>
      </c>
      <c r="N8" s="65">
        <v>1996</v>
      </c>
      <c r="O8" s="65">
        <v>0</v>
      </c>
      <c r="P8" s="65">
        <v>1318</v>
      </c>
      <c r="Q8" s="97">
        <v>61403</v>
      </c>
      <c r="R8" s="103"/>
    </row>
    <row r="9" spans="2:18" ht="16.5" customHeight="1" x14ac:dyDescent="0.3">
      <c r="B9" s="94" t="s">
        <v>19</v>
      </c>
      <c r="C9" s="65">
        <v>3592</v>
      </c>
      <c r="D9" s="65">
        <v>-28198</v>
      </c>
      <c r="E9" s="65">
        <v>-10917</v>
      </c>
      <c r="F9" s="65">
        <v>-36075</v>
      </c>
      <c r="G9" s="65">
        <v>-132895</v>
      </c>
      <c r="H9" s="65">
        <v>-7418</v>
      </c>
      <c r="I9" s="65">
        <v>-146012</v>
      </c>
      <c r="J9" s="65">
        <v>-26254</v>
      </c>
      <c r="K9" s="65">
        <v>0</v>
      </c>
      <c r="L9" s="65">
        <v>-26399</v>
      </c>
      <c r="M9" s="65">
        <v>-65026</v>
      </c>
      <c r="N9" s="65">
        <v>-5228</v>
      </c>
      <c r="O9" s="65">
        <v>0</v>
      </c>
      <c r="P9" s="65">
        <v>0</v>
      </c>
      <c r="Q9" s="97">
        <v>-480830</v>
      </c>
      <c r="R9" s="103"/>
    </row>
    <row r="10" spans="2:18" ht="16.5" customHeight="1" x14ac:dyDescent="0.3">
      <c r="B10" s="94" t="s">
        <v>142</v>
      </c>
      <c r="C10" s="65">
        <v>-2629</v>
      </c>
      <c r="D10" s="65">
        <v>1041</v>
      </c>
      <c r="E10" s="65">
        <v>5886</v>
      </c>
      <c r="F10" s="65">
        <v>22724</v>
      </c>
      <c r="G10" s="65">
        <v>-2666</v>
      </c>
      <c r="H10" s="65">
        <v>11019</v>
      </c>
      <c r="I10" s="65">
        <v>21117</v>
      </c>
      <c r="J10" s="65">
        <v>15945</v>
      </c>
      <c r="K10" s="65">
        <v>0</v>
      </c>
      <c r="L10" s="65">
        <v>409</v>
      </c>
      <c r="M10" s="65">
        <v>-1860</v>
      </c>
      <c r="N10" s="65">
        <v>16234</v>
      </c>
      <c r="O10" s="65">
        <v>-21672</v>
      </c>
      <c r="P10" s="65">
        <v>-4156</v>
      </c>
      <c r="Q10" s="97">
        <v>61393</v>
      </c>
      <c r="R10" s="103"/>
    </row>
    <row r="11" spans="2:18" ht="16.5" customHeight="1" x14ac:dyDescent="0.3">
      <c r="B11" s="94" t="s">
        <v>20</v>
      </c>
      <c r="C11" s="65">
        <v>-11475</v>
      </c>
      <c r="D11" s="65">
        <v>-18782</v>
      </c>
      <c r="E11" s="65">
        <v>13091</v>
      </c>
      <c r="F11" s="65">
        <v>-9572</v>
      </c>
      <c r="G11" s="65">
        <v>8742</v>
      </c>
      <c r="H11" s="65">
        <v>1630</v>
      </c>
      <c r="I11" s="65">
        <v>139537</v>
      </c>
      <c r="J11" s="65">
        <v>128997</v>
      </c>
      <c r="K11" s="65">
        <v>0</v>
      </c>
      <c r="L11" s="65">
        <v>-40682</v>
      </c>
      <c r="M11" s="65">
        <v>18179</v>
      </c>
      <c r="N11" s="65">
        <v>97503</v>
      </c>
      <c r="O11" s="65">
        <v>42606</v>
      </c>
      <c r="P11" s="65">
        <v>-14444</v>
      </c>
      <c r="Q11" s="97">
        <v>355333</v>
      </c>
      <c r="R11" s="103"/>
    </row>
    <row r="12" spans="2:18" ht="16.5" customHeight="1" x14ac:dyDescent="0.3">
      <c r="B12" s="94" t="s">
        <v>137</v>
      </c>
      <c r="C12" s="65">
        <v>0</v>
      </c>
      <c r="D12" s="65">
        <v>32191</v>
      </c>
      <c r="E12" s="65">
        <v>10096</v>
      </c>
      <c r="F12" s="65">
        <v>-11101</v>
      </c>
      <c r="G12" s="65">
        <v>8218</v>
      </c>
      <c r="H12" s="65">
        <v>6185</v>
      </c>
      <c r="I12" s="65">
        <v>119426</v>
      </c>
      <c r="J12" s="65">
        <v>94681</v>
      </c>
      <c r="K12" s="65">
        <v>0</v>
      </c>
      <c r="L12" s="65">
        <v>105635</v>
      </c>
      <c r="M12" s="65">
        <v>19958</v>
      </c>
      <c r="N12" s="65">
        <v>-1255</v>
      </c>
      <c r="O12" s="65">
        <v>233841</v>
      </c>
      <c r="P12" s="65">
        <v>104919</v>
      </c>
      <c r="Q12" s="97">
        <v>722793</v>
      </c>
      <c r="R12" s="103"/>
    </row>
    <row r="13" spans="2:18" ht="16.5" customHeight="1" x14ac:dyDescent="0.3">
      <c r="B13" s="94" t="s">
        <v>21</v>
      </c>
      <c r="C13" s="65">
        <v>0</v>
      </c>
      <c r="D13" s="65">
        <v>-50096</v>
      </c>
      <c r="E13" s="65">
        <v>11870</v>
      </c>
      <c r="F13" s="65">
        <v>-15164</v>
      </c>
      <c r="G13" s="65">
        <v>9901</v>
      </c>
      <c r="H13" s="65">
        <v>9022</v>
      </c>
      <c r="I13" s="65">
        <v>174869</v>
      </c>
      <c r="J13" s="65">
        <v>166239</v>
      </c>
      <c r="K13" s="65">
        <v>0</v>
      </c>
      <c r="L13" s="65">
        <v>15395</v>
      </c>
      <c r="M13" s="65">
        <v>-621</v>
      </c>
      <c r="N13" s="65">
        <v>49368</v>
      </c>
      <c r="O13" s="65">
        <v>397889</v>
      </c>
      <c r="P13" s="65">
        <v>-58363</v>
      </c>
      <c r="Q13" s="97">
        <v>710310</v>
      </c>
      <c r="R13" s="103"/>
    </row>
    <row r="14" spans="2:18" ht="16.5" customHeight="1" x14ac:dyDescent="0.3">
      <c r="B14" s="94" t="s">
        <v>22</v>
      </c>
      <c r="C14" s="65">
        <v>0</v>
      </c>
      <c r="D14" s="65">
        <v>3667</v>
      </c>
      <c r="E14" s="65">
        <v>698</v>
      </c>
      <c r="F14" s="65">
        <v>16172</v>
      </c>
      <c r="G14" s="65">
        <v>1698</v>
      </c>
      <c r="H14" s="65">
        <v>10990</v>
      </c>
      <c r="I14" s="65">
        <v>28877</v>
      </c>
      <c r="J14" s="65">
        <v>15674</v>
      </c>
      <c r="K14" s="65">
        <v>0</v>
      </c>
      <c r="L14" s="65">
        <v>9031</v>
      </c>
      <c r="M14" s="65">
        <v>1824</v>
      </c>
      <c r="N14" s="65">
        <v>13970</v>
      </c>
      <c r="O14" s="65">
        <v>0</v>
      </c>
      <c r="P14" s="65">
        <v>-913</v>
      </c>
      <c r="Q14" s="97">
        <v>101687</v>
      </c>
      <c r="R14" s="103"/>
    </row>
    <row r="15" spans="2:18" ht="16.5" customHeight="1" x14ac:dyDescent="0.3">
      <c r="B15" s="94" t="s">
        <v>23</v>
      </c>
      <c r="C15" s="65">
        <v>0</v>
      </c>
      <c r="D15" s="65">
        <v>0</v>
      </c>
      <c r="E15" s="65">
        <v>0</v>
      </c>
      <c r="F15" s="65">
        <v>0</v>
      </c>
      <c r="G15" s="65">
        <v>0</v>
      </c>
      <c r="H15" s="65">
        <v>0</v>
      </c>
      <c r="I15" s="65">
        <v>28207</v>
      </c>
      <c r="J15" s="65">
        <v>13038</v>
      </c>
      <c r="K15" s="65">
        <v>293620</v>
      </c>
      <c r="L15" s="65">
        <v>0</v>
      </c>
      <c r="M15" s="65">
        <v>0</v>
      </c>
      <c r="N15" s="65">
        <v>0</v>
      </c>
      <c r="O15" s="65">
        <v>0</v>
      </c>
      <c r="P15" s="65">
        <v>0</v>
      </c>
      <c r="Q15" s="97">
        <v>334865</v>
      </c>
      <c r="R15" s="103"/>
    </row>
    <row r="16" spans="2:18" ht="16.5" customHeight="1" x14ac:dyDescent="0.3">
      <c r="B16" s="94" t="s">
        <v>24</v>
      </c>
      <c r="C16" s="65">
        <v>-3370</v>
      </c>
      <c r="D16" s="65">
        <v>-1637</v>
      </c>
      <c r="E16" s="65">
        <v>919</v>
      </c>
      <c r="F16" s="65">
        <v>-8743</v>
      </c>
      <c r="G16" s="65">
        <v>4505</v>
      </c>
      <c r="H16" s="65">
        <v>70112</v>
      </c>
      <c r="I16" s="65">
        <v>49443</v>
      </c>
      <c r="J16" s="65">
        <v>35548</v>
      </c>
      <c r="K16" s="65">
        <v>1021</v>
      </c>
      <c r="L16" s="65">
        <v>1665</v>
      </c>
      <c r="M16" s="65">
        <v>-942</v>
      </c>
      <c r="N16" s="65">
        <v>7732</v>
      </c>
      <c r="O16" s="65">
        <v>0</v>
      </c>
      <c r="P16" s="65">
        <v>-12725</v>
      </c>
      <c r="Q16" s="97">
        <v>143527</v>
      </c>
      <c r="R16" s="103"/>
    </row>
    <row r="17" spans="2:18" ht="16.5" customHeight="1" x14ac:dyDescent="0.3">
      <c r="B17" s="94" t="s">
        <v>25</v>
      </c>
      <c r="C17" s="65">
        <v>0</v>
      </c>
      <c r="D17" s="65">
        <v>-3274</v>
      </c>
      <c r="E17" s="65">
        <v>5980</v>
      </c>
      <c r="F17" s="65">
        <v>33302</v>
      </c>
      <c r="G17" s="65">
        <v>7520</v>
      </c>
      <c r="H17" s="65">
        <v>9894</v>
      </c>
      <c r="I17" s="65">
        <v>100781</v>
      </c>
      <c r="J17" s="65">
        <v>84808</v>
      </c>
      <c r="K17" s="65">
        <v>0</v>
      </c>
      <c r="L17" s="65">
        <v>11998</v>
      </c>
      <c r="M17" s="65">
        <v>16339</v>
      </c>
      <c r="N17" s="65">
        <v>16673</v>
      </c>
      <c r="O17" s="65">
        <v>-20383</v>
      </c>
      <c r="P17" s="65">
        <v>-32671</v>
      </c>
      <c r="Q17" s="97">
        <v>230967</v>
      </c>
      <c r="R17" s="103"/>
    </row>
    <row r="18" spans="2:18" ht="16.5" customHeight="1" x14ac:dyDescent="0.3">
      <c r="B18" s="94" t="s">
        <v>26</v>
      </c>
      <c r="C18" s="65">
        <v>-14870</v>
      </c>
      <c r="D18" s="65">
        <v>-35240</v>
      </c>
      <c r="E18" s="65">
        <v>13048</v>
      </c>
      <c r="F18" s="65">
        <v>-174596</v>
      </c>
      <c r="G18" s="65">
        <v>8226</v>
      </c>
      <c r="H18" s="65">
        <v>18311</v>
      </c>
      <c r="I18" s="65">
        <v>105788</v>
      </c>
      <c r="J18" s="65">
        <v>79482</v>
      </c>
      <c r="K18" s="65">
        <v>29593</v>
      </c>
      <c r="L18" s="65">
        <v>12942</v>
      </c>
      <c r="M18" s="65">
        <v>49913</v>
      </c>
      <c r="N18" s="65">
        <v>17980</v>
      </c>
      <c r="O18" s="65">
        <v>-186231</v>
      </c>
      <c r="P18" s="65">
        <v>-58806</v>
      </c>
      <c r="Q18" s="97">
        <v>-134461</v>
      </c>
      <c r="R18" s="103"/>
    </row>
    <row r="19" spans="2:18" ht="16.5" customHeight="1" x14ac:dyDescent="0.3">
      <c r="B19" s="94" t="s">
        <v>27</v>
      </c>
      <c r="C19" s="65">
        <v>-1782</v>
      </c>
      <c r="D19" s="65">
        <v>-9854</v>
      </c>
      <c r="E19" s="65">
        <v>10823</v>
      </c>
      <c r="F19" s="65">
        <v>-80409</v>
      </c>
      <c r="G19" s="65">
        <v>10810</v>
      </c>
      <c r="H19" s="65">
        <v>14353</v>
      </c>
      <c r="I19" s="65">
        <v>127459</v>
      </c>
      <c r="J19" s="65">
        <v>130678</v>
      </c>
      <c r="K19" s="65">
        <v>0</v>
      </c>
      <c r="L19" s="65">
        <v>-9506</v>
      </c>
      <c r="M19" s="65">
        <v>-980</v>
      </c>
      <c r="N19" s="65">
        <v>82009</v>
      </c>
      <c r="O19" s="65">
        <v>0</v>
      </c>
      <c r="P19" s="65">
        <v>17743</v>
      </c>
      <c r="Q19" s="97">
        <v>291345</v>
      </c>
      <c r="R19" s="103"/>
    </row>
    <row r="20" spans="2:18" ht="16.5" customHeight="1" x14ac:dyDescent="0.3">
      <c r="B20" s="94" t="s">
        <v>28</v>
      </c>
      <c r="C20" s="65">
        <v>-14545</v>
      </c>
      <c r="D20" s="65">
        <v>-8971</v>
      </c>
      <c r="E20" s="65">
        <v>21980</v>
      </c>
      <c r="F20" s="65">
        <v>-7993</v>
      </c>
      <c r="G20" s="65">
        <v>22175</v>
      </c>
      <c r="H20" s="65">
        <v>17340</v>
      </c>
      <c r="I20" s="65">
        <v>79959</v>
      </c>
      <c r="J20" s="65">
        <v>52563</v>
      </c>
      <c r="K20" s="65">
        <v>0</v>
      </c>
      <c r="L20" s="65">
        <v>418</v>
      </c>
      <c r="M20" s="65">
        <v>15155</v>
      </c>
      <c r="N20" s="65">
        <v>56974</v>
      </c>
      <c r="O20" s="65">
        <v>-65482</v>
      </c>
      <c r="P20" s="65">
        <v>4184</v>
      </c>
      <c r="Q20" s="97">
        <v>173757</v>
      </c>
      <c r="R20" s="103"/>
    </row>
    <row r="21" spans="2:18" ht="16.5" customHeight="1" x14ac:dyDescent="0.3">
      <c r="B21" s="94" t="s">
        <v>29</v>
      </c>
      <c r="C21" s="65">
        <v>-15368</v>
      </c>
      <c r="D21" s="65">
        <v>-3989</v>
      </c>
      <c r="E21" s="65">
        <v>17026</v>
      </c>
      <c r="F21" s="65">
        <v>-57588</v>
      </c>
      <c r="G21" s="65">
        <v>-5384</v>
      </c>
      <c r="H21" s="65">
        <v>18522</v>
      </c>
      <c r="I21" s="65">
        <v>124676</v>
      </c>
      <c r="J21" s="65">
        <v>49262</v>
      </c>
      <c r="K21" s="65">
        <v>0</v>
      </c>
      <c r="L21" s="65">
        <v>9909</v>
      </c>
      <c r="M21" s="65">
        <v>25500</v>
      </c>
      <c r="N21" s="65">
        <v>73796</v>
      </c>
      <c r="O21" s="65">
        <v>-11621</v>
      </c>
      <c r="P21" s="65">
        <v>-15567</v>
      </c>
      <c r="Q21" s="97">
        <v>209173</v>
      </c>
      <c r="R21" s="103"/>
    </row>
    <row r="22" spans="2:18" ht="16.5" customHeight="1" x14ac:dyDescent="0.3">
      <c r="B22" s="94" t="s">
        <v>30</v>
      </c>
      <c r="C22" s="65">
        <v>0</v>
      </c>
      <c r="D22" s="65">
        <v>3265</v>
      </c>
      <c r="E22" s="65">
        <v>1890</v>
      </c>
      <c r="F22" s="65">
        <v>6410</v>
      </c>
      <c r="G22" s="65">
        <v>3161</v>
      </c>
      <c r="H22" s="65">
        <v>14665</v>
      </c>
      <c r="I22" s="65">
        <v>26308</v>
      </c>
      <c r="J22" s="65">
        <v>18616</v>
      </c>
      <c r="K22" s="65">
        <v>0</v>
      </c>
      <c r="L22" s="65">
        <v>1602</v>
      </c>
      <c r="M22" s="65">
        <v>4903</v>
      </c>
      <c r="N22" s="65">
        <v>65511</v>
      </c>
      <c r="O22" s="65">
        <v>0</v>
      </c>
      <c r="P22" s="65">
        <v>-7631</v>
      </c>
      <c r="Q22" s="97">
        <v>138699</v>
      </c>
      <c r="R22" s="103"/>
    </row>
    <row r="23" spans="2:18" ht="16.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6.5" customHeight="1" x14ac:dyDescent="0.3">
      <c r="B24" s="94" t="s">
        <v>258</v>
      </c>
      <c r="C24" s="65">
        <v>-4318</v>
      </c>
      <c r="D24" s="65">
        <v>-10958</v>
      </c>
      <c r="E24" s="65">
        <v>5834</v>
      </c>
      <c r="F24" s="65">
        <v>-22694</v>
      </c>
      <c r="G24" s="65">
        <v>4063</v>
      </c>
      <c r="H24" s="65">
        <v>-4156</v>
      </c>
      <c r="I24" s="65">
        <v>74619</v>
      </c>
      <c r="J24" s="65">
        <v>32989</v>
      </c>
      <c r="K24" s="65">
        <v>0</v>
      </c>
      <c r="L24" s="65">
        <v>2656</v>
      </c>
      <c r="M24" s="65">
        <v>3142</v>
      </c>
      <c r="N24" s="65">
        <v>-25081</v>
      </c>
      <c r="O24" s="65">
        <v>0</v>
      </c>
      <c r="P24" s="65">
        <v>-6413</v>
      </c>
      <c r="Q24" s="97">
        <v>49685</v>
      </c>
      <c r="R24" s="103"/>
    </row>
    <row r="25" spans="2:18" ht="16.5" customHeight="1" x14ac:dyDescent="0.3">
      <c r="B25" s="94" t="s">
        <v>259</v>
      </c>
      <c r="C25" s="65">
        <v>0</v>
      </c>
      <c r="D25" s="65">
        <v>0</v>
      </c>
      <c r="E25" s="65">
        <v>0</v>
      </c>
      <c r="F25" s="65">
        <v>0</v>
      </c>
      <c r="G25" s="65">
        <v>0</v>
      </c>
      <c r="H25" s="65">
        <v>0</v>
      </c>
      <c r="I25" s="65">
        <v>0</v>
      </c>
      <c r="J25" s="65">
        <v>0</v>
      </c>
      <c r="K25" s="65">
        <v>0</v>
      </c>
      <c r="L25" s="65">
        <v>0</v>
      </c>
      <c r="M25" s="65">
        <v>0</v>
      </c>
      <c r="N25" s="65">
        <v>0</v>
      </c>
      <c r="O25" s="65">
        <v>673632</v>
      </c>
      <c r="P25" s="65">
        <v>0</v>
      </c>
      <c r="Q25" s="97">
        <v>673632</v>
      </c>
      <c r="R25" s="103"/>
    </row>
    <row r="26" spans="2:18" ht="16.5" customHeight="1" x14ac:dyDescent="0.3">
      <c r="B26" s="94" t="s">
        <v>33</v>
      </c>
      <c r="C26" s="65">
        <v>0</v>
      </c>
      <c r="D26" s="65">
        <v>-1815</v>
      </c>
      <c r="E26" s="65">
        <v>6689</v>
      </c>
      <c r="F26" s="65">
        <v>-23377</v>
      </c>
      <c r="G26" s="65">
        <v>-1957</v>
      </c>
      <c r="H26" s="65">
        <v>37890</v>
      </c>
      <c r="I26" s="65">
        <v>33265</v>
      </c>
      <c r="J26" s="65">
        <v>52125</v>
      </c>
      <c r="K26" s="65">
        <v>0</v>
      </c>
      <c r="L26" s="65">
        <v>-639</v>
      </c>
      <c r="M26" s="65">
        <v>-13949</v>
      </c>
      <c r="N26" s="65">
        <v>57760</v>
      </c>
      <c r="O26" s="65">
        <v>-3857</v>
      </c>
      <c r="P26" s="65">
        <v>1045</v>
      </c>
      <c r="Q26" s="97">
        <v>143181</v>
      </c>
      <c r="R26" s="103"/>
    </row>
    <row r="27" spans="2:18" ht="16.5" customHeight="1" x14ac:dyDescent="0.3">
      <c r="B27" s="94" t="s">
        <v>34</v>
      </c>
      <c r="C27" s="65">
        <v>0</v>
      </c>
      <c r="D27" s="65">
        <v>605</v>
      </c>
      <c r="E27" s="65">
        <v>4055</v>
      </c>
      <c r="F27" s="65">
        <v>5137</v>
      </c>
      <c r="G27" s="65">
        <v>5667</v>
      </c>
      <c r="H27" s="65">
        <v>1135</v>
      </c>
      <c r="I27" s="65">
        <v>38151</v>
      </c>
      <c r="J27" s="65">
        <v>30505</v>
      </c>
      <c r="K27" s="65">
        <v>0</v>
      </c>
      <c r="L27" s="65">
        <v>927</v>
      </c>
      <c r="M27" s="65">
        <v>-806</v>
      </c>
      <c r="N27" s="65">
        <v>12247</v>
      </c>
      <c r="O27" s="65">
        <v>0</v>
      </c>
      <c r="P27" s="65">
        <v>3298</v>
      </c>
      <c r="Q27" s="97">
        <v>100921</v>
      </c>
      <c r="R27" s="103"/>
    </row>
    <row r="28" spans="2:18" ht="16.5" customHeight="1" x14ac:dyDescent="0.3">
      <c r="B28" s="94" t="s">
        <v>35</v>
      </c>
      <c r="C28" s="65">
        <v>0</v>
      </c>
      <c r="D28" s="65">
        <v>5672</v>
      </c>
      <c r="E28" s="65">
        <v>1354</v>
      </c>
      <c r="F28" s="65">
        <v>9598</v>
      </c>
      <c r="G28" s="65">
        <v>18174</v>
      </c>
      <c r="H28" s="65">
        <v>-12817</v>
      </c>
      <c r="I28" s="65">
        <v>47524</v>
      </c>
      <c r="J28" s="65">
        <v>121951</v>
      </c>
      <c r="K28" s="65">
        <v>0</v>
      </c>
      <c r="L28" s="65">
        <v>2447</v>
      </c>
      <c r="M28" s="65">
        <v>-936</v>
      </c>
      <c r="N28" s="65">
        <v>18967</v>
      </c>
      <c r="O28" s="65">
        <v>234799</v>
      </c>
      <c r="P28" s="65">
        <v>14964</v>
      </c>
      <c r="Q28" s="97">
        <v>461696</v>
      </c>
      <c r="R28" s="103"/>
    </row>
    <row r="29" spans="2:18" ht="16.5" customHeight="1" x14ac:dyDescent="0.3">
      <c r="B29" s="94" t="s">
        <v>36</v>
      </c>
      <c r="C29" s="65">
        <v>-2112</v>
      </c>
      <c r="D29" s="65">
        <v>2612</v>
      </c>
      <c r="E29" s="65">
        <v>6435</v>
      </c>
      <c r="F29" s="65">
        <v>-37266</v>
      </c>
      <c r="G29" s="65">
        <v>7868</v>
      </c>
      <c r="H29" s="65">
        <v>21782</v>
      </c>
      <c r="I29" s="65">
        <v>54326</v>
      </c>
      <c r="J29" s="65">
        <v>43210</v>
      </c>
      <c r="K29" s="65">
        <v>0</v>
      </c>
      <c r="L29" s="65">
        <v>3545</v>
      </c>
      <c r="M29" s="65">
        <v>-2709</v>
      </c>
      <c r="N29" s="65">
        <v>80601</v>
      </c>
      <c r="O29" s="65">
        <v>0</v>
      </c>
      <c r="P29" s="65">
        <v>-58576</v>
      </c>
      <c r="Q29" s="97">
        <v>119717</v>
      </c>
      <c r="R29" s="103"/>
    </row>
    <row r="30" spans="2:18" ht="16.5" customHeight="1" x14ac:dyDescent="0.3">
      <c r="B30" s="94" t="s">
        <v>192</v>
      </c>
      <c r="C30" s="65">
        <v>0</v>
      </c>
      <c r="D30" s="65">
        <v>-1725</v>
      </c>
      <c r="E30" s="65">
        <v>2352</v>
      </c>
      <c r="F30" s="65">
        <v>3287</v>
      </c>
      <c r="G30" s="65">
        <v>1998</v>
      </c>
      <c r="H30" s="65">
        <v>753</v>
      </c>
      <c r="I30" s="65">
        <v>68823</v>
      </c>
      <c r="J30" s="65">
        <v>29685</v>
      </c>
      <c r="K30" s="65">
        <v>0</v>
      </c>
      <c r="L30" s="65">
        <v>-380</v>
      </c>
      <c r="M30" s="65">
        <v>2063</v>
      </c>
      <c r="N30" s="65">
        <v>17431</v>
      </c>
      <c r="O30" s="65">
        <v>0</v>
      </c>
      <c r="P30" s="65">
        <v>-2666</v>
      </c>
      <c r="Q30" s="97">
        <v>121620</v>
      </c>
      <c r="R30" s="103"/>
    </row>
    <row r="31" spans="2:18" ht="16.5" customHeight="1" x14ac:dyDescent="0.3">
      <c r="B31" s="94" t="s">
        <v>193</v>
      </c>
      <c r="C31" s="65">
        <v>-29912</v>
      </c>
      <c r="D31" s="65">
        <v>496</v>
      </c>
      <c r="E31" s="65">
        <v>4616</v>
      </c>
      <c r="F31" s="65">
        <v>-24130</v>
      </c>
      <c r="G31" s="65">
        <v>6310</v>
      </c>
      <c r="H31" s="65">
        <v>-5254</v>
      </c>
      <c r="I31" s="65">
        <v>86172</v>
      </c>
      <c r="J31" s="65">
        <v>37142</v>
      </c>
      <c r="K31" s="65">
        <v>0</v>
      </c>
      <c r="L31" s="65">
        <v>-194</v>
      </c>
      <c r="M31" s="65">
        <v>3653</v>
      </c>
      <c r="N31" s="65">
        <v>79265</v>
      </c>
      <c r="O31" s="65">
        <v>-35688</v>
      </c>
      <c r="P31" s="65">
        <v>-463</v>
      </c>
      <c r="Q31" s="97">
        <v>122011</v>
      </c>
      <c r="R31" s="103"/>
    </row>
    <row r="32" spans="2:18" ht="16.5" customHeight="1" x14ac:dyDescent="0.3">
      <c r="B32" s="94" t="s">
        <v>37</v>
      </c>
      <c r="C32" s="65">
        <v>-767</v>
      </c>
      <c r="D32" s="65">
        <v>-3259</v>
      </c>
      <c r="E32" s="65">
        <v>7129</v>
      </c>
      <c r="F32" s="65">
        <v>-7853</v>
      </c>
      <c r="G32" s="65">
        <v>601</v>
      </c>
      <c r="H32" s="65">
        <v>10364</v>
      </c>
      <c r="I32" s="65">
        <v>93900</v>
      </c>
      <c r="J32" s="65">
        <v>81722</v>
      </c>
      <c r="K32" s="65">
        <v>0</v>
      </c>
      <c r="L32" s="65">
        <v>-466</v>
      </c>
      <c r="M32" s="65">
        <v>-825</v>
      </c>
      <c r="N32" s="65">
        <v>40134</v>
      </c>
      <c r="O32" s="65">
        <v>0</v>
      </c>
      <c r="P32" s="65">
        <v>-5083</v>
      </c>
      <c r="Q32" s="97">
        <v>215597</v>
      </c>
      <c r="R32" s="103"/>
    </row>
    <row r="33" spans="2:18" ht="16.5" customHeight="1" x14ac:dyDescent="0.3">
      <c r="B33" s="94" t="s">
        <v>139</v>
      </c>
      <c r="C33" s="65">
        <v>0</v>
      </c>
      <c r="D33" s="65">
        <v>2826</v>
      </c>
      <c r="E33" s="65">
        <v>1433</v>
      </c>
      <c r="F33" s="65">
        <v>7971</v>
      </c>
      <c r="G33" s="65">
        <v>5409</v>
      </c>
      <c r="H33" s="65">
        <v>155</v>
      </c>
      <c r="I33" s="65">
        <v>39726</v>
      </c>
      <c r="J33" s="65">
        <v>27314</v>
      </c>
      <c r="K33" s="65">
        <v>0</v>
      </c>
      <c r="L33" s="65">
        <v>6494</v>
      </c>
      <c r="M33" s="65">
        <v>7900</v>
      </c>
      <c r="N33" s="65">
        <v>29448</v>
      </c>
      <c r="O33" s="65">
        <v>5213</v>
      </c>
      <c r="P33" s="65">
        <v>-107</v>
      </c>
      <c r="Q33" s="97">
        <v>133782</v>
      </c>
      <c r="R33" s="103"/>
    </row>
    <row r="34" spans="2:18" ht="16.5" customHeight="1" x14ac:dyDescent="0.3">
      <c r="B34" s="94" t="s">
        <v>211</v>
      </c>
      <c r="C34" s="65">
        <v>3</v>
      </c>
      <c r="D34" s="65">
        <v>-992</v>
      </c>
      <c r="E34" s="65">
        <v>909</v>
      </c>
      <c r="F34" s="65">
        <v>-4270</v>
      </c>
      <c r="G34" s="65">
        <v>6773</v>
      </c>
      <c r="H34" s="65">
        <v>479</v>
      </c>
      <c r="I34" s="65">
        <v>53955</v>
      </c>
      <c r="J34" s="65">
        <v>20549</v>
      </c>
      <c r="K34" s="65">
        <v>0</v>
      </c>
      <c r="L34" s="65">
        <v>-4750</v>
      </c>
      <c r="M34" s="65">
        <v>2744</v>
      </c>
      <c r="N34" s="65">
        <v>28771</v>
      </c>
      <c r="O34" s="65">
        <v>0</v>
      </c>
      <c r="P34" s="65">
        <v>-12356</v>
      </c>
      <c r="Q34" s="97">
        <v>91814</v>
      </c>
      <c r="R34" s="103"/>
    </row>
    <row r="35" spans="2:18" ht="16.5" customHeight="1" x14ac:dyDescent="0.3">
      <c r="B35" s="94" t="s">
        <v>140</v>
      </c>
      <c r="C35" s="65">
        <v>0</v>
      </c>
      <c r="D35" s="65">
        <v>785</v>
      </c>
      <c r="E35" s="65">
        <v>1162</v>
      </c>
      <c r="F35" s="65">
        <v>298</v>
      </c>
      <c r="G35" s="65">
        <v>1036</v>
      </c>
      <c r="H35" s="65">
        <v>175</v>
      </c>
      <c r="I35" s="65">
        <v>26968</v>
      </c>
      <c r="J35" s="65">
        <v>11569</v>
      </c>
      <c r="K35" s="65">
        <v>1899</v>
      </c>
      <c r="L35" s="65">
        <v>6215</v>
      </c>
      <c r="M35" s="65">
        <v>1073</v>
      </c>
      <c r="N35" s="65">
        <v>-1656</v>
      </c>
      <c r="O35" s="65">
        <v>-152619</v>
      </c>
      <c r="P35" s="65">
        <v>-783</v>
      </c>
      <c r="Q35" s="97">
        <v>-103877</v>
      </c>
      <c r="R35" s="103"/>
    </row>
    <row r="36" spans="2:18" ht="16.5"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16.5" customHeight="1" x14ac:dyDescent="0.3">
      <c r="B37" s="94" t="s">
        <v>212</v>
      </c>
      <c r="C37" s="65">
        <v>0</v>
      </c>
      <c r="D37" s="65">
        <v>-3599</v>
      </c>
      <c r="E37" s="65">
        <v>9187</v>
      </c>
      <c r="F37" s="65">
        <v>-14593</v>
      </c>
      <c r="G37" s="65">
        <v>6520</v>
      </c>
      <c r="H37" s="65">
        <v>3471</v>
      </c>
      <c r="I37" s="65">
        <v>89279</v>
      </c>
      <c r="J37" s="65">
        <v>99787</v>
      </c>
      <c r="K37" s="65">
        <v>20834</v>
      </c>
      <c r="L37" s="65">
        <v>-1366</v>
      </c>
      <c r="M37" s="65">
        <v>-10152</v>
      </c>
      <c r="N37" s="65">
        <v>74355</v>
      </c>
      <c r="O37" s="65">
        <v>-45290</v>
      </c>
      <c r="P37" s="65">
        <v>-4348</v>
      </c>
      <c r="Q37" s="97">
        <v>224085</v>
      </c>
      <c r="R37" s="103"/>
    </row>
    <row r="38" spans="2:18" ht="16.5" customHeight="1" x14ac:dyDescent="0.3">
      <c r="B38" s="94" t="s">
        <v>38</v>
      </c>
      <c r="C38" s="65">
        <v>0</v>
      </c>
      <c r="D38" s="65">
        <v>-4510</v>
      </c>
      <c r="E38" s="65">
        <v>1158</v>
      </c>
      <c r="F38" s="65">
        <v>-5099</v>
      </c>
      <c r="G38" s="65">
        <v>3094</v>
      </c>
      <c r="H38" s="65">
        <v>2705</v>
      </c>
      <c r="I38" s="65">
        <v>21042</v>
      </c>
      <c r="J38" s="65">
        <v>24260</v>
      </c>
      <c r="K38" s="65">
        <v>0</v>
      </c>
      <c r="L38" s="65">
        <v>680</v>
      </c>
      <c r="M38" s="65">
        <v>3242</v>
      </c>
      <c r="N38" s="65">
        <v>5578</v>
      </c>
      <c r="O38" s="65">
        <v>-8977</v>
      </c>
      <c r="P38" s="65">
        <v>-1778</v>
      </c>
      <c r="Q38" s="97">
        <v>41394</v>
      </c>
      <c r="R38" s="103"/>
    </row>
    <row r="39" spans="2:18" ht="16.5" customHeight="1" x14ac:dyDescent="0.3">
      <c r="B39" s="94" t="s">
        <v>39</v>
      </c>
      <c r="C39" s="65">
        <v>0</v>
      </c>
      <c r="D39" s="65">
        <v>-3328</v>
      </c>
      <c r="E39" s="65">
        <v>5819</v>
      </c>
      <c r="F39" s="65">
        <v>-26099</v>
      </c>
      <c r="G39" s="65">
        <v>4162</v>
      </c>
      <c r="H39" s="65">
        <v>12600</v>
      </c>
      <c r="I39" s="65">
        <v>17549</v>
      </c>
      <c r="J39" s="65">
        <v>13709</v>
      </c>
      <c r="K39" s="65">
        <v>0</v>
      </c>
      <c r="L39" s="65">
        <v>2302</v>
      </c>
      <c r="M39" s="65">
        <v>18554</v>
      </c>
      <c r="N39" s="65">
        <v>33888</v>
      </c>
      <c r="O39" s="65">
        <v>1497</v>
      </c>
      <c r="P39" s="65">
        <v>-1087</v>
      </c>
      <c r="Q39" s="97">
        <v>79566</v>
      </c>
      <c r="R39" s="103"/>
    </row>
    <row r="40" spans="2:18" ht="16.5" customHeight="1" x14ac:dyDescent="0.3">
      <c r="B40" s="94" t="s">
        <v>40</v>
      </c>
      <c r="C40" s="65">
        <v>0</v>
      </c>
      <c r="D40" s="65">
        <v>-2974</v>
      </c>
      <c r="E40" s="65">
        <v>5344</v>
      </c>
      <c r="F40" s="65">
        <v>-4078</v>
      </c>
      <c r="G40" s="65">
        <v>3513</v>
      </c>
      <c r="H40" s="65">
        <v>1393</v>
      </c>
      <c r="I40" s="65">
        <v>29981</v>
      </c>
      <c r="J40" s="65">
        <v>31653</v>
      </c>
      <c r="K40" s="65">
        <v>0</v>
      </c>
      <c r="L40" s="65">
        <v>-2858</v>
      </c>
      <c r="M40" s="65">
        <v>1012</v>
      </c>
      <c r="N40" s="65">
        <v>-12337</v>
      </c>
      <c r="O40" s="65">
        <v>9044</v>
      </c>
      <c r="P40" s="65">
        <v>-5509</v>
      </c>
      <c r="Q40" s="97">
        <v>54186</v>
      </c>
      <c r="R40" s="103"/>
    </row>
    <row r="41" spans="2:18" ht="16.5" customHeight="1" x14ac:dyDescent="0.3">
      <c r="B41" s="94" t="s">
        <v>41</v>
      </c>
      <c r="C41" s="65">
        <v>0</v>
      </c>
      <c r="D41" s="65">
        <v>-1578</v>
      </c>
      <c r="E41" s="65">
        <v>207</v>
      </c>
      <c r="F41" s="65">
        <v>-5429</v>
      </c>
      <c r="G41" s="65">
        <v>7404</v>
      </c>
      <c r="H41" s="65">
        <v>2669</v>
      </c>
      <c r="I41" s="65">
        <v>50542</v>
      </c>
      <c r="J41" s="65">
        <v>38468</v>
      </c>
      <c r="K41" s="65">
        <v>0</v>
      </c>
      <c r="L41" s="65">
        <v>2290</v>
      </c>
      <c r="M41" s="65">
        <v>1402</v>
      </c>
      <c r="N41" s="65">
        <v>9573</v>
      </c>
      <c r="O41" s="65">
        <v>0</v>
      </c>
      <c r="P41" s="65">
        <v>2636</v>
      </c>
      <c r="Q41" s="97">
        <v>108184</v>
      </c>
      <c r="R41" s="103"/>
    </row>
    <row r="42" spans="2:18" ht="16.5" customHeight="1" x14ac:dyDescent="0.3">
      <c r="B42" s="94" t="s">
        <v>42</v>
      </c>
      <c r="C42" s="65">
        <v>0</v>
      </c>
      <c r="D42" s="65">
        <v>63</v>
      </c>
      <c r="E42" s="65">
        <v>44</v>
      </c>
      <c r="F42" s="65">
        <v>-273</v>
      </c>
      <c r="G42" s="65">
        <v>292</v>
      </c>
      <c r="H42" s="65">
        <v>-21</v>
      </c>
      <c r="I42" s="65">
        <v>50186</v>
      </c>
      <c r="J42" s="65">
        <v>29476</v>
      </c>
      <c r="K42" s="65">
        <v>-4715</v>
      </c>
      <c r="L42" s="65">
        <v>456</v>
      </c>
      <c r="M42" s="65">
        <v>101</v>
      </c>
      <c r="N42" s="65">
        <v>214</v>
      </c>
      <c r="O42" s="65">
        <v>15376</v>
      </c>
      <c r="P42" s="65">
        <v>150</v>
      </c>
      <c r="Q42" s="97">
        <v>91348</v>
      </c>
      <c r="R42" s="103"/>
    </row>
    <row r="43" spans="2:18" ht="16.5" customHeight="1" x14ac:dyDescent="0.3">
      <c r="B43" s="94" t="s">
        <v>43</v>
      </c>
      <c r="C43" s="65">
        <v>-8714</v>
      </c>
      <c r="D43" s="65">
        <v>-2225</v>
      </c>
      <c r="E43" s="65">
        <v>22569</v>
      </c>
      <c r="F43" s="65">
        <v>-26097</v>
      </c>
      <c r="G43" s="65">
        <v>12058</v>
      </c>
      <c r="H43" s="65">
        <v>4856</v>
      </c>
      <c r="I43" s="65">
        <v>102618</v>
      </c>
      <c r="J43" s="65">
        <v>103600</v>
      </c>
      <c r="K43" s="65">
        <v>0</v>
      </c>
      <c r="L43" s="65">
        <v>8249</v>
      </c>
      <c r="M43" s="65">
        <v>19635</v>
      </c>
      <c r="N43" s="65">
        <v>11039</v>
      </c>
      <c r="O43" s="65">
        <v>644799</v>
      </c>
      <c r="P43" s="65">
        <v>-8235</v>
      </c>
      <c r="Q43" s="97">
        <v>884153</v>
      </c>
      <c r="R43" s="103"/>
    </row>
    <row r="44" spans="2:18" ht="16.5"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18" ht="16.5" customHeight="1" x14ac:dyDescent="0.3">
      <c r="B45" s="95" t="s">
        <v>45</v>
      </c>
      <c r="C45" s="96">
        <f t="shared" ref="C45:P45" si="0">SUM(C7:C44)</f>
        <v>-106267</v>
      </c>
      <c r="D45" s="96">
        <f t="shared" si="0"/>
        <v>-142366</v>
      </c>
      <c r="E45" s="96">
        <f t="shared" si="0"/>
        <v>188579</v>
      </c>
      <c r="F45" s="96">
        <f t="shared" si="0"/>
        <v>-513701</v>
      </c>
      <c r="G45" s="96">
        <f t="shared" si="0"/>
        <v>43035</v>
      </c>
      <c r="H45" s="96">
        <f t="shared" si="0"/>
        <v>273062</v>
      </c>
      <c r="I45" s="96">
        <f t="shared" si="0"/>
        <v>1993533</v>
      </c>
      <c r="J45" s="96">
        <f t="shared" si="0"/>
        <v>1723309</v>
      </c>
      <c r="K45" s="96">
        <f t="shared" si="0"/>
        <v>342252</v>
      </c>
      <c r="L45" s="96">
        <f t="shared" si="0"/>
        <v>123497</v>
      </c>
      <c r="M45" s="96">
        <f t="shared" si="0"/>
        <v>119491</v>
      </c>
      <c r="N45" s="96">
        <f t="shared" si="0"/>
        <v>962997</v>
      </c>
      <c r="O45" s="96">
        <f t="shared" si="0"/>
        <v>1965768</v>
      </c>
      <c r="P45" s="96">
        <f t="shared" si="0"/>
        <v>-163034</v>
      </c>
      <c r="Q45" s="96">
        <f t="shared" ref="Q45" si="1">SUM(Q7:Q44)</f>
        <v>6810156</v>
      </c>
      <c r="R45" s="103"/>
    </row>
    <row r="46" spans="2:18" ht="16.5" customHeight="1" x14ac:dyDescent="0.3">
      <c r="B46" s="316" t="s">
        <v>46</v>
      </c>
      <c r="C46" s="316"/>
      <c r="D46" s="316"/>
      <c r="E46" s="316"/>
      <c r="F46" s="316"/>
      <c r="G46" s="316"/>
      <c r="H46" s="316"/>
      <c r="I46" s="316"/>
      <c r="J46" s="316"/>
      <c r="K46" s="316"/>
      <c r="L46" s="316"/>
      <c r="M46" s="316"/>
      <c r="N46" s="316"/>
      <c r="O46" s="316"/>
      <c r="P46" s="316"/>
      <c r="Q46" s="316"/>
      <c r="R46" s="104"/>
    </row>
    <row r="47" spans="2:18" ht="16.5" customHeight="1" x14ac:dyDescent="0.3">
      <c r="B47" s="94" t="s">
        <v>47</v>
      </c>
      <c r="C47" s="65">
        <v>15911</v>
      </c>
      <c r="D47" s="65">
        <v>106719</v>
      </c>
      <c r="E47" s="65">
        <v>16830</v>
      </c>
      <c r="F47" s="65">
        <v>514103</v>
      </c>
      <c r="G47" s="65">
        <v>26098</v>
      </c>
      <c r="H47" s="65">
        <v>62594</v>
      </c>
      <c r="I47" s="65">
        <v>1200</v>
      </c>
      <c r="J47" s="65">
        <v>16305</v>
      </c>
      <c r="K47" s="65">
        <v>0</v>
      </c>
      <c r="L47" s="65">
        <v>37332</v>
      </c>
      <c r="M47" s="65">
        <v>17456</v>
      </c>
      <c r="N47" s="65">
        <v>28451</v>
      </c>
      <c r="O47" s="65">
        <v>488897</v>
      </c>
      <c r="P47" s="65">
        <v>197209</v>
      </c>
      <c r="Q47" s="97">
        <v>1529103</v>
      </c>
      <c r="R47" s="103"/>
    </row>
    <row r="48" spans="2:18" ht="16.5" customHeight="1" x14ac:dyDescent="0.3">
      <c r="B48" s="94" t="s">
        <v>64</v>
      </c>
      <c r="C48" s="65">
        <v>1618</v>
      </c>
      <c r="D48" s="65">
        <v>72389</v>
      </c>
      <c r="E48" s="65">
        <v>0</v>
      </c>
      <c r="F48" s="65">
        <v>398646</v>
      </c>
      <c r="G48" s="65">
        <v>3189</v>
      </c>
      <c r="H48" s="65">
        <v>62148</v>
      </c>
      <c r="I48" s="65">
        <v>0</v>
      </c>
      <c r="J48" s="65">
        <v>24006</v>
      </c>
      <c r="K48" s="65">
        <v>0</v>
      </c>
      <c r="L48" s="65">
        <v>27152</v>
      </c>
      <c r="M48" s="65">
        <v>0</v>
      </c>
      <c r="N48" s="65">
        <v>0</v>
      </c>
      <c r="O48" s="65">
        <v>141494</v>
      </c>
      <c r="P48" s="65">
        <v>104773</v>
      </c>
      <c r="Q48" s="97">
        <v>835414</v>
      </c>
      <c r="R48" s="103"/>
    </row>
    <row r="49" spans="2:19" ht="16.5" customHeight="1" x14ac:dyDescent="0.3">
      <c r="B49" s="5" t="s">
        <v>250</v>
      </c>
      <c r="C49" s="65">
        <v>2093</v>
      </c>
      <c r="D49" s="65">
        <v>42995</v>
      </c>
      <c r="E49" s="65">
        <v>22529</v>
      </c>
      <c r="F49" s="65">
        <v>161807</v>
      </c>
      <c r="G49" s="65">
        <v>9690</v>
      </c>
      <c r="H49" s="65">
        <v>19756</v>
      </c>
      <c r="I49" s="65">
        <v>5314</v>
      </c>
      <c r="J49" s="65">
        <v>5756</v>
      </c>
      <c r="K49" s="65">
        <v>0</v>
      </c>
      <c r="L49" s="65">
        <v>8341</v>
      </c>
      <c r="M49" s="65">
        <v>12796</v>
      </c>
      <c r="N49" s="65">
        <v>2039</v>
      </c>
      <c r="O49" s="65">
        <v>44141</v>
      </c>
      <c r="P49" s="65">
        <v>25535</v>
      </c>
      <c r="Q49" s="97">
        <v>362794</v>
      </c>
      <c r="R49" s="103"/>
    </row>
    <row r="50" spans="2:19" ht="16.5" customHeight="1" x14ac:dyDescent="0.3">
      <c r="B50" s="94" t="s">
        <v>48</v>
      </c>
      <c r="C50" s="65">
        <v>21462</v>
      </c>
      <c r="D50" s="65">
        <v>326569</v>
      </c>
      <c r="E50" s="65">
        <v>34360</v>
      </c>
      <c r="F50" s="65">
        <v>1089115</v>
      </c>
      <c r="G50" s="65">
        <v>39547</v>
      </c>
      <c r="H50" s="65">
        <v>222626</v>
      </c>
      <c r="I50" s="65">
        <v>184226</v>
      </c>
      <c r="J50" s="65">
        <v>25427</v>
      </c>
      <c r="K50" s="65">
        <v>0</v>
      </c>
      <c r="L50" s="65">
        <v>241728</v>
      </c>
      <c r="M50" s="65">
        <v>18605</v>
      </c>
      <c r="N50" s="65">
        <v>-29549</v>
      </c>
      <c r="O50" s="65">
        <v>621481</v>
      </c>
      <c r="P50" s="65">
        <v>937499</v>
      </c>
      <c r="Q50" s="97">
        <v>3733099</v>
      </c>
      <c r="R50" s="103"/>
    </row>
    <row r="51" spans="2:19" ht="16.5" customHeight="1" x14ac:dyDescent="0.3">
      <c r="B51" s="94" t="s">
        <v>251</v>
      </c>
      <c r="C51" s="65">
        <v>6010</v>
      </c>
      <c r="D51" s="65">
        <v>39954</v>
      </c>
      <c r="E51" s="65">
        <v>64</v>
      </c>
      <c r="F51" s="65">
        <v>133118</v>
      </c>
      <c r="G51" s="65">
        <v>32394</v>
      </c>
      <c r="H51" s="65">
        <v>19783</v>
      </c>
      <c r="I51" s="65">
        <v>1588</v>
      </c>
      <c r="J51" s="65">
        <v>1946</v>
      </c>
      <c r="K51" s="65">
        <v>0</v>
      </c>
      <c r="L51" s="65">
        <v>24353</v>
      </c>
      <c r="M51" s="65">
        <v>3641</v>
      </c>
      <c r="N51" s="65">
        <v>8632</v>
      </c>
      <c r="O51" s="65">
        <v>3417</v>
      </c>
      <c r="P51" s="65">
        <v>19677</v>
      </c>
      <c r="Q51" s="97">
        <v>294576</v>
      </c>
      <c r="R51" s="103"/>
    </row>
    <row r="52" spans="2:19" ht="16.5" customHeight="1" x14ac:dyDescent="0.3">
      <c r="B52" s="95" t="s">
        <v>45</v>
      </c>
      <c r="C52" s="96">
        <f>SUM(C47:C51)</f>
        <v>47094</v>
      </c>
      <c r="D52" s="96">
        <f t="shared" ref="D52:Q52" si="2">SUM(D47:D51)</f>
        <v>588626</v>
      </c>
      <c r="E52" s="96">
        <f t="shared" si="2"/>
        <v>73783</v>
      </c>
      <c r="F52" s="96">
        <f t="shared" si="2"/>
        <v>2296789</v>
      </c>
      <c r="G52" s="96">
        <f t="shared" si="2"/>
        <v>110918</v>
      </c>
      <c r="H52" s="96">
        <f t="shared" si="2"/>
        <v>386907</v>
      </c>
      <c r="I52" s="96">
        <f t="shared" si="2"/>
        <v>192328</v>
      </c>
      <c r="J52" s="96">
        <f t="shared" si="2"/>
        <v>73440</v>
      </c>
      <c r="K52" s="96">
        <f t="shared" si="2"/>
        <v>0</v>
      </c>
      <c r="L52" s="96">
        <f t="shared" si="2"/>
        <v>338906</v>
      </c>
      <c r="M52" s="96">
        <f t="shared" si="2"/>
        <v>52498</v>
      </c>
      <c r="N52" s="96">
        <f t="shared" si="2"/>
        <v>9573</v>
      </c>
      <c r="O52" s="96">
        <f t="shared" si="2"/>
        <v>1299430</v>
      </c>
      <c r="P52" s="96">
        <f t="shared" si="2"/>
        <v>1284693</v>
      </c>
      <c r="Q52" s="96">
        <f t="shared" si="2"/>
        <v>6754986</v>
      </c>
      <c r="R52" s="103"/>
    </row>
    <row r="53" spans="2:19" ht="20.25" customHeight="1" x14ac:dyDescent="0.3">
      <c r="B53" s="317" t="s">
        <v>50</v>
      </c>
      <c r="C53" s="317"/>
      <c r="D53" s="317"/>
      <c r="E53" s="317"/>
      <c r="F53" s="317"/>
      <c r="G53" s="317"/>
      <c r="H53" s="317"/>
      <c r="I53" s="317"/>
      <c r="J53" s="317"/>
      <c r="K53" s="317"/>
      <c r="L53" s="317"/>
      <c r="M53" s="317"/>
      <c r="N53" s="317"/>
      <c r="O53" s="317"/>
      <c r="P53" s="317"/>
      <c r="Q53" s="317"/>
      <c r="R53" s="105"/>
      <c r="S53" s="3"/>
    </row>
    <row r="54" spans="2:19" x14ac:dyDescent="0.3">
      <c r="B54" s="2" t="s">
        <v>252</v>
      </c>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7" spans="2:19" x14ac:dyDescent="0.3">
      <c r="C57" s="3"/>
      <c r="D57" s="3"/>
      <c r="E57" s="3"/>
      <c r="F57" s="3"/>
      <c r="G57" s="3"/>
      <c r="H57" s="3"/>
      <c r="I57" s="3"/>
      <c r="J57" s="3"/>
      <c r="K57" s="3"/>
      <c r="L57" s="3"/>
      <c r="M57" s="3"/>
      <c r="N57" s="3"/>
      <c r="O57" s="3"/>
      <c r="P57" s="3"/>
      <c r="Q57" s="3"/>
    </row>
  </sheetData>
  <mergeCells count="4">
    <mergeCell ref="B4:Q4"/>
    <mergeCell ref="B6:Q6"/>
    <mergeCell ref="B46:Q46"/>
    <mergeCell ref="B53:Q5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6"/>
  <sheetViews>
    <sheetView showGridLines="0" topLeftCell="F1" zoomScale="80" zoomScaleNormal="80" workbookViewId="0">
      <selection activeCell="L13" sqref="L13"/>
    </sheetView>
  </sheetViews>
  <sheetFormatPr defaultColWidth="12" defaultRowHeight="21" customHeight="1" x14ac:dyDescent="0.3"/>
  <cols>
    <col min="1" max="1" width="20.453125" style="2" customWidth="1"/>
    <col min="2" max="2" width="47.54296875" style="2" bestFit="1" customWidth="1"/>
    <col min="3" max="17" width="22.54296875" style="2" customWidth="1"/>
    <col min="18" max="19" width="16.54296875" style="2" bestFit="1" customWidth="1"/>
    <col min="20" max="16384" width="12" style="2"/>
  </cols>
  <sheetData>
    <row r="1" spans="2:20" ht="24.75" customHeight="1" x14ac:dyDescent="0.3"/>
    <row r="2" spans="2:20" ht="14" x14ac:dyDescent="0.3"/>
    <row r="3" spans="2:20" ht="24.75" customHeight="1" x14ac:dyDescent="0.3">
      <c r="B3" s="314" t="s">
        <v>314</v>
      </c>
      <c r="C3" s="314"/>
      <c r="D3" s="314"/>
      <c r="E3" s="314"/>
      <c r="F3" s="314"/>
      <c r="G3" s="314"/>
      <c r="H3" s="314"/>
      <c r="I3" s="314"/>
      <c r="J3" s="314"/>
      <c r="K3" s="314"/>
      <c r="L3" s="314"/>
      <c r="M3" s="314"/>
      <c r="N3" s="314"/>
      <c r="O3" s="314"/>
      <c r="P3" s="314"/>
      <c r="Q3" s="314"/>
      <c r="R3" s="98"/>
    </row>
    <row r="4" spans="2:20" ht="28" x14ac:dyDescent="0.3">
      <c r="B4" s="62" t="s">
        <v>0</v>
      </c>
      <c r="C4" s="64" t="s">
        <v>214</v>
      </c>
      <c r="D4" s="64" t="s">
        <v>215</v>
      </c>
      <c r="E4" s="64" t="s">
        <v>216</v>
      </c>
      <c r="F4" s="64" t="s">
        <v>217</v>
      </c>
      <c r="G4" s="64" t="s">
        <v>218</v>
      </c>
      <c r="H4" s="64" t="s">
        <v>219</v>
      </c>
      <c r="I4" s="64" t="s">
        <v>220</v>
      </c>
      <c r="J4" s="64" t="s">
        <v>219</v>
      </c>
      <c r="K4" s="64" t="s">
        <v>221</v>
      </c>
      <c r="L4" s="64" t="s">
        <v>222</v>
      </c>
      <c r="M4" s="64" t="s">
        <v>73</v>
      </c>
      <c r="N4" s="64" t="s">
        <v>74</v>
      </c>
      <c r="O4" s="64" t="s">
        <v>223</v>
      </c>
      <c r="P4" s="64" t="s">
        <v>2</v>
      </c>
      <c r="Q4" s="64" t="s">
        <v>224</v>
      </c>
      <c r="R4" s="102"/>
    </row>
    <row r="5" spans="2:20" ht="28.5" customHeight="1" x14ac:dyDescent="0.3">
      <c r="B5" s="316" t="s">
        <v>16</v>
      </c>
      <c r="C5" s="316"/>
      <c r="D5" s="316"/>
      <c r="E5" s="316"/>
      <c r="F5" s="316"/>
      <c r="G5" s="316"/>
      <c r="H5" s="316"/>
      <c r="I5" s="316"/>
      <c r="J5" s="316"/>
      <c r="K5" s="316"/>
      <c r="L5" s="316"/>
      <c r="M5" s="316"/>
      <c r="N5" s="316"/>
      <c r="O5" s="316"/>
      <c r="P5" s="316"/>
      <c r="Q5" s="316"/>
      <c r="R5" s="102"/>
    </row>
    <row r="6" spans="2:20" ht="28.5" customHeight="1" x14ac:dyDescent="0.3">
      <c r="B6" s="94" t="s">
        <v>17</v>
      </c>
      <c r="C6" s="65">
        <v>6686858</v>
      </c>
      <c r="D6" s="65">
        <v>0</v>
      </c>
      <c r="E6" s="65">
        <v>1847331</v>
      </c>
      <c r="F6" s="65">
        <v>4839527</v>
      </c>
      <c r="G6" s="65">
        <v>1460135</v>
      </c>
      <c r="H6" s="65">
        <v>0</v>
      </c>
      <c r="I6" s="65">
        <v>1942386</v>
      </c>
      <c r="J6" s="65">
        <v>0</v>
      </c>
      <c r="K6" s="65">
        <v>4357276</v>
      </c>
      <c r="L6" s="65">
        <v>3101333</v>
      </c>
      <c r="M6" s="65">
        <v>277500</v>
      </c>
      <c r="N6" s="65">
        <v>1138522</v>
      </c>
      <c r="O6" s="65">
        <v>-160078</v>
      </c>
      <c r="P6" s="65">
        <v>397883</v>
      </c>
      <c r="Q6" s="97">
        <v>237804</v>
      </c>
      <c r="R6" s="103"/>
      <c r="S6" s="103"/>
      <c r="T6" s="3"/>
    </row>
    <row r="7" spans="2:20" ht="28.5" customHeight="1" x14ac:dyDescent="0.3">
      <c r="B7" s="94" t="s">
        <v>18</v>
      </c>
      <c r="C7" s="65">
        <v>1006850</v>
      </c>
      <c r="D7" s="65">
        <v>1506</v>
      </c>
      <c r="E7" s="65">
        <v>152077</v>
      </c>
      <c r="F7" s="65">
        <v>856279</v>
      </c>
      <c r="G7" s="65">
        <v>290273</v>
      </c>
      <c r="H7" s="65">
        <v>0</v>
      </c>
      <c r="I7" s="65">
        <v>165205</v>
      </c>
      <c r="J7" s="65">
        <v>0</v>
      </c>
      <c r="K7" s="65">
        <v>981346</v>
      </c>
      <c r="L7" s="65">
        <v>478162</v>
      </c>
      <c r="M7" s="65">
        <v>61403</v>
      </c>
      <c r="N7" s="65">
        <v>300386</v>
      </c>
      <c r="O7" s="65">
        <v>141395</v>
      </c>
      <c r="P7" s="65">
        <v>87038</v>
      </c>
      <c r="Q7" s="97">
        <v>228433</v>
      </c>
      <c r="R7" s="103"/>
      <c r="S7" s="103"/>
      <c r="T7" s="3"/>
    </row>
    <row r="8" spans="2:20" ht="28.5" customHeight="1" x14ac:dyDescent="0.3">
      <c r="B8" s="94" t="s">
        <v>19</v>
      </c>
      <c r="C8" s="65">
        <v>3047051</v>
      </c>
      <c r="D8" s="65">
        <v>177775</v>
      </c>
      <c r="E8" s="65">
        <v>2500401</v>
      </c>
      <c r="F8" s="65">
        <v>724426</v>
      </c>
      <c r="G8" s="65">
        <v>274094</v>
      </c>
      <c r="H8" s="65">
        <v>0</v>
      </c>
      <c r="I8" s="65">
        <v>252166</v>
      </c>
      <c r="J8" s="65">
        <v>0</v>
      </c>
      <c r="K8" s="65">
        <v>746353</v>
      </c>
      <c r="L8" s="65">
        <v>174643</v>
      </c>
      <c r="M8" s="65">
        <v>-480830</v>
      </c>
      <c r="N8" s="65">
        <v>935965</v>
      </c>
      <c r="O8" s="65">
        <v>116575</v>
      </c>
      <c r="P8" s="65">
        <v>0</v>
      </c>
      <c r="Q8" s="97">
        <v>116575</v>
      </c>
      <c r="R8" s="103"/>
      <c r="S8" s="103"/>
      <c r="T8" s="3"/>
    </row>
    <row r="9" spans="2:20" ht="28.5" customHeight="1" x14ac:dyDescent="0.3">
      <c r="B9" s="94" t="s">
        <v>142</v>
      </c>
      <c r="C9" s="65">
        <v>1150690</v>
      </c>
      <c r="D9" s="65">
        <v>0</v>
      </c>
      <c r="E9" s="65">
        <v>509712</v>
      </c>
      <c r="F9" s="65">
        <v>640978</v>
      </c>
      <c r="G9" s="65">
        <v>179673</v>
      </c>
      <c r="H9" s="65">
        <v>0</v>
      </c>
      <c r="I9" s="65">
        <v>242469</v>
      </c>
      <c r="J9" s="65">
        <v>0</v>
      </c>
      <c r="K9" s="65">
        <v>578182</v>
      </c>
      <c r="L9" s="65">
        <v>367625</v>
      </c>
      <c r="M9" s="65">
        <v>61393</v>
      </c>
      <c r="N9" s="65">
        <v>342562</v>
      </c>
      <c r="O9" s="65">
        <v>-193397</v>
      </c>
      <c r="P9" s="65">
        <v>105760</v>
      </c>
      <c r="Q9" s="97">
        <v>-87637</v>
      </c>
      <c r="R9" s="103"/>
      <c r="S9" s="103"/>
      <c r="T9" s="3"/>
    </row>
    <row r="10" spans="2:20" ht="28.5" customHeight="1" x14ac:dyDescent="0.3">
      <c r="B10" s="94" t="s">
        <v>20</v>
      </c>
      <c r="C10" s="65">
        <v>10458619</v>
      </c>
      <c r="D10" s="65">
        <v>168035</v>
      </c>
      <c r="E10" s="65">
        <v>3902077</v>
      </c>
      <c r="F10" s="65">
        <v>6724577</v>
      </c>
      <c r="G10" s="65">
        <v>2399261</v>
      </c>
      <c r="H10" s="65">
        <v>0</v>
      </c>
      <c r="I10" s="65">
        <v>2605522</v>
      </c>
      <c r="J10" s="65">
        <v>0</v>
      </c>
      <c r="K10" s="65">
        <v>6518316</v>
      </c>
      <c r="L10" s="65">
        <v>4714626</v>
      </c>
      <c r="M10" s="65">
        <v>355333</v>
      </c>
      <c r="N10" s="65">
        <v>1448025</v>
      </c>
      <c r="O10" s="65">
        <v>332</v>
      </c>
      <c r="P10" s="65">
        <v>0</v>
      </c>
      <c r="Q10" s="97">
        <v>332</v>
      </c>
      <c r="R10" s="103"/>
      <c r="S10" s="103"/>
      <c r="T10" s="3"/>
    </row>
    <row r="11" spans="2:20" ht="28.5" customHeight="1" x14ac:dyDescent="0.3">
      <c r="B11" s="94" t="s">
        <v>137</v>
      </c>
      <c r="C11" s="65">
        <v>9881854</v>
      </c>
      <c r="D11" s="65">
        <v>0</v>
      </c>
      <c r="E11" s="65">
        <v>2535375</v>
      </c>
      <c r="F11" s="65">
        <v>7346479</v>
      </c>
      <c r="G11" s="65">
        <v>2426304</v>
      </c>
      <c r="H11" s="65">
        <v>81035</v>
      </c>
      <c r="I11" s="65">
        <v>2502166</v>
      </c>
      <c r="J11" s="65">
        <v>47397</v>
      </c>
      <c r="K11" s="65">
        <v>7304256</v>
      </c>
      <c r="L11" s="65">
        <v>5007396</v>
      </c>
      <c r="M11" s="65">
        <v>722793</v>
      </c>
      <c r="N11" s="65">
        <v>2528441</v>
      </c>
      <c r="O11" s="65">
        <v>-954373</v>
      </c>
      <c r="P11" s="65">
        <v>1026750</v>
      </c>
      <c r="Q11" s="97">
        <v>72377</v>
      </c>
      <c r="R11" s="103"/>
      <c r="S11" s="103"/>
      <c r="T11" s="3"/>
    </row>
    <row r="12" spans="2:20" ht="28.5" customHeight="1" x14ac:dyDescent="0.3">
      <c r="B12" s="94" t="s">
        <v>21</v>
      </c>
      <c r="C12" s="65">
        <v>11295531</v>
      </c>
      <c r="D12" s="65">
        <v>126509</v>
      </c>
      <c r="E12" s="65">
        <v>2512302</v>
      </c>
      <c r="F12" s="65">
        <v>8909738</v>
      </c>
      <c r="G12" s="65">
        <v>3435993</v>
      </c>
      <c r="H12" s="65">
        <v>0</v>
      </c>
      <c r="I12" s="65">
        <v>3523822</v>
      </c>
      <c r="J12" s="65">
        <v>0</v>
      </c>
      <c r="K12" s="65">
        <v>8821909</v>
      </c>
      <c r="L12" s="65">
        <v>5830192</v>
      </c>
      <c r="M12" s="65">
        <v>710310</v>
      </c>
      <c r="N12" s="65">
        <v>2454792</v>
      </c>
      <c r="O12" s="65">
        <v>-173385</v>
      </c>
      <c r="P12" s="65">
        <v>885788</v>
      </c>
      <c r="Q12" s="97">
        <v>712403</v>
      </c>
      <c r="R12" s="103"/>
      <c r="S12" s="103"/>
      <c r="T12" s="3"/>
    </row>
    <row r="13" spans="2:20" ht="28.5" customHeight="1" x14ac:dyDescent="0.3">
      <c r="B13" s="94" t="s">
        <v>22</v>
      </c>
      <c r="C13" s="65">
        <v>599317</v>
      </c>
      <c r="D13" s="65">
        <v>67945</v>
      </c>
      <c r="E13" s="65">
        <v>79823</v>
      </c>
      <c r="F13" s="65">
        <v>587440</v>
      </c>
      <c r="G13" s="65">
        <v>376165</v>
      </c>
      <c r="H13" s="65">
        <v>57334</v>
      </c>
      <c r="I13" s="65">
        <v>178744</v>
      </c>
      <c r="J13" s="65">
        <v>20698</v>
      </c>
      <c r="K13" s="65">
        <v>821497</v>
      </c>
      <c r="L13" s="65">
        <v>553450</v>
      </c>
      <c r="M13" s="65">
        <v>101687</v>
      </c>
      <c r="N13" s="65">
        <v>224671</v>
      </c>
      <c r="O13" s="65">
        <v>-58311</v>
      </c>
      <c r="P13" s="65">
        <v>33812</v>
      </c>
      <c r="Q13" s="97">
        <v>-24499</v>
      </c>
      <c r="R13" s="103"/>
      <c r="S13" s="103"/>
      <c r="T13" s="3"/>
    </row>
    <row r="14" spans="2:20" ht="28.5" customHeight="1" x14ac:dyDescent="0.3">
      <c r="B14" s="94" t="s">
        <v>23</v>
      </c>
      <c r="C14" s="65">
        <v>3589899</v>
      </c>
      <c r="D14" s="65">
        <v>0</v>
      </c>
      <c r="E14" s="65">
        <v>69478</v>
      </c>
      <c r="F14" s="65">
        <v>3520420</v>
      </c>
      <c r="G14" s="65">
        <v>523133</v>
      </c>
      <c r="H14" s="65">
        <v>0</v>
      </c>
      <c r="I14" s="65">
        <v>659900</v>
      </c>
      <c r="J14" s="65">
        <v>0</v>
      </c>
      <c r="K14" s="65">
        <v>3383654</v>
      </c>
      <c r="L14" s="65">
        <v>2124197</v>
      </c>
      <c r="M14" s="65">
        <v>334865</v>
      </c>
      <c r="N14" s="65">
        <v>924548</v>
      </c>
      <c r="O14" s="65">
        <v>43</v>
      </c>
      <c r="P14" s="65">
        <v>150940</v>
      </c>
      <c r="Q14" s="97">
        <v>150983</v>
      </c>
      <c r="R14" s="103"/>
      <c r="S14" s="103"/>
      <c r="T14" s="3"/>
    </row>
    <row r="15" spans="2:20" ht="28.5" customHeight="1" x14ac:dyDescent="0.3">
      <c r="B15" s="94" t="s">
        <v>24</v>
      </c>
      <c r="C15" s="65">
        <v>1993170</v>
      </c>
      <c r="D15" s="65">
        <v>288158</v>
      </c>
      <c r="E15" s="65">
        <v>810051</v>
      </c>
      <c r="F15" s="65">
        <v>1471277</v>
      </c>
      <c r="G15" s="65">
        <v>448387</v>
      </c>
      <c r="H15" s="65">
        <v>0</v>
      </c>
      <c r="I15" s="65">
        <v>538824</v>
      </c>
      <c r="J15" s="65">
        <v>0</v>
      </c>
      <c r="K15" s="65">
        <v>1380839</v>
      </c>
      <c r="L15" s="65">
        <v>901343</v>
      </c>
      <c r="M15" s="65">
        <v>143527</v>
      </c>
      <c r="N15" s="65">
        <v>320283</v>
      </c>
      <c r="O15" s="65">
        <v>15686</v>
      </c>
      <c r="P15" s="65">
        <v>0</v>
      </c>
      <c r="Q15" s="97">
        <v>15686</v>
      </c>
      <c r="R15" s="103"/>
      <c r="S15" s="103"/>
      <c r="T15" s="3"/>
    </row>
    <row r="16" spans="2:20" ht="28.5" customHeight="1" x14ac:dyDescent="0.3">
      <c r="B16" s="94" t="s">
        <v>25</v>
      </c>
      <c r="C16" s="65">
        <v>4448430</v>
      </c>
      <c r="D16" s="65">
        <v>64994</v>
      </c>
      <c r="E16" s="65">
        <v>1781510</v>
      </c>
      <c r="F16" s="65">
        <v>2731915</v>
      </c>
      <c r="G16" s="65">
        <v>979521</v>
      </c>
      <c r="H16" s="65">
        <v>27859</v>
      </c>
      <c r="I16" s="65">
        <v>1102265</v>
      </c>
      <c r="J16" s="65">
        <v>36970</v>
      </c>
      <c r="K16" s="65">
        <v>2600059</v>
      </c>
      <c r="L16" s="65">
        <v>1765500</v>
      </c>
      <c r="M16" s="65">
        <v>230967</v>
      </c>
      <c r="N16" s="65">
        <v>668543</v>
      </c>
      <c r="O16" s="65">
        <v>-64950</v>
      </c>
      <c r="P16" s="65">
        <v>0</v>
      </c>
      <c r="Q16" s="97">
        <v>-64950</v>
      </c>
      <c r="R16" s="103"/>
      <c r="S16" s="103"/>
      <c r="T16" s="3"/>
    </row>
    <row r="17" spans="2:20" ht="28.5" customHeight="1" x14ac:dyDescent="0.3">
      <c r="B17" s="94" t="s">
        <v>26</v>
      </c>
      <c r="C17" s="65">
        <v>10902976</v>
      </c>
      <c r="D17" s="65">
        <v>118990</v>
      </c>
      <c r="E17" s="65">
        <v>5719863</v>
      </c>
      <c r="F17" s="65">
        <v>5302103</v>
      </c>
      <c r="G17" s="65">
        <v>1677139</v>
      </c>
      <c r="H17" s="65">
        <v>0</v>
      </c>
      <c r="I17" s="65">
        <v>2196816</v>
      </c>
      <c r="J17" s="65">
        <v>0</v>
      </c>
      <c r="K17" s="65">
        <v>4782426</v>
      </c>
      <c r="L17" s="65">
        <v>3110401</v>
      </c>
      <c r="M17" s="65">
        <v>-134461</v>
      </c>
      <c r="N17" s="65">
        <v>1089482</v>
      </c>
      <c r="O17" s="65">
        <v>717004</v>
      </c>
      <c r="P17" s="65">
        <v>993357</v>
      </c>
      <c r="Q17" s="97">
        <v>1710361</v>
      </c>
      <c r="R17" s="103"/>
      <c r="S17" s="103"/>
      <c r="T17" s="3"/>
    </row>
    <row r="18" spans="2:20" ht="28.5" customHeight="1" x14ac:dyDescent="0.3">
      <c r="B18" s="94" t="s">
        <v>27</v>
      </c>
      <c r="C18" s="65">
        <v>4671300</v>
      </c>
      <c r="D18" s="65">
        <v>128945</v>
      </c>
      <c r="E18" s="65">
        <v>986648</v>
      </c>
      <c r="F18" s="65">
        <v>3813597</v>
      </c>
      <c r="G18" s="65">
        <v>1878275</v>
      </c>
      <c r="H18" s="65">
        <v>0</v>
      </c>
      <c r="I18" s="65">
        <v>1806785</v>
      </c>
      <c r="J18" s="65">
        <v>0</v>
      </c>
      <c r="K18" s="65">
        <v>3885088</v>
      </c>
      <c r="L18" s="65">
        <v>2744147</v>
      </c>
      <c r="M18" s="65">
        <v>291345</v>
      </c>
      <c r="N18" s="65">
        <v>1011028</v>
      </c>
      <c r="O18" s="65">
        <v>-161433</v>
      </c>
      <c r="P18" s="65">
        <v>267593</v>
      </c>
      <c r="Q18" s="97">
        <v>106160</v>
      </c>
      <c r="R18" s="103"/>
      <c r="S18" s="103"/>
      <c r="T18" s="3"/>
    </row>
    <row r="19" spans="2:20" ht="28.5" customHeight="1" x14ac:dyDescent="0.3">
      <c r="B19" s="94" t="s">
        <v>28</v>
      </c>
      <c r="C19" s="65">
        <v>6022063</v>
      </c>
      <c r="D19" s="65">
        <v>309404</v>
      </c>
      <c r="E19" s="65">
        <v>2571385</v>
      </c>
      <c r="F19" s="65">
        <v>3760081</v>
      </c>
      <c r="G19" s="65">
        <v>1465029</v>
      </c>
      <c r="H19" s="65">
        <v>0</v>
      </c>
      <c r="I19" s="65">
        <v>1627324</v>
      </c>
      <c r="J19" s="65">
        <v>0</v>
      </c>
      <c r="K19" s="65">
        <v>3597786</v>
      </c>
      <c r="L19" s="65">
        <v>1911595</v>
      </c>
      <c r="M19" s="65">
        <v>173757</v>
      </c>
      <c r="N19" s="65">
        <v>1402813</v>
      </c>
      <c r="O19" s="65">
        <v>109622</v>
      </c>
      <c r="P19" s="65">
        <v>581906</v>
      </c>
      <c r="Q19" s="97">
        <v>691528</v>
      </c>
      <c r="R19" s="103"/>
      <c r="S19" s="103"/>
      <c r="T19" s="3"/>
    </row>
    <row r="20" spans="2:20" ht="28.5" customHeight="1" x14ac:dyDescent="0.3">
      <c r="B20" s="94" t="s">
        <v>29</v>
      </c>
      <c r="C20" s="65">
        <v>6277133</v>
      </c>
      <c r="D20" s="65">
        <v>54017</v>
      </c>
      <c r="E20" s="65">
        <v>2896099</v>
      </c>
      <c r="F20" s="65">
        <v>3435051</v>
      </c>
      <c r="G20" s="65">
        <v>1216242</v>
      </c>
      <c r="H20" s="65">
        <v>30494</v>
      </c>
      <c r="I20" s="65">
        <v>1378711</v>
      </c>
      <c r="J20" s="65">
        <v>30494</v>
      </c>
      <c r="K20" s="65">
        <v>3272582</v>
      </c>
      <c r="L20" s="65">
        <v>1574758</v>
      </c>
      <c r="M20" s="65">
        <v>209173</v>
      </c>
      <c r="N20" s="65">
        <v>1174456</v>
      </c>
      <c r="O20" s="65">
        <v>314194</v>
      </c>
      <c r="P20" s="65">
        <v>0</v>
      </c>
      <c r="Q20" s="97">
        <v>314194</v>
      </c>
      <c r="R20" s="103"/>
      <c r="S20" s="103"/>
      <c r="T20" s="3"/>
    </row>
    <row r="21" spans="2:20" ht="28.5" customHeight="1" x14ac:dyDescent="0.3">
      <c r="B21" s="94" t="s">
        <v>30</v>
      </c>
      <c r="C21" s="65">
        <v>1371953</v>
      </c>
      <c r="D21" s="65">
        <v>172218</v>
      </c>
      <c r="E21" s="65">
        <v>199310</v>
      </c>
      <c r="F21" s="65">
        <v>1344862</v>
      </c>
      <c r="G21" s="65">
        <v>317533</v>
      </c>
      <c r="H21" s="65">
        <v>0</v>
      </c>
      <c r="I21" s="65">
        <v>452949</v>
      </c>
      <c r="J21" s="65">
        <v>0</v>
      </c>
      <c r="K21" s="65">
        <v>1209445</v>
      </c>
      <c r="L21" s="65">
        <v>686363</v>
      </c>
      <c r="M21" s="65">
        <v>138699</v>
      </c>
      <c r="N21" s="65">
        <v>345985</v>
      </c>
      <c r="O21" s="65">
        <v>38399</v>
      </c>
      <c r="P21" s="65">
        <v>25219</v>
      </c>
      <c r="Q21" s="97">
        <v>63618</v>
      </c>
      <c r="R21" s="103"/>
      <c r="S21" s="103"/>
      <c r="T21" s="3"/>
    </row>
    <row r="22" spans="2:20" ht="28.5" customHeight="1" x14ac:dyDescent="0.3">
      <c r="B22" s="94" t="s">
        <v>31</v>
      </c>
      <c r="C22" s="65">
        <v>0</v>
      </c>
      <c r="D22" s="65">
        <v>0</v>
      </c>
      <c r="E22" s="65">
        <v>0</v>
      </c>
      <c r="F22" s="65">
        <v>0</v>
      </c>
      <c r="G22" s="65">
        <v>0</v>
      </c>
      <c r="H22" s="65">
        <v>0</v>
      </c>
      <c r="I22" s="65">
        <v>0</v>
      </c>
      <c r="J22" s="65">
        <v>0</v>
      </c>
      <c r="K22" s="65">
        <v>0</v>
      </c>
      <c r="L22" s="65">
        <v>0</v>
      </c>
      <c r="M22" s="65">
        <v>0</v>
      </c>
      <c r="N22" s="65">
        <v>0</v>
      </c>
      <c r="O22" s="65">
        <v>0</v>
      </c>
      <c r="P22" s="65">
        <v>0</v>
      </c>
      <c r="Q22" s="97">
        <v>0</v>
      </c>
      <c r="R22" s="103"/>
      <c r="S22" s="103"/>
      <c r="T22" s="3"/>
    </row>
    <row r="23" spans="2:20" ht="28.5" customHeight="1" x14ac:dyDescent="0.3">
      <c r="B23" s="94" t="s">
        <v>258</v>
      </c>
      <c r="C23" s="65">
        <v>3489031</v>
      </c>
      <c r="D23" s="65">
        <v>0</v>
      </c>
      <c r="E23" s="65">
        <v>1786310</v>
      </c>
      <c r="F23" s="65">
        <v>1702721</v>
      </c>
      <c r="G23" s="65">
        <v>913931</v>
      </c>
      <c r="H23" s="65">
        <v>53241</v>
      </c>
      <c r="I23" s="65">
        <v>789461</v>
      </c>
      <c r="J23" s="65">
        <v>48962</v>
      </c>
      <c r="K23" s="65">
        <v>1831470</v>
      </c>
      <c r="L23" s="65">
        <v>1860990</v>
      </c>
      <c r="M23" s="65">
        <v>49685</v>
      </c>
      <c r="N23" s="65">
        <v>1072339</v>
      </c>
      <c r="O23" s="65">
        <v>-1151544</v>
      </c>
      <c r="P23" s="65">
        <v>375250</v>
      </c>
      <c r="Q23" s="97">
        <v>-776294</v>
      </c>
      <c r="R23" s="103"/>
      <c r="S23" s="103"/>
      <c r="T23" s="3"/>
    </row>
    <row r="24" spans="2:20" ht="28.5" customHeight="1" x14ac:dyDescent="0.3">
      <c r="B24" s="94" t="s">
        <v>259</v>
      </c>
      <c r="C24" s="65">
        <v>9285788</v>
      </c>
      <c r="D24" s="65">
        <v>56495</v>
      </c>
      <c r="E24" s="65">
        <v>151102</v>
      </c>
      <c r="F24" s="65">
        <v>9191182</v>
      </c>
      <c r="G24" s="65">
        <v>2550884</v>
      </c>
      <c r="H24" s="65">
        <v>0</v>
      </c>
      <c r="I24" s="65">
        <v>3215776</v>
      </c>
      <c r="J24" s="65">
        <v>0</v>
      </c>
      <c r="K24" s="65">
        <v>8526290</v>
      </c>
      <c r="L24" s="65">
        <v>6330774</v>
      </c>
      <c r="M24" s="65">
        <v>673632</v>
      </c>
      <c r="N24" s="65">
        <v>1046649</v>
      </c>
      <c r="O24" s="65">
        <v>475236</v>
      </c>
      <c r="P24" s="65">
        <v>581704</v>
      </c>
      <c r="Q24" s="97">
        <v>1056939</v>
      </c>
      <c r="R24" s="103"/>
      <c r="S24" s="103"/>
      <c r="T24" s="3"/>
    </row>
    <row r="25" spans="2:20" ht="28.5" customHeight="1" x14ac:dyDescent="0.3">
      <c r="B25" s="94" t="s">
        <v>33</v>
      </c>
      <c r="C25" s="65">
        <v>2508221</v>
      </c>
      <c r="D25" s="65">
        <v>72355</v>
      </c>
      <c r="E25" s="65">
        <v>852032</v>
      </c>
      <c r="F25" s="65">
        <v>1728544</v>
      </c>
      <c r="G25" s="65">
        <v>485764</v>
      </c>
      <c r="H25" s="65">
        <v>63822</v>
      </c>
      <c r="I25" s="65">
        <v>607297</v>
      </c>
      <c r="J25" s="65">
        <v>92258</v>
      </c>
      <c r="K25" s="65">
        <v>1578574</v>
      </c>
      <c r="L25" s="65">
        <v>1425723</v>
      </c>
      <c r="M25" s="65">
        <v>143181</v>
      </c>
      <c r="N25" s="65">
        <v>608226</v>
      </c>
      <c r="O25" s="65">
        <v>-598556</v>
      </c>
      <c r="P25" s="65">
        <v>520514</v>
      </c>
      <c r="Q25" s="97">
        <v>-78042</v>
      </c>
      <c r="R25" s="103"/>
      <c r="S25" s="103"/>
      <c r="T25" s="3"/>
    </row>
    <row r="26" spans="2:20" ht="28.5" customHeight="1" x14ac:dyDescent="0.3">
      <c r="B26" s="94" t="s">
        <v>34</v>
      </c>
      <c r="C26" s="65">
        <v>1665158</v>
      </c>
      <c r="D26" s="65">
        <v>19471</v>
      </c>
      <c r="E26" s="65">
        <v>347062</v>
      </c>
      <c r="F26" s="65">
        <v>1337567</v>
      </c>
      <c r="G26" s="65">
        <v>507463</v>
      </c>
      <c r="H26" s="65">
        <v>0</v>
      </c>
      <c r="I26" s="65">
        <v>675438</v>
      </c>
      <c r="J26" s="65">
        <v>0</v>
      </c>
      <c r="K26" s="65">
        <v>1169592</v>
      </c>
      <c r="L26" s="65">
        <v>961637</v>
      </c>
      <c r="M26" s="65">
        <v>100921</v>
      </c>
      <c r="N26" s="65">
        <v>484990</v>
      </c>
      <c r="O26" s="65">
        <v>-377956</v>
      </c>
      <c r="P26" s="65">
        <v>0</v>
      </c>
      <c r="Q26" s="97">
        <v>-377956</v>
      </c>
      <c r="R26" s="103"/>
      <c r="S26" s="103"/>
      <c r="T26" s="3"/>
    </row>
    <row r="27" spans="2:20" ht="28.5" customHeight="1" x14ac:dyDescent="0.3">
      <c r="B27" s="94" t="s">
        <v>35</v>
      </c>
      <c r="C27" s="65">
        <v>5581267</v>
      </c>
      <c r="D27" s="65">
        <v>203385</v>
      </c>
      <c r="E27" s="65">
        <v>599963</v>
      </c>
      <c r="F27" s="65">
        <v>5184689</v>
      </c>
      <c r="G27" s="65">
        <v>1694969</v>
      </c>
      <c r="H27" s="65">
        <v>0</v>
      </c>
      <c r="I27" s="65">
        <v>2192367</v>
      </c>
      <c r="J27" s="65">
        <v>0</v>
      </c>
      <c r="K27" s="65">
        <v>4687291</v>
      </c>
      <c r="L27" s="65">
        <v>3436757</v>
      </c>
      <c r="M27" s="65">
        <v>461696</v>
      </c>
      <c r="N27" s="65">
        <v>1085194</v>
      </c>
      <c r="O27" s="65">
        <v>-296356</v>
      </c>
      <c r="P27" s="65">
        <v>202495</v>
      </c>
      <c r="Q27" s="97">
        <v>-93861</v>
      </c>
      <c r="R27" s="103"/>
      <c r="S27" s="103"/>
      <c r="T27" s="3"/>
    </row>
    <row r="28" spans="2:20" ht="28.5" customHeight="1" x14ac:dyDescent="0.3">
      <c r="B28" s="94" t="s">
        <v>36</v>
      </c>
      <c r="C28" s="65">
        <v>3959394</v>
      </c>
      <c r="D28" s="65">
        <v>302687</v>
      </c>
      <c r="E28" s="65">
        <v>2115878</v>
      </c>
      <c r="F28" s="65">
        <v>2146203</v>
      </c>
      <c r="G28" s="65">
        <v>645332</v>
      </c>
      <c r="H28" s="65">
        <v>5628</v>
      </c>
      <c r="I28" s="65">
        <v>765272</v>
      </c>
      <c r="J28" s="65">
        <v>8947</v>
      </c>
      <c r="K28" s="65">
        <v>2022945</v>
      </c>
      <c r="L28" s="65">
        <v>1214855</v>
      </c>
      <c r="M28" s="65">
        <v>119717</v>
      </c>
      <c r="N28" s="65">
        <v>519503</v>
      </c>
      <c r="O28" s="65">
        <v>168870</v>
      </c>
      <c r="P28" s="65">
        <v>0</v>
      </c>
      <c r="Q28" s="97">
        <v>168870</v>
      </c>
      <c r="R28" s="103"/>
      <c r="S28" s="103"/>
      <c r="T28" s="3"/>
    </row>
    <row r="29" spans="2:20" ht="28.5" customHeight="1" x14ac:dyDescent="0.3">
      <c r="B29" s="94" t="s">
        <v>192</v>
      </c>
      <c r="C29" s="65">
        <v>1586273</v>
      </c>
      <c r="D29" s="65">
        <v>4665</v>
      </c>
      <c r="E29" s="65">
        <v>211301</v>
      </c>
      <c r="F29" s="65">
        <v>1379637</v>
      </c>
      <c r="G29" s="65">
        <v>392624</v>
      </c>
      <c r="H29" s="65">
        <v>74250</v>
      </c>
      <c r="I29" s="65">
        <v>534207</v>
      </c>
      <c r="J29" s="65">
        <v>59126</v>
      </c>
      <c r="K29" s="65">
        <v>1253177</v>
      </c>
      <c r="L29" s="65">
        <v>772361</v>
      </c>
      <c r="M29" s="65">
        <v>121620</v>
      </c>
      <c r="N29" s="65">
        <v>392035</v>
      </c>
      <c r="O29" s="65">
        <v>-32840</v>
      </c>
      <c r="P29" s="65">
        <v>0</v>
      </c>
      <c r="Q29" s="97">
        <v>-32840</v>
      </c>
      <c r="R29" s="103"/>
      <c r="S29" s="103"/>
      <c r="T29" s="3"/>
    </row>
    <row r="30" spans="2:20" ht="28.5" customHeight="1" x14ac:dyDescent="0.3">
      <c r="B30" s="94" t="s">
        <v>193</v>
      </c>
      <c r="C30" s="65">
        <v>3093450</v>
      </c>
      <c r="D30" s="65">
        <v>460647</v>
      </c>
      <c r="E30" s="65">
        <v>1430869</v>
      </c>
      <c r="F30" s="65">
        <v>2123227</v>
      </c>
      <c r="G30" s="65">
        <v>780092</v>
      </c>
      <c r="H30" s="65">
        <v>67085</v>
      </c>
      <c r="I30" s="65">
        <v>881304</v>
      </c>
      <c r="J30" s="65">
        <v>66960</v>
      </c>
      <c r="K30" s="65">
        <v>2022141</v>
      </c>
      <c r="L30" s="65">
        <v>1470804</v>
      </c>
      <c r="M30" s="65">
        <v>122011</v>
      </c>
      <c r="N30" s="65">
        <v>862777</v>
      </c>
      <c r="O30" s="65">
        <v>-433451</v>
      </c>
      <c r="P30" s="65">
        <v>229643</v>
      </c>
      <c r="Q30" s="97">
        <v>-203808</v>
      </c>
      <c r="R30" s="103"/>
      <c r="S30" s="103"/>
      <c r="T30" s="3"/>
    </row>
    <row r="31" spans="2:20" ht="28.5" customHeight="1" x14ac:dyDescent="0.3">
      <c r="B31" s="94" t="s">
        <v>37</v>
      </c>
      <c r="C31" s="65">
        <v>3120451</v>
      </c>
      <c r="D31" s="65">
        <v>4364</v>
      </c>
      <c r="E31" s="65">
        <v>850452</v>
      </c>
      <c r="F31" s="65">
        <v>2274363</v>
      </c>
      <c r="G31" s="65">
        <v>760728</v>
      </c>
      <c r="H31" s="65">
        <v>0</v>
      </c>
      <c r="I31" s="65">
        <v>741956</v>
      </c>
      <c r="J31" s="65">
        <v>0</v>
      </c>
      <c r="K31" s="65">
        <v>2293134</v>
      </c>
      <c r="L31" s="65">
        <v>1672180</v>
      </c>
      <c r="M31" s="65">
        <v>215597</v>
      </c>
      <c r="N31" s="65">
        <v>614502</v>
      </c>
      <c r="O31" s="65">
        <v>-209144</v>
      </c>
      <c r="P31" s="65">
        <v>288140</v>
      </c>
      <c r="Q31" s="97">
        <v>78996</v>
      </c>
      <c r="R31" s="103"/>
      <c r="S31" s="103"/>
      <c r="T31" s="3"/>
    </row>
    <row r="32" spans="2:20" ht="28.5" customHeight="1" x14ac:dyDescent="0.3">
      <c r="B32" s="94" t="s">
        <v>139</v>
      </c>
      <c r="C32" s="65">
        <v>1667830</v>
      </c>
      <c r="D32" s="65">
        <v>0</v>
      </c>
      <c r="E32" s="65">
        <v>339384</v>
      </c>
      <c r="F32" s="65">
        <v>1328445</v>
      </c>
      <c r="G32" s="65">
        <v>555451</v>
      </c>
      <c r="H32" s="65">
        <v>0</v>
      </c>
      <c r="I32" s="65">
        <v>622862</v>
      </c>
      <c r="J32" s="65">
        <v>0</v>
      </c>
      <c r="K32" s="65">
        <v>1261034</v>
      </c>
      <c r="L32" s="65">
        <v>746204</v>
      </c>
      <c r="M32" s="65">
        <v>133782</v>
      </c>
      <c r="N32" s="65">
        <v>476144</v>
      </c>
      <c r="O32" s="65">
        <v>-95096</v>
      </c>
      <c r="P32" s="65">
        <v>60468</v>
      </c>
      <c r="Q32" s="97">
        <v>-34628</v>
      </c>
      <c r="R32" s="103"/>
      <c r="S32" s="103"/>
      <c r="T32" s="3"/>
    </row>
    <row r="33" spans="2:20" ht="28.5" customHeight="1" x14ac:dyDescent="0.3">
      <c r="B33" s="94" t="s">
        <v>211</v>
      </c>
      <c r="C33" s="65">
        <v>1198487</v>
      </c>
      <c r="D33" s="65">
        <v>205071</v>
      </c>
      <c r="E33" s="65">
        <v>242620</v>
      </c>
      <c r="F33" s="65">
        <v>1160938</v>
      </c>
      <c r="G33" s="65">
        <v>263391</v>
      </c>
      <c r="H33" s="65">
        <v>0</v>
      </c>
      <c r="I33" s="65">
        <v>434893</v>
      </c>
      <c r="J33" s="65">
        <v>0</v>
      </c>
      <c r="K33" s="65">
        <v>989436</v>
      </c>
      <c r="L33" s="65">
        <v>699065</v>
      </c>
      <c r="M33" s="65">
        <v>91814</v>
      </c>
      <c r="N33" s="65">
        <v>297279</v>
      </c>
      <c r="O33" s="65">
        <v>-98722</v>
      </c>
      <c r="P33" s="65">
        <v>0</v>
      </c>
      <c r="Q33" s="97">
        <v>-98722</v>
      </c>
      <c r="R33" s="103"/>
      <c r="S33" s="103"/>
      <c r="T33" s="3"/>
    </row>
    <row r="34" spans="2:20" ht="28.5" customHeight="1" x14ac:dyDescent="0.3">
      <c r="B34" s="94" t="s">
        <v>140</v>
      </c>
      <c r="C34" s="65">
        <v>4158395</v>
      </c>
      <c r="D34" s="65">
        <v>0</v>
      </c>
      <c r="E34" s="65">
        <v>2579611</v>
      </c>
      <c r="F34" s="65">
        <v>1578784</v>
      </c>
      <c r="G34" s="65">
        <v>1059917</v>
      </c>
      <c r="H34" s="65">
        <v>74417</v>
      </c>
      <c r="I34" s="65">
        <v>585407</v>
      </c>
      <c r="J34" s="65">
        <v>74417</v>
      </c>
      <c r="K34" s="65">
        <v>2053294</v>
      </c>
      <c r="L34" s="65">
        <v>1589442</v>
      </c>
      <c r="M34" s="65">
        <v>-103877</v>
      </c>
      <c r="N34" s="65">
        <v>1025057</v>
      </c>
      <c r="O34" s="65">
        <v>-457327</v>
      </c>
      <c r="P34" s="65">
        <v>47569</v>
      </c>
      <c r="Q34" s="97">
        <v>-409758</v>
      </c>
      <c r="R34" s="103"/>
      <c r="S34" s="103"/>
      <c r="T34" s="3"/>
    </row>
    <row r="35" spans="2:20" ht="28.5" customHeight="1" x14ac:dyDescent="0.3">
      <c r="B35" s="94" t="s">
        <v>141</v>
      </c>
      <c r="C35" s="65">
        <v>0</v>
      </c>
      <c r="D35" s="65">
        <v>0</v>
      </c>
      <c r="E35" s="65">
        <v>0</v>
      </c>
      <c r="F35" s="65">
        <v>0</v>
      </c>
      <c r="G35" s="65">
        <v>0</v>
      </c>
      <c r="H35" s="65">
        <v>0</v>
      </c>
      <c r="I35" s="65">
        <v>0</v>
      </c>
      <c r="J35" s="65">
        <v>0</v>
      </c>
      <c r="K35" s="65">
        <v>0</v>
      </c>
      <c r="L35" s="65">
        <v>0</v>
      </c>
      <c r="M35" s="65">
        <v>0</v>
      </c>
      <c r="N35" s="65">
        <v>0</v>
      </c>
      <c r="O35" s="65">
        <v>0</v>
      </c>
      <c r="P35" s="65">
        <v>0</v>
      </c>
      <c r="Q35" s="97">
        <v>0</v>
      </c>
      <c r="R35" s="103"/>
      <c r="S35" s="103"/>
      <c r="T35" s="3"/>
    </row>
    <row r="36" spans="2:20" ht="28.5" customHeight="1" x14ac:dyDescent="0.3">
      <c r="B36" s="94" t="s">
        <v>212</v>
      </c>
      <c r="C36" s="65">
        <v>4857950</v>
      </c>
      <c r="D36" s="65">
        <v>0</v>
      </c>
      <c r="E36" s="65">
        <v>1721933</v>
      </c>
      <c r="F36" s="65">
        <v>3136016</v>
      </c>
      <c r="G36" s="65">
        <v>1240582</v>
      </c>
      <c r="H36" s="65">
        <v>0</v>
      </c>
      <c r="I36" s="65">
        <v>1421722</v>
      </c>
      <c r="J36" s="65">
        <v>0</v>
      </c>
      <c r="K36" s="65">
        <v>2954877</v>
      </c>
      <c r="L36" s="65">
        <v>2372877</v>
      </c>
      <c r="M36" s="65">
        <v>224085</v>
      </c>
      <c r="N36" s="65">
        <v>1589773</v>
      </c>
      <c r="O36" s="65">
        <v>-1231857</v>
      </c>
      <c r="P36" s="65">
        <v>151780</v>
      </c>
      <c r="Q36" s="97">
        <v>-1080077</v>
      </c>
      <c r="R36" s="103"/>
      <c r="S36" s="103"/>
      <c r="T36" s="3"/>
    </row>
    <row r="37" spans="2:20" ht="28.5" customHeight="1" x14ac:dyDescent="0.3">
      <c r="B37" s="94" t="s">
        <v>38</v>
      </c>
      <c r="C37" s="65">
        <v>910128</v>
      </c>
      <c r="D37" s="65">
        <v>0</v>
      </c>
      <c r="E37" s="65">
        <v>196011</v>
      </c>
      <c r="F37" s="65">
        <v>714118</v>
      </c>
      <c r="G37" s="65">
        <v>381557</v>
      </c>
      <c r="H37" s="65">
        <v>0</v>
      </c>
      <c r="I37" s="65">
        <v>426208</v>
      </c>
      <c r="J37" s="65">
        <v>0</v>
      </c>
      <c r="K37" s="65">
        <v>669467</v>
      </c>
      <c r="L37" s="65">
        <v>383271</v>
      </c>
      <c r="M37" s="65">
        <v>41394</v>
      </c>
      <c r="N37" s="65">
        <v>361353</v>
      </c>
      <c r="O37" s="65">
        <v>-116551</v>
      </c>
      <c r="P37" s="65">
        <v>0</v>
      </c>
      <c r="Q37" s="97">
        <v>-116551</v>
      </c>
      <c r="R37" s="103"/>
      <c r="S37" s="103"/>
      <c r="T37" s="3"/>
    </row>
    <row r="38" spans="2:20" ht="28.5" customHeight="1" x14ac:dyDescent="0.3">
      <c r="B38" s="94" t="s">
        <v>39</v>
      </c>
      <c r="C38" s="65">
        <v>1311014</v>
      </c>
      <c r="D38" s="65">
        <v>11338</v>
      </c>
      <c r="E38" s="65">
        <v>474507</v>
      </c>
      <c r="F38" s="65">
        <v>847846</v>
      </c>
      <c r="G38" s="65">
        <v>223802</v>
      </c>
      <c r="H38" s="65">
        <v>0</v>
      </c>
      <c r="I38" s="65">
        <v>236877</v>
      </c>
      <c r="J38" s="65">
        <v>0</v>
      </c>
      <c r="K38" s="65">
        <v>834771</v>
      </c>
      <c r="L38" s="65">
        <v>292618</v>
      </c>
      <c r="M38" s="65">
        <v>79566</v>
      </c>
      <c r="N38" s="65">
        <v>364449</v>
      </c>
      <c r="O38" s="65">
        <v>98137</v>
      </c>
      <c r="P38" s="65">
        <v>0</v>
      </c>
      <c r="Q38" s="97">
        <v>98137</v>
      </c>
      <c r="R38" s="103"/>
      <c r="S38" s="103"/>
      <c r="T38" s="3"/>
    </row>
    <row r="39" spans="2:20" ht="28.5" customHeight="1" x14ac:dyDescent="0.3">
      <c r="B39" s="94" t="s">
        <v>40</v>
      </c>
      <c r="C39" s="65">
        <v>1937872</v>
      </c>
      <c r="D39" s="65">
        <v>0</v>
      </c>
      <c r="E39" s="65">
        <v>706144</v>
      </c>
      <c r="F39" s="65">
        <v>1231728</v>
      </c>
      <c r="G39" s="65">
        <v>773387</v>
      </c>
      <c r="H39" s="65">
        <v>0</v>
      </c>
      <c r="I39" s="65">
        <v>578624</v>
      </c>
      <c r="J39" s="65">
        <v>75428</v>
      </c>
      <c r="K39" s="65">
        <v>1351064</v>
      </c>
      <c r="L39" s="65">
        <v>679008</v>
      </c>
      <c r="M39" s="65">
        <v>54186</v>
      </c>
      <c r="N39" s="65">
        <v>977879</v>
      </c>
      <c r="O39" s="65">
        <v>-360010</v>
      </c>
      <c r="P39" s="65">
        <v>139263</v>
      </c>
      <c r="Q39" s="97">
        <v>-220747</v>
      </c>
      <c r="R39" s="103"/>
      <c r="S39" s="103"/>
      <c r="T39" s="3"/>
    </row>
    <row r="40" spans="2:20" ht="28.5" customHeight="1" x14ac:dyDescent="0.3">
      <c r="B40" s="94" t="s">
        <v>41</v>
      </c>
      <c r="C40" s="65">
        <v>1183203</v>
      </c>
      <c r="D40" s="65">
        <v>40382</v>
      </c>
      <c r="E40" s="65">
        <v>130979</v>
      </c>
      <c r="F40" s="65">
        <v>1092606</v>
      </c>
      <c r="G40" s="65">
        <v>579646</v>
      </c>
      <c r="H40" s="65">
        <v>0</v>
      </c>
      <c r="I40" s="65">
        <v>575336</v>
      </c>
      <c r="J40" s="65">
        <v>0</v>
      </c>
      <c r="K40" s="65">
        <v>1096916</v>
      </c>
      <c r="L40" s="65">
        <v>1839135</v>
      </c>
      <c r="M40" s="65">
        <v>108184</v>
      </c>
      <c r="N40" s="65">
        <v>464093</v>
      </c>
      <c r="O40" s="65">
        <v>-1314496</v>
      </c>
      <c r="P40" s="65">
        <v>0</v>
      </c>
      <c r="Q40" s="97">
        <v>-1314496</v>
      </c>
      <c r="R40" s="103"/>
      <c r="S40" s="103"/>
      <c r="T40" s="3"/>
    </row>
    <row r="41" spans="2:20" ht="28.5" customHeight="1" x14ac:dyDescent="0.3">
      <c r="B41" s="94" t="s">
        <v>42</v>
      </c>
      <c r="C41" s="65">
        <v>1190788</v>
      </c>
      <c r="D41" s="65">
        <v>0</v>
      </c>
      <c r="E41" s="65">
        <v>15238</v>
      </c>
      <c r="F41" s="65">
        <v>1175550</v>
      </c>
      <c r="G41" s="65">
        <v>285740</v>
      </c>
      <c r="H41" s="65">
        <v>0</v>
      </c>
      <c r="I41" s="65">
        <v>451079</v>
      </c>
      <c r="J41" s="65">
        <v>0</v>
      </c>
      <c r="K41" s="65">
        <v>1010211</v>
      </c>
      <c r="L41" s="65">
        <v>380425</v>
      </c>
      <c r="M41" s="65">
        <v>91348</v>
      </c>
      <c r="N41" s="65">
        <v>363678</v>
      </c>
      <c r="O41" s="65">
        <v>174759</v>
      </c>
      <c r="P41" s="65">
        <v>0</v>
      </c>
      <c r="Q41" s="97">
        <v>174759</v>
      </c>
      <c r="R41" s="103"/>
      <c r="S41" s="103"/>
      <c r="T41" s="3"/>
    </row>
    <row r="42" spans="2:20" ht="28.5" customHeight="1" x14ac:dyDescent="0.3">
      <c r="B42" s="94" t="s">
        <v>43</v>
      </c>
      <c r="C42" s="65">
        <v>12993480</v>
      </c>
      <c r="D42" s="65">
        <v>189744</v>
      </c>
      <c r="E42" s="65">
        <v>2111492</v>
      </c>
      <c r="F42" s="65">
        <v>11071732</v>
      </c>
      <c r="G42" s="65">
        <v>3357825</v>
      </c>
      <c r="H42" s="65">
        <v>43365</v>
      </c>
      <c r="I42" s="65">
        <v>4325495</v>
      </c>
      <c r="J42" s="65">
        <v>90662</v>
      </c>
      <c r="K42" s="65">
        <v>10056766</v>
      </c>
      <c r="L42" s="65">
        <v>6965257</v>
      </c>
      <c r="M42" s="65">
        <v>884153</v>
      </c>
      <c r="N42" s="65">
        <v>2381270</v>
      </c>
      <c r="O42" s="65">
        <v>-173914</v>
      </c>
      <c r="P42" s="65">
        <v>0</v>
      </c>
      <c r="Q42" s="97">
        <v>-173914</v>
      </c>
      <c r="R42" s="103"/>
      <c r="S42" s="103"/>
      <c r="T42" s="3"/>
    </row>
    <row r="43" spans="2:20" ht="28.5" customHeight="1" x14ac:dyDescent="0.3">
      <c r="B43" s="94" t="s">
        <v>44</v>
      </c>
      <c r="C43" s="65">
        <v>0</v>
      </c>
      <c r="D43" s="65">
        <v>0</v>
      </c>
      <c r="E43" s="65">
        <v>0</v>
      </c>
      <c r="F43" s="65">
        <v>0</v>
      </c>
      <c r="G43" s="65">
        <v>0</v>
      </c>
      <c r="H43" s="65">
        <v>0</v>
      </c>
      <c r="I43" s="65">
        <v>0</v>
      </c>
      <c r="J43" s="65">
        <v>0</v>
      </c>
      <c r="K43" s="65">
        <v>0</v>
      </c>
      <c r="L43" s="65">
        <v>0</v>
      </c>
      <c r="M43" s="65">
        <v>0</v>
      </c>
      <c r="N43" s="65">
        <v>0</v>
      </c>
      <c r="O43" s="65">
        <v>0</v>
      </c>
      <c r="P43" s="65">
        <v>0</v>
      </c>
      <c r="Q43" s="97">
        <v>0</v>
      </c>
      <c r="R43" s="103"/>
      <c r="S43" s="103"/>
      <c r="T43" s="3"/>
    </row>
    <row r="44" spans="2:20" ht="28.5" customHeight="1" x14ac:dyDescent="0.3">
      <c r="B44" s="95" t="s">
        <v>45</v>
      </c>
      <c r="C44" s="96">
        <f t="shared" ref="C44:P44" si="0">SUM(C6:C43)</f>
        <v>149101874</v>
      </c>
      <c r="D44" s="96">
        <f t="shared" si="0"/>
        <v>3249100</v>
      </c>
      <c r="E44" s="96">
        <f t="shared" si="0"/>
        <v>45936330</v>
      </c>
      <c r="F44" s="96">
        <f t="shared" si="0"/>
        <v>106414646</v>
      </c>
      <c r="G44" s="96">
        <f t="shared" si="0"/>
        <v>36800242</v>
      </c>
      <c r="H44" s="96">
        <f t="shared" si="0"/>
        <v>578530</v>
      </c>
      <c r="I44" s="96">
        <f t="shared" si="0"/>
        <v>41237635</v>
      </c>
      <c r="J44" s="96">
        <f t="shared" si="0"/>
        <v>652319</v>
      </c>
      <c r="K44" s="96">
        <f t="shared" si="0"/>
        <v>101903464</v>
      </c>
      <c r="L44" s="96">
        <f t="shared" si="0"/>
        <v>70139114</v>
      </c>
      <c r="M44" s="96">
        <f t="shared" si="0"/>
        <v>6810156</v>
      </c>
      <c r="N44" s="96">
        <f t="shared" si="0"/>
        <v>31297692</v>
      </c>
      <c r="O44" s="96">
        <f t="shared" si="0"/>
        <v>-6343495</v>
      </c>
      <c r="P44" s="96">
        <f t="shared" si="0"/>
        <v>7152872</v>
      </c>
      <c r="Q44" s="96">
        <f t="shared" ref="Q44" si="1">SUM(Q6:Q43)</f>
        <v>809375</v>
      </c>
      <c r="R44" s="103"/>
      <c r="S44" s="103"/>
      <c r="T44" s="3"/>
    </row>
    <row r="45" spans="2:20" ht="28.5" customHeight="1" x14ac:dyDescent="0.3">
      <c r="B45" s="316" t="s">
        <v>46</v>
      </c>
      <c r="C45" s="316"/>
      <c r="D45" s="316"/>
      <c r="E45" s="316"/>
      <c r="F45" s="316"/>
      <c r="G45" s="316"/>
      <c r="H45" s="316"/>
      <c r="I45" s="316"/>
      <c r="J45" s="316"/>
      <c r="K45" s="316"/>
      <c r="L45" s="316"/>
      <c r="M45" s="316"/>
      <c r="N45" s="316"/>
      <c r="O45" s="316"/>
      <c r="P45" s="316"/>
      <c r="Q45" s="316"/>
      <c r="R45" s="103"/>
      <c r="S45" s="103"/>
      <c r="T45" s="3"/>
    </row>
    <row r="46" spans="2:20" ht="28.5" customHeight="1" x14ac:dyDescent="0.3">
      <c r="B46" s="94" t="s">
        <v>47</v>
      </c>
      <c r="C46" s="8">
        <v>5943941</v>
      </c>
      <c r="D46" s="8">
        <v>0</v>
      </c>
      <c r="E46" s="8">
        <v>1024191</v>
      </c>
      <c r="F46" s="8">
        <v>4919750</v>
      </c>
      <c r="G46" s="8">
        <v>801341</v>
      </c>
      <c r="H46" s="8">
        <v>0</v>
      </c>
      <c r="I46" s="8">
        <v>1212516</v>
      </c>
      <c r="J46" s="8">
        <v>0</v>
      </c>
      <c r="K46" s="8">
        <v>4508574</v>
      </c>
      <c r="L46" s="8">
        <v>1852085</v>
      </c>
      <c r="M46" s="8">
        <v>1529103</v>
      </c>
      <c r="N46" s="8">
        <v>466732</v>
      </c>
      <c r="O46" s="8">
        <v>660654</v>
      </c>
      <c r="P46" s="8">
        <v>193667</v>
      </c>
      <c r="Q46" s="9">
        <v>854321</v>
      </c>
      <c r="S46" s="103"/>
      <c r="T46" s="3"/>
    </row>
    <row r="47" spans="2:20" ht="28.5" customHeight="1" x14ac:dyDescent="0.3">
      <c r="B47" s="94" t="s">
        <v>64</v>
      </c>
      <c r="C47" s="8">
        <v>0</v>
      </c>
      <c r="D47" s="8">
        <v>3155834</v>
      </c>
      <c r="E47" s="8">
        <v>222114</v>
      </c>
      <c r="F47" s="8">
        <v>2933721</v>
      </c>
      <c r="G47" s="8">
        <v>1129088</v>
      </c>
      <c r="H47" s="8">
        <v>0</v>
      </c>
      <c r="I47" s="8">
        <v>1225439</v>
      </c>
      <c r="J47" s="8">
        <v>0</v>
      </c>
      <c r="K47" s="8">
        <v>2837370</v>
      </c>
      <c r="L47" s="8">
        <v>1731615</v>
      </c>
      <c r="M47" s="8">
        <v>835414</v>
      </c>
      <c r="N47" s="8">
        <v>244496</v>
      </c>
      <c r="O47" s="8">
        <v>25846</v>
      </c>
      <c r="P47" s="8">
        <v>0</v>
      </c>
      <c r="Q47" s="9">
        <v>25846</v>
      </c>
      <c r="R47" s="103"/>
      <c r="S47" s="103"/>
      <c r="T47" s="3"/>
    </row>
    <row r="48" spans="2:20" ht="28.5" customHeight="1" x14ac:dyDescent="0.3">
      <c r="B48" s="94" t="s">
        <v>250</v>
      </c>
      <c r="C48" s="8">
        <v>0</v>
      </c>
      <c r="D48" s="8">
        <v>1308533</v>
      </c>
      <c r="E48" s="8">
        <v>104594</v>
      </c>
      <c r="F48" s="8">
        <v>1203938</v>
      </c>
      <c r="G48" s="8">
        <v>186679</v>
      </c>
      <c r="H48" s="8">
        <v>0</v>
      </c>
      <c r="I48" s="8">
        <v>417486</v>
      </c>
      <c r="J48" s="8">
        <v>0</v>
      </c>
      <c r="K48" s="8">
        <v>973131</v>
      </c>
      <c r="L48" s="8">
        <v>356920</v>
      </c>
      <c r="M48" s="8">
        <v>362794</v>
      </c>
      <c r="N48" s="8">
        <v>190882</v>
      </c>
      <c r="O48" s="8">
        <v>62535</v>
      </c>
      <c r="P48" s="8">
        <v>113297</v>
      </c>
      <c r="Q48" s="9">
        <v>175832</v>
      </c>
      <c r="R48" s="103"/>
      <c r="S48" s="103"/>
      <c r="T48" s="3"/>
    </row>
    <row r="49" spans="2:26" ht="28.5" customHeight="1" x14ac:dyDescent="0.3">
      <c r="B49" s="94" t="s">
        <v>48</v>
      </c>
      <c r="C49" s="8">
        <v>0</v>
      </c>
      <c r="D49" s="8">
        <v>16196180</v>
      </c>
      <c r="E49" s="8">
        <v>579916</v>
      </c>
      <c r="F49" s="8">
        <v>15616264</v>
      </c>
      <c r="G49" s="8">
        <v>2396314</v>
      </c>
      <c r="H49" s="8">
        <v>196126</v>
      </c>
      <c r="I49" s="8">
        <v>2737806</v>
      </c>
      <c r="J49" s="8">
        <v>196126</v>
      </c>
      <c r="K49" s="8">
        <v>15274771</v>
      </c>
      <c r="L49" s="8">
        <v>9521660</v>
      </c>
      <c r="M49" s="8">
        <v>3733099</v>
      </c>
      <c r="N49" s="8">
        <v>2165025</v>
      </c>
      <c r="O49" s="8">
        <v>-145012</v>
      </c>
      <c r="P49" s="8">
        <v>2597746</v>
      </c>
      <c r="Q49" s="9">
        <v>2452734</v>
      </c>
      <c r="R49" s="172"/>
      <c r="S49" s="103"/>
      <c r="T49" s="3"/>
    </row>
    <row r="50" spans="2:26" ht="28.5" customHeight="1" x14ac:dyDescent="0.3">
      <c r="B50" s="94" t="s">
        <v>251</v>
      </c>
      <c r="C50" s="8">
        <v>0</v>
      </c>
      <c r="D50" s="8">
        <v>1484374</v>
      </c>
      <c r="E50" s="8">
        <v>231545</v>
      </c>
      <c r="F50" s="8">
        <v>1252829</v>
      </c>
      <c r="G50" s="8">
        <v>229681</v>
      </c>
      <c r="H50" s="8">
        <v>0</v>
      </c>
      <c r="I50" s="8">
        <v>386143</v>
      </c>
      <c r="J50" s="8">
        <v>0</v>
      </c>
      <c r="K50" s="8">
        <v>1096367</v>
      </c>
      <c r="L50" s="8">
        <v>337981</v>
      </c>
      <c r="M50" s="8">
        <v>294576</v>
      </c>
      <c r="N50" s="8">
        <v>315576</v>
      </c>
      <c r="O50" s="8">
        <v>148234</v>
      </c>
      <c r="P50" s="8">
        <v>0</v>
      </c>
      <c r="Q50" s="9">
        <v>148234</v>
      </c>
      <c r="R50" s="103"/>
      <c r="S50" s="103"/>
      <c r="T50" s="3"/>
    </row>
    <row r="51" spans="2:26" s="6" customFormat="1" ht="28.5" customHeight="1" x14ac:dyDescent="0.3">
      <c r="B51" s="95" t="s">
        <v>45</v>
      </c>
      <c r="C51" s="96">
        <f>SUM(C46:C50)</f>
        <v>5943941</v>
      </c>
      <c r="D51" s="96">
        <f t="shared" ref="D51:Q51" si="2">SUM(D46:D50)</f>
        <v>22144921</v>
      </c>
      <c r="E51" s="96">
        <f t="shared" si="2"/>
        <v>2162360</v>
      </c>
      <c r="F51" s="96">
        <f t="shared" si="2"/>
        <v>25926502</v>
      </c>
      <c r="G51" s="96">
        <f t="shared" si="2"/>
        <v>4743103</v>
      </c>
      <c r="H51" s="96">
        <f t="shared" si="2"/>
        <v>196126</v>
      </c>
      <c r="I51" s="96">
        <f t="shared" si="2"/>
        <v>5979390</v>
      </c>
      <c r="J51" s="96">
        <f t="shared" si="2"/>
        <v>196126</v>
      </c>
      <c r="K51" s="96">
        <f t="shared" si="2"/>
        <v>24690213</v>
      </c>
      <c r="L51" s="96">
        <f t="shared" si="2"/>
        <v>13800261</v>
      </c>
      <c r="M51" s="96">
        <f t="shared" si="2"/>
        <v>6754986</v>
      </c>
      <c r="N51" s="96">
        <f t="shared" si="2"/>
        <v>3382711</v>
      </c>
      <c r="O51" s="96">
        <f t="shared" si="2"/>
        <v>752257</v>
      </c>
      <c r="P51" s="96">
        <f t="shared" si="2"/>
        <v>2904710</v>
      </c>
      <c r="Q51" s="96">
        <f t="shared" si="2"/>
        <v>3656967</v>
      </c>
      <c r="R51" s="103"/>
      <c r="S51" s="103"/>
      <c r="T51" s="3"/>
      <c r="Z51" s="103"/>
    </row>
    <row r="52" spans="2:26" ht="21" customHeight="1" x14ac:dyDescent="0.3">
      <c r="B52" s="318" t="s">
        <v>50</v>
      </c>
      <c r="C52" s="318"/>
      <c r="D52" s="318"/>
      <c r="E52" s="318"/>
      <c r="F52" s="318"/>
      <c r="G52" s="318"/>
      <c r="H52" s="318"/>
      <c r="I52" s="318"/>
      <c r="J52" s="318"/>
      <c r="K52" s="318"/>
      <c r="L52" s="318"/>
      <c r="M52" s="318"/>
      <c r="N52" s="318"/>
      <c r="O52" s="318"/>
      <c r="P52" s="318"/>
      <c r="Q52" s="318"/>
      <c r="R52" s="103"/>
    </row>
    <row r="53" spans="2:26" ht="21" hidden="1" customHeight="1" x14ac:dyDescent="0.3">
      <c r="B53" s="105"/>
      <c r="C53" s="115">
        <f>C44+C51</f>
        <v>155045815</v>
      </c>
      <c r="D53" s="115">
        <f t="shared" ref="D53:Q53" si="3">D44+D51</f>
        <v>25394021</v>
      </c>
      <c r="E53" s="115">
        <f t="shared" si="3"/>
        <v>48098690</v>
      </c>
      <c r="F53" s="115">
        <f t="shared" si="3"/>
        <v>132341148</v>
      </c>
      <c r="G53" s="115">
        <f t="shared" si="3"/>
        <v>41543345</v>
      </c>
      <c r="H53" s="115">
        <f t="shared" si="3"/>
        <v>774656</v>
      </c>
      <c r="I53" s="115">
        <f t="shared" si="3"/>
        <v>47217025</v>
      </c>
      <c r="J53" s="115">
        <f t="shared" si="3"/>
        <v>848445</v>
      </c>
      <c r="K53" s="115">
        <f t="shared" si="3"/>
        <v>126593677</v>
      </c>
      <c r="L53" s="115">
        <f t="shared" si="3"/>
        <v>83939375</v>
      </c>
      <c r="M53" s="115">
        <f t="shared" si="3"/>
        <v>13565142</v>
      </c>
      <c r="N53" s="115">
        <f t="shared" si="3"/>
        <v>34680403</v>
      </c>
      <c r="O53" s="115">
        <f t="shared" si="3"/>
        <v>-5591238</v>
      </c>
      <c r="P53" s="115">
        <f t="shared" si="3"/>
        <v>10057582</v>
      </c>
      <c r="Q53" s="115">
        <f t="shared" si="3"/>
        <v>4466342</v>
      </c>
      <c r="R53" s="105"/>
    </row>
    <row r="54" spans="2:26" ht="21" customHeight="1" x14ac:dyDescent="0.3">
      <c r="C54" s="115"/>
      <c r="D54" s="115"/>
      <c r="E54" s="115"/>
      <c r="F54" s="115"/>
      <c r="G54" s="115"/>
      <c r="H54" s="115"/>
      <c r="I54" s="115"/>
      <c r="J54" s="115"/>
      <c r="K54" s="115"/>
      <c r="L54" s="115"/>
      <c r="M54" s="115"/>
      <c r="N54" s="115"/>
      <c r="O54" s="115"/>
      <c r="P54" s="115"/>
      <c r="Q54" s="115"/>
      <c r="R54" s="115"/>
      <c r="S54" s="115"/>
    </row>
    <row r="55" spans="2:26" ht="21" customHeight="1" x14ac:dyDescent="0.3">
      <c r="C55" s="115"/>
      <c r="D55" s="115"/>
    </row>
    <row r="56" spans="2:26" ht="21" customHeight="1" x14ac:dyDescent="0.3">
      <c r="C56" s="240"/>
      <c r="D56" s="240"/>
      <c r="E56" s="240"/>
      <c r="F56" s="240"/>
      <c r="G56" s="240"/>
      <c r="H56" s="240"/>
      <c r="I56" s="240"/>
      <c r="J56" s="240"/>
      <c r="K56" s="240"/>
      <c r="L56" s="240"/>
      <c r="M56" s="240"/>
      <c r="N56" s="240"/>
      <c r="O56" s="240"/>
      <c r="P56" s="240"/>
      <c r="Q56" s="240"/>
    </row>
  </sheetData>
  <sheetProtection algorithmName="SHA-512" hashValue="rco1rxnfW2PNjz0UO/K5HcSVcRKZOjpgaffQ/LD6QJoYGmEPH+ZxtjLuFGnFjGteVoNKrjrRjdhJ4GH1hQNdng==" saltValue="JZc/XpmJMlFXEmU9U/ECAg==" spinCount="100000" sheet="1" objects="1" scenarios="1"/>
  <mergeCells count="4">
    <mergeCell ref="B3:Q3"/>
    <mergeCell ref="B5:Q5"/>
    <mergeCell ref="B45:Q45"/>
    <mergeCell ref="B52:Q52"/>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K40"/>
  <sheetViews>
    <sheetView showGridLines="0" zoomScale="80" zoomScaleNormal="80" workbookViewId="0">
      <selection activeCell="J26" sqref="J26"/>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0" width="26.453125" style="2" customWidth="1"/>
    <col min="11" max="16384" width="21.453125" style="2"/>
  </cols>
  <sheetData>
    <row r="1" spans="1:11" ht="22.5" customHeight="1" x14ac:dyDescent="0.3"/>
    <row r="2" spans="1:11" x14ac:dyDescent="0.3">
      <c r="A2" s="67"/>
    </row>
    <row r="3" spans="1:11" ht="22.5" customHeight="1" x14ac:dyDescent="0.35">
      <c r="B3" s="321" t="s">
        <v>315</v>
      </c>
      <c r="C3" s="322"/>
      <c r="D3" s="322"/>
      <c r="E3" s="322"/>
      <c r="F3" s="322"/>
      <c r="G3" s="322"/>
      <c r="H3" s="322"/>
      <c r="I3" s="322"/>
      <c r="J3" s="322"/>
      <c r="K3" s="323"/>
    </row>
    <row r="4" spans="1:11" ht="51.75" customHeight="1" x14ac:dyDescent="0.35">
      <c r="B4" s="208" t="s">
        <v>0</v>
      </c>
      <c r="C4" s="209" t="s">
        <v>256</v>
      </c>
      <c r="D4" s="209" t="s">
        <v>261</v>
      </c>
      <c r="E4" s="209" t="s">
        <v>148</v>
      </c>
      <c r="F4" s="209" t="s">
        <v>87</v>
      </c>
      <c r="G4" s="209" t="s">
        <v>53</v>
      </c>
      <c r="H4" s="209" t="s">
        <v>47</v>
      </c>
      <c r="I4" s="209" t="s">
        <v>88</v>
      </c>
      <c r="J4" s="209" t="s">
        <v>64</v>
      </c>
      <c r="K4" s="210" t="s">
        <v>124</v>
      </c>
    </row>
    <row r="5" spans="1:11" ht="30" customHeight="1" x14ac:dyDescent="0.35">
      <c r="B5" s="211" t="s">
        <v>89</v>
      </c>
      <c r="C5" s="194">
        <v>699000</v>
      </c>
      <c r="D5" s="194">
        <v>900000</v>
      </c>
      <c r="E5" s="194">
        <v>400000</v>
      </c>
      <c r="F5" s="194">
        <v>400000</v>
      </c>
      <c r="G5" s="194">
        <v>800000</v>
      </c>
      <c r="H5" s="194">
        <v>500000</v>
      </c>
      <c r="I5" s="194">
        <v>200000</v>
      </c>
      <c r="J5" s="194">
        <v>500000</v>
      </c>
      <c r="K5" s="194">
        <v>400000</v>
      </c>
    </row>
    <row r="6" spans="1:11" ht="30" customHeight="1" x14ac:dyDescent="0.35">
      <c r="B6" s="211" t="s">
        <v>90</v>
      </c>
      <c r="C6" s="194">
        <v>0</v>
      </c>
      <c r="D6" s="194">
        <v>0</v>
      </c>
      <c r="E6" s="194">
        <v>0</v>
      </c>
      <c r="F6" s="194">
        <v>0</v>
      </c>
      <c r="G6" s="194">
        <v>0</v>
      </c>
      <c r="H6" s="194">
        <v>0</v>
      </c>
      <c r="I6" s="194">
        <v>0</v>
      </c>
      <c r="J6" s="194">
        <v>0</v>
      </c>
      <c r="K6" s="194">
        <v>0</v>
      </c>
    </row>
    <row r="7" spans="1:11" ht="30" customHeight="1" x14ac:dyDescent="0.35">
      <c r="B7" s="211" t="s">
        <v>91</v>
      </c>
      <c r="C7" s="194">
        <v>0</v>
      </c>
      <c r="D7" s="194">
        <v>95</v>
      </c>
      <c r="E7" s="194">
        <v>0</v>
      </c>
      <c r="F7" s="194">
        <v>2073</v>
      </c>
      <c r="G7" s="194">
        <v>-107345</v>
      </c>
      <c r="H7" s="194">
        <v>43</v>
      </c>
      <c r="I7" s="194">
        <v>0</v>
      </c>
      <c r="J7" s="194">
        <v>0</v>
      </c>
      <c r="K7" s="194">
        <v>0</v>
      </c>
    </row>
    <row r="8" spans="1:11" ht="30" customHeight="1" x14ac:dyDescent="0.35">
      <c r="B8" s="211" t="s">
        <v>92</v>
      </c>
      <c r="C8" s="194">
        <v>471145</v>
      </c>
      <c r="D8" s="194">
        <v>-64968</v>
      </c>
      <c r="E8" s="194">
        <v>0</v>
      </c>
      <c r="F8" s="194">
        <v>-47227</v>
      </c>
      <c r="G8" s="194">
        <v>1093073</v>
      </c>
      <c r="H8" s="194">
        <v>21057</v>
      </c>
      <c r="I8" s="194">
        <v>-215130</v>
      </c>
      <c r="J8" s="194">
        <v>0</v>
      </c>
      <c r="K8" s="194">
        <v>2237283</v>
      </c>
    </row>
    <row r="9" spans="1:11" ht="30" customHeight="1" x14ac:dyDescent="0.35">
      <c r="B9" s="211" t="s">
        <v>93</v>
      </c>
      <c r="C9" s="194">
        <v>0</v>
      </c>
      <c r="D9" s="194">
        <v>-36936</v>
      </c>
      <c r="E9" s="194">
        <v>300000</v>
      </c>
      <c r="F9" s="194">
        <v>0</v>
      </c>
      <c r="G9" s="194">
        <v>71861</v>
      </c>
      <c r="H9" s="194">
        <v>0</v>
      </c>
      <c r="I9" s="194">
        <v>0</v>
      </c>
      <c r="J9" s="194">
        <v>0</v>
      </c>
      <c r="K9" s="194">
        <v>18442</v>
      </c>
    </row>
    <row r="10" spans="1:11" ht="30" customHeight="1" x14ac:dyDescent="0.35">
      <c r="B10" s="211" t="s">
        <v>94</v>
      </c>
      <c r="C10" s="194">
        <v>0</v>
      </c>
      <c r="D10" s="194">
        <v>0</v>
      </c>
      <c r="E10" s="194">
        <v>7501212</v>
      </c>
      <c r="F10" s="194">
        <v>1120</v>
      </c>
      <c r="G10" s="194">
        <v>49613</v>
      </c>
      <c r="H10" s="194">
        <v>242864</v>
      </c>
      <c r="I10" s="194">
        <v>0</v>
      </c>
      <c r="J10" s="194">
        <v>338162</v>
      </c>
      <c r="K10" s="194">
        <v>0</v>
      </c>
    </row>
    <row r="11" spans="1:11" ht="30" customHeight="1" x14ac:dyDescent="0.35">
      <c r="B11" s="212" t="s">
        <v>95</v>
      </c>
      <c r="C11" s="232">
        <v>1170145</v>
      </c>
      <c r="D11" s="232">
        <v>798190</v>
      </c>
      <c r="E11" s="232">
        <v>8201212</v>
      </c>
      <c r="F11" s="232">
        <v>355966</v>
      </c>
      <c r="G11" s="232">
        <v>1907203</v>
      </c>
      <c r="H11" s="232">
        <v>763964</v>
      </c>
      <c r="I11" s="232">
        <v>-15130</v>
      </c>
      <c r="J11" s="232">
        <v>838162</v>
      </c>
      <c r="K11" s="232">
        <v>2655725</v>
      </c>
    </row>
    <row r="12" spans="1:11" ht="30" customHeight="1" x14ac:dyDescent="0.35">
      <c r="B12" s="211" t="s">
        <v>96</v>
      </c>
      <c r="C12" s="194">
        <v>0</v>
      </c>
      <c r="D12" s="194">
        <v>416728</v>
      </c>
      <c r="E12" s="194">
        <v>930232</v>
      </c>
      <c r="F12" s="194">
        <v>5207</v>
      </c>
      <c r="G12" s="194">
        <v>971168</v>
      </c>
      <c r="H12" s="194">
        <v>216189</v>
      </c>
      <c r="I12" s="194">
        <v>192978</v>
      </c>
      <c r="J12" s="194">
        <v>352395</v>
      </c>
      <c r="K12" s="194">
        <v>2370</v>
      </c>
    </row>
    <row r="13" spans="1:11" ht="30" customHeight="1" x14ac:dyDescent="0.35">
      <c r="B13" s="214" t="s">
        <v>97</v>
      </c>
      <c r="C13" s="194">
        <v>4868631</v>
      </c>
      <c r="D13" s="194">
        <v>6990763</v>
      </c>
      <c r="E13" s="194">
        <v>93545840</v>
      </c>
      <c r="F13" s="194">
        <v>689946</v>
      </c>
      <c r="G13" s="194">
        <v>14336840</v>
      </c>
      <c r="H13" s="194">
        <v>0</v>
      </c>
      <c r="I13" s="194">
        <v>537941</v>
      </c>
      <c r="J13" s="194">
        <v>708196</v>
      </c>
      <c r="K13" s="194">
        <v>18116502</v>
      </c>
    </row>
    <row r="14" spans="1:11" ht="30" customHeight="1" x14ac:dyDescent="0.35">
      <c r="B14" s="214" t="s">
        <v>98</v>
      </c>
      <c r="C14" s="194">
        <v>0</v>
      </c>
      <c r="D14" s="194">
        <v>0</v>
      </c>
      <c r="E14" s="194">
        <v>3214805</v>
      </c>
      <c r="F14" s="194">
        <v>0</v>
      </c>
      <c r="G14" s="194">
        <v>508616</v>
      </c>
      <c r="H14" s="194">
        <v>18239</v>
      </c>
      <c r="I14" s="194">
        <v>0</v>
      </c>
      <c r="J14" s="194">
        <v>146559</v>
      </c>
      <c r="K14" s="194">
        <v>70746</v>
      </c>
    </row>
    <row r="15" spans="1:11" ht="30" customHeight="1" x14ac:dyDescent="0.35">
      <c r="B15" s="214" t="s">
        <v>99</v>
      </c>
      <c r="C15" s="194">
        <v>945708</v>
      </c>
      <c r="D15" s="194">
        <v>213980</v>
      </c>
      <c r="E15" s="194">
        <v>2013806</v>
      </c>
      <c r="F15" s="194">
        <v>31334</v>
      </c>
      <c r="G15" s="194">
        <v>837176</v>
      </c>
      <c r="H15" s="194">
        <v>61848</v>
      </c>
      <c r="I15" s="194">
        <v>96350</v>
      </c>
      <c r="J15" s="194">
        <v>276059</v>
      </c>
      <c r="K15" s="194">
        <v>56212</v>
      </c>
    </row>
    <row r="16" spans="1:11" ht="30" customHeight="1" x14ac:dyDescent="0.35">
      <c r="B16" s="215" t="s">
        <v>100</v>
      </c>
      <c r="C16" s="196">
        <v>6984485</v>
      </c>
      <c r="D16" s="196">
        <v>8419661</v>
      </c>
      <c r="E16" s="196">
        <v>107905895</v>
      </c>
      <c r="F16" s="196">
        <v>1082453</v>
      </c>
      <c r="G16" s="196">
        <v>18561004</v>
      </c>
      <c r="H16" s="196">
        <v>1060239</v>
      </c>
      <c r="I16" s="196">
        <v>812139</v>
      </c>
      <c r="J16" s="196">
        <v>2321371</v>
      </c>
      <c r="K16" s="196">
        <v>20901555</v>
      </c>
    </row>
    <row r="17" spans="2:11" ht="30" customHeight="1" x14ac:dyDescent="0.35">
      <c r="B17" s="217" t="s">
        <v>101</v>
      </c>
      <c r="C17" s="194">
        <v>0</v>
      </c>
      <c r="D17" s="194">
        <v>0</v>
      </c>
      <c r="E17" s="194">
        <v>113508</v>
      </c>
      <c r="F17" s="194">
        <v>0</v>
      </c>
      <c r="G17" s="194">
        <v>0</v>
      </c>
      <c r="H17" s="194">
        <v>0</v>
      </c>
      <c r="I17" s="194">
        <v>0</v>
      </c>
      <c r="J17" s="194">
        <v>0</v>
      </c>
      <c r="K17" s="194">
        <v>0</v>
      </c>
    </row>
    <row r="18" spans="2:11" ht="30" customHeight="1" x14ac:dyDescent="0.35">
      <c r="B18" s="214" t="s">
        <v>102</v>
      </c>
      <c r="C18" s="194">
        <v>0</v>
      </c>
      <c r="D18" s="194">
        <v>155000</v>
      </c>
      <c r="E18" s="194">
        <v>6812534</v>
      </c>
      <c r="F18" s="194">
        <v>810000</v>
      </c>
      <c r="G18" s="194">
        <v>2181875</v>
      </c>
      <c r="H18" s="194">
        <v>0</v>
      </c>
      <c r="I18" s="194">
        <v>590400</v>
      </c>
      <c r="J18" s="194">
        <v>0</v>
      </c>
      <c r="K18" s="194">
        <v>1467471</v>
      </c>
    </row>
    <row r="19" spans="2:11" ht="30" customHeight="1" x14ac:dyDescent="0.35">
      <c r="B19" s="214" t="s">
        <v>103</v>
      </c>
      <c r="C19" s="194">
        <v>32312</v>
      </c>
      <c r="D19" s="194">
        <v>7463</v>
      </c>
      <c r="E19" s="194">
        <v>56269</v>
      </c>
      <c r="F19" s="194">
        <v>11048</v>
      </c>
      <c r="G19" s="194">
        <v>45189</v>
      </c>
      <c r="H19" s="194">
        <v>0</v>
      </c>
      <c r="I19" s="194">
        <v>1250</v>
      </c>
      <c r="J19" s="194">
        <v>0</v>
      </c>
      <c r="K19" s="194">
        <v>521</v>
      </c>
    </row>
    <row r="20" spans="2:11" ht="30" customHeight="1" x14ac:dyDescent="0.35">
      <c r="B20" s="214" t="s">
        <v>104</v>
      </c>
      <c r="C20" s="194">
        <v>5538405</v>
      </c>
      <c r="D20" s="194">
        <v>6456689</v>
      </c>
      <c r="E20" s="194">
        <v>70672191</v>
      </c>
      <c r="F20" s="194">
        <v>41060</v>
      </c>
      <c r="G20" s="194">
        <v>8790850</v>
      </c>
      <c r="H20" s="194">
        <v>979728</v>
      </c>
      <c r="I20" s="194">
        <v>98500</v>
      </c>
      <c r="J20" s="194">
        <v>1091340</v>
      </c>
      <c r="K20" s="194">
        <v>19134175</v>
      </c>
    </row>
    <row r="21" spans="2:11" ht="30" customHeight="1" x14ac:dyDescent="0.35">
      <c r="B21" s="214" t="s">
        <v>105</v>
      </c>
      <c r="C21" s="194">
        <v>0</v>
      </c>
      <c r="D21" s="194">
        <v>40442</v>
      </c>
      <c r="E21" s="194">
        <v>0</v>
      </c>
      <c r="F21" s="194">
        <v>0</v>
      </c>
      <c r="G21" s="194">
        <v>723047</v>
      </c>
      <c r="H21" s="194">
        <v>0</v>
      </c>
      <c r="I21" s="194">
        <v>0</v>
      </c>
      <c r="J21" s="194">
        <v>0</v>
      </c>
      <c r="K21" s="194">
        <v>0</v>
      </c>
    </row>
    <row r="22" spans="2:11" ht="30" customHeight="1" x14ac:dyDescent="0.35">
      <c r="B22" s="214" t="s">
        <v>106</v>
      </c>
      <c r="C22" s="194">
        <v>0</v>
      </c>
      <c r="D22" s="194">
        <v>0</v>
      </c>
      <c r="E22" s="194">
        <v>636353</v>
      </c>
      <c r="F22" s="194">
        <v>0</v>
      </c>
      <c r="G22" s="194">
        <v>0</v>
      </c>
      <c r="H22" s="194">
        <v>0</v>
      </c>
      <c r="I22" s="194">
        <v>0</v>
      </c>
      <c r="J22" s="194">
        <v>0</v>
      </c>
      <c r="K22" s="194">
        <v>0</v>
      </c>
    </row>
    <row r="23" spans="2:11" ht="30" customHeight="1" x14ac:dyDescent="0.35">
      <c r="B23" s="214" t="s">
        <v>107</v>
      </c>
      <c r="C23" s="194">
        <v>0</v>
      </c>
      <c r="D23" s="194">
        <v>0</v>
      </c>
      <c r="E23" s="194">
        <v>0</v>
      </c>
      <c r="F23" s="194">
        <v>0</v>
      </c>
      <c r="G23" s="194">
        <v>136816</v>
      </c>
      <c r="H23" s="194">
        <v>0</v>
      </c>
      <c r="I23" s="194">
        <v>0</v>
      </c>
      <c r="J23" s="194">
        <v>29532</v>
      </c>
      <c r="K23" s="194">
        <v>0</v>
      </c>
    </row>
    <row r="24" spans="2:11" ht="30" customHeight="1" x14ac:dyDescent="0.35">
      <c r="B24" s="214" t="s">
        <v>108</v>
      </c>
      <c r="C24" s="194">
        <v>0</v>
      </c>
      <c r="D24" s="194">
        <v>213264</v>
      </c>
      <c r="E24" s="194">
        <v>0</v>
      </c>
      <c r="F24" s="194">
        <v>0</v>
      </c>
      <c r="G24" s="194">
        <v>11985</v>
      </c>
      <c r="H24" s="194">
        <v>0</v>
      </c>
      <c r="I24" s="194">
        <v>0</v>
      </c>
      <c r="J24" s="194">
        <v>0</v>
      </c>
      <c r="K24" s="194">
        <v>0</v>
      </c>
    </row>
    <row r="25" spans="2:11" ht="30" customHeight="1" x14ac:dyDescent="0.35">
      <c r="B25" s="214" t="s">
        <v>109</v>
      </c>
      <c r="C25" s="194">
        <v>0</v>
      </c>
      <c r="D25" s="194">
        <v>0</v>
      </c>
      <c r="E25" s="194">
        <v>0</v>
      </c>
      <c r="F25" s="194">
        <v>0</v>
      </c>
      <c r="G25" s="194">
        <v>0</v>
      </c>
      <c r="H25" s="194">
        <v>0</v>
      </c>
      <c r="I25" s="194">
        <v>0</v>
      </c>
      <c r="J25" s="194">
        <v>0</v>
      </c>
      <c r="K25" s="194">
        <v>0</v>
      </c>
    </row>
    <row r="26" spans="2:11" ht="30" customHeight="1" x14ac:dyDescent="0.35">
      <c r="B26" s="214" t="s">
        <v>110</v>
      </c>
      <c r="C26" s="194">
        <v>0</v>
      </c>
      <c r="D26" s="194">
        <v>359441</v>
      </c>
      <c r="E26" s="194">
        <v>8868715</v>
      </c>
      <c r="F26" s="194">
        <v>1</v>
      </c>
      <c r="G26" s="194">
        <v>835898</v>
      </c>
      <c r="H26" s="194">
        <v>0</v>
      </c>
      <c r="I26" s="194">
        <v>0</v>
      </c>
      <c r="J26" s="194">
        <v>13736</v>
      </c>
      <c r="K26" s="194">
        <v>56275</v>
      </c>
    </row>
    <row r="27" spans="2:11" ht="30" customHeight="1" x14ac:dyDescent="0.35">
      <c r="B27" s="214" t="s">
        <v>111</v>
      </c>
      <c r="C27" s="194">
        <v>0</v>
      </c>
      <c r="D27" s="194">
        <v>18436</v>
      </c>
      <c r="E27" s="194">
        <v>29975</v>
      </c>
      <c r="F27" s="194">
        <v>0</v>
      </c>
      <c r="G27" s="194">
        <v>626</v>
      </c>
      <c r="H27" s="194">
        <v>0</v>
      </c>
      <c r="I27" s="194">
        <v>752</v>
      </c>
      <c r="J27" s="194">
        <v>0</v>
      </c>
      <c r="K27" s="194">
        <v>0</v>
      </c>
    </row>
    <row r="28" spans="2:11" ht="30" customHeight="1" x14ac:dyDescent="0.35">
      <c r="B28" s="214" t="s">
        <v>112</v>
      </c>
      <c r="C28" s="194">
        <v>0</v>
      </c>
      <c r="D28" s="194">
        <v>0</v>
      </c>
      <c r="E28" s="194">
        <v>0</v>
      </c>
      <c r="F28" s="194">
        <v>0</v>
      </c>
      <c r="G28" s="194">
        <v>0</v>
      </c>
      <c r="H28" s="194">
        <v>0</v>
      </c>
      <c r="I28" s="194">
        <v>0</v>
      </c>
      <c r="J28" s="194">
        <v>0</v>
      </c>
      <c r="K28" s="194">
        <v>0</v>
      </c>
    </row>
    <row r="29" spans="2:11" ht="30" customHeight="1" x14ac:dyDescent="0.35">
      <c r="B29" s="214" t="s">
        <v>113</v>
      </c>
      <c r="C29" s="194">
        <v>0</v>
      </c>
      <c r="D29" s="194">
        <v>0</v>
      </c>
      <c r="E29" s="194">
        <v>0</v>
      </c>
      <c r="F29" s="194">
        <v>0</v>
      </c>
      <c r="G29" s="194">
        <v>0</v>
      </c>
      <c r="H29" s="194">
        <v>0</v>
      </c>
      <c r="I29" s="194">
        <v>0</v>
      </c>
      <c r="J29" s="194">
        <v>0</v>
      </c>
      <c r="K29" s="194">
        <v>0</v>
      </c>
    </row>
    <row r="30" spans="2:11" ht="30" customHeight="1" x14ac:dyDescent="0.35">
      <c r="B30" s="214" t="s">
        <v>114</v>
      </c>
      <c r="C30" s="194">
        <v>0</v>
      </c>
      <c r="D30" s="194">
        <v>31632</v>
      </c>
      <c r="E30" s="194">
        <v>2601638</v>
      </c>
      <c r="F30" s="194">
        <v>0</v>
      </c>
      <c r="G30" s="194">
        <v>601388</v>
      </c>
      <c r="H30" s="194">
        <v>0</v>
      </c>
      <c r="I30" s="194">
        <v>24876</v>
      </c>
      <c r="J30" s="194">
        <v>0</v>
      </c>
      <c r="K30" s="194">
        <v>1534</v>
      </c>
    </row>
    <row r="31" spans="2:11" ht="30" customHeight="1" x14ac:dyDescent="0.35">
      <c r="B31" s="214" t="s">
        <v>115</v>
      </c>
      <c r="C31" s="194">
        <v>0</v>
      </c>
      <c r="D31" s="194">
        <v>0</v>
      </c>
      <c r="E31" s="194">
        <v>1135848</v>
      </c>
      <c r="F31" s="194">
        <v>0</v>
      </c>
      <c r="G31" s="194">
        <v>32607</v>
      </c>
      <c r="H31" s="194">
        <v>0</v>
      </c>
      <c r="I31" s="194">
        <v>0</v>
      </c>
      <c r="J31" s="194">
        <v>0</v>
      </c>
      <c r="K31" s="194">
        <v>0</v>
      </c>
    </row>
    <row r="32" spans="2:11" ht="30" customHeight="1" x14ac:dyDescent="0.35">
      <c r="B32" s="214" t="s">
        <v>116</v>
      </c>
      <c r="C32" s="194">
        <v>340259</v>
      </c>
      <c r="D32" s="194">
        <v>315369</v>
      </c>
      <c r="E32" s="194">
        <v>679216</v>
      </c>
      <c r="F32" s="194">
        <v>0</v>
      </c>
      <c r="G32" s="194">
        <v>2429312</v>
      </c>
      <c r="H32" s="194">
        <v>20350</v>
      </c>
      <c r="I32" s="194">
        <v>69233</v>
      </c>
      <c r="J32" s="194">
        <v>389743</v>
      </c>
      <c r="K32" s="194">
        <v>179374</v>
      </c>
    </row>
    <row r="33" spans="2:11" ht="30" customHeight="1" x14ac:dyDescent="0.35">
      <c r="B33" s="214" t="s">
        <v>117</v>
      </c>
      <c r="C33" s="194">
        <v>118903</v>
      </c>
      <c r="D33" s="194">
        <v>115686</v>
      </c>
      <c r="E33" s="194">
        <v>610743</v>
      </c>
      <c r="F33" s="194">
        <v>155950</v>
      </c>
      <c r="G33" s="194">
        <v>93610</v>
      </c>
      <c r="H33" s="194">
        <v>826</v>
      </c>
      <c r="I33" s="194">
        <v>6354</v>
      </c>
      <c r="J33" s="194">
        <v>141974</v>
      </c>
      <c r="K33" s="194">
        <v>9012</v>
      </c>
    </row>
    <row r="34" spans="2:11" ht="30" customHeight="1" x14ac:dyDescent="0.35">
      <c r="B34" s="214" t="s">
        <v>118</v>
      </c>
      <c r="C34" s="194">
        <v>822603</v>
      </c>
      <c r="D34" s="194">
        <v>548094</v>
      </c>
      <c r="E34" s="194">
        <v>1247204</v>
      </c>
      <c r="F34" s="194">
        <v>28961</v>
      </c>
      <c r="G34" s="194">
        <v>817891</v>
      </c>
      <c r="H34" s="194">
        <v>43828</v>
      </c>
      <c r="I34" s="194">
        <v>8506</v>
      </c>
      <c r="J34" s="194">
        <v>17189</v>
      </c>
      <c r="K34" s="194">
        <v>5666</v>
      </c>
    </row>
    <row r="35" spans="2:11" ht="30" customHeight="1" x14ac:dyDescent="0.35">
      <c r="B35" s="214" t="s">
        <v>119</v>
      </c>
      <c r="C35" s="194">
        <v>1379</v>
      </c>
      <c r="D35" s="194">
        <v>78427</v>
      </c>
      <c r="E35" s="194">
        <v>686066</v>
      </c>
      <c r="F35" s="194">
        <v>0</v>
      </c>
      <c r="G35" s="194">
        <v>692567</v>
      </c>
      <c r="H35" s="194">
        <v>0</v>
      </c>
      <c r="I35" s="194">
        <v>9057</v>
      </c>
      <c r="J35" s="194">
        <v>442642</v>
      </c>
      <c r="K35" s="194">
        <v>0</v>
      </c>
    </row>
    <row r="36" spans="2:11" ht="30" customHeight="1" x14ac:dyDescent="0.35">
      <c r="B36" s="214" t="s">
        <v>120</v>
      </c>
      <c r="C36" s="194">
        <v>22974</v>
      </c>
      <c r="D36" s="194">
        <v>52205</v>
      </c>
      <c r="E36" s="194">
        <v>12963312</v>
      </c>
      <c r="F36" s="194">
        <v>31592</v>
      </c>
      <c r="G36" s="194">
        <v>1166186</v>
      </c>
      <c r="H36" s="194">
        <v>15508</v>
      </c>
      <c r="I36" s="194">
        <v>0</v>
      </c>
      <c r="J36" s="194">
        <v>88908</v>
      </c>
      <c r="K36" s="194">
        <v>46149</v>
      </c>
    </row>
    <row r="37" spans="2:11" ht="30" customHeight="1" x14ac:dyDescent="0.35">
      <c r="B37" s="214" t="s">
        <v>121</v>
      </c>
      <c r="C37" s="194">
        <v>107649</v>
      </c>
      <c r="D37" s="194">
        <v>27512</v>
      </c>
      <c r="E37" s="194">
        <v>792323</v>
      </c>
      <c r="F37" s="194">
        <v>3841</v>
      </c>
      <c r="G37" s="194">
        <v>1158</v>
      </c>
      <c r="H37" s="194">
        <v>0</v>
      </c>
      <c r="I37" s="194">
        <v>3211</v>
      </c>
      <c r="J37" s="194">
        <v>106306</v>
      </c>
      <c r="K37" s="194">
        <v>1378</v>
      </c>
    </row>
    <row r="38" spans="2:11" ht="30" customHeight="1" x14ac:dyDescent="0.35">
      <c r="B38" s="215" t="s">
        <v>122</v>
      </c>
      <c r="C38" s="196">
        <v>6984485</v>
      </c>
      <c r="D38" s="196">
        <v>8419661</v>
      </c>
      <c r="E38" s="196">
        <v>107905895</v>
      </c>
      <c r="F38" s="196">
        <v>1082453</v>
      </c>
      <c r="G38" s="196">
        <v>18561004</v>
      </c>
      <c r="H38" s="196">
        <v>1060239</v>
      </c>
      <c r="I38" s="196">
        <v>812139</v>
      </c>
      <c r="J38" s="196">
        <v>2321371</v>
      </c>
      <c r="K38" s="196">
        <v>20901555</v>
      </c>
    </row>
    <row r="39" spans="2:11" ht="15.5" x14ac:dyDescent="0.35">
      <c r="B39" s="319" t="s">
        <v>50</v>
      </c>
      <c r="C39" s="319"/>
      <c r="D39" s="319"/>
      <c r="E39" s="319"/>
      <c r="F39" s="319"/>
      <c r="G39" s="319"/>
      <c r="H39" s="319"/>
      <c r="I39" s="320" t="s">
        <v>132</v>
      </c>
      <c r="J39" s="320"/>
      <c r="K39" s="206"/>
    </row>
    <row r="40" spans="2:11" x14ac:dyDescent="0.3">
      <c r="C40" s="3"/>
      <c r="D40" s="3"/>
      <c r="E40" s="3"/>
      <c r="F40" s="3"/>
      <c r="G40" s="3"/>
      <c r="H40" s="3"/>
      <c r="I40" s="3"/>
      <c r="J40" s="3"/>
      <c r="K40" s="3"/>
    </row>
  </sheetData>
  <sheetProtection algorithmName="SHA-512" hashValue="NFbOw+9hj8+T+KhsbByLFTacMClWm3tWBnlDa1tiW/6TEnCMg77xlJOP7beWKPFUi3Y8HJoT2LSRrvOj47M/rw==" saltValue="SGKCEesN4I+PDV8vylwaPA==" spinCount="100000" sheet="1" objects="1" scenarios="1"/>
  <mergeCells count="3">
    <mergeCell ref="B39:H39"/>
    <mergeCell ref="I39:J39"/>
    <mergeCell ref="B3:K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H26" sqref="H26"/>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24" t="s">
        <v>123</v>
      </c>
      <c r="C2" s="324"/>
      <c r="D2" s="324"/>
      <c r="E2" s="324"/>
      <c r="F2" s="324"/>
      <c r="G2" s="324"/>
      <c r="H2" s="324"/>
      <c r="I2" s="324"/>
      <c r="J2" s="324"/>
      <c r="K2" s="324"/>
    </row>
    <row r="3" spans="1:12" ht="26.25" customHeight="1" x14ac:dyDescent="0.3">
      <c r="B3" s="325" t="s">
        <v>316</v>
      </c>
      <c r="C3" s="326"/>
      <c r="D3" s="326"/>
      <c r="E3" s="326"/>
      <c r="F3" s="326"/>
      <c r="G3" s="326"/>
      <c r="H3" s="326"/>
      <c r="I3" s="326"/>
      <c r="J3" s="326"/>
      <c r="K3" s="326"/>
      <c r="L3" s="327"/>
    </row>
    <row r="4" spans="1:12" ht="54" customHeight="1" x14ac:dyDescent="0.3">
      <c r="B4" s="69" t="s">
        <v>0</v>
      </c>
      <c r="C4" s="166" t="s">
        <v>263</v>
      </c>
      <c r="D4" s="166" t="s">
        <v>125</v>
      </c>
      <c r="E4" s="166" t="s">
        <v>32</v>
      </c>
      <c r="F4" s="166" t="s">
        <v>33</v>
      </c>
      <c r="G4" s="166" t="s">
        <v>131</v>
      </c>
      <c r="H4" s="166" t="s">
        <v>48</v>
      </c>
      <c r="I4" s="166" t="s">
        <v>253</v>
      </c>
      <c r="J4" s="166" t="s">
        <v>133</v>
      </c>
      <c r="K4" s="166" t="s">
        <v>126</v>
      </c>
      <c r="L4" s="166" t="s">
        <v>192</v>
      </c>
    </row>
    <row r="5" spans="1:12" ht="28.5" customHeight="1" x14ac:dyDescent="0.3">
      <c r="B5" s="70" t="s">
        <v>89</v>
      </c>
      <c r="C5" s="8">
        <v>400000</v>
      </c>
      <c r="D5" s="8">
        <v>1125000</v>
      </c>
      <c r="E5" s="8">
        <v>500000</v>
      </c>
      <c r="F5" s="8">
        <v>400000</v>
      </c>
      <c r="G5" s="8">
        <v>313000</v>
      </c>
      <c r="H5" s="8">
        <v>500000</v>
      </c>
      <c r="I5" s="8">
        <v>402900</v>
      </c>
      <c r="J5" s="8">
        <v>612340</v>
      </c>
      <c r="K5" s="8">
        <v>450000</v>
      </c>
      <c r="L5" s="8">
        <v>416726</v>
      </c>
    </row>
    <row r="6" spans="1:12" ht="28.5" customHeight="1" x14ac:dyDescent="0.3">
      <c r="B6" s="70" t="s">
        <v>90</v>
      </c>
      <c r="C6" s="8">
        <v>0</v>
      </c>
      <c r="D6" s="8">
        <v>1125000</v>
      </c>
      <c r="E6" s="8">
        <v>0</v>
      </c>
      <c r="F6" s="8">
        <v>0</v>
      </c>
      <c r="G6" s="8">
        <v>0</v>
      </c>
      <c r="H6" s="8">
        <v>0</v>
      </c>
      <c r="I6" s="8">
        <v>0</v>
      </c>
      <c r="J6" s="8">
        <v>0</v>
      </c>
      <c r="K6" s="8">
        <v>0</v>
      </c>
      <c r="L6" s="8">
        <v>491067</v>
      </c>
    </row>
    <row r="7" spans="1:12" ht="28.5" customHeight="1" x14ac:dyDescent="0.3">
      <c r="B7" s="70" t="s">
        <v>91</v>
      </c>
      <c r="C7" s="8">
        <v>0</v>
      </c>
      <c r="D7" s="8">
        <v>0</v>
      </c>
      <c r="E7" s="8">
        <v>0</v>
      </c>
      <c r="F7" s="8">
        <v>-322</v>
      </c>
      <c r="G7" s="8">
        <v>0</v>
      </c>
      <c r="H7" s="8">
        <v>0</v>
      </c>
      <c r="I7" s="8">
        <v>0</v>
      </c>
      <c r="J7" s="8">
        <v>384946</v>
      </c>
      <c r="K7" s="8">
        <v>0</v>
      </c>
      <c r="L7" s="8">
        <v>2500</v>
      </c>
    </row>
    <row r="8" spans="1:12" ht="28.5" customHeight="1" x14ac:dyDescent="0.3">
      <c r="B8" s="70" t="s">
        <v>92</v>
      </c>
      <c r="C8" s="8">
        <v>163705</v>
      </c>
      <c r="D8" s="8">
        <v>12469086</v>
      </c>
      <c r="E8" s="8">
        <v>2042638</v>
      </c>
      <c r="F8" s="8">
        <v>2347723</v>
      </c>
      <c r="G8" s="8">
        <v>222690</v>
      </c>
      <c r="H8" s="8">
        <v>6731340</v>
      </c>
      <c r="I8" s="8">
        <v>203922</v>
      </c>
      <c r="J8" s="8">
        <v>2067421</v>
      </c>
      <c r="K8" s="8">
        <v>-991639</v>
      </c>
      <c r="L8" s="8">
        <v>0</v>
      </c>
    </row>
    <row r="9" spans="1:12" ht="28.5" customHeight="1" x14ac:dyDescent="0.3">
      <c r="B9" s="70" t="s">
        <v>93</v>
      </c>
      <c r="C9" s="8">
        <v>0</v>
      </c>
      <c r="D9" s="8">
        <v>1344197</v>
      </c>
      <c r="E9" s="8">
        <v>6112842</v>
      </c>
      <c r="F9" s="8">
        <v>40268</v>
      </c>
      <c r="G9" s="8">
        <v>5879</v>
      </c>
      <c r="H9" s="8">
        <v>0</v>
      </c>
      <c r="I9" s="8">
        <v>0</v>
      </c>
      <c r="J9" s="8">
        <v>-304170</v>
      </c>
      <c r="K9" s="8">
        <v>62000</v>
      </c>
      <c r="L9" s="8">
        <v>-1356582</v>
      </c>
    </row>
    <row r="10" spans="1:12" ht="28.5" customHeight="1" x14ac:dyDescent="0.3">
      <c r="B10" s="70" t="s">
        <v>94</v>
      </c>
      <c r="C10" s="8">
        <v>0</v>
      </c>
      <c r="D10" s="8">
        <v>0</v>
      </c>
      <c r="E10" s="8">
        <v>0</v>
      </c>
      <c r="F10" s="8">
        <v>997099</v>
      </c>
      <c r="G10" s="8">
        <v>0</v>
      </c>
      <c r="H10" s="8">
        <v>-55442</v>
      </c>
      <c r="I10" s="8">
        <v>2300</v>
      </c>
      <c r="J10" s="8">
        <v>0</v>
      </c>
      <c r="K10" s="8">
        <v>0</v>
      </c>
      <c r="L10" s="8">
        <v>529787</v>
      </c>
    </row>
    <row r="11" spans="1:12" ht="28.5" customHeight="1" x14ac:dyDescent="0.3">
      <c r="B11" s="71" t="s">
        <v>95</v>
      </c>
      <c r="C11" s="235">
        <v>563705</v>
      </c>
      <c r="D11" s="235">
        <v>16063283</v>
      </c>
      <c r="E11" s="235">
        <v>8655480</v>
      </c>
      <c r="F11" s="235">
        <v>3784768</v>
      </c>
      <c r="G11" s="235">
        <v>541569</v>
      </c>
      <c r="H11" s="235">
        <v>7175899</v>
      </c>
      <c r="I11" s="235">
        <v>609122</v>
      </c>
      <c r="J11" s="235">
        <v>2760537</v>
      </c>
      <c r="K11" s="235">
        <v>-479639</v>
      </c>
      <c r="L11" s="235">
        <v>83498</v>
      </c>
    </row>
    <row r="12" spans="1:12" ht="28.5" customHeight="1" x14ac:dyDescent="0.3">
      <c r="B12" s="70" t="s">
        <v>96</v>
      </c>
      <c r="C12" s="8">
        <v>335652</v>
      </c>
      <c r="D12" s="8">
        <v>127724</v>
      </c>
      <c r="E12" s="8">
        <v>1298857</v>
      </c>
      <c r="F12" s="8">
        <v>150894</v>
      </c>
      <c r="G12" s="8">
        <v>27943</v>
      </c>
      <c r="H12" s="8">
        <v>0</v>
      </c>
      <c r="I12" s="8">
        <v>162455</v>
      </c>
      <c r="J12" s="8">
        <v>681098</v>
      </c>
      <c r="K12" s="8">
        <v>142289</v>
      </c>
      <c r="L12" s="8">
        <v>273129</v>
      </c>
    </row>
    <row r="13" spans="1:12" ht="28.5" customHeight="1" x14ac:dyDescent="0.3">
      <c r="B13" s="72" t="s">
        <v>97</v>
      </c>
      <c r="C13" s="8">
        <v>1129524</v>
      </c>
      <c r="D13" s="8">
        <v>99723959</v>
      </c>
      <c r="E13" s="8">
        <v>87950771</v>
      </c>
      <c r="F13" s="8">
        <v>52913335</v>
      </c>
      <c r="G13" s="8">
        <v>2330210</v>
      </c>
      <c r="H13" s="8">
        <v>2755744</v>
      </c>
      <c r="I13" s="8">
        <v>0</v>
      </c>
      <c r="J13" s="8">
        <v>20349426</v>
      </c>
      <c r="K13" s="8">
        <v>16379272</v>
      </c>
      <c r="L13" s="8">
        <v>1237314</v>
      </c>
    </row>
    <row r="14" spans="1:12" ht="28.5" customHeight="1" x14ac:dyDescent="0.3">
      <c r="B14" s="72" t="s">
        <v>98</v>
      </c>
      <c r="C14" s="8">
        <v>0</v>
      </c>
      <c r="D14" s="8">
        <v>2746164</v>
      </c>
      <c r="E14" s="8">
        <v>938924</v>
      </c>
      <c r="F14" s="8">
        <v>0</v>
      </c>
      <c r="G14" s="8">
        <v>95439</v>
      </c>
      <c r="H14" s="8">
        <v>0</v>
      </c>
      <c r="I14" s="8">
        <v>0</v>
      </c>
      <c r="J14" s="8">
        <v>1051015</v>
      </c>
      <c r="K14" s="8">
        <v>0</v>
      </c>
      <c r="L14" s="8">
        <v>208159</v>
      </c>
    </row>
    <row r="15" spans="1:12" ht="28.5" customHeight="1" x14ac:dyDescent="0.3">
      <c r="B15" s="72" t="s">
        <v>99</v>
      </c>
      <c r="C15" s="8">
        <v>372354</v>
      </c>
      <c r="D15" s="8">
        <v>1482809</v>
      </c>
      <c r="E15" s="8">
        <v>1813040</v>
      </c>
      <c r="F15" s="8">
        <v>433281</v>
      </c>
      <c r="G15" s="8">
        <v>34011</v>
      </c>
      <c r="H15" s="8">
        <v>2844052</v>
      </c>
      <c r="I15" s="8">
        <v>429786</v>
      </c>
      <c r="J15" s="8">
        <v>483523</v>
      </c>
      <c r="K15" s="8">
        <v>303894</v>
      </c>
      <c r="L15" s="8">
        <v>199611</v>
      </c>
    </row>
    <row r="16" spans="1:12" ht="28.5" customHeight="1" x14ac:dyDescent="0.3">
      <c r="B16" s="170" t="s">
        <v>100</v>
      </c>
      <c r="C16" s="170">
        <v>2401236</v>
      </c>
      <c r="D16" s="170">
        <v>120143939</v>
      </c>
      <c r="E16" s="233">
        <v>100657071</v>
      </c>
      <c r="F16" s="233">
        <v>57282277</v>
      </c>
      <c r="G16" s="233">
        <v>3029171</v>
      </c>
      <c r="H16" s="233">
        <v>12775694</v>
      </c>
      <c r="I16" s="233">
        <v>1201363</v>
      </c>
      <c r="J16" s="233">
        <v>25325599</v>
      </c>
      <c r="K16" s="233">
        <v>16345816</v>
      </c>
      <c r="L16" s="233">
        <v>2001711</v>
      </c>
    </row>
    <row r="17" spans="2:12" ht="28.5" customHeight="1" x14ac:dyDescent="0.3">
      <c r="B17" s="74" t="s">
        <v>101</v>
      </c>
      <c r="C17" s="8">
        <v>0</v>
      </c>
      <c r="D17" s="8">
        <v>0</v>
      </c>
      <c r="E17" s="8">
        <v>0</v>
      </c>
      <c r="F17" s="8">
        <v>967773</v>
      </c>
      <c r="G17" s="8">
        <v>0</v>
      </c>
      <c r="H17" s="8">
        <v>0</v>
      </c>
      <c r="I17" s="8">
        <v>0</v>
      </c>
      <c r="J17" s="8">
        <v>770787</v>
      </c>
      <c r="K17" s="8">
        <v>0</v>
      </c>
      <c r="L17" s="8">
        <v>92500</v>
      </c>
    </row>
    <row r="18" spans="2:12" ht="28.5" customHeight="1" x14ac:dyDescent="0.3">
      <c r="B18" s="72" t="s">
        <v>102</v>
      </c>
      <c r="C18" s="8">
        <v>0</v>
      </c>
      <c r="D18" s="8">
        <v>10212000</v>
      </c>
      <c r="E18" s="8">
        <v>4466000</v>
      </c>
      <c r="F18" s="8">
        <v>2012755</v>
      </c>
      <c r="G18" s="8">
        <v>264800</v>
      </c>
      <c r="H18" s="8">
        <v>1733000</v>
      </c>
      <c r="I18" s="8">
        <v>0</v>
      </c>
      <c r="J18" s="8">
        <v>1070476</v>
      </c>
      <c r="K18" s="8">
        <v>6360530</v>
      </c>
      <c r="L18" s="8">
        <v>809000</v>
      </c>
    </row>
    <row r="19" spans="2:12" ht="28.5" customHeight="1" x14ac:dyDescent="0.3">
      <c r="B19" s="72" t="s">
        <v>103</v>
      </c>
      <c r="C19" s="8">
        <v>651</v>
      </c>
      <c r="D19" s="8">
        <v>75491</v>
      </c>
      <c r="E19" s="8">
        <v>22698</v>
      </c>
      <c r="F19" s="8">
        <v>21518</v>
      </c>
      <c r="G19" s="8">
        <v>8161</v>
      </c>
      <c r="H19" s="8">
        <v>0</v>
      </c>
      <c r="I19" s="8">
        <v>34273</v>
      </c>
      <c r="J19" s="8">
        <v>69747</v>
      </c>
      <c r="K19" s="8">
        <v>48734</v>
      </c>
      <c r="L19" s="8">
        <v>9760</v>
      </c>
    </row>
    <row r="20" spans="2:12" ht="28.5" customHeight="1" x14ac:dyDescent="0.3">
      <c r="B20" s="72" t="s">
        <v>104</v>
      </c>
      <c r="C20" s="8">
        <v>1082091</v>
      </c>
      <c r="D20" s="8">
        <v>92544464</v>
      </c>
      <c r="E20" s="8">
        <v>78615547</v>
      </c>
      <c r="F20" s="8">
        <v>52740264</v>
      </c>
      <c r="G20" s="8">
        <v>2074058</v>
      </c>
      <c r="H20" s="8">
        <v>4533371</v>
      </c>
      <c r="I20" s="8">
        <v>358000</v>
      </c>
      <c r="J20" s="8">
        <v>13299445</v>
      </c>
      <c r="K20" s="8">
        <v>4766944</v>
      </c>
      <c r="L20" s="8">
        <v>722454</v>
      </c>
    </row>
    <row r="21" spans="2:12" ht="28.5" customHeight="1" x14ac:dyDescent="0.3">
      <c r="B21" s="72" t="s">
        <v>105</v>
      </c>
      <c r="C21" s="8">
        <v>0</v>
      </c>
      <c r="D21" s="8">
        <v>0</v>
      </c>
      <c r="E21" s="8">
        <v>0</v>
      </c>
      <c r="F21" s="8">
        <v>0</v>
      </c>
      <c r="G21" s="8">
        <v>39644</v>
      </c>
      <c r="H21" s="8">
        <v>0</v>
      </c>
      <c r="I21" s="8">
        <v>0</v>
      </c>
      <c r="J21" s="8">
        <v>0</v>
      </c>
      <c r="K21" s="8">
        <v>45</v>
      </c>
      <c r="L21" s="8">
        <v>0</v>
      </c>
    </row>
    <row r="22" spans="2:12" ht="28.5" customHeight="1" x14ac:dyDescent="0.3">
      <c r="B22" s="72" t="s">
        <v>106</v>
      </c>
      <c r="C22" s="8">
        <v>0</v>
      </c>
      <c r="D22" s="8">
        <v>1260314</v>
      </c>
      <c r="E22" s="8">
        <v>2074797</v>
      </c>
      <c r="F22" s="8">
        <v>0</v>
      </c>
      <c r="G22" s="8">
        <v>0</v>
      </c>
      <c r="H22" s="8">
        <v>0</v>
      </c>
      <c r="I22" s="8">
        <v>0</v>
      </c>
      <c r="J22" s="8">
        <v>0</v>
      </c>
      <c r="K22" s="8">
        <v>0</v>
      </c>
      <c r="L22" s="8">
        <v>0</v>
      </c>
    </row>
    <row r="23" spans="2:12" ht="28.5" customHeight="1" x14ac:dyDescent="0.3">
      <c r="B23" s="72" t="s">
        <v>107</v>
      </c>
      <c r="C23" s="8">
        <v>0</v>
      </c>
      <c r="D23" s="8">
        <v>229908</v>
      </c>
      <c r="E23" s="8">
        <v>0</v>
      </c>
      <c r="F23" s="8">
        <v>0</v>
      </c>
      <c r="G23" s="8">
        <v>123309</v>
      </c>
      <c r="H23" s="8">
        <v>0</v>
      </c>
      <c r="I23" s="8">
        <v>0</v>
      </c>
      <c r="J23" s="8">
        <v>0</v>
      </c>
      <c r="K23" s="8">
        <v>0</v>
      </c>
      <c r="L23" s="8">
        <v>0</v>
      </c>
    </row>
    <row r="24" spans="2:12" ht="28.5" customHeight="1" x14ac:dyDescent="0.3">
      <c r="B24" s="72" t="s">
        <v>108</v>
      </c>
      <c r="C24" s="8">
        <v>0</v>
      </c>
      <c r="D24" s="8">
        <v>0</v>
      </c>
      <c r="E24" s="8">
        <v>0</v>
      </c>
      <c r="F24" s="8">
        <v>0</v>
      </c>
      <c r="G24" s="8">
        <v>77862</v>
      </c>
      <c r="H24" s="8">
        <v>0</v>
      </c>
      <c r="I24" s="8">
        <v>0</v>
      </c>
      <c r="J24" s="8">
        <v>0</v>
      </c>
      <c r="K24" s="8">
        <v>0</v>
      </c>
      <c r="L24" s="8">
        <v>0</v>
      </c>
    </row>
    <row r="25" spans="2:12" ht="28.5" customHeight="1" x14ac:dyDescent="0.3">
      <c r="B25" s="72" t="s">
        <v>109</v>
      </c>
      <c r="C25" s="8">
        <v>0</v>
      </c>
      <c r="D25" s="8">
        <v>0</v>
      </c>
      <c r="E25" s="8">
        <v>0</v>
      </c>
      <c r="F25" s="8">
        <v>0</v>
      </c>
      <c r="G25" s="8">
        <v>0</v>
      </c>
      <c r="H25" s="8">
        <v>0</v>
      </c>
      <c r="I25" s="8">
        <v>0</v>
      </c>
      <c r="J25" s="8">
        <v>0</v>
      </c>
      <c r="K25" s="8">
        <v>0</v>
      </c>
      <c r="L25" s="8">
        <v>0</v>
      </c>
    </row>
    <row r="26" spans="2:12" ht="28.5" customHeight="1" x14ac:dyDescent="0.3">
      <c r="B26" s="72" t="s">
        <v>110</v>
      </c>
      <c r="C26" s="8">
        <v>0</v>
      </c>
      <c r="D26" s="8">
        <v>9327182</v>
      </c>
      <c r="E26" s="8">
        <v>4309890</v>
      </c>
      <c r="F26" s="8">
        <v>595813</v>
      </c>
      <c r="G26" s="8">
        <v>0</v>
      </c>
      <c r="H26" s="8">
        <v>208302</v>
      </c>
      <c r="I26" s="8">
        <v>0</v>
      </c>
      <c r="J26" s="8">
        <v>3071013</v>
      </c>
      <c r="K26" s="8">
        <v>300114</v>
      </c>
      <c r="L26" s="8">
        <v>13173</v>
      </c>
    </row>
    <row r="27" spans="2:12" ht="28.5" customHeight="1" x14ac:dyDescent="0.3">
      <c r="B27" s="72" t="s">
        <v>111</v>
      </c>
      <c r="C27" s="8">
        <v>0</v>
      </c>
      <c r="D27" s="8">
        <v>17472</v>
      </c>
      <c r="E27" s="8">
        <v>5371674</v>
      </c>
      <c r="F27" s="8">
        <v>198</v>
      </c>
      <c r="G27" s="8">
        <v>54067</v>
      </c>
      <c r="H27" s="8">
        <v>0</v>
      </c>
      <c r="I27" s="8">
        <v>0</v>
      </c>
      <c r="J27" s="8">
        <v>226406</v>
      </c>
      <c r="K27" s="8">
        <v>1901326</v>
      </c>
      <c r="L27" s="8">
        <v>94</v>
      </c>
    </row>
    <row r="28" spans="2:12" ht="28.5" customHeight="1" x14ac:dyDescent="0.3">
      <c r="B28" s="72" t="s">
        <v>112</v>
      </c>
      <c r="C28" s="8">
        <v>0</v>
      </c>
      <c r="D28" s="8">
        <v>1223</v>
      </c>
      <c r="E28" s="8">
        <v>0</v>
      </c>
      <c r="F28" s="8">
        <v>0</v>
      </c>
      <c r="G28" s="8">
        <v>0</v>
      </c>
      <c r="H28" s="8">
        <v>0</v>
      </c>
      <c r="I28" s="8">
        <v>0</v>
      </c>
      <c r="J28" s="8">
        <v>0</v>
      </c>
      <c r="K28" s="8">
        <v>0</v>
      </c>
      <c r="L28" s="8">
        <v>0</v>
      </c>
    </row>
    <row r="29" spans="2:12" ht="28.5" customHeight="1" x14ac:dyDescent="0.3">
      <c r="B29" s="72" t="s">
        <v>113</v>
      </c>
      <c r="C29" s="8">
        <v>0</v>
      </c>
      <c r="D29" s="8">
        <v>0</v>
      </c>
      <c r="E29" s="8">
        <v>1976532</v>
      </c>
      <c r="F29" s="8">
        <v>0</v>
      </c>
      <c r="G29" s="8">
        <v>0</v>
      </c>
      <c r="H29" s="8">
        <v>0</v>
      </c>
      <c r="I29" s="8">
        <v>0</v>
      </c>
      <c r="J29" s="8">
        <v>0</v>
      </c>
      <c r="K29" s="8">
        <v>0</v>
      </c>
      <c r="L29" s="8">
        <v>0</v>
      </c>
    </row>
    <row r="30" spans="2:12" ht="28.5" customHeight="1" x14ac:dyDescent="0.3">
      <c r="B30" s="72" t="s">
        <v>114</v>
      </c>
      <c r="C30" s="8">
        <v>239594</v>
      </c>
      <c r="D30" s="8">
        <v>651171</v>
      </c>
      <c r="E30" s="8">
        <v>1120258</v>
      </c>
      <c r="F30" s="8">
        <v>107098</v>
      </c>
      <c r="G30" s="8">
        <v>38308</v>
      </c>
      <c r="H30" s="8">
        <v>0</v>
      </c>
      <c r="I30" s="8">
        <v>0</v>
      </c>
      <c r="J30" s="8">
        <v>1027289</v>
      </c>
      <c r="K30" s="8">
        <v>79460</v>
      </c>
      <c r="L30" s="8">
        <v>2153</v>
      </c>
    </row>
    <row r="31" spans="2:12" ht="28.5" customHeight="1" x14ac:dyDescent="0.3">
      <c r="B31" s="72" t="s">
        <v>115</v>
      </c>
      <c r="C31" s="8">
        <v>0</v>
      </c>
      <c r="D31" s="8">
        <v>651482</v>
      </c>
      <c r="E31" s="8">
        <v>0</v>
      </c>
      <c r="F31" s="8">
        <v>4239</v>
      </c>
      <c r="G31" s="8">
        <v>0</v>
      </c>
      <c r="H31" s="8">
        <v>0</v>
      </c>
      <c r="I31" s="8">
        <v>0</v>
      </c>
      <c r="J31" s="8">
        <v>407656</v>
      </c>
      <c r="K31" s="8">
        <v>107826</v>
      </c>
      <c r="L31" s="8">
        <v>12675</v>
      </c>
    </row>
    <row r="32" spans="2:12" ht="28.5" customHeight="1" x14ac:dyDescent="0.3">
      <c r="B32" s="72" t="s">
        <v>116</v>
      </c>
      <c r="C32" s="8">
        <v>432383</v>
      </c>
      <c r="D32" s="8">
        <v>3621977</v>
      </c>
      <c r="E32" s="8">
        <v>838601</v>
      </c>
      <c r="F32" s="8">
        <v>417120</v>
      </c>
      <c r="G32" s="8">
        <v>215880</v>
      </c>
      <c r="H32" s="8">
        <v>5898725</v>
      </c>
      <c r="I32" s="8">
        <v>73693</v>
      </c>
      <c r="J32" s="8">
        <v>4413033</v>
      </c>
      <c r="K32" s="8">
        <v>1131892</v>
      </c>
      <c r="L32" s="8">
        <v>59914</v>
      </c>
    </row>
    <row r="33" spans="2:12" ht="28.5" customHeight="1" x14ac:dyDescent="0.3">
      <c r="B33" s="72" t="s">
        <v>117</v>
      </c>
      <c r="C33" s="8">
        <v>175090</v>
      </c>
      <c r="D33" s="8">
        <v>442982</v>
      </c>
      <c r="E33" s="8">
        <v>458769</v>
      </c>
      <c r="F33" s="8">
        <v>35199</v>
      </c>
      <c r="G33" s="8">
        <v>13287</v>
      </c>
      <c r="H33" s="8">
        <v>91</v>
      </c>
      <c r="I33" s="8">
        <v>19210</v>
      </c>
      <c r="J33" s="8">
        <v>290567</v>
      </c>
      <c r="K33" s="8">
        <v>127225</v>
      </c>
      <c r="L33" s="8">
        <v>32147</v>
      </c>
    </row>
    <row r="34" spans="2:12" ht="28.5" customHeight="1" x14ac:dyDescent="0.3">
      <c r="B34" s="72" t="s">
        <v>118</v>
      </c>
      <c r="C34" s="8">
        <v>471207</v>
      </c>
      <c r="D34" s="8">
        <v>5665</v>
      </c>
      <c r="E34" s="8">
        <v>429059</v>
      </c>
      <c r="F34" s="8">
        <v>4020</v>
      </c>
      <c r="G34" s="8">
        <v>72404</v>
      </c>
      <c r="H34" s="8">
        <v>305573</v>
      </c>
      <c r="I34" s="8">
        <v>241933</v>
      </c>
      <c r="J34" s="8">
        <v>251218</v>
      </c>
      <c r="K34" s="8">
        <v>65143</v>
      </c>
      <c r="L34" s="8">
        <v>41613</v>
      </c>
    </row>
    <row r="35" spans="2:12" ht="28.5" customHeight="1" x14ac:dyDescent="0.3">
      <c r="B35" s="72" t="s">
        <v>119</v>
      </c>
      <c r="C35" s="8">
        <v>0</v>
      </c>
      <c r="D35" s="8">
        <v>760213</v>
      </c>
      <c r="E35" s="8">
        <v>306943</v>
      </c>
      <c r="F35" s="8">
        <v>356666</v>
      </c>
      <c r="G35" s="8">
        <v>0</v>
      </c>
      <c r="H35" s="8">
        <v>0</v>
      </c>
      <c r="I35" s="8">
        <v>440301</v>
      </c>
      <c r="J35" s="8">
        <v>191118</v>
      </c>
      <c r="K35" s="8">
        <v>857357</v>
      </c>
      <c r="L35" s="8">
        <v>0</v>
      </c>
    </row>
    <row r="36" spans="2:12" ht="28.5" customHeight="1" x14ac:dyDescent="0.3">
      <c r="B36" s="72" t="s">
        <v>120</v>
      </c>
      <c r="C36" s="8">
        <v>220</v>
      </c>
      <c r="D36" s="8">
        <v>339327</v>
      </c>
      <c r="E36" s="8">
        <v>654722</v>
      </c>
      <c r="F36" s="8">
        <v>0</v>
      </c>
      <c r="G36" s="8">
        <v>46546</v>
      </c>
      <c r="H36" s="8">
        <v>0</v>
      </c>
      <c r="I36" s="8">
        <v>0</v>
      </c>
      <c r="J36" s="8">
        <v>62673</v>
      </c>
      <c r="K36" s="8">
        <v>574804</v>
      </c>
      <c r="L36" s="8">
        <v>204427</v>
      </c>
    </row>
    <row r="37" spans="2:12" ht="28.5" customHeight="1" x14ac:dyDescent="0.3">
      <c r="B37" s="72" t="s">
        <v>121</v>
      </c>
      <c r="C37" s="8">
        <v>0</v>
      </c>
      <c r="D37" s="8">
        <v>3069</v>
      </c>
      <c r="E37" s="8">
        <v>11582</v>
      </c>
      <c r="F37" s="8">
        <v>19614</v>
      </c>
      <c r="G37" s="8">
        <v>844</v>
      </c>
      <c r="H37" s="8">
        <v>96632</v>
      </c>
      <c r="I37" s="8">
        <v>33952</v>
      </c>
      <c r="J37" s="8">
        <v>174171</v>
      </c>
      <c r="K37" s="8">
        <v>24416</v>
      </c>
      <c r="L37" s="8">
        <v>1801</v>
      </c>
    </row>
    <row r="38" spans="2:12" ht="28.5" customHeight="1" thickBot="1" x14ac:dyDescent="0.35">
      <c r="B38" s="73" t="s">
        <v>122</v>
      </c>
      <c r="C38" s="233">
        <v>2401236</v>
      </c>
      <c r="D38" s="233">
        <v>120143939</v>
      </c>
      <c r="E38" s="233">
        <v>100657071</v>
      </c>
      <c r="F38" s="233">
        <v>57282277</v>
      </c>
      <c r="G38" s="233">
        <v>3029171</v>
      </c>
      <c r="H38" s="233">
        <v>12775694</v>
      </c>
      <c r="I38" s="233">
        <v>1201363</v>
      </c>
      <c r="J38" s="233">
        <v>25325599</v>
      </c>
      <c r="K38" s="233">
        <v>16345816</v>
      </c>
      <c r="L38" s="233">
        <v>2001711</v>
      </c>
    </row>
    <row r="39" spans="2:12" ht="18.75" customHeight="1" thickTop="1" x14ac:dyDescent="0.3">
      <c r="B39" s="324" t="s">
        <v>50</v>
      </c>
      <c r="C39" s="324"/>
      <c r="D39" s="324"/>
      <c r="E39" s="324"/>
      <c r="F39" s="324"/>
      <c r="G39" s="324"/>
      <c r="H39" s="324"/>
      <c r="I39" s="324"/>
      <c r="J39" s="328" t="s">
        <v>132</v>
      </c>
      <c r="K39" s="328"/>
      <c r="L39" s="328"/>
    </row>
    <row r="40" spans="2:12" ht="18.75" customHeight="1" x14ac:dyDescent="0.3"/>
  </sheetData>
  <sheetProtection algorithmName="SHA-512" hashValue="d6u3HICDLDNxoOjZaU6e9SReJZ0mNfEFhNHZJkcZsnylj/nrfHBCd9I4GFg46Ny8+zXR0wZFUIH7eB1xSB+l4A==" saltValue="L803RPyA6nXNJm+e7tTJFg=="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X48"/>
  <sheetViews>
    <sheetView showGridLines="0" zoomScale="99" zoomScaleNormal="99" zoomScaleSheetLayoutView="55" workbookViewId="0">
      <selection activeCell="L35" sqref="L1:X1048576"/>
    </sheetView>
  </sheetViews>
  <sheetFormatPr defaultColWidth="9.453125" defaultRowHeight="19.5" customHeight="1" x14ac:dyDescent="0.35"/>
  <cols>
    <col min="1" max="1" width="12.453125" style="2" customWidth="1"/>
    <col min="2" max="2" width="45.54296875" style="2" customWidth="1"/>
    <col min="3" max="3" width="26.81640625" style="142" customWidth="1"/>
    <col min="4" max="7" width="22.54296875" style="2" customWidth="1"/>
    <col min="8" max="8" width="21.453125" style="2" customWidth="1"/>
    <col min="9" max="10" width="22.54296875" style="2" customWidth="1"/>
    <col min="11" max="11" width="17.54296875" style="6" bestFit="1" customWidth="1"/>
    <col min="12" max="12" width="36.453125" style="121" hidden="1" customWidth="1"/>
    <col min="13" max="13" width="17.54296875" style="78" hidden="1" customWidth="1"/>
    <col min="14" max="14" width="16.453125" style="78" hidden="1" customWidth="1"/>
    <col min="15" max="15" width="17.54296875" style="78" hidden="1" customWidth="1"/>
    <col min="16" max="16" width="16.453125" style="78" hidden="1" customWidth="1"/>
    <col min="17" max="17" width="17.54296875" style="78" hidden="1" customWidth="1"/>
    <col min="18" max="18" width="16.453125" style="78" hidden="1" customWidth="1"/>
    <col min="19" max="19" width="17.54296875" style="78" hidden="1" customWidth="1"/>
    <col min="20" max="20" width="8.54296875" style="6" hidden="1" customWidth="1"/>
    <col min="21" max="21" width="7.54296875" style="2" hidden="1" customWidth="1"/>
    <col min="22" max="22" width="16.453125" style="2" hidden="1" customWidth="1"/>
    <col min="23" max="23" width="17.54296875" style="2" hidden="1" customWidth="1"/>
    <col min="24" max="24" width="23.54296875" style="2" hidden="1" customWidth="1"/>
    <col min="25" max="34" width="9.453125" style="2" customWidth="1"/>
    <col min="35" max="35" width="9" style="2" customWidth="1"/>
    <col min="36" max="36" width="6.54296875" style="2" customWidth="1"/>
    <col min="37" max="37" width="4.453125" style="2" customWidth="1"/>
    <col min="38" max="38" width="7" style="2" customWidth="1"/>
    <col min="39" max="39" width="5" style="2" customWidth="1"/>
    <col min="40" max="40" width="6.453125" style="2" customWidth="1"/>
    <col min="41" max="41" width="3.453125" style="2" customWidth="1"/>
    <col min="42" max="42" width="12.54296875" style="2" customWidth="1"/>
    <col min="43" max="43" width="8" style="2" customWidth="1"/>
    <col min="44" max="45" width="8.54296875" style="2" customWidth="1"/>
    <col min="46" max="46" width="10.54296875" style="2" customWidth="1"/>
    <col min="47" max="47" width="15.453125" style="2" customWidth="1"/>
    <col min="48" max="48" width="12" style="2" customWidth="1"/>
    <col min="49" max="49" width="13.54296875" style="2" customWidth="1"/>
    <col min="50" max="50" width="11.453125" style="2" customWidth="1"/>
    <col min="51" max="16384" width="9.453125" style="2"/>
  </cols>
  <sheetData>
    <row r="2" spans="1:24" ht="31.5" customHeight="1" x14ac:dyDescent="0.35"/>
    <row r="3" spans="1:24" ht="23.25" customHeight="1" x14ac:dyDescent="0.4">
      <c r="A3" s="67"/>
      <c r="B3" s="219" t="s">
        <v>123</v>
      </c>
      <c r="C3" s="220"/>
      <c r="D3" s="219"/>
      <c r="E3" s="219"/>
      <c r="F3" s="219"/>
      <c r="G3" s="219"/>
      <c r="H3" s="219"/>
      <c r="I3" s="219"/>
      <c r="J3" s="219"/>
      <c r="K3" s="236"/>
    </row>
    <row r="4" spans="1:24" ht="29.25" customHeight="1" x14ac:dyDescent="0.35">
      <c r="B4" s="321" t="s">
        <v>317</v>
      </c>
      <c r="C4" s="322"/>
      <c r="D4" s="322"/>
      <c r="E4" s="322"/>
      <c r="F4" s="322"/>
      <c r="G4" s="322"/>
      <c r="H4" s="322"/>
      <c r="I4" s="322"/>
      <c r="J4" s="322"/>
      <c r="K4" s="323"/>
      <c r="M4" s="329" t="s">
        <v>156</v>
      </c>
      <c r="N4" s="329"/>
      <c r="O4" s="329" t="s">
        <v>157</v>
      </c>
      <c r="P4" s="329"/>
      <c r="Q4" s="329" t="s">
        <v>158</v>
      </c>
      <c r="R4" s="329"/>
      <c r="S4" s="329"/>
      <c r="T4" s="143"/>
      <c r="U4" s="143"/>
      <c r="V4" s="144" t="s">
        <v>186</v>
      </c>
      <c r="W4" s="144" t="s">
        <v>159</v>
      </c>
    </row>
    <row r="5" spans="1:24" s="66" customFormat="1" ht="42.75" customHeight="1" x14ac:dyDescent="0.35">
      <c r="B5" s="221" t="s">
        <v>0</v>
      </c>
      <c r="C5" s="222" t="s">
        <v>127</v>
      </c>
      <c r="D5" s="209" t="s">
        <v>128</v>
      </c>
      <c r="E5" s="209" t="s">
        <v>134</v>
      </c>
      <c r="F5" s="209" t="s">
        <v>85</v>
      </c>
      <c r="G5" s="209" t="s">
        <v>149</v>
      </c>
      <c r="H5" s="209" t="s">
        <v>40</v>
      </c>
      <c r="I5" s="209" t="s">
        <v>129</v>
      </c>
      <c r="J5" s="209" t="s">
        <v>63</v>
      </c>
      <c r="K5" s="231" t="s">
        <v>130</v>
      </c>
      <c r="L5" s="121"/>
      <c r="M5" s="79" t="s">
        <v>159</v>
      </c>
      <c r="N5" s="79" t="s">
        <v>160</v>
      </c>
      <c r="O5" s="79" t="s">
        <v>159</v>
      </c>
      <c r="P5" s="79" t="s">
        <v>160</v>
      </c>
      <c r="Q5" s="79" t="s">
        <v>159</v>
      </c>
      <c r="R5" s="79" t="s">
        <v>160</v>
      </c>
      <c r="S5" s="79" t="s">
        <v>83</v>
      </c>
      <c r="T5" s="80"/>
      <c r="V5" s="79" t="s">
        <v>160</v>
      </c>
      <c r="W5" s="79" t="s">
        <v>159</v>
      </c>
    </row>
    <row r="6" spans="1:24" ht="30.75" customHeight="1" x14ac:dyDescent="0.35">
      <c r="B6" s="211" t="s">
        <v>89</v>
      </c>
      <c r="C6" s="194">
        <v>2174871</v>
      </c>
      <c r="D6" s="194">
        <v>400000</v>
      </c>
      <c r="E6" s="194">
        <v>418185</v>
      </c>
      <c r="F6" s="194">
        <v>0</v>
      </c>
      <c r="G6" s="194">
        <v>843138</v>
      </c>
      <c r="H6" s="194">
        <v>500000</v>
      </c>
      <c r="I6" s="194">
        <v>154976</v>
      </c>
      <c r="J6" s="194">
        <v>1585456</v>
      </c>
      <c r="K6" s="194">
        <v>15995592</v>
      </c>
      <c r="L6" s="145" t="str">
        <f t="shared" ref="L6:L16" si="0">B6</f>
        <v>Share Capital</v>
      </c>
      <c r="M6" s="78">
        <f t="shared" ref="M6:M39" si="1">K6-N6</f>
        <v>14495592</v>
      </c>
      <c r="N6" s="78">
        <f>SUM('APPENDIX 20 ii'!H5,'APPENDIX 20 i'!H5,'APPENDIX 20 i'!J5)</f>
        <v>1500000</v>
      </c>
      <c r="O6" s="78">
        <f>'APPENDIX  21 iv'!P6</f>
        <v>32208259</v>
      </c>
      <c r="P6" s="78">
        <f>'APPENDIX  21 iv'!O6</f>
        <v>10602041</v>
      </c>
      <c r="Q6" s="78">
        <f t="shared" ref="Q6:Q39" si="2">M6+O6</f>
        <v>46703851</v>
      </c>
      <c r="R6" s="78">
        <f t="shared" ref="R6:R39" si="3">N6+P6</f>
        <v>12102041</v>
      </c>
      <c r="S6" s="78">
        <f t="shared" ref="S6:S39" si="4">Q6+R6</f>
        <v>58805892</v>
      </c>
      <c r="V6" s="78">
        <f>'APPENDIX 20 ii'!H5+'APPENDIX 20 i'!H5+'APPENDIX 20 i'!J5</f>
        <v>1500000</v>
      </c>
      <c r="W6" s="78">
        <f t="shared" ref="W6:W39" si="5">K6-V6</f>
        <v>14495592</v>
      </c>
      <c r="X6" s="66"/>
    </row>
    <row r="7" spans="1:24" ht="30.75" customHeight="1" x14ac:dyDescent="0.35">
      <c r="B7" s="211" t="s">
        <v>90</v>
      </c>
      <c r="C7" s="194">
        <v>1884957</v>
      </c>
      <c r="D7" s="194">
        <v>0</v>
      </c>
      <c r="E7" s="194">
        <v>3022751</v>
      </c>
      <c r="F7" s="194">
        <v>0</v>
      </c>
      <c r="G7" s="194">
        <v>30260</v>
      </c>
      <c r="H7" s="194">
        <v>0</v>
      </c>
      <c r="I7" s="194">
        <v>0</v>
      </c>
      <c r="J7" s="194">
        <v>0</v>
      </c>
      <c r="K7" s="194">
        <v>6554035</v>
      </c>
      <c r="L7" s="145" t="str">
        <f t="shared" si="0"/>
        <v xml:space="preserve">Share Premium_x000D_
</v>
      </c>
      <c r="M7" s="78">
        <f t="shared" si="1"/>
        <v>6554035</v>
      </c>
      <c r="N7" s="78">
        <f>SUM('APPENDIX 20 ii'!H6,'APPENDIX 20 i'!H6,'APPENDIX 20 i'!J6)</f>
        <v>0</v>
      </c>
      <c r="O7" s="78">
        <f>'APPENDIX  21 iv'!P7</f>
        <v>3510968</v>
      </c>
      <c r="P7" s="78">
        <f>'APPENDIX  21 iv'!O7</f>
        <v>10871</v>
      </c>
      <c r="Q7" s="78">
        <f t="shared" si="2"/>
        <v>10065003</v>
      </c>
      <c r="R7" s="78">
        <f t="shared" si="3"/>
        <v>10871</v>
      </c>
      <c r="S7" s="78">
        <f t="shared" si="4"/>
        <v>10075874</v>
      </c>
      <c r="V7" s="78">
        <f>'APPENDIX 20 ii'!H6+'APPENDIX 20 i'!H6+'APPENDIX 20 i'!J6</f>
        <v>0</v>
      </c>
      <c r="W7" s="78">
        <f t="shared" si="5"/>
        <v>6554035</v>
      </c>
      <c r="X7" s="66"/>
    </row>
    <row r="8" spans="1:24" ht="30.75" customHeight="1" x14ac:dyDescent="0.35">
      <c r="B8" s="211" t="s">
        <v>91</v>
      </c>
      <c r="C8" s="194">
        <v>0</v>
      </c>
      <c r="D8" s="194">
        <v>0</v>
      </c>
      <c r="E8" s="194">
        <v>0</v>
      </c>
      <c r="F8" s="194">
        <v>0</v>
      </c>
      <c r="G8" s="194">
        <v>0</v>
      </c>
      <c r="H8" s="194">
        <v>-122804</v>
      </c>
      <c r="I8" s="194">
        <v>0</v>
      </c>
      <c r="J8" s="194">
        <v>27534</v>
      </c>
      <c r="K8" s="194">
        <v>186720</v>
      </c>
      <c r="L8" s="145" t="str">
        <f t="shared" si="0"/>
        <v>Revaluation Reserves</v>
      </c>
      <c r="M8" s="78">
        <f t="shared" si="1"/>
        <v>186677</v>
      </c>
      <c r="N8" s="78">
        <f>SUM('APPENDIX 20 ii'!H7,'APPENDIX 20 i'!H7,'APPENDIX 20 i'!J7)</f>
        <v>43</v>
      </c>
      <c r="O8" s="78">
        <f>'APPENDIX  21 iv'!P8</f>
        <v>2929654</v>
      </c>
      <c r="P8" s="78">
        <f>'APPENDIX  21 iv'!O8</f>
        <v>264719</v>
      </c>
      <c r="Q8" s="78">
        <f t="shared" si="2"/>
        <v>3116331</v>
      </c>
      <c r="R8" s="78">
        <f t="shared" si="3"/>
        <v>264762</v>
      </c>
      <c r="S8" s="78">
        <f t="shared" si="4"/>
        <v>3381093</v>
      </c>
      <c r="V8" s="78">
        <f>'APPENDIX 20 ii'!H7+'APPENDIX 20 i'!H7+'APPENDIX 20 i'!J7</f>
        <v>43</v>
      </c>
      <c r="W8" s="78">
        <f t="shared" si="5"/>
        <v>186677</v>
      </c>
      <c r="X8" s="66"/>
    </row>
    <row r="9" spans="1:24" ht="30.75" customHeight="1" x14ac:dyDescent="0.35">
      <c r="B9" s="211" t="s">
        <v>92</v>
      </c>
      <c r="C9" s="194">
        <v>0</v>
      </c>
      <c r="D9" s="194">
        <v>368034</v>
      </c>
      <c r="E9" s="194">
        <v>0</v>
      </c>
      <c r="F9" s="194">
        <v>0</v>
      </c>
      <c r="G9" s="194">
        <v>1599675</v>
      </c>
      <c r="H9" s="194">
        <v>6000</v>
      </c>
      <c r="I9" s="194">
        <v>49785</v>
      </c>
      <c r="J9" s="194">
        <v>206894</v>
      </c>
      <c r="K9" s="194">
        <v>30982509</v>
      </c>
      <c r="L9" s="145" t="str">
        <f t="shared" si="0"/>
        <v>Statutory Reserves</v>
      </c>
      <c r="M9" s="78">
        <f t="shared" si="1"/>
        <v>24230112</v>
      </c>
      <c r="N9" s="78">
        <f>SUM('APPENDIX 20 ii'!H8,'APPENDIX 20 i'!H8,'APPENDIX 20 i'!J8)</f>
        <v>6752397</v>
      </c>
      <c r="O9" s="78">
        <f>'APPENDIX  21 iv'!P9</f>
        <v>2750</v>
      </c>
      <c r="P9" s="78">
        <f>'APPENDIX  21 iv'!O9</f>
        <v>0</v>
      </c>
      <c r="Q9" s="78">
        <f t="shared" si="2"/>
        <v>24232862</v>
      </c>
      <c r="R9" s="78">
        <f t="shared" si="3"/>
        <v>6752397</v>
      </c>
      <c r="S9" s="78">
        <f t="shared" si="4"/>
        <v>30985259</v>
      </c>
      <c r="V9" s="78">
        <f>'APPENDIX 20 ii'!H8+'APPENDIX 20 i'!H8+'APPENDIX 20 i'!J8</f>
        <v>6752397</v>
      </c>
      <c r="W9" s="78">
        <f t="shared" si="5"/>
        <v>24230112</v>
      </c>
      <c r="X9" s="66"/>
    </row>
    <row r="10" spans="1:24" ht="30.75" customHeight="1" x14ac:dyDescent="0.35">
      <c r="B10" s="211" t="s">
        <v>93</v>
      </c>
      <c r="C10" s="194">
        <v>-2814315</v>
      </c>
      <c r="D10" s="194">
        <v>39507</v>
      </c>
      <c r="E10" s="194">
        <v>-2465915</v>
      </c>
      <c r="F10" s="194">
        <v>0</v>
      </c>
      <c r="G10" s="194">
        <v>264543</v>
      </c>
      <c r="H10" s="194">
        <v>0</v>
      </c>
      <c r="I10" s="194">
        <v>-65600</v>
      </c>
      <c r="J10" s="194">
        <v>2191984</v>
      </c>
      <c r="K10" s="194">
        <v>3408006</v>
      </c>
      <c r="L10" s="145" t="str">
        <f t="shared" si="0"/>
        <v>Retained Earnings</v>
      </c>
      <c r="M10" s="78">
        <f t="shared" si="1"/>
        <v>3408006</v>
      </c>
      <c r="N10" s="78">
        <f>SUM('APPENDIX 20 ii'!H9,'APPENDIX 20 i'!H9,'APPENDIX 20 i'!J9)</f>
        <v>0</v>
      </c>
      <c r="O10" s="78">
        <f>'APPENDIX  21 iv'!P10</f>
        <v>27682235</v>
      </c>
      <c r="P10" s="78">
        <f>'APPENDIX  21 iv'!O10</f>
        <v>26745582</v>
      </c>
      <c r="Q10" s="78">
        <f t="shared" si="2"/>
        <v>31090241</v>
      </c>
      <c r="R10" s="78">
        <f t="shared" si="3"/>
        <v>26745582</v>
      </c>
      <c r="S10" s="78">
        <f t="shared" si="4"/>
        <v>57835823</v>
      </c>
      <c r="V10" s="78">
        <f>'APPENDIX 20 ii'!H9+'APPENDIX 20 i'!H9+'APPENDIX 20 i'!J9</f>
        <v>0</v>
      </c>
      <c r="W10" s="78">
        <f t="shared" si="5"/>
        <v>3408006</v>
      </c>
      <c r="X10" s="66"/>
    </row>
    <row r="11" spans="1:24" ht="30.75" customHeight="1" x14ac:dyDescent="0.35">
      <c r="B11" s="211" t="s">
        <v>94</v>
      </c>
      <c r="C11" s="194">
        <v>0</v>
      </c>
      <c r="D11" s="194">
        <v>0</v>
      </c>
      <c r="E11" s="194">
        <v>0</v>
      </c>
      <c r="F11" s="194">
        <v>0</v>
      </c>
      <c r="G11" s="194">
        <v>0</v>
      </c>
      <c r="H11" s="194">
        <v>-1192667</v>
      </c>
      <c r="I11" s="194">
        <v>1114</v>
      </c>
      <c r="J11" s="194">
        <v>0</v>
      </c>
      <c r="K11" s="194">
        <v>8415162</v>
      </c>
      <c r="L11" s="145" t="str">
        <f t="shared" si="0"/>
        <v>Other Reserves</v>
      </c>
      <c r="M11" s="78">
        <f t="shared" si="1"/>
        <v>7889578</v>
      </c>
      <c r="N11" s="78">
        <f>SUM('APPENDIX 20 ii'!H10,'APPENDIX 20 i'!H10,'APPENDIX 20 i'!J10)</f>
        <v>525584</v>
      </c>
      <c r="O11" s="78">
        <f>'APPENDIX  21 iv'!P11</f>
        <v>3387822</v>
      </c>
      <c r="P11" s="78">
        <f>'APPENDIX  21 iv'!O11</f>
        <v>215119</v>
      </c>
      <c r="Q11" s="78">
        <f t="shared" si="2"/>
        <v>11277400</v>
      </c>
      <c r="R11" s="78">
        <f t="shared" si="3"/>
        <v>740703</v>
      </c>
      <c r="S11" s="78">
        <f t="shared" si="4"/>
        <v>12018103</v>
      </c>
      <c r="V11" s="78">
        <f>'APPENDIX 20 ii'!H10+'APPENDIX 20 i'!H10+'APPENDIX 20 i'!J10</f>
        <v>525584</v>
      </c>
      <c r="W11" s="78">
        <f t="shared" si="5"/>
        <v>7889578</v>
      </c>
      <c r="X11" s="66"/>
    </row>
    <row r="12" spans="1:24" ht="30.75" customHeight="1" x14ac:dyDescent="0.35">
      <c r="B12" s="212" t="s">
        <v>95</v>
      </c>
      <c r="C12" s="232">
        <v>1245512</v>
      </c>
      <c r="D12" s="232">
        <v>807542</v>
      </c>
      <c r="E12" s="232">
        <v>975021</v>
      </c>
      <c r="F12" s="232">
        <v>0</v>
      </c>
      <c r="G12" s="232">
        <v>2737617</v>
      </c>
      <c r="H12" s="232">
        <v>-809471</v>
      </c>
      <c r="I12" s="232">
        <v>140275</v>
      </c>
      <c r="J12" s="232">
        <v>4011868</v>
      </c>
      <c r="K12" s="232">
        <v>65542023</v>
      </c>
      <c r="L12" s="145" t="str">
        <f t="shared" si="0"/>
        <v xml:space="preserve">Total Equity_x000D_
</v>
      </c>
      <c r="M12" s="78">
        <f t="shared" si="1"/>
        <v>56763998</v>
      </c>
      <c r="N12" s="78">
        <f>SUM('APPENDIX 20 ii'!H11,'APPENDIX 20 i'!H11,'APPENDIX 20 i'!J11)</f>
        <v>8778025</v>
      </c>
      <c r="O12" s="78">
        <f>'APPENDIX  21 iv'!P12</f>
        <v>69721688</v>
      </c>
      <c r="P12" s="78">
        <f>'APPENDIX  21 iv'!O12</f>
        <v>37838331</v>
      </c>
      <c r="Q12" s="78">
        <f t="shared" si="2"/>
        <v>126485686</v>
      </c>
      <c r="R12" s="78">
        <f t="shared" si="3"/>
        <v>46616356</v>
      </c>
      <c r="S12" s="78">
        <f t="shared" si="4"/>
        <v>173102042</v>
      </c>
      <c r="V12" s="78">
        <f>'APPENDIX 20 ii'!H11+'APPENDIX 20 i'!H11+'APPENDIX 20 i'!J11</f>
        <v>8778025</v>
      </c>
      <c r="W12" s="78">
        <f t="shared" si="5"/>
        <v>56763998</v>
      </c>
      <c r="X12" s="66"/>
    </row>
    <row r="13" spans="1:24" ht="30.75" customHeight="1" x14ac:dyDescent="0.35">
      <c r="B13" s="211" t="s">
        <v>96</v>
      </c>
      <c r="C13" s="194">
        <v>377889</v>
      </c>
      <c r="D13" s="194">
        <v>1090907</v>
      </c>
      <c r="E13" s="194">
        <v>14200</v>
      </c>
      <c r="F13" s="194">
        <v>0</v>
      </c>
      <c r="G13" s="194">
        <v>0</v>
      </c>
      <c r="H13" s="194">
        <v>173937</v>
      </c>
      <c r="I13" s="194">
        <v>183180</v>
      </c>
      <c r="J13" s="194">
        <v>523513</v>
      </c>
      <c r="K13" s="194">
        <v>8650934</v>
      </c>
      <c r="L13" s="145" t="str">
        <f t="shared" si="0"/>
        <v>Underwriting Provisions</v>
      </c>
      <c r="M13" s="78">
        <f t="shared" si="1"/>
        <v>8082350</v>
      </c>
      <c r="N13" s="78">
        <f>SUM('APPENDIX 20 ii'!H12,'APPENDIX 20 i'!H12,'APPENDIX 20 i'!J12)</f>
        <v>568584</v>
      </c>
      <c r="O13" s="78">
        <f>'APPENDIX  21 iv'!P13</f>
        <v>104953796</v>
      </c>
      <c r="P13" s="78">
        <f>'APPENDIX  21 iv'!O13</f>
        <v>18249632</v>
      </c>
      <c r="Q13" s="78">
        <f t="shared" si="2"/>
        <v>113036146</v>
      </c>
      <c r="R13" s="78">
        <f t="shared" si="3"/>
        <v>18818216</v>
      </c>
      <c r="S13" s="78">
        <f t="shared" si="4"/>
        <v>131854362</v>
      </c>
      <c r="V13" s="78">
        <f>'APPENDIX 20 ii'!H12+'APPENDIX 20 i'!H12+'APPENDIX 20 i'!J12</f>
        <v>568584</v>
      </c>
      <c r="W13" s="78">
        <f t="shared" si="5"/>
        <v>8082350</v>
      </c>
      <c r="X13" s="66"/>
    </row>
    <row r="14" spans="1:24" ht="30.75" customHeight="1" x14ac:dyDescent="0.35">
      <c r="B14" s="214" t="s">
        <v>97</v>
      </c>
      <c r="C14" s="194">
        <v>10871579</v>
      </c>
      <c r="D14" s="194">
        <v>4567080</v>
      </c>
      <c r="E14" s="194">
        <v>1184937</v>
      </c>
      <c r="F14" s="194">
        <v>0</v>
      </c>
      <c r="G14" s="194">
        <v>23728503</v>
      </c>
      <c r="H14" s="194">
        <v>4006366</v>
      </c>
      <c r="I14" s="194">
        <v>391248</v>
      </c>
      <c r="J14" s="194">
        <v>10326191</v>
      </c>
      <c r="K14" s="194">
        <v>479640118</v>
      </c>
      <c r="L14" s="145" t="str">
        <f t="shared" si="0"/>
        <v>Actuarial Contract Liabilities</v>
      </c>
      <c r="M14" s="78">
        <f t="shared" si="1"/>
        <v>476176178</v>
      </c>
      <c r="N14" s="78">
        <f>SUM('APPENDIX 20 ii'!H13,'APPENDIX 20 i'!H13,'APPENDIX 20 i'!J13)</f>
        <v>3463940</v>
      </c>
      <c r="O14" s="78">
        <f>'APPENDIX  21 iv'!P14</f>
        <v>0</v>
      </c>
      <c r="P14" s="78">
        <f>'APPENDIX  21 iv'!O14</f>
        <v>0</v>
      </c>
      <c r="Q14" s="78">
        <f t="shared" si="2"/>
        <v>476176178</v>
      </c>
      <c r="R14" s="78">
        <f t="shared" si="3"/>
        <v>3463940</v>
      </c>
      <c r="S14" s="78">
        <f t="shared" si="4"/>
        <v>479640118</v>
      </c>
      <c r="V14" s="78">
        <f>'APPENDIX 20 ii'!H13+'APPENDIX 20 i'!H13+'APPENDIX 20 i'!J13</f>
        <v>3463940</v>
      </c>
      <c r="W14" s="78">
        <f t="shared" si="5"/>
        <v>476176178</v>
      </c>
      <c r="X14" s="66"/>
    </row>
    <row r="15" spans="1:24" ht="30.75" customHeight="1" x14ac:dyDescent="0.35">
      <c r="B15" s="214" t="s">
        <v>98</v>
      </c>
      <c r="C15" s="194">
        <v>0</v>
      </c>
      <c r="D15" s="194">
        <v>189297</v>
      </c>
      <c r="E15" s="194">
        <v>0</v>
      </c>
      <c r="F15" s="194">
        <v>0</v>
      </c>
      <c r="G15" s="194">
        <v>685576</v>
      </c>
      <c r="H15" s="194">
        <v>0</v>
      </c>
      <c r="I15" s="194">
        <v>0</v>
      </c>
      <c r="J15" s="194">
        <v>88668</v>
      </c>
      <c r="K15" s="194">
        <v>9962206</v>
      </c>
      <c r="L15" s="145" t="str">
        <f t="shared" si="0"/>
        <v>LongTerm Liabilities</v>
      </c>
      <c r="M15" s="78">
        <f t="shared" si="1"/>
        <v>9797408</v>
      </c>
      <c r="N15" s="78">
        <f>SUM('APPENDIX 20 ii'!H14,'APPENDIX 20 i'!H14,'APPENDIX 20 i'!J14)</f>
        <v>164798</v>
      </c>
      <c r="O15" s="78">
        <f>'APPENDIX  21 iv'!P15</f>
        <v>2162672</v>
      </c>
      <c r="P15" s="78">
        <f>'APPENDIX  21 iv'!O15</f>
        <v>113775</v>
      </c>
      <c r="Q15" s="78">
        <f t="shared" si="2"/>
        <v>11960080</v>
      </c>
      <c r="R15" s="78">
        <f t="shared" si="3"/>
        <v>278573</v>
      </c>
      <c r="S15" s="78">
        <f t="shared" si="4"/>
        <v>12238653</v>
      </c>
      <c r="V15" s="78">
        <f>'APPENDIX 20 ii'!H14+'APPENDIX 20 i'!H14+'APPENDIX 20 i'!J14</f>
        <v>164798</v>
      </c>
      <c r="W15" s="78">
        <f t="shared" si="5"/>
        <v>9797408</v>
      </c>
      <c r="X15" s="66"/>
    </row>
    <row r="16" spans="1:24" ht="30.75" customHeight="1" x14ac:dyDescent="0.35">
      <c r="B16" s="214" t="s">
        <v>99</v>
      </c>
      <c r="C16" s="194">
        <v>1145219</v>
      </c>
      <c r="D16" s="194">
        <v>254662</v>
      </c>
      <c r="E16" s="194">
        <v>236657</v>
      </c>
      <c r="F16" s="194">
        <v>0</v>
      </c>
      <c r="G16" s="194">
        <v>1662145</v>
      </c>
      <c r="H16" s="194">
        <v>105146</v>
      </c>
      <c r="I16" s="194">
        <v>90966</v>
      </c>
      <c r="J16" s="194">
        <v>753434</v>
      </c>
      <c r="K16" s="194">
        <v>17177064</v>
      </c>
      <c r="L16" s="145" t="str">
        <f t="shared" si="0"/>
        <v>Current Liabilities</v>
      </c>
      <c r="M16" s="78">
        <f t="shared" si="1"/>
        <v>13995105</v>
      </c>
      <c r="N16" s="78">
        <f>SUM('APPENDIX 20 ii'!H15,'APPENDIX 20 i'!H15,'APPENDIX 20 i'!J15)</f>
        <v>3181959</v>
      </c>
      <c r="O16" s="78">
        <f>'APPENDIX  21 iv'!P16</f>
        <v>27467856</v>
      </c>
      <c r="P16" s="78">
        <f>'APPENDIX  21 iv'!O16</f>
        <v>4354654</v>
      </c>
      <c r="Q16" s="78">
        <f t="shared" si="2"/>
        <v>41462961</v>
      </c>
      <c r="R16" s="78">
        <f t="shared" si="3"/>
        <v>7536613</v>
      </c>
      <c r="S16" s="78">
        <f t="shared" si="4"/>
        <v>48999574</v>
      </c>
      <c r="V16" s="78">
        <f>'APPENDIX 20 ii'!H15+'APPENDIX 20 i'!H15+'APPENDIX 20 i'!J15</f>
        <v>3181959</v>
      </c>
      <c r="W16" s="78">
        <f t="shared" si="5"/>
        <v>13995105</v>
      </c>
      <c r="X16" s="66"/>
    </row>
    <row r="17" spans="2:24" ht="30.75" customHeight="1" x14ac:dyDescent="0.35">
      <c r="B17" s="215" t="s">
        <v>100</v>
      </c>
      <c r="C17" s="196">
        <v>13640200</v>
      </c>
      <c r="D17" s="196">
        <v>6909489</v>
      </c>
      <c r="E17" s="196">
        <v>2410815</v>
      </c>
      <c r="F17" s="196">
        <v>0</v>
      </c>
      <c r="G17" s="196">
        <v>28813841</v>
      </c>
      <c r="H17" s="196">
        <v>3475978</v>
      </c>
      <c r="I17" s="196">
        <v>805670</v>
      </c>
      <c r="J17" s="196">
        <v>15703675</v>
      </c>
      <c r="K17" s="196">
        <v>580972346</v>
      </c>
      <c r="L17" s="145"/>
      <c r="M17" s="78">
        <f t="shared" si="1"/>
        <v>564815042</v>
      </c>
      <c r="N17" s="78">
        <f>SUM('APPENDIX 20 ii'!H16,'APPENDIX 20 i'!H16,'APPENDIX 20 i'!J16)</f>
        <v>16157304</v>
      </c>
      <c r="O17" s="78">
        <f>'APPENDIX  21 iv'!P17</f>
        <v>204306012</v>
      </c>
      <c r="P17" s="78">
        <f>'APPENDIX  21 iv'!O17</f>
        <v>60556392</v>
      </c>
      <c r="Q17" s="78">
        <f t="shared" si="2"/>
        <v>769121054</v>
      </c>
      <c r="R17" s="78">
        <f t="shared" si="3"/>
        <v>76713696</v>
      </c>
      <c r="S17" s="78">
        <f t="shared" si="4"/>
        <v>845834750</v>
      </c>
      <c r="V17" s="78">
        <f>'APPENDIX 20 ii'!H16+'APPENDIX 20 i'!H16+'APPENDIX 20 i'!J16</f>
        <v>16157304</v>
      </c>
      <c r="W17" s="78">
        <f t="shared" si="5"/>
        <v>564815042</v>
      </c>
      <c r="X17" s="66"/>
    </row>
    <row r="18" spans="2:24" ht="30.75" customHeight="1" x14ac:dyDescent="0.35">
      <c r="B18" s="217" t="s">
        <v>101</v>
      </c>
      <c r="C18" s="194">
        <v>0</v>
      </c>
      <c r="D18" s="194">
        <v>0</v>
      </c>
      <c r="E18" s="194">
        <v>0</v>
      </c>
      <c r="F18" s="194">
        <v>0</v>
      </c>
      <c r="G18" s="194">
        <v>0</v>
      </c>
      <c r="H18" s="194">
        <v>320268</v>
      </c>
      <c r="I18" s="194">
        <v>0</v>
      </c>
      <c r="J18" s="194">
        <v>0</v>
      </c>
      <c r="K18" s="194">
        <v>2264836</v>
      </c>
      <c r="L18" s="115" t="s">
        <v>101</v>
      </c>
      <c r="M18" s="78">
        <f t="shared" si="1"/>
        <v>2264836</v>
      </c>
      <c r="N18" s="78">
        <f>SUM('APPENDIX 20 ii'!H17,'APPENDIX 20 i'!H17,'APPENDIX 20 i'!J17)</f>
        <v>0</v>
      </c>
      <c r="O18" s="78">
        <f>'APPENDIX  21 iv'!P18</f>
        <v>4980588</v>
      </c>
      <c r="P18" s="78">
        <f>'APPENDIX  21 iv'!O18</f>
        <v>440356</v>
      </c>
      <c r="Q18" s="78">
        <f t="shared" si="2"/>
        <v>7245424</v>
      </c>
      <c r="R18" s="78">
        <f t="shared" si="3"/>
        <v>440356</v>
      </c>
      <c r="S18" s="116">
        <f t="shared" si="4"/>
        <v>7685780</v>
      </c>
      <c r="T18" s="6" t="s">
        <v>101</v>
      </c>
      <c r="V18" s="78">
        <f>'APPENDIX 20 ii'!H17+'APPENDIX 20 i'!H17+'APPENDIX 20 i'!J17</f>
        <v>0</v>
      </c>
      <c r="W18" s="78">
        <f t="shared" si="5"/>
        <v>2264836</v>
      </c>
      <c r="X18" s="66"/>
    </row>
    <row r="19" spans="2:24" ht="30.75" customHeight="1" x14ac:dyDescent="0.35">
      <c r="B19" s="214" t="s">
        <v>102</v>
      </c>
      <c r="C19" s="194">
        <v>2146000</v>
      </c>
      <c r="D19" s="194">
        <v>1612000</v>
      </c>
      <c r="E19" s="194">
        <v>0</v>
      </c>
      <c r="F19" s="194">
        <v>0</v>
      </c>
      <c r="G19" s="194">
        <v>2856000</v>
      </c>
      <c r="H19" s="194">
        <v>1434500</v>
      </c>
      <c r="I19" s="194">
        <v>317698</v>
      </c>
      <c r="J19" s="194">
        <v>790000</v>
      </c>
      <c r="K19" s="194">
        <v>48102039</v>
      </c>
      <c r="L19" s="115" t="s">
        <v>102</v>
      </c>
      <c r="M19" s="78">
        <f t="shared" si="1"/>
        <v>46369039</v>
      </c>
      <c r="N19" s="78">
        <f>SUM('APPENDIX 20 ii'!H18,'APPENDIX 20 i'!H18,'APPENDIX 20 i'!J18)</f>
        <v>1733000</v>
      </c>
      <c r="O19" s="78">
        <f>'APPENDIX  21 iv'!P19</f>
        <v>25419058</v>
      </c>
      <c r="P19" s="78">
        <f>'APPENDIX  21 iv'!O19</f>
        <v>11247000</v>
      </c>
      <c r="Q19" s="78">
        <f t="shared" si="2"/>
        <v>71788097</v>
      </c>
      <c r="R19" s="78">
        <f t="shared" si="3"/>
        <v>12980000</v>
      </c>
      <c r="S19" s="78">
        <f t="shared" si="4"/>
        <v>84768097</v>
      </c>
      <c r="T19" s="6" t="s">
        <v>102</v>
      </c>
      <c r="V19" s="78">
        <f>'APPENDIX 20 ii'!H18+'APPENDIX 20 i'!H18+'APPENDIX 20 i'!J18</f>
        <v>1733000</v>
      </c>
      <c r="W19" s="78">
        <f t="shared" si="5"/>
        <v>46369039</v>
      </c>
      <c r="X19" s="66"/>
    </row>
    <row r="20" spans="2:24" ht="30.75" customHeight="1" x14ac:dyDescent="0.35">
      <c r="B20" s="214" t="s">
        <v>103</v>
      </c>
      <c r="C20" s="194">
        <v>32409</v>
      </c>
      <c r="D20" s="194">
        <v>23869</v>
      </c>
      <c r="E20" s="194">
        <v>39765</v>
      </c>
      <c r="F20" s="194">
        <v>0</v>
      </c>
      <c r="G20" s="194">
        <v>136366</v>
      </c>
      <c r="H20" s="194">
        <v>15719</v>
      </c>
      <c r="I20" s="194">
        <v>14937</v>
      </c>
      <c r="J20" s="194">
        <v>23247</v>
      </c>
      <c r="K20" s="194">
        <v>731400</v>
      </c>
      <c r="L20" s="115" t="s">
        <v>103</v>
      </c>
      <c r="M20" s="78">
        <f t="shared" si="1"/>
        <v>731400</v>
      </c>
      <c r="N20" s="78">
        <f>SUM('APPENDIX 20 ii'!H19,'APPENDIX 20 i'!H19,'APPENDIX 20 i'!J19)</f>
        <v>0</v>
      </c>
      <c r="O20" s="78">
        <f>'APPENDIX  21 iv'!P20</f>
        <v>1811063</v>
      </c>
      <c r="P20" s="78">
        <f>'APPENDIX  21 iv'!O20</f>
        <v>65166</v>
      </c>
      <c r="Q20" s="78">
        <f t="shared" si="2"/>
        <v>2542463</v>
      </c>
      <c r="R20" s="78">
        <f t="shared" si="3"/>
        <v>65166</v>
      </c>
      <c r="S20" s="116">
        <f t="shared" si="4"/>
        <v>2607629</v>
      </c>
      <c r="T20" s="6" t="s">
        <v>103</v>
      </c>
      <c r="V20" s="78">
        <f>'APPENDIX 20 ii'!H19+'APPENDIX 20 i'!H19+'APPENDIX 20 i'!J19</f>
        <v>0</v>
      </c>
      <c r="W20" s="78">
        <f t="shared" si="5"/>
        <v>731400</v>
      </c>
      <c r="X20" s="66"/>
    </row>
    <row r="21" spans="2:24" ht="30.75" customHeight="1" x14ac:dyDescent="0.35">
      <c r="B21" s="214" t="s">
        <v>104</v>
      </c>
      <c r="C21" s="194">
        <v>7233636</v>
      </c>
      <c r="D21" s="194">
        <v>848246</v>
      </c>
      <c r="E21" s="194">
        <v>1879529</v>
      </c>
      <c r="F21" s="194">
        <v>0</v>
      </c>
      <c r="G21" s="194">
        <v>23441986</v>
      </c>
      <c r="H21" s="194">
        <v>394000</v>
      </c>
      <c r="I21" s="194">
        <v>80814</v>
      </c>
      <c r="J21" s="194">
        <v>9565420</v>
      </c>
      <c r="K21" s="194">
        <v>406983205</v>
      </c>
      <c r="L21" s="115" t="s">
        <v>104</v>
      </c>
      <c r="M21" s="78">
        <f t="shared" si="1"/>
        <v>400378766</v>
      </c>
      <c r="N21" s="78">
        <f>SUM('APPENDIX 20 ii'!H20,'APPENDIX 20 i'!H20,'APPENDIX 20 i'!J20)</f>
        <v>6604439</v>
      </c>
      <c r="O21" s="78">
        <f>'APPENDIX  21 iv'!P21</f>
        <v>78710361</v>
      </c>
      <c r="P21" s="78">
        <f>'APPENDIX  21 iv'!O21</f>
        <v>20934386</v>
      </c>
      <c r="Q21" s="78">
        <f t="shared" si="2"/>
        <v>479089127</v>
      </c>
      <c r="R21" s="78">
        <f t="shared" si="3"/>
        <v>27538825</v>
      </c>
      <c r="S21" s="116">
        <f t="shared" si="4"/>
        <v>506627952</v>
      </c>
      <c r="T21" s="6" t="s">
        <v>104</v>
      </c>
      <c r="V21" s="78">
        <f>'APPENDIX 20 ii'!H20+'APPENDIX 20 i'!H20+'APPENDIX 20 i'!J20</f>
        <v>6604439</v>
      </c>
      <c r="W21" s="78">
        <f t="shared" si="5"/>
        <v>400378766</v>
      </c>
      <c r="X21" s="66"/>
    </row>
    <row r="22" spans="2:24" ht="30.75" customHeight="1" x14ac:dyDescent="0.35">
      <c r="B22" s="214" t="s">
        <v>105</v>
      </c>
      <c r="C22" s="194">
        <v>7608</v>
      </c>
      <c r="D22" s="194">
        <v>0</v>
      </c>
      <c r="E22" s="194">
        <v>0</v>
      </c>
      <c r="F22" s="194">
        <v>0</v>
      </c>
      <c r="G22" s="194">
        <v>36352</v>
      </c>
      <c r="H22" s="194">
        <v>0</v>
      </c>
      <c r="I22" s="194">
        <v>0</v>
      </c>
      <c r="J22" s="194">
        <v>0</v>
      </c>
      <c r="K22" s="194">
        <v>847138</v>
      </c>
      <c r="L22" s="115" t="s">
        <v>105</v>
      </c>
      <c r="M22" s="78">
        <f t="shared" si="1"/>
        <v>847138</v>
      </c>
      <c r="N22" s="78">
        <f>SUM('APPENDIX 20 ii'!H21,'APPENDIX 20 i'!H21,'APPENDIX 20 i'!J21)</f>
        <v>0</v>
      </c>
      <c r="O22" s="78">
        <f>'APPENDIX  21 iv'!P22</f>
        <v>801982</v>
      </c>
      <c r="P22" s="78">
        <f>'APPENDIX  21 iv'!O22</f>
        <v>0</v>
      </c>
      <c r="Q22" s="78">
        <f t="shared" si="2"/>
        <v>1649120</v>
      </c>
      <c r="R22" s="78">
        <f t="shared" si="3"/>
        <v>0</v>
      </c>
      <c r="S22" s="78">
        <f t="shared" si="4"/>
        <v>1649120</v>
      </c>
      <c r="T22" s="6" t="s">
        <v>105</v>
      </c>
      <c r="V22" s="78">
        <f>'APPENDIX 20 ii'!H21+'APPENDIX 20 i'!H21+'APPENDIX 20 i'!J21</f>
        <v>0</v>
      </c>
      <c r="W22" s="78">
        <f t="shared" si="5"/>
        <v>847138</v>
      </c>
      <c r="X22" s="241">
        <f>S22+S24+S25+S26+S28+S29+S30</f>
        <v>16568004</v>
      </c>
    </row>
    <row r="23" spans="2:24" ht="30.75" customHeight="1" x14ac:dyDescent="0.35">
      <c r="B23" s="214" t="s">
        <v>106</v>
      </c>
      <c r="C23" s="194">
        <v>0</v>
      </c>
      <c r="D23" s="194">
        <v>0</v>
      </c>
      <c r="E23" s="194">
        <v>0</v>
      </c>
      <c r="F23" s="194">
        <v>0</v>
      </c>
      <c r="G23" s="194">
        <v>0</v>
      </c>
      <c r="H23" s="194">
        <v>0</v>
      </c>
      <c r="I23" s="194">
        <v>0</v>
      </c>
      <c r="J23" s="194">
        <v>2592447</v>
      </c>
      <c r="K23" s="194">
        <v>6563911</v>
      </c>
      <c r="L23" s="115" t="s">
        <v>106</v>
      </c>
      <c r="M23" s="78">
        <f t="shared" si="1"/>
        <v>6563911</v>
      </c>
      <c r="N23" s="78">
        <f>SUM('APPENDIX 20 ii'!H22,'APPENDIX 20 i'!H22,'APPENDIX 20 i'!J22)</f>
        <v>0</v>
      </c>
      <c r="O23" s="78">
        <f>'APPENDIX  21 iv'!P23</f>
        <v>5733404</v>
      </c>
      <c r="P23" s="78">
        <f>'APPENDIX  21 iv'!O23</f>
        <v>8895799</v>
      </c>
      <c r="Q23" s="78">
        <f t="shared" si="2"/>
        <v>12297315</v>
      </c>
      <c r="R23" s="78">
        <f t="shared" si="3"/>
        <v>8895799</v>
      </c>
      <c r="S23" s="78">
        <f t="shared" si="4"/>
        <v>21193114</v>
      </c>
      <c r="T23" s="6" t="s">
        <v>106</v>
      </c>
      <c r="V23" s="78">
        <f>'APPENDIX 20 ii'!H22+'APPENDIX 20 i'!H22+'APPENDIX 20 i'!J22</f>
        <v>0</v>
      </c>
      <c r="W23" s="78">
        <f t="shared" si="5"/>
        <v>6563911</v>
      </c>
      <c r="X23" s="66"/>
    </row>
    <row r="24" spans="2:24" ht="30.75" customHeight="1" x14ac:dyDescent="0.35">
      <c r="B24" s="214" t="s">
        <v>107</v>
      </c>
      <c r="C24" s="194">
        <v>0</v>
      </c>
      <c r="D24" s="194">
        <v>3200</v>
      </c>
      <c r="E24" s="194">
        <v>0</v>
      </c>
      <c r="F24" s="194">
        <v>0</v>
      </c>
      <c r="G24" s="194">
        <v>0</v>
      </c>
      <c r="H24" s="194">
        <v>0</v>
      </c>
      <c r="I24" s="194">
        <v>0</v>
      </c>
      <c r="J24" s="194">
        <v>50792</v>
      </c>
      <c r="K24" s="194">
        <v>573558</v>
      </c>
      <c r="L24" s="115" t="s">
        <v>107</v>
      </c>
      <c r="M24" s="78">
        <f t="shared" si="1"/>
        <v>544026</v>
      </c>
      <c r="N24" s="78">
        <f>SUM('APPENDIX 20 ii'!H23,'APPENDIX 20 i'!H23,'APPENDIX 20 i'!J23)</f>
        <v>29532</v>
      </c>
      <c r="O24" s="78">
        <f>'APPENDIX  21 iv'!P24</f>
        <v>194290</v>
      </c>
      <c r="P24" s="78">
        <f>'APPENDIX  21 iv'!O24</f>
        <v>74861</v>
      </c>
      <c r="Q24" s="78">
        <f t="shared" si="2"/>
        <v>738316</v>
      </c>
      <c r="R24" s="78">
        <f t="shared" si="3"/>
        <v>104393</v>
      </c>
      <c r="S24" s="78">
        <f t="shared" si="4"/>
        <v>842709</v>
      </c>
      <c r="T24" s="6" t="s">
        <v>107</v>
      </c>
      <c r="V24" s="78">
        <f>'APPENDIX 20 ii'!H23+'APPENDIX 20 i'!H23+'APPENDIX 20 i'!J23</f>
        <v>29532</v>
      </c>
      <c r="W24" s="78">
        <f t="shared" si="5"/>
        <v>544026</v>
      </c>
      <c r="X24" s="66"/>
    </row>
    <row r="25" spans="2:24" ht="30.75" customHeight="1" x14ac:dyDescent="0.35">
      <c r="B25" s="214" t="s">
        <v>108</v>
      </c>
      <c r="C25" s="194">
        <v>0</v>
      </c>
      <c r="D25" s="194">
        <v>0</v>
      </c>
      <c r="E25" s="194">
        <v>0</v>
      </c>
      <c r="F25" s="194">
        <v>0</v>
      </c>
      <c r="G25" s="194">
        <v>0</v>
      </c>
      <c r="H25" s="194">
        <v>0</v>
      </c>
      <c r="I25" s="194">
        <v>0</v>
      </c>
      <c r="J25" s="194">
        <v>0</v>
      </c>
      <c r="K25" s="194">
        <v>303112</v>
      </c>
      <c r="L25" s="115" t="s">
        <v>108</v>
      </c>
      <c r="M25" s="78">
        <f t="shared" si="1"/>
        <v>303112</v>
      </c>
      <c r="N25" s="78">
        <f>SUM('APPENDIX 20 ii'!H24,'APPENDIX 20 i'!H24,'APPENDIX 20 i'!J24)</f>
        <v>0</v>
      </c>
      <c r="O25" s="78">
        <f>'APPENDIX  21 iv'!P25</f>
        <v>0</v>
      </c>
      <c r="P25" s="78">
        <f>'APPENDIX  21 iv'!O25</f>
        <v>0</v>
      </c>
      <c r="Q25" s="78">
        <f t="shared" si="2"/>
        <v>303112</v>
      </c>
      <c r="R25" s="78">
        <f t="shared" si="3"/>
        <v>0</v>
      </c>
      <c r="S25" s="78">
        <f t="shared" si="4"/>
        <v>303112</v>
      </c>
      <c r="T25" s="6" t="s">
        <v>108</v>
      </c>
      <c r="V25" s="78">
        <f>'APPENDIX 20 ii'!H24+'APPENDIX 20 i'!H24+'APPENDIX 20 i'!J24</f>
        <v>0</v>
      </c>
      <c r="W25" s="78">
        <f t="shared" si="5"/>
        <v>303112</v>
      </c>
      <c r="X25" s="66"/>
    </row>
    <row r="26" spans="2:24" ht="30.75" customHeight="1" x14ac:dyDescent="0.35">
      <c r="B26" s="214" t="s">
        <v>109</v>
      </c>
      <c r="C26" s="194">
        <v>0</v>
      </c>
      <c r="D26" s="194">
        <v>0</v>
      </c>
      <c r="E26" s="194">
        <v>0</v>
      </c>
      <c r="F26" s="194">
        <v>0</v>
      </c>
      <c r="G26" s="194">
        <v>0</v>
      </c>
      <c r="H26" s="194">
        <v>0</v>
      </c>
      <c r="I26" s="194">
        <v>0</v>
      </c>
      <c r="J26" s="194">
        <v>0</v>
      </c>
      <c r="K26" s="194">
        <v>0</v>
      </c>
      <c r="L26" s="115" t="s">
        <v>109</v>
      </c>
      <c r="M26" s="78">
        <f t="shared" si="1"/>
        <v>0</v>
      </c>
      <c r="N26" s="78">
        <f>SUM('APPENDIX 20 ii'!H25,'APPENDIX 20 i'!H25,'APPENDIX 20 i'!J25)</f>
        <v>0</v>
      </c>
      <c r="O26" s="78">
        <f>'APPENDIX  21 iv'!P26</f>
        <v>0</v>
      </c>
      <c r="P26" s="78">
        <f>'APPENDIX  21 iv'!O26</f>
        <v>0</v>
      </c>
      <c r="Q26" s="78">
        <f t="shared" si="2"/>
        <v>0</v>
      </c>
      <c r="R26" s="78">
        <f t="shared" si="3"/>
        <v>0</v>
      </c>
      <c r="S26" s="78">
        <f t="shared" si="4"/>
        <v>0</v>
      </c>
      <c r="T26" s="6" t="s">
        <v>109</v>
      </c>
      <c r="V26" s="78">
        <f>'APPENDIX 20 ii'!H25+'APPENDIX 20 i'!H25+'APPENDIX 20 i'!J25</f>
        <v>0</v>
      </c>
      <c r="W26" s="78">
        <f t="shared" si="5"/>
        <v>0</v>
      </c>
      <c r="X26" s="66"/>
    </row>
    <row r="27" spans="2:24" ht="30.75" customHeight="1" x14ac:dyDescent="0.35">
      <c r="B27" s="214" t="s">
        <v>110</v>
      </c>
      <c r="C27" s="194">
        <v>616311</v>
      </c>
      <c r="D27" s="194">
        <v>57987</v>
      </c>
      <c r="E27" s="194">
        <v>0</v>
      </c>
      <c r="F27" s="194">
        <v>0</v>
      </c>
      <c r="G27" s="194">
        <v>226639</v>
      </c>
      <c r="H27" s="194">
        <v>0</v>
      </c>
      <c r="I27" s="194">
        <v>0</v>
      </c>
      <c r="J27" s="194">
        <v>245633</v>
      </c>
      <c r="K27" s="194">
        <v>29106124</v>
      </c>
      <c r="L27" s="115" t="s">
        <v>110</v>
      </c>
      <c r="M27" s="78">
        <f t="shared" si="1"/>
        <v>28884086</v>
      </c>
      <c r="N27" s="78">
        <f>SUM('APPENDIX 20 ii'!H26,'APPENDIX 20 i'!H26,'APPENDIX 20 i'!J26)</f>
        <v>222038</v>
      </c>
      <c r="O27" s="78">
        <f>'APPENDIX  21 iv'!P27</f>
        <v>5577500</v>
      </c>
      <c r="P27" s="78">
        <f>'APPENDIX  21 iv'!O27</f>
        <v>1019572</v>
      </c>
      <c r="Q27" s="78">
        <f t="shared" si="2"/>
        <v>34461586</v>
      </c>
      <c r="R27" s="78">
        <f t="shared" si="3"/>
        <v>1241610</v>
      </c>
      <c r="S27" s="78">
        <f t="shared" si="4"/>
        <v>35703196</v>
      </c>
      <c r="T27" s="6" t="s">
        <v>110</v>
      </c>
      <c r="V27" s="78">
        <f>'APPENDIX 20 ii'!H26+'APPENDIX 20 i'!H26+'APPENDIX 20 i'!J26</f>
        <v>222038</v>
      </c>
      <c r="W27" s="78">
        <f t="shared" si="5"/>
        <v>28884086</v>
      </c>
      <c r="X27" s="66"/>
    </row>
    <row r="28" spans="2:24" ht="30.75" customHeight="1" x14ac:dyDescent="0.35">
      <c r="B28" s="214" t="s">
        <v>111</v>
      </c>
      <c r="C28" s="194">
        <v>312299</v>
      </c>
      <c r="D28" s="194">
        <v>0</v>
      </c>
      <c r="E28" s="194">
        <v>0</v>
      </c>
      <c r="F28" s="194">
        <v>0</v>
      </c>
      <c r="G28" s="194">
        <v>0</v>
      </c>
      <c r="H28" s="194">
        <v>0</v>
      </c>
      <c r="I28" s="194">
        <v>0</v>
      </c>
      <c r="J28" s="194">
        <v>16388</v>
      </c>
      <c r="K28" s="194">
        <v>7949713</v>
      </c>
      <c r="L28" s="115" t="s">
        <v>111</v>
      </c>
      <c r="M28" s="78">
        <f t="shared" si="1"/>
        <v>7949713</v>
      </c>
      <c r="N28" s="78">
        <f>SUM('APPENDIX 20 ii'!H27,'APPENDIX 20 i'!H27,'APPENDIX 20 i'!J27)</f>
        <v>0</v>
      </c>
      <c r="O28" s="78">
        <f>'APPENDIX  21 iv'!P28</f>
        <v>3448097</v>
      </c>
      <c r="P28" s="78">
        <f>'APPENDIX  21 iv'!O28</f>
        <v>296021</v>
      </c>
      <c r="Q28" s="78">
        <f t="shared" si="2"/>
        <v>11397810</v>
      </c>
      <c r="R28" s="78">
        <f t="shared" si="3"/>
        <v>296021</v>
      </c>
      <c r="S28" s="78">
        <f t="shared" si="4"/>
        <v>11693831</v>
      </c>
      <c r="T28" s="6" t="s">
        <v>111</v>
      </c>
      <c r="V28" s="78">
        <f>'APPENDIX 20 ii'!H27+'APPENDIX 20 i'!H27+'APPENDIX 20 i'!J27</f>
        <v>0</v>
      </c>
      <c r="W28" s="78">
        <f t="shared" si="5"/>
        <v>7949713</v>
      </c>
      <c r="X28" s="66"/>
    </row>
    <row r="29" spans="2:24" ht="30.75" customHeight="1" x14ac:dyDescent="0.35">
      <c r="B29" s="214" t="s">
        <v>112</v>
      </c>
      <c r="C29" s="194">
        <v>0</v>
      </c>
      <c r="D29" s="194">
        <v>0</v>
      </c>
      <c r="E29" s="194">
        <v>0</v>
      </c>
      <c r="F29" s="194">
        <v>0</v>
      </c>
      <c r="G29" s="194">
        <v>0</v>
      </c>
      <c r="H29" s="194">
        <v>0</v>
      </c>
      <c r="I29" s="194">
        <v>0</v>
      </c>
      <c r="J29" s="194">
        <v>0</v>
      </c>
      <c r="K29" s="194">
        <v>1223</v>
      </c>
      <c r="L29" s="115" t="s">
        <v>112</v>
      </c>
      <c r="M29" s="78">
        <f t="shared" si="1"/>
        <v>1223</v>
      </c>
      <c r="N29" s="78">
        <f>SUM('APPENDIX 20 ii'!H28,'APPENDIX 20 i'!H28,'APPENDIX 20 i'!J28)</f>
        <v>0</v>
      </c>
      <c r="O29" s="78">
        <f>'APPENDIX  21 iv'!P29</f>
        <v>1404</v>
      </c>
      <c r="P29" s="78">
        <f>'APPENDIX  21 iv'!O29</f>
        <v>73</v>
      </c>
      <c r="Q29" s="78">
        <f t="shared" si="2"/>
        <v>2627</v>
      </c>
      <c r="R29" s="78">
        <f t="shared" si="3"/>
        <v>73</v>
      </c>
      <c r="S29" s="78">
        <f t="shared" si="4"/>
        <v>2700</v>
      </c>
      <c r="T29" s="6" t="s">
        <v>112</v>
      </c>
      <c r="V29" s="78">
        <f>'APPENDIX 20 ii'!H28+'APPENDIX 20 i'!H28+'APPENDIX 20 i'!J28</f>
        <v>0</v>
      </c>
      <c r="W29" s="78">
        <f t="shared" si="5"/>
        <v>1223</v>
      </c>
      <c r="X29" s="66"/>
    </row>
    <row r="30" spans="2:24" ht="30.75" customHeight="1" x14ac:dyDescent="0.35">
      <c r="B30" s="214" t="s">
        <v>113</v>
      </c>
      <c r="C30" s="194">
        <v>0</v>
      </c>
      <c r="D30" s="194">
        <v>100000</v>
      </c>
      <c r="E30" s="194">
        <v>0</v>
      </c>
      <c r="F30" s="194">
        <v>0</v>
      </c>
      <c r="G30" s="194">
        <v>0</v>
      </c>
      <c r="H30" s="194">
        <v>0</v>
      </c>
      <c r="I30" s="194">
        <v>0</v>
      </c>
      <c r="J30" s="194">
        <v>0</v>
      </c>
      <c r="K30" s="194">
        <v>2076532</v>
      </c>
      <c r="L30" s="115" t="s">
        <v>113</v>
      </c>
      <c r="M30" s="78">
        <f t="shared" si="1"/>
        <v>2076532</v>
      </c>
      <c r="N30" s="78">
        <f>SUM('APPENDIX 20 ii'!H29,'APPENDIX 20 i'!H29,'APPENDIX 20 i'!J29)</f>
        <v>0</v>
      </c>
      <c r="O30" s="78">
        <f>'APPENDIX  21 iv'!P30</f>
        <v>0</v>
      </c>
      <c r="P30" s="78">
        <f>'APPENDIX  21 iv'!O30</f>
        <v>0</v>
      </c>
      <c r="Q30" s="78">
        <f t="shared" si="2"/>
        <v>2076532</v>
      </c>
      <c r="R30" s="78">
        <f t="shared" si="3"/>
        <v>0</v>
      </c>
      <c r="S30" s="78">
        <f t="shared" si="4"/>
        <v>2076532</v>
      </c>
      <c r="T30" s="6" t="s">
        <v>113</v>
      </c>
      <c r="V30" s="78">
        <f>'APPENDIX 20 ii'!H29+'APPENDIX 20 i'!H29+'APPENDIX 20 i'!J29</f>
        <v>0</v>
      </c>
      <c r="W30" s="78">
        <f t="shared" si="5"/>
        <v>2076532</v>
      </c>
      <c r="X30" s="66"/>
    </row>
    <row r="31" spans="2:24" ht="30.75" customHeight="1" x14ac:dyDescent="0.35">
      <c r="B31" s="214" t="s">
        <v>114</v>
      </c>
      <c r="C31" s="194">
        <v>106693</v>
      </c>
      <c r="D31" s="194">
        <v>235044</v>
      </c>
      <c r="E31" s="194">
        <v>38535</v>
      </c>
      <c r="F31" s="194">
        <v>0</v>
      </c>
      <c r="G31" s="194">
        <v>154976</v>
      </c>
      <c r="H31" s="194">
        <v>401</v>
      </c>
      <c r="I31" s="194">
        <v>2952</v>
      </c>
      <c r="J31" s="194">
        <v>34492</v>
      </c>
      <c r="K31" s="194">
        <v>7099490</v>
      </c>
      <c r="L31" s="115" t="s">
        <v>114</v>
      </c>
      <c r="M31" s="78">
        <f t="shared" si="1"/>
        <v>7099490</v>
      </c>
      <c r="N31" s="78">
        <f>SUM('APPENDIX 20 ii'!H30,'APPENDIX 20 i'!H30,'APPENDIX 20 i'!J30)</f>
        <v>0</v>
      </c>
      <c r="O31" s="78">
        <f>'APPENDIX  21 iv'!P31</f>
        <v>2114178</v>
      </c>
      <c r="P31" s="78">
        <f>'APPENDIX  21 iv'!O31</f>
        <v>13367</v>
      </c>
      <c r="Q31" s="78">
        <f t="shared" si="2"/>
        <v>9213668</v>
      </c>
      <c r="R31" s="78">
        <f t="shared" si="3"/>
        <v>13367</v>
      </c>
      <c r="S31" s="78">
        <f t="shared" si="4"/>
        <v>9227035</v>
      </c>
      <c r="T31" s="6" t="s">
        <v>114</v>
      </c>
      <c r="V31" s="78">
        <f>'APPENDIX 20 ii'!H30+'APPENDIX 20 i'!H30+'APPENDIX 20 i'!J30</f>
        <v>0</v>
      </c>
      <c r="W31" s="78">
        <f t="shared" si="5"/>
        <v>7099490</v>
      </c>
      <c r="X31" s="241">
        <f>S31+S32</f>
        <v>13099155</v>
      </c>
    </row>
    <row r="32" spans="2:24" ht="30.75" customHeight="1" x14ac:dyDescent="0.35">
      <c r="B32" s="214" t="s">
        <v>115</v>
      </c>
      <c r="C32" s="194">
        <v>11754</v>
      </c>
      <c r="D32" s="194">
        <v>0</v>
      </c>
      <c r="E32" s="194">
        <v>0</v>
      </c>
      <c r="F32" s="194">
        <v>0</v>
      </c>
      <c r="G32" s="194">
        <v>77989</v>
      </c>
      <c r="H32" s="194">
        <v>0</v>
      </c>
      <c r="I32" s="194">
        <v>0</v>
      </c>
      <c r="J32" s="194">
        <v>41705</v>
      </c>
      <c r="K32" s="194">
        <v>2483780</v>
      </c>
      <c r="L32" s="115" t="s">
        <v>115</v>
      </c>
      <c r="M32" s="78">
        <f t="shared" si="1"/>
        <v>2483780</v>
      </c>
      <c r="N32" s="78">
        <f>SUM('APPENDIX 20 ii'!H31,'APPENDIX 20 i'!H31,'APPENDIX 20 i'!J31)</f>
        <v>0</v>
      </c>
      <c r="O32" s="78">
        <f>'APPENDIX  21 iv'!P32</f>
        <v>618918</v>
      </c>
      <c r="P32" s="78">
        <f>'APPENDIX  21 iv'!O32</f>
        <v>769422</v>
      </c>
      <c r="Q32" s="78">
        <f t="shared" si="2"/>
        <v>3102698</v>
      </c>
      <c r="R32" s="78">
        <f t="shared" si="3"/>
        <v>769422</v>
      </c>
      <c r="S32" s="78">
        <f t="shared" si="4"/>
        <v>3872120</v>
      </c>
      <c r="T32" s="6" t="s">
        <v>115</v>
      </c>
      <c r="V32" s="78">
        <f>'APPENDIX 20 ii'!H31+'APPENDIX 20 i'!H31+'APPENDIX 20 i'!J31</f>
        <v>0</v>
      </c>
      <c r="W32" s="78">
        <f t="shared" si="5"/>
        <v>2483780</v>
      </c>
      <c r="X32" s="66"/>
    </row>
    <row r="33" spans="2:24" ht="30.75" customHeight="1" x14ac:dyDescent="0.35">
      <c r="B33" s="214" t="s">
        <v>116</v>
      </c>
      <c r="C33" s="194">
        <v>2097054</v>
      </c>
      <c r="D33" s="194">
        <v>739930</v>
      </c>
      <c r="E33" s="194">
        <v>245021</v>
      </c>
      <c r="F33" s="194">
        <v>0</v>
      </c>
      <c r="G33" s="194">
        <v>550836</v>
      </c>
      <c r="H33" s="194">
        <v>246762</v>
      </c>
      <c r="I33" s="194">
        <v>149617</v>
      </c>
      <c r="J33" s="194">
        <v>1601630</v>
      </c>
      <c r="K33" s="194">
        <v>27156926</v>
      </c>
      <c r="L33" s="115" t="s">
        <v>116</v>
      </c>
      <c r="M33" s="78">
        <f t="shared" si="1"/>
        <v>20848108</v>
      </c>
      <c r="N33" s="78">
        <f>SUM('APPENDIX 20 ii'!H32,'APPENDIX 20 i'!H32,'APPENDIX 20 i'!J32)</f>
        <v>6308818</v>
      </c>
      <c r="O33" s="78">
        <f>'APPENDIX  21 iv'!P33</f>
        <v>21256555</v>
      </c>
      <c r="P33" s="78">
        <f>'APPENDIX  21 iv'!O33</f>
        <v>5117223</v>
      </c>
      <c r="Q33" s="78">
        <f t="shared" si="2"/>
        <v>42104663</v>
      </c>
      <c r="R33" s="78">
        <f t="shared" si="3"/>
        <v>11426041</v>
      </c>
      <c r="S33" s="78">
        <f t="shared" si="4"/>
        <v>53530704</v>
      </c>
      <c r="T33" s="6" t="s">
        <v>116</v>
      </c>
      <c r="V33" s="78">
        <f>'APPENDIX 20 ii'!H32+'APPENDIX 20 i'!H32+'APPENDIX 20 i'!J32</f>
        <v>6308818</v>
      </c>
      <c r="W33" s="78">
        <f t="shared" si="5"/>
        <v>20848108</v>
      </c>
      <c r="X33" s="66"/>
    </row>
    <row r="34" spans="2:24" ht="30.75" customHeight="1" x14ac:dyDescent="0.35">
      <c r="B34" s="214" t="s">
        <v>117</v>
      </c>
      <c r="C34" s="194">
        <v>550068</v>
      </c>
      <c r="D34" s="194">
        <v>44401</v>
      </c>
      <c r="E34" s="194">
        <v>44991</v>
      </c>
      <c r="F34" s="194">
        <v>0</v>
      </c>
      <c r="G34" s="194">
        <v>582367</v>
      </c>
      <c r="H34" s="194">
        <v>19028</v>
      </c>
      <c r="I34" s="194">
        <v>4741</v>
      </c>
      <c r="J34" s="194">
        <v>284045</v>
      </c>
      <c r="K34" s="194">
        <v>4377264</v>
      </c>
      <c r="L34" s="115" t="s">
        <v>117</v>
      </c>
      <c r="M34" s="78">
        <f t="shared" si="1"/>
        <v>4234373</v>
      </c>
      <c r="N34" s="78">
        <f>SUM('APPENDIX 20 ii'!H33,'APPENDIX 20 i'!H33,'APPENDIX 20 i'!J33)</f>
        <v>142891</v>
      </c>
      <c r="O34" s="78">
        <f>'APPENDIX  21 iv'!P34</f>
        <v>5832214</v>
      </c>
      <c r="P34" s="78">
        <f>'APPENDIX  21 iv'!O34</f>
        <v>576879</v>
      </c>
      <c r="Q34" s="78">
        <f t="shared" si="2"/>
        <v>10066587</v>
      </c>
      <c r="R34" s="78">
        <f t="shared" si="3"/>
        <v>719770</v>
      </c>
      <c r="S34" s="116">
        <f t="shared" si="4"/>
        <v>10786357</v>
      </c>
      <c r="T34" s="6" t="s">
        <v>117</v>
      </c>
      <c r="V34" s="78">
        <f>'APPENDIX 20 ii'!H33+'APPENDIX 20 i'!H33+'APPENDIX 20 i'!J33</f>
        <v>142891</v>
      </c>
      <c r="W34" s="78">
        <f t="shared" si="5"/>
        <v>4234373</v>
      </c>
      <c r="X34" s="66"/>
    </row>
    <row r="35" spans="2:24" ht="30.75" customHeight="1" x14ac:dyDescent="0.35">
      <c r="B35" s="214" t="s">
        <v>118</v>
      </c>
      <c r="C35" s="194">
        <v>55617</v>
      </c>
      <c r="D35" s="194">
        <v>3090726</v>
      </c>
      <c r="E35" s="194">
        <v>33866</v>
      </c>
      <c r="F35" s="194">
        <v>0</v>
      </c>
      <c r="G35" s="194">
        <v>407260</v>
      </c>
      <c r="H35" s="194">
        <v>35880</v>
      </c>
      <c r="I35" s="194">
        <v>195238</v>
      </c>
      <c r="J35" s="194">
        <v>272304</v>
      </c>
      <c r="K35" s="194">
        <v>9518668</v>
      </c>
      <c r="L35" s="115" t="s">
        <v>118</v>
      </c>
      <c r="M35" s="78">
        <f t="shared" si="1"/>
        <v>9152078</v>
      </c>
      <c r="N35" s="78">
        <f>SUM('APPENDIX 20 ii'!H34,'APPENDIX 20 i'!H34,'APPENDIX 20 i'!J34)</f>
        <v>366590</v>
      </c>
      <c r="O35" s="78">
        <f>'APPENDIX  21 iv'!P35</f>
        <v>24535221</v>
      </c>
      <c r="P35" s="78">
        <f>'APPENDIX  21 iv'!O35</f>
        <v>6079222</v>
      </c>
      <c r="Q35" s="78">
        <f t="shared" si="2"/>
        <v>33687299</v>
      </c>
      <c r="R35" s="78">
        <f t="shared" si="3"/>
        <v>6445812</v>
      </c>
      <c r="S35" s="116">
        <f t="shared" si="4"/>
        <v>40133111</v>
      </c>
      <c r="T35" s="6" t="s">
        <v>118</v>
      </c>
      <c r="V35" s="78">
        <f>'APPENDIX 20 ii'!H34+'APPENDIX 20 i'!H34+'APPENDIX 20 i'!J34</f>
        <v>366590</v>
      </c>
      <c r="W35" s="78">
        <f t="shared" si="5"/>
        <v>9152078</v>
      </c>
      <c r="X35" s="66"/>
    </row>
    <row r="36" spans="2:24" ht="30.75" customHeight="1" x14ac:dyDescent="0.35">
      <c r="B36" s="214" t="s">
        <v>119</v>
      </c>
      <c r="C36" s="194">
        <v>142271</v>
      </c>
      <c r="D36" s="194">
        <v>0</v>
      </c>
      <c r="E36" s="194">
        <v>619</v>
      </c>
      <c r="F36" s="194">
        <v>0</v>
      </c>
      <c r="G36" s="194">
        <v>0</v>
      </c>
      <c r="H36" s="194">
        <v>380113</v>
      </c>
      <c r="I36" s="194">
        <v>0</v>
      </c>
      <c r="J36" s="194">
        <v>112816</v>
      </c>
      <c r="K36" s="194">
        <v>5458553</v>
      </c>
      <c r="L36" s="115" t="s">
        <v>119</v>
      </c>
      <c r="M36" s="78">
        <f t="shared" si="1"/>
        <v>5015911</v>
      </c>
      <c r="N36" s="78">
        <f>SUM('APPENDIX 20 ii'!H35,'APPENDIX 20 i'!H35,'APPENDIX 20 i'!J35)</f>
        <v>442642</v>
      </c>
      <c r="O36" s="78">
        <f>'APPENDIX  21 iv'!P36</f>
        <v>4562881</v>
      </c>
      <c r="P36" s="78">
        <f>'APPENDIX  21 iv'!O36</f>
        <v>1342929</v>
      </c>
      <c r="Q36" s="78">
        <f t="shared" si="2"/>
        <v>9578792</v>
      </c>
      <c r="R36" s="78">
        <f t="shared" si="3"/>
        <v>1785571</v>
      </c>
      <c r="S36" s="116">
        <f t="shared" si="4"/>
        <v>11364363</v>
      </c>
      <c r="T36" s="6" t="s">
        <v>119</v>
      </c>
      <c r="V36" s="78">
        <f>'APPENDIX 20 ii'!H35+'APPENDIX 20 i'!H35+'APPENDIX 20 i'!J35</f>
        <v>442642</v>
      </c>
      <c r="W36" s="78">
        <f t="shared" si="5"/>
        <v>5015911</v>
      </c>
      <c r="X36" s="66"/>
    </row>
    <row r="37" spans="2:24" ht="30.75" customHeight="1" x14ac:dyDescent="0.35">
      <c r="B37" s="214" t="s">
        <v>120</v>
      </c>
      <c r="C37" s="194">
        <v>328480</v>
      </c>
      <c r="D37" s="194">
        <v>130496</v>
      </c>
      <c r="E37" s="194">
        <v>97509</v>
      </c>
      <c r="F37" s="194">
        <v>0</v>
      </c>
      <c r="G37" s="194">
        <v>231066</v>
      </c>
      <c r="H37" s="194">
        <v>629306</v>
      </c>
      <c r="I37" s="194">
        <v>39129</v>
      </c>
      <c r="J37" s="194">
        <v>72755</v>
      </c>
      <c r="K37" s="194">
        <v>17798296</v>
      </c>
      <c r="L37" s="115" t="s">
        <v>120</v>
      </c>
      <c r="M37" s="78">
        <f t="shared" si="1"/>
        <v>17693880</v>
      </c>
      <c r="N37" s="78">
        <f>SUM('APPENDIX 20 ii'!H36,'APPENDIX 20 i'!H36,'APPENDIX 20 i'!J36)</f>
        <v>104416</v>
      </c>
      <c r="O37" s="78">
        <f>'APPENDIX  21 iv'!P37</f>
        <v>11960007</v>
      </c>
      <c r="P37" s="78">
        <f>'APPENDIX  21 iv'!O37</f>
        <v>2180896</v>
      </c>
      <c r="Q37" s="78">
        <f t="shared" si="2"/>
        <v>29653887</v>
      </c>
      <c r="R37" s="78">
        <f t="shared" si="3"/>
        <v>2285312</v>
      </c>
      <c r="S37" s="116">
        <f t="shared" si="4"/>
        <v>31939199</v>
      </c>
      <c r="T37" s="6" t="s">
        <v>120</v>
      </c>
      <c r="V37" s="78">
        <f>'APPENDIX 20 ii'!H36+'APPENDIX 20 i'!H36+'APPENDIX 20 i'!J36</f>
        <v>104416</v>
      </c>
      <c r="W37" s="78">
        <f t="shared" si="5"/>
        <v>17693880</v>
      </c>
      <c r="X37" s="66"/>
    </row>
    <row r="38" spans="2:24" ht="30.75" customHeight="1" x14ac:dyDescent="0.35">
      <c r="B38" s="214" t="s">
        <v>121</v>
      </c>
      <c r="C38" s="194">
        <v>0</v>
      </c>
      <c r="D38" s="194">
        <v>23591</v>
      </c>
      <c r="E38" s="194">
        <v>30981</v>
      </c>
      <c r="F38" s="194">
        <v>0</v>
      </c>
      <c r="G38" s="194">
        <v>112004</v>
      </c>
      <c r="H38" s="194">
        <v>0</v>
      </c>
      <c r="I38" s="194">
        <v>543</v>
      </c>
      <c r="J38" s="194">
        <v>0</v>
      </c>
      <c r="K38" s="194">
        <v>1576578</v>
      </c>
      <c r="L38" s="115" t="s">
        <v>121</v>
      </c>
      <c r="M38" s="78">
        <f t="shared" si="1"/>
        <v>1373640</v>
      </c>
      <c r="N38" s="78">
        <f>SUM('APPENDIX 20 ii'!H37,'APPENDIX 20 i'!H37,'APPENDIX 20 i'!J37)</f>
        <v>202938</v>
      </c>
      <c r="O38" s="78">
        <f>'APPENDIX  21 iv'!P38</f>
        <v>6748294</v>
      </c>
      <c r="P38" s="78">
        <f>'APPENDIX  21 iv'!O38</f>
        <v>1503217</v>
      </c>
      <c r="Q38" s="78">
        <f t="shared" si="2"/>
        <v>8121934</v>
      </c>
      <c r="R38" s="78">
        <f t="shared" si="3"/>
        <v>1706155</v>
      </c>
      <c r="S38" s="116">
        <f t="shared" si="4"/>
        <v>9828089</v>
      </c>
      <c r="T38" s="6" t="s">
        <v>121</v>
      </c>
      <c r="V38" s="78">
        <f>'APPENDIX 20 ii'!H37+'APPENDIX 20 i'!H37+'APPENDIX 20 i'!J37</f>
        <v>202938</v>
      </c>
      <c r="W38" s="78">
        <f t="shared" si="5"/>
        <v>1373640</v>
      </c>
      <c r="X38" s="66"/>
    </row>
    <row r="39" spans="2:24" ht="30.75" customHeight="1" thickBot="1" x14ac:dyDescent="0.4">
      <c r="B39" s="223" t="s">
        <v>122</v>
      </c>
      <c r="C39" s="196">
        <v>13640200</v>
      </c>
      <c r="D39" s="196">
        <v>6909489</v>
      </c>
      <c r="E39" s="196">
        <v>2410815</v>
      </c>
      <c r="F39" s="196">
        <v>0</v>
      </c>
      <c r="G39" s="196">
        <v>28813841</v>
      </c>
      <c r="H39" s="196">
        <v>3475978</v>
      </c>
      <c r="I39" s="196">
        <v>805670</v>
      </c>
      <c r="J39" s="196">
        <v>15703675</v>
      </c>
      <c r="K39" s="196">
        <v>580972346</v>
      </c>
      <c r="L39" s="145" t="s">
        <v>122</v>
      </c>
      <c r="M39" s="78">
        <f t="shared" si="1"/>
        <v>564815042</v>
      </c>
      <c r="N39" s="78">
        <f>SUM('APPENDIX 20 ii'!H38,'APPENDIX 20 i'!H38,'APPENDIX 20 i'!J38)</f>
        <v>16157304</v>
      </c>
      <c r="O39" s="78">
        <f>'APPENDIX  21 iv'!P39</f>
        <v>204306012</v>
      </c>
      <c r="P39" s="78">
        <f>'APPENDIX  21 iv'!O39</f>
        <v>60556392</v>
      </c>
      <c r="Q39" s="78">
        <f t="shared" si="2"/>
        <v>769121054</v>
      </c>
      <c r="R39" s="78">
        <f t="shared" si="3"/>
        <v>76713696</v>
      </c>
      <c r="S39" s="78">
        <f t="shared" si="4"/>
        <v>845834750</v>
      </c>
      <c r="V39" s="78">
        <f>'APPENDIX 20 ii'!H38+'APPENDIX 20 i'!H38+'APPENDIX 20 i'!J38</f>
        <v>16157304</v>
      </c>
      <c r="W39" s="78">
        <f t="shared" si="5"/>
        <v>564815042</v>
      </c>
      <c r="X39" s="66"/>
    </row>
    <row r="40" spans="2:24" ht="19.5" customHeight="1" thickTop="1" x14ac:dyDescent="0.4">
      <c r="B40" s="224" t="s">
        <v>50</v>
      </c>
      <c r="C40" s="225"/>
      <c r="D40" s="224"/>
      <c r="E40" s="224"/>
      <c r="F40" s="224"/>
      <c r="G40" s="224"/>
      <c r="H40" s="224"/>
      <c r="I40" s="224"/>
      <c r="J40" s="224"/>
      <c r="K40" s="237"/>
      <c r="X40" s="66"/>
    </row>
    <row r="41" spans="2:24" ht="19.5" customHeight="1" x14ac:dyDescent="0.35">
      <c r="D41" s="142"/>
      <c r="E41" s="142"/>
      <c r="F41" s="142"/>
      <c r="G41" s="142"/>
      <c r="H41" s="142"/>
      <c r="I41" s="142"/>
      <c r="J41" s="142"/>
      <c r="K41" s="142"/>
      <c r="M41" s="329" t="s">
        <v>156</v>
      </c>
      <c r="N41" s="329"/>
      <c r="O41" s="329" t="s">
        <v>157</v>
      </c>
      <c r="P41" s="329"/>
      <c r="Q41" s="329" t="s">
        <v>158</v>
      </c>
      <c r="R41" s="329"/>
      <c r="S41" s="329"/>
    </row>
    <row r="42" spans="2:24" ht="19.5" customHeight="1" x14ac:dyDescent="0.35">
      <c r="M42" s="79" t="s">
        <v>159</v>
      </c>
      <c r="N42" s="79" t="s">
        <v>160</v>
      </c>
      <c r="O42" s="79" t="s">
        <v>159</v>
      </c>
      <c r="P42" s="79" t="s">
        <v>160</v>
      </c>
      <c r="Q42" s="79" t="s">
        <v>159</v>
      </c>
      <c r="R42" s="79" t="s">
        <v>160</v>
      </c>
      <c r="S42" s="79" t="s">
        <v>83</v>
      </c>
    </row>
    <row r="43" spans="2:24" ht="19.5" customHeight="1" x14ac:dyDescent="0.3">
      <c r="L43" s="6" t="s">
        <v>254</v>
      </c>
      <c r="M43" s="78">
        <f t="shared" ref="M43:S43" si="6">M12</f>
        <v>56763998</v>
      </c>
      <c r="N43" s="78">
        <f t="shared" si="6"/>
        <v>8778025</v>
      </c>
      <c r="O43" s="78">
        <f t="shared" si="6"/>
        <v>69721688</v>
      </c>
      <c r="P43" s="78">
        <f t="shared" si="6"/>
        <v>37838331</v>
      </c>
      <c r="Q43" s="78">
        <f t="shared" si="6"/>
        <v>126485686</v>
      </c>
      <c r="R43" s="78">
        <f t="shared" si="6"/>
        <v>46616356</v>
      </c>
      <c r="S43" s="78">
        <f t="shared" si="6"/>
        <v>173102042</v>
      </c>
      <c r="T43" s="6" t="s">
        <v>254</v>
      </c>
    </row>
    <row r="44" spans="2:24" ht="19.5" customHeight="1" x14ac:dyDescent="0.3">
      <c r="L44" s="6" t="s">
        <v>255</v>
      </c>
      <c r="M44" s="78">
        <f>M39</f>
        <v>564815042</v>
      </c>
      <c r="N44" s="78">
        <f t="shared" ref="N44:S44" si="7">N39</f>
        <v>16157304</v>
      </c>
      <c r="O44" s="78">
        <f>O39</f>
        <v>204306012</v>
      </c>
      <c r="P44" s="78">
        <f t="shared" si="7"/>
        <v>60556392</v>
      </c>
      <c r="Q44" s="78">
        <f t="shared" si="7"/>
        <v>769121054</v>
      </c>
      <c r="R44" s="78">
        <f t="shared" si="7"/>
        <v>76713696</v>
      </c>
      <c r="S44" s="78">
        <f t="shared" si="7"/>
        <v>845834750</v>
      </c>
      <c r="T44" s="6" t="s">
        <v>255</v>
      </c>
    </row>
    <row r="45" spans="2:24" ht="19.5" customHeight="1" x14ac:dyDescent="0.3">
      <c r="L45" s="6" t="s">
        <v>155</v>
      </c>
      <c r="M45" s="78">
        <f t="shared" ref="M45:R45" si="8">SUM(M19,M21:M33)</f>
        <v>524348924</v>
      </c>
      <c r="N45" s="78">
        <f t="shared" si="8"/>
        <v>14897827</v>
      </c>
      <c r="O45" s="78">
        <f t="shared" si="8"/>
        <v>143875747</v>
      </c>
      <c r="P45" s="78">
        <f t="shared" si="8"/>
        <v>48367724</v>
      </c>
      <c r="Q45" s="78">
        <f t="shared" si="8"/>
        <v>668224671</v>
      </c>
      <c r="R45" s="78">
        <f t="shared" si="8"/>
        <v>63265551</v>
      </c>
      <c r="S45" s="78">
        <f>SUM(S19,S22:S33)</f>
        <v>224862270</v>
      </c>
      <c r="T45" s="6" t="s">
        <v>155</v>
      </c>
    </row>
    <row r="47" spans="2:24" ht="19.5" customHeight="1" x14ac:dyDescent="0.35">
      <c r="M47" s="78">
        <f>M45+N45</f>
        <v>539246751</v>
      </c>
      <c r="O47" s="78">
        <f>O45+P45</f>
        <v>192243471</v>
      </c>
      <c r="Q47" s="78">
        <f>M47+O47</f>
        <v>731490222</v>
      </c>
    </row>
    <row r="48" spans="2:24" ht="19.5" customHeight="1" x14ac:dyDescent="0.35">
      <c r="L48" s="127"/>
    </row>
  </sheetData>
  <sheetProtection algorithmName="SHA-512" hashValue="HW3OkYTFs48flVJHPvGIaM8ssDKVM7SIXb3vMlJeR0n6we76MnCaA8utoGp8//ZObXDpAqrb+n8CUa0pbm34Xg==" saltValue="J4UBpu57kZ7M/I79HhrnvQ==" spinCount="100000" sheet="1" objects="1" scenarios="1"/>
  <mergeCells count="7">
    <mergeCell ref="B4:K4"/>
    <mergeCell ref="O4:P4"/>
    <mergeCell ref="M4:N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topLeftCell="E1" zoomScale="80" zoomScaleNormal="80" workbookViewId="0">
      <selection activeCell="B4" sqref="B4:M40"/>
    </sheetView>
  </sheetViews>
  <sheetFormatPr defaultColWidth="9.453125" defaultRowHeight="14" x14ac:dyDescent="0.3"/>
  <cols>
    <col min="1" max="1" width="16.453125" style="2" customWidth="1"/>
    <col min="2" max="2" width="36.54296875" style="2" customWidth="1"/>
    <col min="3" max="12" width="23.54296875" style="2" customWidth="1"/>
    <col min="13" max="13" width="22" style="2" customWidth="1"/>
    <col min="14" max="16384" width="9.453125" style="2"/>
  </cols>
  <sheetData>
    <row r="2" spans="2:13" ht="21" customHeight="1" x14ac:dyDescent="0.3"/>
    <row r="3" spans="2:13" ht="4.5" customHeight="1" x14ac:dyDescent="0.3"/>
    <row r="4" spans="2:13" ht="24" customHeight="1" x14ac:dyDescent="0.3">
      <c r="B4" s="331" t="s">
        <v>318</v>
      </c>
      <c r="C4" s="332"/>
      <c r="D4" s="332"/>
      <c r="E4" s="332"/>
      <c r="F4" s="332"/>
      <c r="G4" s="332"/>
      <c r="H4" s="332"/>
      <c r="I4" s="332"/>
      <c r="J4" s="332"/>
      <c r="K4" s="332"/>
      <c r="L4" s="332"/>
      <c r="M4" s="332"/>
    </row>
    <row r="5" spans="2:13" ht="57.75" customHeight="1" x14ac:dyDescent="0.3">
      <c r="B5" s="167" t="s">
        <v>0</v>
      </c>
      <c r="C5" s="168" t="s">
        <v>225</v>
      </c>
      <c r="D5" s="168" t="s">
        <v>18</v>
      </c>
      <c r="E5" s="168" t="s">
        <v>226</v>
      </c>
      <c r="F5" s="168" t="s">
        <v>142</v>
      </c>
      <c r="G5" s="168" t="s">
        <v>227</v>
      </c>
      <c r="H5" s="168" t="s">
        <v>228</v>
      </c>
      <c r="I5" s="168" t="s">
        <v>21</v>
      </c>
      <c r="J5" s="168" t="s">
        <v>229</v>
      </c>
      <c r="K5" s="168" t="s">
        <v>88</v>
      </c>
      <c r="L5" s="168" t="s">
        <v>23</v>
      </c>
      <c r="M5" s="168" t="s">
        <v>231</v>
      </c>
    </row>
    <row r="6" spans="2:13" ht="27" customHeight="1" x14ac:dyDescent="0.3">
      <c r="B6" s="106" t="s">
        <v>89</v>
      </c>
      <c r="C6" s="8">
        <v>700000</v>
      </c>
      <c r="D6" s="8">
        <v>987386</v>
      </c>
      <c r="E6" s="8">
        <v>600000</v>
      </c>
      <c r="F6" s="8">
        <v>1340290</v>
      </c>
      <c r="G6" s="8">
        <v>1250000</v>
      </c>
      <c r="H6" s="8">
        <v>2668000</v>
      </c>
      <c r="I6" s="8">
        <v>1700000</v>
      </c>
      <c r="J6" s="8">
        <v>1000000</v>
      </c>
      <c r="K6" s="8">
        <v>400000</v>
      </c>
      <c r="L6" s="8">
        <v>300000</v>
      </c>
      <c r="M6" s="8">
        <v>1000000</v>
      </c>
    </row>
    <row r="7" spans="2:13" ht="27" customHeight="1" x14ac:dyDescent="0.3">
      <c r="B7" s="106" t="s">
        <v>90</v>
      </c>
      <c r="C7" s="8">
        <v>460523</v>
      </c>
      <c r="D7" s="8">
        <v>0</v>
      </c>
      <c r="E7" s="8">
        <v>0</v>
      </c>
      <c r="F7" s="8">
        <v>0</v>
      </c>
      <c r="G7" s="8">
        <v>0</v>
      </c>
      <c r="H7" s="8">
        <v>0</v>
      </c>
      <c r="I7" s="8">
        <v>0</v>
      </c>
      <c r="J7" s="8">
        <v>0</v>
      </c>
      <c r="K7" s="8">
        <v>0</v>
      </c>
      <c r="L7" s="8">
        <v>0</v>
      </c>
      <c r="M7" s="8">
        <v>0</v>
      </c>
    </row>
    <row r="8" spans="2:13" ht="27" customHeight="1" x14ac:dyDescent="0.3">
      <c r="B8" s="106" t="s">
        <v>91</v>
      </c>
      <c r="C8" s="8">
        <v>0</v>
      </c>
      <c r="D8" s="8">
        <v>15474</v>
      </c>
      <c r="E8" s="8">
        <v>-22510</v>
      </c>
      <c r="F8" s="8">
        <v>0</v>
      </c>
      <c r="G8" s="8">
        <v>0</v>
      </c>
      <c r="H8" s="8">
        <v>0</v>
      </c>
      <c r="I8" s="8">
        <v>0</v>
      </c>
      <c r="J8" s="8">
        <v>817</v>
      </c>
      <c r="K8" s="8">
        <v>0</v>
      </c>
      <c r="L8" s="8">
        <v>-108981</v>
      </c>
      <c r="M8" s="8">
        <v>243434</v>
      </c>
    </row>
    <row r="9" spans="2:13" ht="27" customHeight="1" x14ac:dyDescent="0.3">
      <c r="B9" s="106" t="s">
        <v>92</v>
      </c>
      <c r="C9" s="8">
        <v>0</v>
      </c>
      <c r="D9" s="8">
        <v>0</v>
      </c>
      <c r="E9" s="8">
        <v>0</v>
      </c>
      <c r="F9" s="8">
        <v>0</v>
      </c>
      <c r="G9" s="8">
        <v>0</v>
      </c>
      <c r="H9" s="8">
        <v>0</v>
      </c>
      <c r="I9" s="8">
        <v>0</v>
      </c>
      <c r="J9" s="8">
        <v>0</v>
      </c>
      <c r="K9" s="8">
        <v>0</v>
      </c>
      <c r="L9" s="8">
        <v>0</v>
      </c>
      <c r="M9" s="8">
        <v>0</v>
      </c>
    </row>
    <row r="10" spans="2:13" ht="27" customHeight="1" x14ac:dyDescent="0.3">
      <c r="B10" s="106" t="s">
        <v>93</v>
      </c>
      <c r="C10" s="8">
        <v>372386</v>
      </c>
      <c r="D10" s="8">
        <v>289031</v>
      </c>
      <c r="E10" s="8">
        <v>1716453</v>
      </c>
      <c r="F10" s="8">
        <v>-700176</v>
      </c>
      <c r="G10" s="8">
        <v>3235355</v>
      </c>
      <c r="H10" s="8">
        <v>421840</v>
      </c>
      <c r="I10" s="8">
        <v>2400400</v>
      </c>
      <c r="J10" s="8">
        <v>1108886</v>
      </c>
      <c r="K10" s="8">
        <v>208794</v>
      </c>
      <c r="L10" s="8">
        <v>238183</v>
      </c>
      <c r="M10" s="8">
        <v>3259184</v>
      </c>
    </row>
    <row r="11" spans="2:13" ht="27" customHeight="1" x14ac:dyDescent="0.3">
      <c r="B11" s="107" t="s">
        <v>94</v>
      </c>
      <c r="C11" s="8">
        <v>0</v>
      </c>
      <c r="D11" s="8">
        <v>0</v>
      </c>
      <c r="E11" s="8">
        <v>0</v>
      </c>
      <c r="F11" s="8">
        <v>0</v>
      </c>
      <c r="G11" s="8">
        <v>209674</v>
      </c>
      <c r="H11" s="8">
        <v>0</v>
      </c>
      <c r="I11" s="8">
        <v>-207982</v>
      </c>
      <c r="J11" s="8">
        <v>0</v>
      </c>
      <c r="K11" s="8">
        <v>0</v>
      </c>
      <c r="L11" s="8">
        <v>300000</v>
      </c>
      <c r="M11" s="8">
        <v>0</v>
      </c>
    </row>
    <row r="12" spans="2:13" s="206" customFormat="1" ht="27" customHeight="1" x14ac:dyDescent="0.35">
      <c r="B12" s="213" t="s">
        <v>95</v>
      </c>
      <c r="C12" s="213">
        <v>1532908</v>
      </c>
      <c r="D12" s="213">
        <v>1291891</v>
      </c>
      <c r="E12" s="213">
        <v>2293943</v>
      </c>
      <c r="F12" s="213">
        <v>640114</v>
      </c>
      <c r="G12" s="213">
        <v>4695030</v>
      </c>
      <c r="H12" s="213">
        <v>3089840</v>
      </c>
      <c r="I12" s="213">
        <v>3892418</v>
      </c>
      <c r="J12" s="213">
        <v>2109703</v>
      </c>
      <c r="K12" s="213">
        <v>608794</v>
      </c>
      <c r="L12" s="213">
        <v>729203</v>
      </c>
      <c r="M12" s="213">
        <v>4502618</v>
      </c>
    </row>
    <row r="13" spans="2:13" ht="27" customHeight="1" x14ac:dyDescent="0.3">
      <c r="B13" s="109" t="s">
        <v>96</v>
      </c>
      <c r="C13" s="8">
        <v>2334402</v>
      </c>
      <c r="D13" s="8">
        <v>1528156</v>
      </c>
      <c r="E13" s="8">
        <v>659144</v>
      </c>
      <c r="F13" s="8">
        <v>455215</v>
      </c>
      <c r="G13" s="8">
        <v>7518861</v>
      </c>
      <c r="H13" s="8">
        <v>7779272</v>
      </c>
      <c r="I13" s="8">
        <v>7612835</v>
      </c>
      <c r="J13" s="8">
        <v>2681991</v>
      </c>
      <c r="K13" s="8">
        <v>917600</v>
      </c>
      <c r="L13" s="8">
        <v>5199385</v>
      </c>
      <c r="M13" s="8">
        <v>2627065</v>
      </c>
    </row>
    <row r="14" spans="2:13" ht="27" customHeight="1" x14ac:dyDescent="0.3">
      <c r="B14" s="106" t="s">
        <v>97</v>
      </c>
      <c r="C14" s="8">
        <v>0</v>
      </c>
      <c r="D14" s="8">
        <v>0</v>
      </c>
      <c r="E14" s="8">
        <v>0</v>
      </c>
      <c r="F14" s="8">
        <v>0</v>
      </c>
      <c r="G14" s="8">
        <v>0</v>
      </c>
      <c r="H14" s="8">
        <v>0</v>
      </c>
      <c r="I14" s="8">
        <v>0</v>
      </c>
      <c r="J14" s="8">
        <v>0</v>
      </c>
      <c r="K14" s="8">
        <v>0</v>
      </c>
      <c r="L14" s="8">
        <v>0</v>
      </c>
      <c r="M14" s="8">
        <v>0</v>
      </c>
    </row>
    <row r="15" spans="2:13" ht="27" customHeight="1" x14ac:dyDescent="0.3">
      <c r="B15" s="107" t="s">
        <v>98</v>
      </c>
      <c r="C15" s="8">
        <v>0</v>
      </c>
      <c r="D15" s="8">
        <v>0</v>
      </c>
      <c r="E15" s="8">
        <v>0</v>
      </c>
      <c r="F15" s="8">
        <v>0</v>
      </c>
      <c r="G15" s="8">
        <v>0</v>
      </c>
      <c r="H15" s="8">
        <v>0</v>
      </c>
      <c r="I15" s="8">
        <v>0</v>
      </c>
      <c r="J15" s="8">
        <v>0</v>
      </c>
      <c r="K15" s="8">
        <v>0</v>
      </c>
      <c r="L15" s="8">
        <v>0</v>
      </c>
      <c r="M15" s="8">
        <v>113775</v>
      </c>
    </row>
    <row r="16" spans="2:13" ht="27" customHeight="1" x14ac:dyDescent="0.3">
      <c r="B16" s="106" t="s">
        <v>99</v>
      </c>
      <c r="C16" s="8">
        <v>810851</v>
      </c>
      <c r="D16" s="8">
        <v>153123</v>
      </c>
      <c r="E16" s="8">
        <v>1220138</v>
      </c>
      <c r="F16" s="8">
        <v>634148</v>
      </c>
      <c r="G16" s="8">
        <v>681514</v>
      </c>
      <c r="H16" s="8">
        <v>1974085</v>
      </c>
      <c r="I16" s="8">
        <v>580704</v>
      </c>
      <c r="J16" s="8">
        <v>456814</v>
      </c>
      <c r="K16" s="8">
        <v>79137</v>
      </c>
      <c r="L16" s="8">
        <v>392475</v>
      </c>
      <c r="M16" s="8">
        <v>1051290</v>
      </c>
    </row>
    <row r="17" spans="2:13" ht="27" customHeight="1" x14ac:dyDescent="0.3">
      <c r="B17" s="171" t="s">
        <v>100</v>
      </c>
      <c r="C17" s="171">
        <v>4678162</v>
      </c>
      <c r="D17" s="171">
        <v>2973170</v>
      </c>
      <c r="E17" s="171">
        <v>4173225</v>
      </c>
      <c r="F17" s="171">
        <v>1729478</v>
      </c>
      <c r="G17" s="171">
        <v>12895405</v>
      </c>
      <c r="H17" s="171">
        <v>12843198</v>
      </c>
      <c r="I17" s="171">
        <v>12085956</v>
      </c>
      <c r="J17" s="171">
        <v>5248508</v>
      </c>
      <c r="K17" s="171">
        <v>1605531</v>
      </c>
      <c r="L17" s="171">
        <v>6321063</v>
      </c>
      <c r="M17" s="171">
        <v>8294748</v>
      </c>
    </row>
    <row r="18" spans="2:13" ht="27" customHeight="1" x14ac:dyDescent="0.3">
      <c r="B18" s="109" t="s">
        <v>101</v>
      </c>
      <c r="C18" s="8">
        <v>0</v>
      </c>
      <c r="D18" s="8">
        <v>720927</v>
      </c>
      <c r="E18" s="8">
        <v>0</v>
      </c>
      <c r="F18" s="8">
        <v>0</v>
      </c>
      <c r="G18" s="8">
        <v>0</v>
      </c>
      <c r="H18" s="8">
        <v>0</v>
      </c>
      <c r="I18" s="8">
        <v>234000</v>
      </c>
      <c r="J18" s="8">
        <v>0</v>
      </c>
      <c r="K18" s="8">
        <v>0</v>
      </c>
      <c r="L18" s="8">
        <v>0</v>
      </c>
      <c r="M18" s="8">
        <v>410332</v>
      </c>
    </row>
    <row r="19" spans="2:13" ht="27" customHeight="1" x14ac:dyDescent="0.3">
      <c r="B19" s="106" t="s">
        <v>102</v>
      </c>
      <c r="C19" s="8">
        <v>0</v>
      </c>
      <c r="D19" s="8">
        <v>535000</v>
      </c>
      <c r="E19" s="8">
        <v>0</v>
      </c>
      <c r="F19" s="8">
        <v>0</v>
      </c>
      <c r="G19" s="8">
        <v>1020000</v>
      </c>
      <c r="H19" s="8">
        <v>0</v>
      </c>
      <c r="I19" s="8">
        <v>1602000</v>
      </c>
      <c r="J19" s="8">
        <v>0</v>
      </c>
      <c r="K19" s="8">
        <v>603558</v>
      </c>
      <c r="L19" s="8">
        <v>2007500</v>
      </c>
      <c r="M19" s="8">
        <v>730000</v>
      </c>
    </row>
    <row r="20" spans="2:13" ht="27" customHeight="1" x14ac:dyDescent="0.3">
      <c r="B20" s="106" t="s">
        <v>103</v>
      </c>
      <c r="C20" s="8">
        <v>44264</v>
      </c>
      <c r="D20" s="8">
        <v>88032</v>
      </c>
      <c r="E20" s="8">
        <v>125845</v>
      </c>
      <c r="F20" s="8">
        <v>37679</v>
      </c>
      <c r="G20" s="8">
        <v>54634</v>
      </c>
      <c r="H20" s="8">
        <v>62488</v>
      </c>
      <c r="I20" s="8">
        <v>72965</v>
      </c>
      <c r="J20" s="8">
        <v>6419</v>
      </c>
      <c r="K20" s="8">
        <v>4682</v>
      </c>
      <c r="L20" s="8">
        <v>28555</v>
      </c>
      <c r="M20" s="8">
        <v>4326</v>
      </c>
    </row>
    <row r="21" spans="2:13" ht="27" customHeight="1" x14ac:dyDescent="0.3">
      <c r="B21" s="106" t="s">
        <v>104</v>
      </c>
      <c r="C21" s="8">
        <v>2093672</v>
      </c>
      <c r="D21" s="8">
        <v>506233</v>
      </c>
      <c r="E21" s="8">
        <v>2838844</v>
      </c>
      <c r="F21" s="8">
        <v>967082</v>
      </c>
      <c r="G21" s="8">
        <v>6977818</v>
      </c>
      <c r="H21" s="8">
        <v>9457178</v>
      </c>
      <c r="I21" s="8">
        <v>3972032</v>
      </c>
      <c r="J21" s="8">
        <v>2024990</v>
      </c>
      <c r="K21" s="8">
        <v>106594</v>
      </c>
      <c r="L21" s="8">
        <v>1074037</v>
      </c>
      <c r="M21" s="8">
        <v>3634856</v>
      </c>
    </row>
    <row r="22" spans="2:13" ht="27" customHeight="1" x14ac:dyDescent="0.3">
      <c r="B22" s="106" t="s">
        <v>105</v>
      </c>
      <c r="C22" s="8">
        <v>0</v>
      </c>
      <c r="D22" s="8">
        <v>0</v>
      </c>
      <c r="E22" s="8">
        <v>0</v>
      </c>
      <c r="F22" s="8">
        <v>0</v>
      </c>
      <c r="G22" s="8">
        <v>-57704</v>
      </c>
      <c r="H22" s="8">
        <v>0</v>
      </c>
      <c r="I22" s="8">
        <v>697601</v>
      </c>
      <c r="J22" s="8">
        <v>0</v>
      </c>
      <c r="K22" s="8">
        <v>0</v>
      </c>
      <c r="L22" s="8">
        <v>0</v>
      </c>
      <c r="M22" s="8">
        <v>0</v>
      </c>
    </row>
    <row r="23" spans="2:13" ht="27" customHeight="1" x14ac:dyDescent="0.3">
      <c r="B23" s="106" t="s">
        <v>106</v>
      </c>
      <c r="C23" s="8">
        <v>0</v>
      </c>
      <c r="D23" s="8">
        <v>0</v>
      </c>
      <c r="E23" s="8">
        <v>0</v>
      </c>
      <c r="F23" s="8">
        <v>0</v>
      </c>
      <c r="G23" s="8">
        <v>246772</v>
      </c>
      <c r="H23" s="8">
        <v>0</v>
      </c>
      <c r="I23" s="8">
        <v>0</v>
      </c>
      <c r="J23" s="8">
        <v>0</v>
      </c>
      <c r="K23" s="8">
        <v>0</v>
      </c>
      <c r="L23" s="8">
        <v>502978</v>
      </c>
      <c r="M23" s="8">
        <v>0</v>
      </c>
    </row>
    <row r="24" spans="2:13" ht="27" customHeight="1" x14ac:dyDescent="0.3">
      <c r="B24" s="106" t="s">
        <v>107</v>
      </c>
      <c r="C24" s="8">
        <v>0</v>
      </c>
      <c r="D24" s="8">
        <v>0</v>
      </c>
      <c r="E24" s="8">
        <v>0</v>
      </c>
      <c r="F24" s="8">
        <v>0</v>
      </c>
      <c r="G24" s="8">
        <v>26062</v>
      </c>
      <c r="H24" s="8">
        <v>0</v>
      </c>
      <c r="I24" s="8">
        <v>0</v>
      </c>
      <c r="J24" s="8">
        <v>0</v>
      </c>
      <c r="K24" s="8">
        <v>0</v>
      </c>
      <c r="L24" s="8">
        <v>0</v>
      </c>
      <c r="M24" s="8">
        <v>29532</v>
      </c>
    </row>
    <row r="25" spans="2:13" ht="27" customHeight="1" x14ac:dyDescent="0.3">
      <c r="B25" s="106" t="s">
        <v>108</v>
      </c>
      <c r="C25" s="8">
        <v>0</v>
      </c>
      <c r="D25" s="8">
        <v>0</v>
      </c>
      <c r="E25" s="8">
        <v>0</v>
      </c>
      <c r="F25" s="8">
        <v>0</v>
      </c>
      <c r="G25" s="8">
        <v>0</v>
      </c>
      <c r="H25" s="8">
        <v>0</v>
      </c>
      <c r="I25" s="8">
        <v>0</v>
      </c>
      <c r="J25" s="8">
        <v>0</v>
      </c>
      <c r="K25" s="8">
        <v>0</v>
      </c>
      <c r="L25" s="8">
        <v>0</v>
      </c>
      <c r="M25" s="8">
        <v>0</v>
      </c>
    </row>
    <row r="26" spans="2:13" ht="27" customHeight="1" x14ac:dyDescent="0.3">
      <c r="B26" s="106" t="s">
        <v>109</v>
      </c>
      <c r="C26" s="8">
        <v>0</v>
      </c>
      <c r="D26" s="8">
        <v>0</v>
      </c>
      <c r="E26" s="8">
        <v>0</v>
      </c>
      <c r="F26" s="8">
        <v>0</v>
      </c>
      <c r="G26" s="8">
        <v>0</v>
      </c>
      <c r="H26" s="8">
        <v>0</v>
      </c>
      <c r="I26" s="8">
        <v>0</v>
      </c>
      <c r="J26" s="8">
        <v>0</v>
      </c>
      <c r="K26" s="8">
        <v>0</v>
      </c>
      <c r="L26" s="8">
        <v>0</v>
      </c>
      <c r="M26" s="8">
        <v>0</v>
      </c>
    </row>
    <row r="27" spans="2:13" ht="27" customHeight="1" x14ac:dyDescent="0.3">
      <c r="B27" s="106" t="s">
        <v>110</v>
      </c>
      <c r="C27" s="8">
        <v>0</v>
      </c>
      <c r="D27" s="8">
        <v>1815</v>
      </c>
      <c r="E27" s="8">
        <v>0</v>
      </c>
      <c r="F27" s="8">
        <v>0</v>
      </c>
      <c r="G27" s="8">
        <v>1183568</v>
      </c>
      <c r="H27" s="8">
        <v>0</v>
      </c>
      <c r="I27" s="8">
        <v>373274</v>
      </c>
      <c r="J27" s="8">
        <v>0</v>
      </c>
      <c r="K27" s="8">
        <v>0</v>
      </c>
      <c r="L27" s="8">
        <v>88437</v>
      </c>
      <c r="M27" s="8">
        <v>25484</v>
      </c>
    </row>
    <row r="28" spans="2:13" ht="27" customHeight="1" x14ac:dyDescent="0.3">
      <c r="B28" s="106" t="s">
        <v>111</v>
      </c>
      <c r="C28" s="8">
        <v>0</v>
      </c>
      <c r="D28" s="8">
        <v>0</v>
      </c>
      <c r="E28" s="8">
        <v>0</v>
      </c>
      <c r="F28" s="8">
        <v>0</v>
      </c>
      <c r="G28" s="8">
        <v>12952</v>
      </c>
      <c r="H28" s="8">
        <v>0</v>
      </c>
      <c r="I28" s="8">
        <v>15763</v>
      </c>
      <c r="J28" s="8">
        <v>0</v>
      </c>
      <c r="K28" s="8">
        <v>887</v>
      </c>
      <c r="L28" s="8">
        <v>0</v>
      </c>
      <c r="M28" s="8">
        <v>102470</v>
      </c>
    </row>
    <row r="29" spans="2:13" ht="27" customHeight="1" x14ac:dyDescent="0.3">
      <c r="B29" s="106" t="s">
        <v>112</v>
      </c>
      <c r="C29" s="8">
        <v>0</v>
      </c>
      <c r="D29" s="8">
        <v>0</v>
      </c>
      <c r="E29" s="8">
        <v>0</v>
      </c>
      <c r="F29" s="8">
        <v>0</v>
      </c>
      <c r="G29" s="8">
        <v>0</v>
      </c>
      <c r="H29" s="8">
        <v>0</v>
      </c>
      <c r="I29" s="8">
        <v>0</v>
      </c>
      <c r="J29" s="8">
        <v>0</v>
      </c>
      <c r="K29" s="8">
        <v>0</v>
      </c>
      <c r="L29" s="8">
        <v>0</v>
      </c>
      <c r="M29" s="8">
        <v>0</v>
      </c>
    </row>
    <row r="30" spans="2:13" ht="27" customHeight="1" x14ac:dyDescent="0.3">
      <c r="B30" s="106" t="s">
        <v>113</v>
      </c>
      <c r="C30" s="8">
        <v>0</v>
      </c>
      <c r="D30" s="8">
        <v>0</v>
      </c>
      <c r="E30" s="8">
        <v>0</v>
      </c>
      <c r="F30" s="8">
        <v>0</v>
      </c>
      <c r="G30" s="8">
        <v>0</v>
      </c>
      <c r="H30" s="8">
        <v>0</v>
      </c>
      <c r="I30" s="8">
        <v>0</v>
      </c>
      <c r="J30" s="8">
        <v>0</v>
      </c>
      <c r="K30" s="8">
        <v>0</v>
      </c>
      <c r="L30" s="8">
        <v>0</v>
      </c>
      <c r="M30" s="8">
        <v>0</v>
      </c>
    </row>
    <row r="31" spans="2:13" ht="27" customHeight="1" x14ac:dyDescent="0.3">
      <c r="B31" s="106" t="s">
        <v>114</v>
      </c>
      <c r="C31" s="8">
        <v>0</v>
      </c>
      <c r="D31" s="8">
        <v>4155</v>
      </c>
      <c r="E31" s="8">
        <v>9221</v>
      </c>
      <c r="F31" s="8">
        <v>0</v>
      </c>
      <c r="G31" s="8">
        <v>27754</v>
      </c>
      <c r="H31" s="8">
        <v>0</v>
      </c>
      <c r="I31" s="8">
        <v>0</v>
      </c>
      <c r="J31" s="8">
        <v>323</v>
      </c>
      <c r="K31" s="8">
        <v>0</v>
      </c>
      <c r="L31" s="8">
        <v>739529</v>
      </c>
      <c r="M31" s="8">
        <v>10566</v>
      </c>
    </row>
    <row r="32" spans="2:13" ht="27" customHeight="1" x14ac:dyDescent="0.3">
      <c r="B32" s="106" t="s">
        <v>115</v>
      </c>
      <c r="C32" s="8">
        <v>0</v>
      </c>
      <c r="D32" s="8">
        <v>0</v>
      </c>
      <c r="E32" s="8">
        <v>0</v>
      </c>
      <c r="F32" s="8">
        <v>0</v>
      </c>
      <c r="G32" s="8">
        <v>68973</v>
      </c>
      <c r="H32" s="8">
        <v>0</v>
      </c>
      <c r="I32" s="8">
        <v>29814</v>
      </c>
      <c r="J32" s="8">
        <v>1566</v>
      </c>
      <c r="K32" s="8">
        <v>0</v>
      </c>
      <c r="L32" s="8">
        <v>0</v>
      </c>
      <c r="M32" s="8">
        <v>36822</v>
      </c>
    </row>
    <row r="33" spans="2:13" ht="27" customHeight="1" x14ac:dyDescent="0.3">
      <c r="B33" s="106" t="s">
        <v>116</v>
      </c>
      <c r="C33" s="8">
        <v>1676849</v>
      </c>
      <c r="D33" s="8">
        <v>83000</v>
      </c>
      <c r="E33" s="8">
        <v>50568</v>
      </c>
      <c r="F33" s="8">
        <v>334597</v>
      </c>
      <c r="G33" s="8">
        <v>1568144</v>
      </c>
      <c r="H33" s="8">
        <v>1145389</v>
      </c>
      <c r="I33" s="8">
        <v>2046259</v>
      </c>
      <c r="J33" s="8">
        <v>484752</v>
      </c>
      <c r="K33" s="8">
        <v>184294</v>
      </c>
      <c r="L33" s="8">
        <v>896847</v>
      </c>
      <c r="M33" s="8">
        <v>1323678</v>
      </c>
    </row>
    <row r="34" spans="2:13" ht="27" customHeight="1" x14ac:dyDescent="0.3">
      <c r="B34" s="106" t="s">
        <v>117</v>
      </c>
      <c r="C34" s="8">
        <v>92642</v>
      </c>
      <c r="D34" s="8">
        <v>32430</v>
      </c>
      <c r="E34" s="8">
        <v>355929</v>
      </c>
      <c r="F34" s="8">
        <v>116817</v>
      </c>
      <c r="G34" s="8">
        <v>104219</v>
      </c>
      <c r="H34" s="8">
        <v>316778</v>
      </c>
      <c r="I34" s="8">
        <v>96701</v>
      </c>
      <c r="J34" s="8">
        <v>2528</v>
      </c>
      <c r="K34" s="8">
        <v>12312</v>
      </c>
      <c r="L34" s="8">
        <v>49273</v>
      </c>
      <c r="M34" s="8">
        <v>359129</v>
      </c>
    </row>
    <row r="35" spans="2:13" ht="27" customHeight="1" x14ac:dyDescent="0.3">
      <c r="B35" s="106" t="s">
        <v>118</v>
      </c>
      <c r="C35" s="8">
        <v>365571</v>
      </c>
      <c r="D35" s="8">
        <v>653233</v>
      </c>
      <c r="E35" s="8">
        <v>507096</v>
      </c>
      <c r="F35" s="8">
        <v>29526</v>
      </c>
      <c r="G35" s="8">
        <v>580701</v>
      </c>
      <c r="H35" s="8">
        <v>676211</v>
      </c>
      <c r="I35" s="8">
        <v>1673873</v>
      </c>
      <c r="J35" s="8">
        <v>1105913</v>
      </c>
      <c r="K35" s="8">
        <v>498120</v>
      </c>
      <c r="L35" s="8">
        <v>161257</v>
      </c>
      <c r="M35" s="8">
        <v>421042</v>
      </c>
    </row>
    <row r="36" spans="2:13" ht="27" customHeight="1" x14ac:dyDescent="0.3">
      <c r="B36" s="106" t="s">
        <v>119</v>
      </c>
      <c r="C36" s="8">
        <v>158741</v>
      </c>
      <c r="D36" s="8">
        <v>37132</v>
      </c>
      <c r="E36" s="8">
        <v>0</v>
      </c>
      <c r="F36" s="8">
        <v>97016</v>
      </c>
      <c r="G36" s="8">
        <v>58668</v>
      </c>
      <c r="H36" s="8">
        <v>11847</v>
      </c>
      <c r="I36" s="8">
        <v>324427</v>
      </c>
      <c r="J36" s="8">
        <v>0</v>
      </c>
      <c r="K36" s="8">
        <v>82170</v>
      </c>
      <c r="L36" s="8">
        <v>0</v>
      </c>
      <c r="M36" s="8">
        <v>740826</v>
      </c>
    </row>
    <row r="37" spans="2:13" ht="27" customHeight="1" x14ac:dyDescent="0.3">
      <c r="B37" s="107" t="s">
        <v>120</v>
      </c>
      <c r="C37" s="8">
        <v>99772</v>
      </c>
      <c r="D37" s="8">
        <v>281490</v>
      </c>
      <c r="E37" s="8">
        <v>259543</v>
      </c>
      <c r="F37" s="8">
        <v>23965</v>
      </c>
      <c r="G37" s="8">
        <v>719311</v>
      </c>
      <c r="H37" s="8">
        <v>815338</v>
      </c>
      <c r="I37" s="8">
        <v>338759</v>
      </c>
      <c r="J37" s="8">
        <v>1622017</v>
      </c>
      <c r="K37" s="8">
        <v>75846</v>
      </c>
      <c r="L37" s="8">
        <v>706660</v>
      </c>
      <c r="M37" s="8">
        <v>25025</v>
      </c>
    </row>
    <row r="38" spans="2:13" ht="27" customHeight="1" x14ac:dyDescent="0.3">
      <c r="B38" s="106" t="s">
        <v>121</v>
      </c>
      <c r="C38" s="8">
        <v>146650</v>
      </c>
      <c r="D38" s="8">
        <v>29723</v>
      </c>
      <c r="E38" s="8">
        <v>26179</v>
      </c>
      <c r="F38" s="8">
        <v>122797</v>
      </c>
      <c r="G38" s="8">
        <v>303532</v>
      </c>
      <c r="H38" s="8">
        <v>357969</v>
      </c>
      <c r="I38" s="8">
        <v>608489</v>
      </c>
      <c r="J38" s="8">
        <v>0</v>
      </c>
      <c r="K38" s="8">
        <v>37068</v>
      </c>
      <c r="L38" s="8">
        <v>65990</v>
      </c>
      <c r="M38" s="8">
        <v>440658</v>
      </c>
    </row>
    <row r="39" spans="2:13" ht="27" customHeight="1" thickBot="1" x14ac:dyDescent="0.35">
      <c r="B39" s="110" t="s">
        <v>122</v>
      </c>
      <c r="C39" s="233">
        <v>4678162</v>
      </c>
      <c r="D39" s="233">
        <v>2973170</v>
      </c>
      <c r="E39" s="233">
        <v>4173225</v>
      </c>
      <c r="F39" s="233">
        <v>1729478</v>
      </c>
      <c r="G39" s="233">
        <v>12895405</v>
      </c>
      <c r="H39" s="233">
        <v>12843198</v>
      </c>
      <c r="I39" s="233">
        <v>12085956</v>
      </c>
      <c r="J39" s="233">
        <v>5248508</v>
      </c>
      <c r="K39" s="233">
        <v>1605531</v>
      </c>
      <c r="L39" s="233">
        <v>6321063</v>
      </c>
      <c r="M39" s="233">
        <v>8294748</v>
      </c>
    </row>
    <row r="40" spans="2:13" ht="14.5" thickTop="1" x14ac:dyDescent="0.3">
      <c r="B40" s="283" t="s">
        <v>230</v>
      </c>
      <c r="C40" s="283"/>
      <c r="D40" s="283"/>
      <c r="E40" s="283"/>
      <c r="F40" s="283"/>
      <c r="G40" s="283"/>
      <c r="H40" s="283"/>
      <c r="I40" s="283"/>
      <c r="J40" s="283"/>
      <c r="K40" s="330" t="s">
        <v>132</v>
      </c>
      <c r="L40" s="330"/>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5"/>
      <c r="L42" s="15"/>
      <c r="M42" s="15"/>
    </row>
    <row r="43" spans="2:13" x14ac:dyDescent="0.3">
      <c r="C43" s="15"/>
      <c r="D43" s="15"/>
      <c r="E43" s="15"/>
      <c r="F43" s="15"/>
      <c r="G43" s="15"/>
      <c r="H43" s="15"/>
      <c r="I43" s="15"/>
      <c r="J43" s="15"/>
      <c r="K43" s="15"/>
      <c r="L43" s="15"/>
      <c r="M43" s="15"/>
    </row>
    <row r="45" spans="2:13" x14ac:dyDescent="0.3">
      <c r="C45" s="14"/>
    </row>
  </sheetData>
  <sheetProtection algorithmName="SHA-512" hashValue="8IUEbznBMJt5elx1RV1wp7/H8s42YOWcPqWto/BHLsjERSLYWVYK3K5/lPFUtBJMFHsDyEfwMOC2JThuWH6d4Q==" saltValue="egIVBs6m1ZHl5NoM3uccuw==" spinCount="100000" sheet="1" objects="1" scenarios="1"/>
  <mergeCells count="3">
    <mergeCell ref="B40:J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topLeftCell="E1" zoomScale="80" zoomScaleNormal="80" workbookViewId="0">
      <selection activeCell="O5" sqref="O5"/>
    </sheetView>
  </sheetViews>
  <sheetFormatPr defaultColWidth="9.453125" defaultRowHeight="14" x14ac:dyDescent="0.3"/>
  <cols>
    <col min="1" max="1" width="16.453125" style="2" customWidth="1"/>
    <col min="2" max="2" width="34" style="2" customWidth="1"/>
    <col min="3" max="13" width="21.54296875" style="2" customWidth="1"/>
    <col min="14" max="14" width="1.54296875" style="2" customWidth="1"/>
    <col min="15" max="16384" width="9.453125" style="2"/>
  </cols>
  <sheetData>
    <row r="3" spans="2:13" ht="15.5" x14ac:dyDescent="0.35">
      <c r="B3" s="333" t="s">
        <v>123</v>
      </c>
      <c r="C3" s="333"/>
      <c r="D3" s="333"/>
      <c r="E3" s="333"/>
      <c r="F3" s="333"/>
      <c r="G3" s="333"/>
      <c r="H3" s="333"/>
      <c r="I3" s="333"/>
      <c r="J3" s="333"/>
      <c r="K3" s="333"/>
      <c r="L3" s="333"/>
      <c r="M3" s="333"/>
    </row>
    <row r="4" spans="2:13" ht="25.5" customHeight="1" x14ac:dyDescent="0.35">
      <c r="B4" s="321" t="s">
        <v>319</v>
      </c>
      <c r="C4" s="322"/>
      <c r="D4" s="322"/>
      <c r="E4" s="322"/>
      <c r="F4" s="322"/>
      <c r="G4" s="322"/>
      <c r="H4" s="322"/>
      <c r="I4" s="322"/>
      <c r="J4" s="322"/>
      <c r="K4" s="322"/>
      <c r="L4" s="322"/>
      <c r="M4" s="323"/>
    </row>
    <row r="5" spans="2:13" ht="57" customHeight="1" x14ac:dyDescent="0.3">
      <c r="B5" s="226" t="s">
        <v>0</v>
      </c>
      <c r="C5" s="227" t="s">
        <v>232</v>
      </c>
      <c r="D5" s="227" t="s">
        <v>54</v>
      </c>
      <c r="E5" s="227" t="s">
        <v>233</v>
      </c>
      <c r="F5" s="227" t="s">
        <v>234</v>
      </c>
      <c r="G5" s="227" t="s">
        <v>262</v>
      </c>
      <c r="H5" s="227" t="s">
        <v>235</v>
      </c>
      <c r="I5" s="227" t="s">
        <v>236</v>
      </c>
      <c r="J5" s="227" t="s">
        <v>237</v>
      </c>
      <c r="K5" s="227" t="s">
        <v>31</v>
      </c>
      <c r="L5" s="227" t="s">
        <v>258</v>
      </c>
      <c r="M5" s="227" t="s">
        <v>259</v>
      </c>
    </row>
    <row r="6" spans="2:13" ht="30" customHeight="1" x14ac:dyDescent="0.35">
      <c r="B6" s="228" t="s">
        <v>89</v>
      </c>
      <c r="C6" s="8">
        <v>600000</v>
      </c>
      <c r="D6" s="8">
        <v>810000</v>
      </c>
      <c r="E6" s="8">
        <v>1000000</v>
      </c>
      <c r="F6" s="8">
        <v>606250</v>
      </c>
      <c r="G6" s="8">
        <v>1000000</v>
      </c>
      <c r="H6" s="8">
        <v>1000000</v>
      </c>
      <c r="I6" s="8">
        <v>1000000</v>
      </c>
      <c r="J6" s="8">
        <v>600000</v>
      </c>
      <c r="K6" s="8">
        <v>0</v>
      </c>
      <c r="L6" s="8">
        <v>2307000</v>
      </c>
      <c r="M6" s="8">
        <v>2763720</v>
      </c>
    </row>
    <row r="7" spans="2:13" ht="30" customHeight="1" x14ac:dyDescent="0.35">
      <c r="B7" s="229" t="s">
        <v>90</v>
      </c>
      <c r="C7" s="8">
        <v>0</v>
      </c>
      <c r="D7" s="8">
        <v>512139</v>
      </c>
      <c r="E7" s="8">
        <v>0</v>
      </c>
      <c r="F7" s="8">
        <v>0</v>
      </c>
      <c r="G7" s="8">
        <v>10871</v>
      </c>
      <c r="H7" s="8">
        <v>0</v>
      </c>
      <c r="I7" s="8">
        <v>0</v>
      </c>
      <c r="J7" s="8">
        <v>0</v>
      </c>
      <c r="K7" s="8">
        <v>0</v>
      </c>
      <c r="L7" s="8">
        <v>0</v>
      </c>
      <c r="M7" s="8">
        <v>0</v>
      </c>
    </row>
    <row r="8" spans="2:13" ht="30" customHeight="1" x14ac:dyDescent="0.35">
      <c r="B8" s="229" t="s">
        <v>91</v>
      </c>
      <c r="C8" s="8">
        <v>91288</v>
      </c>
      <c r="D8" s="8">
        <v>260218</v>
      </c>
      <c r="E8" s="8">
        <v>885592</v>
      </c>
      <c r="F8" s="8">
        <v>0</v>
      </c>
      <c r="G8" s="8">
        <v>0</v>
      </c>
      <c r="H8" s="8">
        <v>0</v>
      </c>
      <c r="I8" s="8">
        <v>-37260</v>
      </c>
      <c r="J8" s="8">
        <v>357945</v>
      </c>
      <c r="K8" s="8">
        <v>0</v>
      </c>
      <c r="L8" s="8">
        <v>0</v>
      </c>
      <c r="M8" s="8">
        <v>0</v>
      </c>
    </row>
    <row r="9" spans="2:13" ht="30" customHeight="1" x14ac:dyDescent="0.35">
      <c r="B9" s="229" t="s">
        <v>92</v>
      </c>
      <c r="C9" s="8">
        <v>0</v>
      </c>
      <c r="D9" s="8">
        <v>0</v>
      </c>
      <c r="E9" s="8">
        <v>0</v>
      </c>
      <c r="F9" s="8">
        <v>0</v>
      </c>
      <c r="G9" s="8">
        <v>0</v>
      </c>
      <c r="H9" s="8">
        <v>0</v>
      </c>
      <c r="I9" s="8">
        <v>0</v>
      </c>
      <c r="J9" s="8">
        <v>0</v>
      </c>
      <c r="K9" s="8">
        <v>0</v>
      </c>
      <c r="L9" s="8">
        <v>0</v>
      </c>
      <c r="M9" s="8">
        <v>0</v>
      </c>
    </row>
    <row r="10" spans="2:13" ht="30" customHeight="1" x14ac:dyDescent="0.35">
      <c r="B10" s="229" t="s">
        <v>93</v>
      </c>
      <c r="C10" s="8">
        <v>504925</v>
      </c>
      <c r="D10" s="8">
        <v>162654</v>
      </c>
      <c r="E10" s="8">
        <v>4074335</v>
      </c>
      <c r="F10" s="8">
        <v>1640989</v>
      </c>
      <c r="G10" s="8">
        <v>389642</v>
      </c>
      <c r="H10" s="8">
        <v>3165219</v>
      </c>
      <c r="I10" s="8">
        <v>5169363</v>
      </c>
      <c r="J10" s="8">
        <v>115776</v>
      </c>
      <c r="K10" s="8">
        <v>0</v>
      </c>
      <c r="L10" s="8">
        <v>-877648</v>
      </c>
      <c r="M10" s="8">
        <v>1269706</v>
      </c>
    </row>
    <row r="11" spans="2:13" ht="30" customHeight="1" x14ac:dyDescent="0.35">
      <c r="B11" s="229" t="s">
        <v>94</v>
      </c>
      <c r="C11" s="8">
        <v>-50000</v>
      </c>
      <c r="D11" s="8">
        <v>0</v>
      </c>
      <c r="E11" s="8">
        <v>411595</v>
      </c>
      <c r="F11" s="8">
        <v>27039</v>
      </c>
      <c r="G11" s="8">
        <v>0</v>
      </c>
      <c r="H11" s="8">
        <v>0</v>
      </c>
      <c r="I11" s="8">
        <v>-50000</v>
      </c>
      <c r="J11" s="8">
        <v>10000</v>
      </c>
      <c r="K11" s="8">
        <v>0</v>
      </c>
      <c r="L11" s="8">
        <v>0</v>
      </c>
      <c r="M11" s="8">
        <v>-180226</v>
      </c>
    </row>
    <row r="12" spans="2:13" ht="30" customHeight="1" x14ac:dyDescent="0.35">
      <c r="B12" s="213" t="s">
        <v>95</v>
      </c>
      <c r="C12" s="213">
        <v>1146213</v>
      </c>
      <c r="D12" s="213">
        <v>1745010</v>
      </c>
      <c r="E12" s="213">
        <v>6371523</v>
      </c>
      <c r="F12" s="213">
        <v>2274278</v>
      </c>
      <c r="G12" s="213">
        <v>1400513</v>
      </c>
      <c r="H12" s="213">
        <v>4165219</v>
      </c>
      <c r="I12" s="213">
        <v>6082103</v>
      </c>
      <c r="J12" s="213">
        <v>1083721</v>
      </c>
      <c r="K12" s="213">
        <v>0</v>
      </c>
      <c r="L12" s="213">
        <v>1429352</v>
      </c>
      <c r="M12" s="213">
        <v>3853200</v>
      </c>
    </row>
    <row r="13" spans="2:13" ht="30" customHeight="1" x14ac:dyDescent="0.35">
      <c r="B13" s="229" t="s">
        <v>96</v>
      </c>
      <c r="C13" s="8">
        <v>1948649</v>
      </c>
      <c r="D13" s="8">
        <v>2241531</v>
      </c>
      <c r="E13" s="8">
        <v>5909975</v>
      </c>
      <c r="F13" s="8">
        <v>3584544</v>
      </c>
      <c r="G13" s="8">
        <v>880879</v>
      </c>
      <c r="H13" s="8">
        <v>3797143</v>
      </c>
      <c r="I13" s="8">
        <v>4175158</v>
      </c>
      <c r="J13" s="8">
        <v>1152509</v>
      </c>
      <c r="K13" s="8">
        <v>0</v>
      </c>
      <c r="L13" s="8">
        <v>3600785</v>
      </c>
      <c r="M13" s="8">
        <v>4062237</v>
      </c>
    </row>
    <row r="14" spans="2:13" ht="30" customHeight="1" x14ac:dyDescent="0.35">
      <c r="B14" s="229" t="s">
        <v>97</v>
      </c>
      <c r="C14" s="8">
        <v>0</v>
      </c>
      <c r="D14" s="8">
        <v>0</v>
      </c>
      <c r="E14" s="8">
        <v>0</v>
      </c>
      <c r="F14" s="8">
        <v>0</v>
      </c>
      <c r="G14" s="8">
        <v>0</v>
      </c>
      <c r="H14" s="8">
        <v>0</v>
      </c>
      <c r="I14" s="8">
        <v>0</v>
      </c>
      <c r="J14" s="8">
        <v>0</v>
      </c>
      <c r="K14" s="8">
        <v>0</v>
      </c>
      <c r="L14" s="8">
        <v>0</v>
      </c>
      <c r="M14" s="8">
        <v>0</v>
      </c>
    </row>
    <row r="15" spans="2:13" ht="30" customHeight="1" x14ac:dyDescent="0.35">
      <c r="B15" s="229" t="s">
        <v>98</v>
      </c>
      <c r="C15" s="8">
        <v>0</v>
      </c>
      <c r="D15" s="8">
        <v>0</v>
      </c>
      <c r="E15" s="8">
        <v>6442</v>
      </c>
      <c r="F15" s="8">
        <v>0</v>
      </c>
      <c r="G15" s="8">
        <v>0</v>
      </c>
      <c r="H15" s="8">
        <v>0</v>
      </c>
      <c r="I15" s="8">
        <v>258324</v>
      </c>
      <c r="J15" s="8">
        <v>0</v>
      </c>
      <c r="K15" s="8">
        <v>0</v>
      </c>
      <c r="L15" s="8">
        <v>0</v>
      </c>
      <c r="M15" s="8">
        <v>0</v>
      </c>
    </row>
    <row r="16" spans="2:13" ht="30" customHeight="1" x14ac:dyDescent="0.35">
      <c r="B16" s="229" t="s">
        <v>99</v>
      </c>
      <c r="C16" s="8">
        <v>199395</v>
      </c>
      <c r="D16" s="8">
        <v>1128967</v>
      </c>
      <c r="E16" s="8">
        <v>3245722</v>
      </c>
      <c r="F16" s="8">
        <v>546076</v>
      </c>
      <c r="G16" s="8">
        <v>115533</v>
      </c>
      <c r="H16" s="8">
        <v>920320</v>
      </c>
      <c r="I16" s="8">
        <v>1545236</v>
      </c>
      <c r="J16" s="8">
        <v>82130</v>
      </c>
      <c r="K16" s="8">
        <v>0</v>
      </c>
      <c r="L16" s="8">
        <v>251052</v>
      </c>
      <c r="M16" s="8">
        <v>242717</v>
      </c>
    </row>
    <row r="17" spans="2:13" ht="30" customHeight="1" x14ac:dyDescent="0.35">
      <c r="B17" s="216" t="s">
        <v>100</v>
      </c>
      <c r="C17" s="171">
        <v>3294256</v>
      </c>
      <c r="D17" s="171">
        <v>5115509</v>
      </c>
      <c r="E17" s="171">
        <v>15533661</v>
      </c>
      <c r="F17" s="171">
        <v>6404898</v>
      </c>
      <c r="G17" s="171">
        <v>2396925</v>
      </c>
      <c r="H17" s="171">
        <v>8882682</v>
      </c>
      <c r="I17" s="171">
        <v>12060821</v>
      </c>
      <c r="J17" s="171">
        <v>2318360</v>
      </c>
      <c r="K17" s="171">
        <v>0</v>
      </c>
      <c r="L17" s="171">
        <v>5281189</v>
      </c>
      <c r="M17" s="171">
        <v>8158154</v>
      </c>
    </row>
    <row r="18" spans="2:13" ht="30" customHeight="1" x14ac:dyDescent="0.35">
      <c r="B18" s="230" t="s">
        <v>101</v>
      </c>
      <c r="C18" s="8">
        <v>203060</v>
      </c>
      <c r="D18" s="8">
        <v>439550</v>
      </c>
      <c r="E18" s="8">
        <v>1169999</v>
      </c>
      <c r="F18" s="8">
        <v>390000</v>
      </c>
      <c r="G18" s="8">
        <v>30024</v>
      </c>
      <c r="H18" s="8">
        <v>0</v>
      </c>
      <c r="I18" s="8">
        <v>0</v>
      </c>
      <c r="J18" s="8">
        <v>0</v>
      </c>
      <c r="K18" s="8">
        <v>0</v>
      </c>
      <c r="L18" s="8">
        <v>0</v>
      </c>
      <c r="M18" s="8">
        <v>0</v>
      </c>
    </row>
    <row r="19" spans="2:13" ht="30" customHeight="1" x14ac:dyDescent="0.35">
      <c r="B19" s="229" t="s">
        <v>102</v>
      </c>
      <c r="C19" s="8">
        <v>975941</v>
      </c>
      <c r="D19" s="8">
        <v>1080000</v>
      </c>
      <c r="E19" s="8">
        <v>1585000</v>
      </c>
      <c r="F19" s="8">
        <v>1035000</v>
      </c>
      <c r="G19" s="8">
        <v>0</v>
      </c>
      <c r="H19" s="8">
        <v>0</v>
      </c>
      <c r="I19" s="8">
        <v>2710000</v>
      </c>
      <c r="J19" s="8">
        <v>465967</v>
      </c>
      <c r="K19" s="8">
        <v>0</v>
      </c>
      <c r="L19" s="8">
        <v>0</v>
      </c>
      <c r="M19" s="8">
        <v>0</v>
      </c>
    </row>
    <row r="20" spans="2:13" ht="30" customHeight="1" x14ac:dyDescent="0.35">
      <c r="B20" s="229" t="s">
        <v>103</v>
      </c>
      <c r="C20" s="8">
        <v>5155</v>
      </c>
      <c r="D20" s="8">
        <v>22048</v>
      </c>
      <c r="E20" s="8">
        <v>38767</v>
      </c>
      <c r="F20" s="8">
        <v>205075</v>
      </c>
      <c r="G20" s="8">
        <v>10158</v>
      </c>
      <c r="H20" s="8">
        <v>102032</v>
      </c>
      <c r="I20" s="8">
        <v>64749</v>
      </c>
      <c r="J20" s="8">
        <v>77267</v>
      </c>
      <c r="K20" s="8">
        <v>0</v>
      </c>
      <c r="L20" s="8">
        <v>22496</v>
      </c>
      <c r="M20" s="8">
        <v>20503</v>
      </c>
    </row>
    <row r="21" spans="2:13" ht="30" customHeight="1" x14ac:dyDescent="0.35">
      <c r="B21" s="229" t="s">
        <v>104</v>
      </c>
      <c r="C21" s="8">
        <v>1166953</v>
      </c>
      <c r="D21" s="8">
        <v>775096</v>
      </c>
      <c r="E21" s="8">
        <v>5981319</v>
      </c>
      <c r="F21" s="8">
        <v>1049124</v>
      </c>
      <c r="G21" s="8">
        <v>1181049</v>
      </c>
      <c r="H21" s="8">
        <v>5562632</v>
      </c>
      <c r="I21" s="8">
        <v>5968199</v>
      </c>
      <c r="J21" s="8">
        <v>418156</v>
      </c>
      <c r="K21" s="8">
        <v>0</v>
      </c>
      <c r="L21" s="8">
        <v>2060326</v>
      </c>
      <c r="M21" s="8">
        <v>2878855</v>
      </c>
    </row>
    <row r="22" spans="2:13" ht="30" customHeight="1" x14ac:dyDescent="0.35">
      <c r="B22" s="229" t="s">
        <v>105</v>
      </c>
      <c r="C22" s="8">
        <v>0</v>
      </c>
      <c r="D22" s="8">
        <v>0</v>
      </c>
      <c r="E22" s="8">
        <v>0</v>
      </c>
      <c r="F22" s="8">
        <v>0</v>
      </c>
      <c r="G22" s="8">
        <v>0</v>
      </c>
      <c r="H22" s="8">
        <v>0</v>
      </c>
      <c r="I22" s="8">
        <v>110861</v>
      </c>
      <c r="J22" s="8">
        <v>0</v>
      </c>
      <c r="K22" s="8">
        <v>0</v>
      </c>
      <c r="L22" s="8">
        <v>0</v>
      </c>
      <c r="M22" s="8">
        <v>0</v>
      </c>
    </row>
    <row r="23" spans="2:13" ht="30" customHeight="1" x14ac:dyDescent="0.35">
      <c r="B23" s="229" t="s">
        <v>106</v>
      </c>
      <c r="C23" s="8">
        <v>0</v>
      </c>
      <c r="D23" s="8">
        <v>0</v>
      </c>
      <c r="E23" s="8">
        <v>918597</v>
      </c>
      <c r="F23" s="8">
        <v>86571</v>
      </c>
      <c r="G23" s="8">
        <v>0</v>
      </c>
      <c r="H23" s="8">
        <v>146557</v>
      </c>
      <c r="I23" s="8">
        <v>50147</v>
      </c>
      <c r="J23" s="8">
        <v>0</v>
      </c>
      <c r="K23" s="8">
        <v>0</v>
      </c>
      <c r="L23" s="8">
        <v>0</v>
      </c>
      <c r="M23" s="8">
        <v>1470251</v>
      </c>
    </row>
    <row r="24" spans="2:13" ht="30" customHeight="1" x14ac:dyDescent="0.35">
      <c r="B24" s="229" t="s">
        <v>107</v>
      </c>
      <c r="C24" s="8">
        <v>4493</v>
      </c>
      <c r="D24" s="8">
        <v>0</v>
      </c>
      <c r="E24" s="8">
        <v>0</v>
      </c>
      <c r="F24" s="8">
        <v>0</v>
      </c>
      <c r="G24" s="8">
        <v>0</v>
      </c>
      <c r="H24" s="8">
        <v>0</v>
      </c>
      <c r="I24" s="8">
        <v>58973</v>
      </c>
      <c r="J24" s="8">
        <v>0</v>
      </c>
      <c r="K24" s="8">
        <v>0</v>
      </c>
      <c r="L24" s="8">
        <v>0</v>
      </c>
      <c r="M24" s="8">
        <v>0</v>
      </c>
    </row>
    <row r="25" spans="2:13" ht="30" customHeight="1" x14ac:dyDescent="0.35">
      <c r="B25" s="229" t="s">
        <v>108</v>
      </c>
      <c r="C25" s="8">
        <v>0</v>
      </c>
      <c r="D25" s="8">
        <v>0</v>
      </c>
      <c r="E25" s="8">
        <v>0</v>
      </c>
      <c r="F25" s="8">
        <v>0</v>
      </c>
      <c r="G25" s="8">
        <v>0</v>
      </c>
      <c r="H25" s="8">
        <v>0</v>
      </c>
      <c r="I25" s="8">
        <v>0</v>
      </c>
      <c r="J25" s="8">
        <v>0</v>
      </c>
      <c r="K25" s="8">
        <v>0</v>
      </c>
      <c r="L25" s="8">
        <v>0</v>
      </c>
      <c r="M25" s="8">
        <v>0</v>
      </c>
    </row>
    <row r="26" spans="2:13" ht="30" customHeight="1" x14ac:dyDescent="0.35">
      <c r="B26" s="229" t="s">
        <v>109</v>
      </c>
      <c r="C26" s="8">
        <v>0</v>
      </c>
      <c r="D26" s="8">
        <v>0</v>
      </c>
      <c r="E26" s="8">
        <v>0</v>
      </c>
      <c r="F26" s="8">
        <v>0</v>
      </c>
      <c r="G26" s="8">
        <v>0</v>
      </c>
      <c r="H26" s="8">
        <v>0</v>
      </c>
      <c r="I26" s="8">
        <v>0</v>
      </c>
      <c r="J26" s="8">
        <v>0</v>
      </c>
      <c r="K26" s="8">
        <v>0</v>
      </c>
      <c r="L26" s="8">
        <v>0</v>
      </c>
      <c r="M26" s="8">
        <v>0</v>
      </c>
    </row>
    <row r="27" spans="2:13" ht="30" customHeight="1" x14ac:dyDescent="0.35">
      <c r="B27" s="229" t="s">
        <v>110</v>
      </c>
      <c r="C27" s="8">
        <v>47340</v>
      </c>
      <c r="D27" s="8">
        <v>0</v>
      </c>
      <c r="E27" s="8">
        <v>397657</v>
      </c>
      <c r="F27" s="8">
        <v>152873</v>
      </c>
      <c r="G27" s="8">
        <v>0</v>
      </c>
      <c r="H27" s="8">
        <v>0</v>
      </c>
      <c r="I27" s="8">
        <v>1006364</v>
      </c>
      <c r="J27" s="8">
        <v>52276</v>
      </c>
      <c r="K27" s="8">
        <v>0</v>
      </c>
      <c r="L27" s="8">
        <v>0</v>
      </c>
      <c r="M27" s="8">
        <v>216498</v>
      </c>
    </row>
    <row r="28" spans="2:13" ht="30" customHeight="1" x14ac:dyDescent="0.35">
      <c r="B28" s="229" t="s">
        <v>111</v>
      </c>
      <c r="C28" s="8">
        <v>0</v>
      </c>
      <c r="D28" s="8">
        <v>0</v>
      </c>
      <c r="E28" s="8">
        <v>401966</v>
      </c>
      <c r="F28" s="8">
        <v>7681</v>
      </c>
      <c r="G28" s="8">
        <v>0</v>
      </c>
      <c r="H28" s="8">
        <v>0</v>
      </c>
      <c r="I28" s="8">
        <v>6160</v>
      </c>
      <c r="J28" s="8">
        <v>0</v>
      </c>
      <c r="K28" s="8">
        <v>0</v>
      </c>
      <c r="L28" s="8">
        <v>0</v>
      </c>
      <c r="M28" s="8">
        <v>716550</v>
      </c>
    </row>
    <row r="29" spans="2:13" ht="30" customHeight="1" x14ac:dyDescent="0.35">
      <c r="B29" s="229" t="s">
        <v>112</v>
      </c>
      <c r="C29" s="8">
        <v>0</v>
      </c>
      <c r="D29" s="8">
        <v>0</v>
      </c>
      <c r="E29" s="8">
        <v>0</v>
      </c>
      <c r="F29" s="8">
        <v>0</v>
      </c>
      <c r="G29" s="8">
        <v>0</v>
      </c>
      <c r="H29" s="8">
        <v>1002</v>
      </c>
      <c r="I29" s="8">
        <v>0</v>
      </c>
      <c r="J29" s="8">
        <v>0</v>
      </c>
      <c r="K29" s="8">
        <v>0</v>
      </c>
      <c r="L29" s="8">
        <v>0</v>
      </c>
      <c r="M29" s="8">
        <v>402</v>
      </c>
    </row>
    <row r="30" spans="2:13" ht="30" customHeight="1" x14ac:dyDescent="0.35">
      <c r="B30" s="229" t="s">
        <v>113</v>
      </c>
      <c r="C30" s="8">
        <v>0</v>
      </c>
      <c r="D30" s="8">
        <v>0</v>
      </c>
      <c r="E30" s="8">
        <v>0</v>
      </c>
      <c r="F30" s="8">
        <v>0</v>
      </c>
      <c r="G30" s="8">
        <v>0</v>
      </c>
      <c r="H30" s="8">
        <v>0</v>
      </c>
      <c r="I30" s="8">
        <v>0</v>
      </c>
      <c r="J30" s="8">
        <v>0</v>
      </c>
      <c r="K30" s="8">
        <v>0</v>
      </c>
      <c r="L30" s="8">
        <v>0</v>
      </c>
      <c r="M30" s="8">
        <v>0</v>
      </c>
    </row>
    <row r="31" spans="2:13" ht="30" customHeight="1" x14ac:dyDescent="0.35">
      <c r="B31" s="229" t="s">
        <v>114</v>
      </c>
      <c r="C31" s="8">
        <v>0</v>
      </c>
      <c r="D31" s="8">
        <v>3615</v>
      </c>
      <c r="E31" s="8">
        <v>240443</v>
      </c>
      <c r="F31" s="8">
        <v>104041</v>
      </c>
      <c r="G31" s="8">
        <v>0</v>
      </c>
      <c r="H31" s="8">
        <v>54939</v>
      </c>
      <c r="I31" s="8">
        <v>0</v>
      </c>
      <c r="J31" s="8">
        <v>73267</v>
      </c>
      <c r="K31" s="8">
        <v>0</v>
      </c>
      <c r="L31" s="8">
        <v>0</v>
      </c>
      <c r="M31" s="8">
        <v>0</v>
      </c>
    </row>
    <row r="32" spans="2:13" ht="30" customHeight="1" x14ac:dyDescent="0.35">
      <c r="B32" s="229" t="s">
        <v>115</v>
      </c>
      <c r="C32" s="8">
        <v>7585</v>
      </c>
      <c r="D32" s="8">
        <v>0</v>
      </c>
      <c r="E32" s="8">
        <v>0</v>
      </c>
      <c r="F32" s="8">
        <v>0</v>
      </c>
      <c r="G32" s="8">
        <v>0</v>
      </c>
      <c r="H32" s="8">
        <v>180743</v>
      </c>
      <c r="I32" s="8">
        <v>0</v>
      </c>
      <c r="J32" s="8">
        <v>2733</v>
      </c>
      <c r="K32" s="8">
        <v>0</v>
      </c>
      <c r="L32" s="8">
        <v>0</v>
      </c>
      <c r="M32" s="8">
        <v>32486</v>
      </c>
    </row>
    <row r="33" spans="2:13" ht="30" customHeight="1" x14ac:dyDescent="0.35">
      <c r="B33" s="229" t="s">
        <v>116</v>
      </c>
      <c r="C33" s="8">
        <v>211725</v>
      </c>
      <c r="D33" s="8">
        <v>1578031</v>
      </c>
      <c r="E33" s="8">
        <v>678493</v>
      </c>
      <c r="F33" s="8">
        <v>861082</v>
      </c>
      <c r="G33" s="8">
        <v>236462</v>
      </c>
      <c r="H33" s="8">
        <v>1527486</v>
      </c>
      <c r="I33" s="8">
        <v>619854</v>
      </c>
      <c r="J33" s="8">
        <v>358800</v>
      </c>
      <c r="K33" s="8">
        <v>0</v>
      </c>
      <c r="L33" s="8">
        <v>601301</v>
      </c>
      <c r="M33" s="8">
        <v>600837</v>
      </c>
    </row>
    <row r="34" spans="2:13" ht="30" customHeight="1" x14ac:dyDescent="0.35">
      <c r="B34" s="229" t="s">
        <v>117</v>
      </c>
      <c r="C34" s="8">
        <v>244426</v>
      </c>
      <c r="D34" s="8">
        <v>-17538</v>
      </c>
      <c r="E34" s="8">
        <v>72994</v>
      </c>
      <c r="F34" s="8">
        <v>65285</v>
      </c>
      <c r="G34" s="8">
        <v>50038</v>
      </c>
      <c r="H34" s="8">
        <v>157755</v>
      </c>
      <c r="I34" s="8">
        <v>22993</v>
      </c>
      <c r="J34" s="8">
        <v>97048</v>
      </c>
      <c r="K34" s="8">
        <v>0</v>
      </c>
      <c r="L34" s="8">
        <v>482782</v>
      </c>
      <c r="M34" s="8">
        <v>376042</v>
      </c>
    </row>
    <row r="35" spans="2:13" ht="30" customHeight="1" x14ac:dyDescent="0.35">
      <c r="B35" s="229" t="s">
        <v>118</v>
      </c>
      <c r="C35" s="8">
        <v>107982</v>
      </c>
      <c r="D35" s="8">
        <v>872660</v>
      </c>
      <c r="E35" s="8">
        <v>3231428</v>
      </c>
      <c r="F35" s="8">
        <v>1803147</v>
      </c>
      <c r="G35" s="8">
        <v>663862</v>
      </c>
      <c r="H35" s="8">
        <v>521548</v>
      </c>
      <c r="I35" s="8">
        <v>724237</v>
      </c>
      <c r="J35" s="8">
        <v>641037</v>
      </c>
      <c r="K35" s="8">
        <v>0</v>
      </c>
      <c r="L35" s="8">
        <v>1562534</v>
      </c>
      <c r="M35" s="8">
        <v>909268</v>
      </c>
    </row>
    <row r="36" spans="2:13" ht="30" customHeight="1" x14ac:dyDescent="0.35">
      <c r="B36" s="229" t="s">
        <v>119</v>
      </c>
      <c r="C36" s="8">
        <v>0</v>
      </c>
      <c r="D36" s="8">
        <v>0</v>
      </c>
      <c r="E36" s="8">
        <v>12667</v>
      </c>
      <c r="F36" s="8">
        <v>0</v>
      </c>
      <c r="G36" s="8">
        <v>26462</v>
      </c>
      <c r="H36" s="8">
        <v>6546</v>
      </c>
      <c r="I36" s="8">
        <v>67975</v>
      </c>
      <c r="J36" s="8">
        <v>43189</v>
      </c>
      <c r="K36" s="8">
        <v>0</v>
      </c>
      <c r="L36" s="8">
        <v>0</v>
      </c>
      <c r="M36" s="8">
        <v>367859</v>
      </c>
    </row>
    <row r="37" spans="2:13" ht="30" customHeight="1" x14ac:dyDescent="0.35">
      <c r="B37" s="229" t="s">
        <v>120</v>
      </c>
      <c r="C37" s="8">
        <v>251590</v>
      </c>
      <c r="D37" s="8">
        <v>231992</v>
      </c>
      <c r="E37" s="8">
        <v>120670</v>
      </c>
      <c r="F37" s="8">
        <v>306785</v>
      </c>
      <c r="G37" s="8">
        <v>47102</v>
      </c>
      <c r="H37" s="8">
        <v>513680</v>
      </c>
      <c r="I37" s="8">
        <v>381854</v>
      </c>
      <c r="J37" s="8">
        <v>0</v>
      </c>
      <c r="K37" s="8">
        <v>0</v>
      </c>
      <c r="L37" s="8">
        <v>318090</v>
      </c>
      <c r="M37" s="8">
        <v>87886</v>
      </c>
    </row>
    <row r="38" spans="2:13" ht="30" customHeight="1" x14ac:dyDescent="0.35">
      <c r="B38" s="229" t="s">
        <v>121</v>
      </c>
      <c r="C38" s="8">
        <v>68007</v>
      </c>
      <c r="D38" s="8">
        <v>130056</v>
      </c>
      <c r="E38" s="8">
        <v>683661</v>
      </c>
      <c r="F38" s="8">
        <v>338234</v>
      </c>
      <c r="G38" s="8">
        <v>151768</v>
      </c>
      <c r="H38" s="8">
        <v>107763</v>
      </c>
      <c r="I38" s="8">
        <v>268454</v>
      </c>
      <c r="J38" s="8">
        <v>88621</v>
      </c>
      <c r="K38" s="8">
        <v>0</v>
      </c>
      <c r="L38" s="8">
        <v>233659</v>
      </c>
      <c r="M38" s="8">
        <v>480715</v>
      </c>
    </row>
    <row r="39" spans="2:13" ht="30" customHeight="1" thickBot="1" x14ac:dyDescent="0.4">
      <c r="B39" s="218" t="s">
        <v>122</v>
      </c>
      <c r="C39" s="171">
        <v>3294256</v>
      </c>
      <c r="D39" s="171">
        <v>5115509</v>
      </c>
      <c r="E39" s="171">
        <v>15533661</v>
      </c>
      <c r="F39" s="171">
        <v>6404898</v>
      </c>
      <c r="G39" s="171">
        <v>2396925</v>
      </c>
      <c r="H39" s="171">
        <v>8882682</v>
      </c>
      <c r="I39" s="171">
        <v>12060821</v>
      </c>
      <c r="J39" s="171">
        <v>2318360</v>
      </c>
      <c r="K39" s="171">
        <v>0</v>
      </c>
      <c r="L39" s="171">
        <v>5281189</v>
      </c>
      <c r="M39" s="171">
        <v>8158154</v>
      </c>
    </row>
    <row r="40" spans="2:13" ht="16" thickTop="1" x14ac:dyDescent="0.35">
      <c r="B40" s="334" t="s">
        <v>230</v>
      </c>
      <c r="C40" s="334"/>
      <c r="D40" s="334"/>
      <c r="E40" s="334"/>
      <c r="F40" s="334"/>
      <c r="G40" s="334"/>
      <c r="H40" s="334"/>
      <c r="I40" s="334"/>
      <c r="J40" s="334"/>
      <c r="K40" s="334"/>
      <c r="L40" s="320" t="s">
        <v>132</v>
      </c>
      <c r="M40" s="320"/>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11"/>
      <c r="K42" s="15"/>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VT6MXQBPZ1JvfxHbIXmG39+LpT5FL+K6YSyCpF8PEQ+O3FE3I4Z/F15OklACAQR3dnmg2fdhjeGVMgpbhfJViA==" saltValue="Wt7RIm9izPL9Y716rVAqwQ=="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M44"/>
  <sheetViews>
    <sheetView showGridLines="0" topLeftCell="D1" zoomScale="80" zoomScaleNormal="80" workbookViewId="0">
      <selection activeCell="L6" sqref="L6"/>
    </sheetView>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16384" width="9.453125" style="2"/>
  </cols>
  <sheetData>
    <row r="1" spans="2:13" ht="9" customHeight="1" x14ac:dyDescent="0.3"/>
    <row r="2" spans="2:13" ht="20.25" customHeight="1" x14ac:dyDescent="0.3"/>
    <row r="3" spans="2:13" ht="17.25" customHeight="1" x14ac:dyDescent="0.35">
      <c r="B3" s="333" t="s">
        <v>123</v>
      </c>
      <c r="C3" s="333"/>
      <c r="D3" s="333"/>
      <c r="E3" s="333"/>
      <c r="F3" s="333"/>
      <c r="G3" s="333"/>
      <c r="H3" s="333"/>
      <c r="I3" s="333"/>
      <c r="J3" s="333"/>
      <c r="K3" s="333"/>
      <c r="L3" s="333"/>
      <c r="M3" s="333"/>
    </row>
    <row r="4" spans="2:13" ht="23.25" customHeight="1" x14ac:dyDescent="0.35">
      <c r="B4" s="321" t="s">
        <v>320</v>
      </c>
      <c r="C4" s="322"/>
      <c r="D4" s="322"/>
      <c r="E4" s="322"/>
      <c r="F4" s="322"/>
      <c r="G4" s="322"/>
      <c r="H4" s="322"/>
      <c r="I4" s="322"/>
      <c r="J4" s="322"/>
      <c r="K4" s="322"/>
      <c r="L4" s="322"/>
      <c r="M4" s="323"/>
    </row>
    <row r="5" spans="2:13" ht="57" customHeight="1" x14ac:dyDescent="0.3">
      <c r="B5" s="226" t="s">
        <v>0</v>
      </c>
      <c r="C5" s="227" t="s">
        <v>33</v>
      </c>
      <c r="D5" s="227" t="s">
        <v>238</v>
      </c>
      <c r="E5" s="227" t="s">
        <v>48</v>
      </c>
      <c r="F5" s="227" t="s">
        <v>35</v>
      </c>
      <c r="G5" s="227" t="s">
        <v>239</v>
      </c>
      <c r="H5" s="227" t="s">
        <v>192</v>
      </c>
      <c r="I5" s="227" t="s">
        <v>193</v>
      </c>
      <c r="J5" s="227" t="s">
        <v>37</v>
      </c>
      <c r="K5" s="227" t="s">
        <v>240</v>
      </c>
      <c r="L5" s="227" t="s">
        <v>241</v>
      </c>
      <c r="M5" s="227" t="s">
        <v>242</v>
      </c>
    </row>
    <row r="6" spans="2:13" ht="30.75" customHeight="1" x14ac:dyDescent="0.35">
      <c r="B6" s="229" t="s">
        <v>89</v>
      </c>
      <c r="C6" s="8">
        <v>600000</v>
      </c>
      <c r="D6" s="8">
        <v>810721</v>
      </c>
      <c r="E6" s="8">
        <v>6499491</v>
      </c>
      <c r="F6" s="8">
        <v>605000</v>
      </c>
      <c r="G6" s="8">
        <v>1500000</v>
      </c>
      <c r="H6" s="8">
        <v>453960</v>
      </c>
      <c r="I6" s="8">
        <v>300000</v>
      </c>
      <c r="J6" s="8">
        <v>693000</v>
      </c>
      <c r="K6" s="8">
        <v>710605</v>
      </c>
      <c r="L6" s="8">
        <v>700000</v>
      </c>
      <c r="M6" s="8">
        <v>410000</v>
      </c>
    </row>
    <row r="7" spans="2:13" ht="30.75" customHeight="1" x14ac:dyDescent="0.35">
      <c r="B7" s="229" t="s">
        <v>90</v>
      </c>
      <c r="C7" s="8">
        <v>1198</v>
      </c>
      <c r="D7" s="8">
        <v>0</v>
      </c>
      <c r="E7" s="8">
        <v>0</v>
      </c>
      <c r="F7" s="8">
        <v>0</v>
      </c>
      <c r="G7" s="8">
        <v>0</v>
      </c>
      <c r="H7" s="8">
        <v>583040</v>
      </c>
      <c r="I7" s="8">
        <v>0</v>
      </c>
      <c r="J7" s="8">
        <v>0</v>
      </c>
      <c r="K7" s="8">
        <v>5712</v>
      </c>
      <c r="L7" s="8">
        <v>0</v>
      </c>
      <c r="M7" s="8">
        <v>1701894</v>
      </c>
    </row>
    <row r="8" spans="2:13" ht="30.75" customHeight="1" x14ac:dyDescent="0.35">
      <c r="B8" s="229" t="s">
        <v>91</v>
      </c>
      <c r="C8" s="8">
        <v>588052</v>
      </c>
      <c r="D8" s="8">
        <v>-34392</v>
      </c>
      <c r="E8" s="8">
        <v>20468</v>
      </c>
      <c r="F8" s="8">
        <v>0</v>
      </c>
      <c r="G8" s="8">
        <v>537209</v>
      </c>
      <c r="H8" s="8">
        <v>0</v>
      </c>
      <c r="I8" s="8">
        <v>19707</v>
      </c>
      <c r="J8" s="8">
        <v>-8037</v>
      </c>
      <c r="K8" s="8">
        <v>0</v>
      </c>
      <c r="L8" s="8">
        <v>0</v>
      </c>
      <c r="M8" s="8">
        <v>976</v>
      </c>
    </row>
    <row r="9" spans="2:13" ht="30.75" customHeight="1" x14ac:dyDescent="0.35">
      <c r="B9" s="228" t="s">
        <v>92</v>
      </c>
      <c r="C9" s="8">
        <v>0</v>
      </c>
      <c r="D9" s="8">
        <v>0</v>
      </c>
      <c r="E9" s="8">
        <v>0</v>
      </c>
      <c r="F9" s="8">
        <v>0</v>
      </c>
      <c r="G9" s="8">
        <v>0</v>
      </c>
      <c r="H9" s="8">
        <v>0</v>
      </c>
      <c r="I9" s="8">
        <v>0</v>
      </c>
      <c r="J9" s="8">
        <v>0</v>
      </c>
      <c r="K9" s="8">
        <v>0</v>
      </c>
      <c r="L9" s="8">
        <v>0</v>
      </c>
      <c r="M9" s="8">
        <v>0</v>
      </c>
    </row>
    <row r="10" spans="2:13" ht="30.75" customHeight="1" x14ac:dyDescent="0.35">
      <c r="B10" s="229" t="s">
        <v>93</v>
      </c>
      <c r="C10" s="8">
        <v>1432052</v>
      </c>
      <c r="D10" s="8">
        <v>-1530117</v>
      </c>
      <c r="E10" s="8">
        <v>21777339</v>
      </c>
      <c r="F10" s="8">
        <v>504189</v>
      </c>
      <c r="G10" s="8">
        <v>1389163</v>
      </c>
      <c r="H10" s="8">
        <v>20135</v>
      </c>
      <c r="I10" s="8">
        <v>204556</v>
      </c>
      <c r="J10" s="8">
        <v>663142</v>
      </c>
      <c r="K10" s="8">
        <v>102267</v>
      </c>
      <c r="L10" s="8">
        <v>-24497</v>
      </c>
      <c r="M10" s="8">
        <v>-2505064</v>
      </c>
    </row>
    <row r="11" spans="2:13" ht="30.75" customHeight="1" x14ac:dyDescent="0.35">
      <c r="B11" s="229" t="s">
        <v>94</v>
      </c>
      <c r="C11" s="8">
        <v>454209</v>
      </c>
      <c r="D11" s="8">
        <v>1499217</v>
      </c>
      <c r="E11" s="8">
        <v>215119</v>
      </c>
      <c r="F11" s="8">
        <v>0</v>
      </c>
      <c r="G11" s="8">
        <v>0</v>
      </c>
      <c r="H11" s="8">
        <v>0</v>
      </c>
      <c r="I11" s="8">
        <v>0</v>
      </c>
      <c r="J11" s="8">
        <v>0</v>
      </c>
      <c r="K11" s="8">
        <v>0</v>
      </c>
      <c r="L11" s="8">
        <v>0</v>
      </c>
      <c r="M11" s="8">
        <v>0</v>
      </c>
    </row>
    <row r="12" spans="2:13" ht="30.75" customHeight="1" x14ac:dyDescent="0.35">
      <c r="B12" s="213" t="s">
        <v>95</v>
      </c>
      <c r="C12" s="213">
        <v>3075511</v>
      </c>
      <c r="D12" s="213">
        <v>745429</v>
      </c>
      <c r="E12" s="213">
        <v>28512416</v>
      </c>
      <c r="F12" s="213">
        <v>1109189</v>
      </c>
      <c r="G12" s="213">
        <v>3426372</v>
      </c>
      <c r="H12" s="213">
        <v>1057135</v>
      </c>
      <c r="I12" s="213">
        <v>524262</v>
      </c>
      <c r="J12" s="213">
        <v>1348106</v>
      </c>
      <c r="K12" s="213">
        <v>818584</v>
      </c>
      <c r="L12" s="213">
        <v>675503</v>
      </c>
      <c r="M12" s="213">
        <v>-392194</v>
      </c>
    </row>
    <row r="13" spans="2:13" ht="30.75" customHeight="1" x14ac:dyDescent="0.35">
      <c r="B13" s="229" t="s">
        <v>96</v>
      </c>
      <c r="C13" s="8">
        <v>4060904</v>
      </c>
      <c r="D13" s="8">
        <v>1934489</v>
      </c>
      <c r="E13" s="8">
        <v>11419759</v>
      </c>
      <c r="F13" s="8">
        <v>3640698</v>
      </c>
      <c r="G13" s="8">
        <v>3178773</v>
      </c>
      <c r="H13" s="8">
        <v>1050534</v>
      </c>
      <c r="I13" s="8">
        <v>1811892</v>
      </c>
      <c r="J13" s="8">
        <v>2180372</v>
      </c>
      <c r="K13" s="8">
        <v>1408174</v>
      </c>
      <c r="L13" s="8">
        <v>1055118</v>
      </c>
      <c r="M13" s="8">
        <v>1406169</v>
      </c>
    </row>
    <row r="14" spans="2:13" ht="30.75" customHeight="1" x14ac:dyDescent="0.35">
      <c r="B14" s="229" t="s">
        <v>97</v>
      </c>
      <c r="C14" s="8">
        <v>0</v>
      </c>
      <c r="D14" s="8">
        <v>0</v>
      </c>
      <c r="E14" s="8">
        <v>0</v>
      </c>
      <c r="F14" s="8">
        <v>0</v>
      </c>
      <c r="G14" s="8">
        <v>0</v>
      </c>
      <c r="H14" s="8">
        <v>0</v>
      </c>
      <c r="I14" s="8">
        <v>0</v>
      </c>
      <c r="J14" s="8">
        <v>0</v>
      </c>
      <c r="K14" s="8">
        <v>0</v>
      </c>
      <c r="L14" s="8">
        <v>0</v>
      </c>
      <c r="M14" s="8">
        <v>0</v>
      </c>
    </row>
    <row r="15" spans="2:13" ht="30.75" customHeight="1" x14ac:dyDescent="0.35">
      <c r="B15" s="229" t="s">
        <v>98</v>
      </c>
      <c r="C15" s="8">
        <v>333755</v>
      </c>
      <c r="D15" s="8">
        <v>0</v>
      </c>
      <c r="E15" s="8">
        <v>0</v>
      </c>
      <c r="F15" s="8">
        <v>0</v>
      </c>
      <c r="G15" s="8">
        <v>0</v>
      </c>
      <c r="H15" s="8">
        <v>0</v>
      </c>
      <c r="I15" s="8">
        <v>1142262</v>
      </c>
      <c r="J15" s="8">
        <v>0</v>
      </c>
      <c r="K15" s="8">
        <v>0</v>
      </c>
      <c r="L15" s="8">
        <v>0</v>
      </c>
      <c r="M15" s="8">
        <v>0</v>
      </c>
    </row>
    <row r="16" spans="2:13" ht="30.75" customHeight="1" x14ac:dyDescent="0.35">
      <c r="B16" s="229" t="s">
        <v>99</v>
      </c>
      <c r="C16" s="8">
        <v>1097864</v>
      </c>
      <c r="D16" s="8">
        <v>766774</v>
      </c>
      <c r="E16" s="8">
        <v>2409669</v>
      </c>
      <c r="F16" s="8">
        <v>177282</v>
      </c>
      <c r="G16" s="8">
        <v>991210</v>
      </c>
      <c r="H16" s="8">
        <v>456166</v>
      </c>
      <c r="I16" s="8">
        <v>824005</v>
      </c>
      <c r="J16" s="8">
        <v>572435</v>
      </c>
      <c r="K16" s="8">
        <v>327038</v>
      </c>
      <c r="L16" s="8">
        <v>146159</v>
      </c>
      <c r="M16" s="8">
        <v>3177347</v>
      </c>
    </row>
    <row r="17" spans="2:13" ht="30.75" customHeight="1" x14ac:dyDescent="0.35">
      <c r="B17" s="216" t="s">
        <v>100</v>
      </c>
      <c r="C17" s="171">
        <v>8568034</v>
      </c>
      <c r="D17" s="171">
        <v>3446692</v>
      </c>
      <c r="E17" s="171">
        <v>42341844</v>
      </c>
      <c r="F17" s="171">
        <v>4927170</v>
      </c>
      <c r="G17" s="171">
        <v>7596354</v>
      </c>
      <c r="H17" s="171">
        <v>2563835</v>
      </c>
      <c r="I17" s="171">
        <v>4302422</v>
      </c>
      <c r="J17" s="171">
        <v>4100913</v>
      </c>
      <c r="K17" s="171">
        <v>2553796</v>
      </c>
      <c r="L17" s="171">
        <v>1876780</v>
      </c>
      <c r="M17" s="171">
        <v>4191321</v>
      </c>
    </row>
    <row r="18" spans="2:13" ht="30.75" customHeight="1" x14ac:dyDescent="0.35">
      <c r="B18" s="230" t="s">
        <v>101</v>
      </c>
      <c r="C18" s="8">
        <v>761977</v>
      </c>
      <c r="D18" s="8">
        <v>101959</v>
      </c>
      <c r="E18" s="8">
        <v>0</v>
      </c>
      <c r="F18" s="8">
        <v>0</v>
      </c>
      <c r="G18" s="8">
        <v>265885</v>
      </c>
      <c r="H18" s="8">
        <v>92500</v>
      </c>
      <c r="I18" s="8">
        <v>0</v>
      </c>
      <c r="J18" s="8">
        <v>0</v>
      </c>
      <c r="K18" s="8">
        <v>54106</v>
      </c>
      <c r="L18" s="8">
        <v>0</v>
      </c>
      <c r="M18" s="8">
        <v>0</v>
      </c>
    </row>
    <row r="19" spans="2:13" ht="30.75" customHeight="1" x14ac:dyDescent="0.35">
      <c r="B19" s="229" t="s">
        <v>102</v>
      </c>
      <c r="C19" s="8">
        <v>1302181</v>
      </c>
      <c r="D19" s="8">
        <v>989500</v>
      </c>
      <c r="E19" s="8">
        <v>10517000</v>
      </c>
      <c r="F19" s="8">
        <v>653000</v>
      </c>
      <c r="G19" s="8">
        <v>426088</v>
      </c>
      <c r="H19" s="8">
        <v>120000</v>
      </c>
      <c r="I19" s="8">
        <v>0</v>
      </c>
      <c r="J19" s="8">
        <v>410000</v>
      </c>
      <c r="K19" s="8">
        <v>774348</v>
      </c>
      <c r="L19" s="8">
        <v>385806</v>
      </c>
      <c r="M19" s="8">
        <v>0</v>
      </c>
    </row>
    <row r="20" spans="2:13" ht="30.75" customHeight="1" x14ac:dyDescent="0.35">
      <c r="B20" s="229" t="s">
        <v>103</v>
      </c>
      <c r="C20" s="8">
        <v>65230</v>
      </c>
      <c r="D20" s="8">
        <v>12840</v>
      </c>
      <c r="E20" s="8">
        <v>41414</v>
      </c>
      <c r="F20" s="8">
        <v>25243</v>
      </c>
      <c r="G20" s="8">
        <v>87142</v>
      </c>
      <c r="H20" s="8">
        <v>19044</v>
      </c>
      <c r="I20" s="8">
        <v>43297</v>
      </c>
      <c r="J20" s="8">
        <v>56445</v>
      </c>
      <c r="K20" s="8">
        <v>28523</v>
      </c>
      <c r="L20" s="8">
        <v>8927</v>
      </c>
      <c r="M20" s="8">
        <v>44196</v>
      </c>
    </row>
    <row r="21" spans="2:13" ht="30.75" customHeight="1" x14ac:dyDescent="0.35">
      <c r="B21" s="229" t="s">
        <v>104</v>
      </c>
      <c r="C21" s="8">
        <v>3703169</v>
      </c>
      <c r="D21" s="8">
        <v>152885</v>
      </c>
      <c r="E21" s="8">
        <v>13710278</v>
      </c>
      <c r="F21" s="8">
        <v>1461372</v>
      </c>
      <c r="G21" s="8">
        <v>2969675</v>
      </c>
      <c r="H21" s="8">
        <v>1333207</v>
      </c>
      <c r="I21" s="8">
        <v>1210680</v>
      </c>
      <c r="J21" s="8">
        <v>1979355</v>
      </c>
      <c r="K21" s="8">
        <v>216200</v>
      </c>
      <c r="L21" s="8">
        <v>445262</v>
      </c>
      <c r="M21" s="8">
        <v>546793</v>
      </c>
    </row>
    <row r="22" spans="2:13" ht="30.75" customHeight="1" x14ac:dyDescent="0.35">
      <c r="B22" s="229" t="s">
        <v>105</v>
      </c>
      <c r="C22" s="8">
        <v>0</v>
      </c>
      <c r="D22" s="8">
        <v>0</v>
      </c>
      <c r="E22" s="8">
        <v>0</v>
      </c>
      <c r="F22" s="8">
        <v>2</v>
      </c>
      <c r="G22" s="8">
        <v>0</v>
      </c>
      <c r="H22" s="8">
        <v>0</v>
      </c>
      <c r="I22" s="8">
        <v>0</v>
      </c>
      <c r="J22" s="8">
        <v>0</v>
      </c>
      <c r="K22" s="8">
        <v>0</v>
      </c>
      <c r="L22" s="8">
        <v>0</v>
      </c>
      <c r="M22" s="8">
        <v>0</v>
      </c>
    </row>
    <row r="23" spans="2:13" ht="30.75" customHeight="1" x14ac:dyDescent="0.35">
      <c r="B23" s="229" t="s">
        <v>106</v>
      </c>
      <c r="C23" s="8">
        <v>105612</v>
      </c>
      <c r="D23" s="8">
        <v>184000</v>
      </c>
      <c r="E23" s="8">
        <v>8895799</v>
      </c>
      <c r="F23" s="8">
        <v>0</v>
      </c>
      <c r="G23" s="8">
        <v>1254992</v>
      </c>
      <c r="H23" s="8">
        <v>7520</v>
      </c>
      <c r="I23" s="8">
        <v>143807</v>
      </c>
      <c r="J23" s="8">
        <v>0</v>
      </c>
      <c r="K23" s="8">
        <v>0</v>
      </c>
      <c r="L23" s="8">
        <v>0</v>
      </c>
      <c r="M23" s="8">
        <v>0</v>
      </c>
    </row>
    <row r="24" spans="2:13" ht="30.75" customHeight="1" x14ac:dyDescent="0.35">
      <c r="B24" s="229" t="s">
        <v>107</v>
      </c>
      <c r="C24" s="8">
        <v>0</v>
      </c>
      <c r="D24" s="8">
        <v>0</v>
      </c>
      <c r="E24" s="8">
        <v>45329</v>
      </c>
      <c r="F24" s="8">
        <v>0</v>
      </c>
      <c r="G24" s="8">
        <v>29556</v>
      </c>
      <c r="H24" s="8">
        <v>0</v>
      </c>
      <c r="I24" s="8">
        <v>0</v>
      </c>
      <c r="J24" s="8">
        <v>25117</v>
      </c>
      <c r="K24" s="8">
        <v>0</v>
      </c>
      <c r="L24" s="8">
        <v>0</v>
      </c>
      <c r="M24" s="8">
        <v>0</v>
      </c>
    </row>
    <row r="25" spans="2:13" ht="30.75" customHeight="1" x14ac:dyDescent="0.35">
      <c r="B25" s="229" t="s">
        <v>108</v>
      </c>
      <c r="C25" s="8">
        <v>0</v>
      </c>
      <c r="D25" s="8">
        <v>0</v>
      </c>
      <c r="E25" s="8">
        <v>0</v>
      </c>
      <c r="F25" s="8">
        <v>0</v>
      </c>
      <c r="G25" s="8">
        <v>0</v>
      </c>
      <c r="H25" s="8">
        <v>0</v>
      </c>
      <c r="I25" s="8">
        <v>0</v>
      </c>
      <c r="J25" s="8">
        <v>0</v>
      </c>
      <c r="K25" s="8">
        <v>0</v>
      </c>
      <c r="L25" s="8">
        <v>0</v>
      </c>
      <c r="M25" s="8">
        <v>0</v>
      </c>
    </row>
    <row r="26" spans="2:13" ht="30.75" customHeight="1" x14ac:dyDescent="0.35">
      <c r="B26" s="229" t="s">
        <v>109</v>
      </c>
      <c r="C26" s="8">
        <v>0</v>
      </c>
      <c r="D26" s="8">
        <v>0</v>
      </c>
      <c r="E26" s="8">
        <v>0</v>
      </c>
      <c r="F26" s="8">
        <v>0</v>
      </c>
      <c r="G26" s="8">
        <v>0</v>
      </c>
      <c r="H26" s="8">
        <v>0</v>
      </c>
      <c r="I26" s="8">
        <v>0</v>
      </c>
      <c r="J26" s="8">
        <v>0</v>
      </c>
      <c r="K26" s="8">
        <v>0</v>
      </c>
      <c r="L26" s="8">
        <v>0</v>
      </c>
      <c r="M26" s="8">
        <v>0</v>
      </c>
    </row>
    <row r="27" spans="2:13" ht="30.75" customHeight="1" x14ac:dyDescent="0.35">
      <c r="B27" s="229" t="s">
        <v>110</v>
      </c>
      <c r="C27" s="8">
        <v>33952</v>
      </c>
      <c r="D27" s="8">
        <v>11751</v>
      </c>
      <c r="E27" s="8">
        <v>994088</v>
      </c>
      <c r="F27" s="8">
        <v>16428</v>
      </c>
      <c r="G27" s="8">
        <v>139292</v>
      </c>
      <c r="H27" s="8">
        <v>0</v>
      </c>
      <c r="I27" s="8">
        <v>92606</v>
      </c>
      <c r="J27" s="8">
        <v>325730</v>
      </c>
      <c r="K27" s="8">
        <v>27753</v>
      </c>
      <c r="L27" s="8">
        <v>0</v>
      </c>
      <c r="M27" s="8">
        <v>0</v>
      </c>
    </row>
    <row r="28" spans="2:13" ht="30.75" customHeight="1" x14ac:dyDescent="0.35">
      <c r="B28" s="229" t="s">
        <v>111</v>
      </c>
      <c r="C28" s="8">
        <v>861931</v>
      </c>
      <c r="D28" s="8">
        <v>498656</v>
      </c>
      <c r="E28" s="8">
        <v>193551</v>
      </c>
      <c r="F28" s="8">
        <v>513455</v>
      </c>
      <c r="G28" s="8">
        <v>234553</v>
      </c>
      <c r="H28" s="8">
        <v>1822</v>
      </c>
      <c r="I28" s="8">
        <v>0</v>
      </c>
      <c r="J28" s="8">
        <v>0</v>
      </c>
      <c r="K28" s="8">
        <v>0</v>
      </c>
      <c r="L28" s="8">
        <v>0</v>
      </c>
      <c r="M28" s="8">
        <v>0</v>
      </c>
    </row>
    <row r="29" spans="2:13" ht="30.75" customHeight="1" x14ac:dyDescent="0.35">
      <c r="B29" s="229" t="s">
        <v>112</v>
      </c>
      <c r="C29" s="8">
        <v>0</v>
      </c>
      <c r="D29" s="8">
        <v>0</v>
      </c>
      <c r="E29" s="8">
        <v>73</v>
      </c>
      <c r="F29" s="8">
        <v>0</v>
      </c>
      <c r="G29" s="8">
        <v>0</v>
      </c>
      <c r="H29" s="8">
        <v>0</v>
      </c>
      <c r="I29" s="8">
        <v>0</v>
      </c>
      <c r="J29" s="8">
        <v>0</v>
      </c>
      <c r="K29" s="8">
        <v>0</v>
      </c>
      <c r="L29" s="8">
        <v>0</v>
      </c>
      <c r="M29" s="8">
        <v>0</v>
      </c>
    </row>
    <row r="30" spans="2:13" ht="30.75" customHeight="1" x14ac:dyDescent="0.35">
      <c r="B30" s="229" t="s">
        <v>113</v>
      </c>
      <c r="C30" s="8">
        <v>0</v>
      </c>
      <c r="D30" s="8">
        <v>0</v>
      </c>
      <c r="E30" s="8">
        <v>0</v>
      </c>
      <c r="F30" s="8">
        <v>0</v>
      </c>
      <c r="G30" s="8">
        <v>0</v>
      </c>
      <c r="H30" s="8">
        <v>0</v>
      </c>
      <c r="I30" s="8">
        <v>0</v>
      </c>
      <c r="J30" s="8">
        <v>0</v>
      </c>
      <c r="K30" s="8">
        <v>0</v>
      </c>
      <c r="L30" s="8">
        <v>0</v>
      </c>
      <c r="M30" s="8">
        <v>0</v>
      </c>
    </row>
    <row r="31" spans="2:13" ht="30.75" customHeight="1" x14ac:dyDescent="0.35">
      <c r="B31" s="229" t="s">
        <v>114</v>
      </c>
      <c r="C31" s="8">
        <v>19251</v>
      </c>
      <c r="D31" s="8">
        <v>0</v>
      </c>
      <c r="E31" s="8">
        <v>0</v>
      </c>
      <c r="F31" s="8">
        <v>0</v>
      </c>
      <c r="G31" s="8">
        <v>17164</v>
      </c>
      <c r="H31" s="8">
        <v>0</v>
      </c>
      <c r="I31" s="8">
        <v>154749</v>
      </c>
      <c r="J31" s="8">
        <v>0</v>
      </c>
      <c r="K31" s="8">
        <v>0</v>
      </c>
      <c r="L31" s="8">
        <v>5825</v>
      </c>
      <c r="M31" s="8">
        <v>0</v>
      </c>
    </row>
    <row r="32" spans="2:13" ht="30.75" customHeight="1" x14ac:dyDescent="0.35">
      <c r="B32" s="229" t="s">
        <v>115</v>
      </c>
      <c r="C32" s="8">
        <v>0</v>
      </c>
      <c r="D32" s="8">
        <v>0</v>
      </c>
      <c r="E32" s="8">
        <v>731034</v>
      </c>
      <c r="F32" s="8">
        <v>0</v>
      </c>
      <c r="G32" s="8">
        <v>0</v>
      </c>
      <c r="H32" s="8">
        <v>17089</v>
      </c>
      <c r="I32" s="8">
        <v>0</v>
      </c>
      <c r="J32" s="8">
        <v>0</v>
      </c>
      <c r="K32" s="8">
        <v>0</v>
      </c>
      <c r="L32" s="8">
        <v>0</v>
      </c>
      <c r="M32" s="8">
        <v>0</v>
      </c>
    </row>
    <row r="33" spans="2:13" ht="30.75" customHeight="1" x14ac:dyDescent="0.35">
      <c r="B33" s="229" t="s">
        <v>116</v>
      </c>
      <c r="C33" s="8">
        <v>357501</v>
      </c>
      <c r="D33" s="8">
        <v>46861</v>
      </c>
      <c r="E33" s="8">
        <v>1778912</v>
      </c>
      <c r="F33" s="8">
        <v>363316</v>
      </c>
      <c r="G33" s="8">
        <v>911154</v>
      </c>
      <c r="H33" s="8">
        <v>420323</v>
      </c>
      <c r="I33" s="8">
        <v>271163</v>
      </c>
      <c r="J33" s="8">
        <v>81102</v>
      </c>
      <c r="K33" s="8">
        <v>85834</v>
      </c>
      <c r="L33" s="8">
        <v>365910</v>
      </c>
      <c r="M33" s="8">
        <v>586799</v>
      </c>
    </row>
    <row r="34" spans="2:13" ht="30.75" customHeight="1" x14ac:dyDescent="0.35">
      <c r="B34" s="229" t="s">
        <v>117</v>
      </c>
      <c r="C34" s="8">
        <v>75707</v>
      </c>
      <c r="D34" s="8">
        <v>23821</v>
      </c>
      <c r="E34" s="8">
        <v>142407</v>
      </c>
      <c r="F34" s="8">
        <v>604188</v>
      </c>
      <c r="G34" s="8">
        <v>263908</v>
      </c>
      <c r="H34" s="8">
        <v>35050</v>
      </c>
      <c r="I34" s="8">
        <v>480010</v>
      </c>
      <c r="J34" s="8">
        <v>50877</v>
      </c>
      <c r="K34" s="8">
        <v>28768</v>
      </c>
      <c r="L34" s="8">
        <v>36001</v>
      </c>
      <c r="M34" s="8">
        <v>283544</v>
      </c>
    </row>
    <row r="35" spans="2:13" ht="30.75" customHeight="1" x14ac:dyDescent="0.35">
      <c r="B35" s="229" t="s">
        <v>118</v>
      </c>
      <c r="C35" s="8">
        <v>441909</v>
      </c>
      <c r="D35" s="8">
        <v>790214</v>
      </c>
      <c r="E35" s="8">
        <v>3514087</v>
      </c>
      <c r="F35" s="8">
        <v>332471</v>
      </c>
      <c r="G35" s="8">
        <v>850865</v>
      </c>
      <c r="H35" s="8">
        <v>373775</v>
      </c>
      <c r="I35" s="8">
        <v>838008</v>
      </c>
      <c r="J35" s="8">
        <v>657056</v>
      </c>
      <c r="K35" s="8">
        <v>867220</v>
      </c>
      <c r="L35" s="8">
        <v>361914</v>
      </c>
      <c r="M35" s="8">
        <v>342771</v>
      </c>
    </row>
    <row r="36" spans="2:13" ht="30.75" customHeight="1" x14ac:dyDescent="0.35">
      <c r="B36" s="229" t="s">
        <v>119</v>
      </c>
      <c r="C36" s="8">
        <v>0</v>
      </c>
      <c r="D36" s="8">
        <v>69852</v>
      </c>
      <c r="E36" s="8">
        <v>571149</v>
      </c>
      <c r="F36" s="8">
        <v>564462</v>
      </c>
      <c r="G36" s="8">
        <v>0</v>
      </c>
      <c r="H36" s="8">
        <v>15407</v>
      </c>
      <c r="I36" s="8">
        <v>26774</v>
      </c>
      <c r="J36" s="8">
        <v>44775</v>
      </c>
      <c r="K36" s="8">
        <v>271722</v>
      </c>
      <c r="L36" s="8">
        <v>107928</v>
      </c>
      <c r="M36" s="8">
        <v>1283741</v>
      </c>
    </row>
    <row r="37" spans="2:13" ht="30.75" customHeight="1" x14ac:dyDescent="0.35">
      <c r="B37" s="229" t="s">
        <v>120</v>
      </c>
      <c r="C37" s="8">
        <v>738916</v>
      </c>
      <c r="D37" s="8">
        <v>453030</v>
      </c>
      <c r="E37" s="8">
        <v>445606</v>
      </c>
      <c r="F37" s="8">
        <v>165666</v>
      </c>
      <c r="G37" s="8">
        <v>130942</v>
      </c>
      <c r="H37" s="8">
        <v>40552</v>
      </c>
      <c r="I37" s="8">
        <v>414427</v>
      </c>
      <c r="J37" s="8">
        <v>319039</v>
      </c>
      <c r="K37" s="8">
        <v>133450</v>
      </c>
      <c r="L37" s="8">
        <v>78209</v>
      </c>
      <c r="M37" s="8">
        <v>892131</v>
      </c>
    </row>
    <row r="38" spans="2:13" ht="30.75" customHeight="1" x14ac:dyDescent="0.35">
      <c r="B38" s="229" t="s">
        <v>121</v>
      </c>
      <c r="C38" s="8">
        <v>100697</v>
      </c>
      <c r="D38" s="8">
        <v>111325</v>
      </c>
      <c r="E38" s="8">
        <v>761116</v>
      </c>
      <c r="F38" s="8">
        <v>227566</v>
      </c>
      <c r="G38" s="8">
        <v>15138</v>
      </c>
      <c r="H38" s="8">
        <v>87544</v>
      </c>
      <c r="I38" s="8">
        <v>626902</v>
      </c>
      <c r="J38" s="8">
        <v>151416</v>
      </c>
      <c r="K38" s="8">
        <v>65871</v>
      </c>
      <c r="L38" s="8">
        <v>80999</v>
      </c>
      <c r="M38" s="8">
        <v>211347</v>
      </c>
    </row>
    <row r="39" spans="2:13" ht="30.75" customHeight="1" thickBot="1" x14ac:dyDescent="0.4">
      <c r="B39" s="218" t="s">
        <v>122</v>
      </c>
      <c r="C39" s="171">
        <v>8568034</v>
      </c>
      <c r="D39" s="171">
        <v>3446692</v>
      </c>
      <c r="E39" s="171">
        <v>42341844</v>
      </c>
      <c r="F39" s="171">
        <v>4927170</v>
      </c>
      <c r="G39" s="171">
        <v>7596354</v>
      </c>
      <c r="H39" s="171">
        <v>2563835</v>
      </c>
      <c r="I39" s="171">
        <v>4302422</v>
      </c>
      <c r="J39" s="171">
        <v>4100913</v>
      </c>
      <c r="K39" s="171">
        <v>2553796</v>
      </c>
      <c r="L39" s="171">
        <v>1876780</v>
      </c>
      <c r="M39" s="171">
        <v>4191321</v>
      </c>
    </row>
    <row r="40" spans="2:13" ht="16" thickTop="1" x14ac:dyDescent="0.35">
      <c r="B40" s="319" t="s">
        <v>230</v>
      </c>
      <c r="C40" s="319"/>
      <c r="D40" s="319"/>
      <c r="E40" s="319"/>
      <c r="F40" s="319"/>
      <c r="G40" s="319"/>
      <c r="H40" s="319"/>
      <c r="I40" s="319"/>
      <c r="J40" s="319"/>
      <c r="K40" s="320" t="s">
        <v>132</v>
      </c>
      <c r="L40" s="320"/>
      <c r="M40" s="320"/>
    </row>
    <row r="41" spans="2:13" x14ac:dyDescent="0.3">
      <c r="C41" s="15"/>
      <c r="D41" s="15"/>
      <c r="E41" s="15"/>
      <c r="F41" s="15"/>
      <c r="G41" s="15"/>
      <c r="H41" s="15"/>
      <c r="I41" s="15"/>
      <c r="J41" s="15"/>
      <c r="K41" s="15"/>
      <c r="L41" s="15"/>
      <c r="M41" s="15"/>
    </row>
    <row r="42" spans="2:13" x14ac:dyDescent="0.3">
      <c r="C42" s="15"/>
      <c r="D42" s="15"/>
      <c r="E42" s="15"/>
      <c r="F42" s="15"/>
      <c r="G42" s="15"/>
      <c r="H42" s="15"/>
      <c r="I42" s="111"/>
      <c r="J42" s="15"/>
      <c r="K42" s="15"/>
      <c r="L42" s="15"/>
      <c r="M42" s="15"/>
    </row>
    <row r="44" spans="2:13" x14ac:dyDescent="0.3">
      <c r="C44" s="15"/>
      <c r="D44" s="15"/>
      <c r="E44" s="15"/>
      <c r="F44" s="15"/>
      <c r="G44" s="15"/>
      <c r="H44" s="15"/>
      <c r="I44" s="15"/>
      <c r="J44" s="15"/>
      <c r="K44" s="15"/>
      <c r="L44" s="15"/>
      <c r="M44" s="15"/>
    </row>
  </sheetData>
  <sheetProtection algorithmName="SHA-512" hashValue="V46v57fsz5A2rtwaINBrhylK38v01OaSz3hsmWQOr3AHvW9dkNDPCqX2bgtpRrerImgg9OGvhCoypCXewiWKjA==" saltValue="ADbvqO629aaH7Q+ExD/Q5w=="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topLeftCell="I1" zoomScale="80" zoomScaleNormal="80" workbookViewId="0">
      <selection activeCell="M8" sqref="M8"/>
    </sheetView>
  </sheetViews>
  <sheetFormatPr defaultColWidth="9.453125" defaultRowHeight="14.5" x14ac:dyDescent="0.35"/>
  <cols>
    <col min="1" max="1" width="18.453125" style="2" customWidth="1"/>
    <col min="2" max="2" width="37.453125" style="2" customWidth="1"/>
    <col min="3" max="12" width="21.453125" style="2" customWidth="1"/>
    <col min="13" max="13" width="23.453125" style="2" customWidth="1"/>
    <col min="14" max="14" width="7.1796875" customWidth="1"/>
    <col min="15" max="15" width="14.7265625" style="2" hidden="1" customWidth="1"/>
    <col min="16" max="16" width="16.08984375" style="2" hidden="1" customWidth="1"/>
    <col min="17" max="17" width="37.1796875" style="2" hidden="1" customWidth="1"/>
    <col min="18" max="18" width="27.453125" style="2" customWidth="1"/>
    <col min="19" max="19" width="9.453125" style="2" customWidth="1"/>
    <col min="20" max="20" width="5" style="2" customWidth="1"/>
    <col min="21" max="16384" width="9.453125" style="2"/>
  </cols>
  <sheetData>
    <row r="3" spans="2:18" x14ac:dyDescent="0.35">
      <c r="B3" s="335" t="s">
        <v>123</v>
      </c>
      <c r="C3" s="335"/>
      <c r="D3" s="335"/>
      <c r="E3" s="335"/>
      <c r="F3" s="335"/>
      <c r="G3" s="335"/>
      <c r="H3" s="335"/>
      <c r="I3" s="335"/>
      <c r="J3" s="335"/>
      <c r="K3" s="335"/>
      <c r="L3" s="335"/>
      <c r="M3" s="335"/>
    </row>
    <row r="4" spans="2:18" ht="21.75" customHeight="1" x14ac:dyDescent="0.35">
      <c r="B4" s="279" t="s">
        <v>321</v>
      </c>
      <c r="C4" s="279"/>
      <c r="D4" s="279"/>
      <c r="E4" s="279"/>
      <c r="F4" s="279"/>
      <c r="G4" s="279"/>
      <c r="H4" s="279"/>
      <c r="I4" s="279"/>
      <c r="J4" s="279"/>
      <c r="K4" s="279"/>
      <c r="L4" s="279"/>
      <c r="M4" s="279"/>
    </row>
    <row r="5" spans="2:18" ht="57" customHeight="1" x14ac:dyDescent="0.35">
      <c r="B5" s="169" t="s">
        <v>0</v>
      </c>
      <c r="C5" s="168" t="s">
        <v>85</v>
      </c>
      <c r="D5" s="168" t="s">
        <v>212</v>
      </c>
      <c r="E5" s="168" t="s">
        <v>243</v>
      </c>
      <c r="F5" s="168" t="s">
        <v>39</v>
      </c>
      <c r="G5" s="168" t="s">
        <v>244</v>
      </c>
      <c r="H5" s="168" t="s">
        <v>245</v>
      </c>
      <c r="I5" s="168" t="s">
        <v>42</v>
      </c>
      <c r="J5" s="168" t="s">
        <v>246</v>
      </c>
      <c r="K5" s="168" t="s">
        <v>251</v>
      </c>
      <c r="L5" s="168" t="s">
        <v>247</v>
      </c>
      <c r="M5" s="168" t="s">
        <v>45</v>
      </c>
      <c r="O5" s="112" t="s">
        <v>160</v>
      </c>
      <c r="P5" s="112" t="s">
        <v>159</v>
      </c>
    </row>
    <row r="6" spans="2:18" ht="32.25" customHeight="1" x14ac:dyDescent="0.35">
      <c r="B6" s="106" t="s">
        <v>89</v>
      </c>
      <c r="C6" s="8">
        <v>0</v>
      </c>
      <c r="D6" s="8">
        <v>1028998</v>
      </c>
      <c r="E6" s="8">
        <v>566304</v>
      </c>
      <c r="F6" s="8">
        <v>600000</v>
      </c>
      <c r="G6" s="8">
        <v>600000</v>
      </c>
      <c r="H6" s="8">
        <v>497024</v>
      </c>
      <c r="I6" s="8">
        <v>500000</v>
      </c>
      <c r="J6" s="8">
        <v>1000000</v>
      </c>
      <c r="K6" s="8">
        <v>1102550</v>
      </c>
      <c r="L6" s="8">
        <v>0</v>
      </c>
      <c r="M6" s="8">
        <v>42810300</v>
      </c>
      <c r="O6" s="78">
        <f>'APPENDIX 21 i'!J6+'APPENDIX 21 i'!M6+'APPENDIX 21 ii'!G6+'APPENDIX 21 iii'!E6+'APPENDIX  21 iv'!K6</f>
        <v>10602041</v>
      </c>
      <c r="P6" s="16">
        <f>M6-O6</f>
        <v>32208259</v>
      </c>
      <c r="Q6" s="115"/>
    </row>
    <row r="7" spans="2:18" ht="32.25" customHeight="1" x14ac:dyDescent="0.35">
      <c r="B7" s="106" t="s">
        <v>90</v>
      </c>
      <c r="C7" s="8">
        <v>0</v>
      </c>
      <c r="D7" s="8">
        <v>100361</v>
      </c>
      <c r="E7" s="8">
        <v>146101</v>
      </c>
      <c r="F7" s="8">
        <v>0</v>
      </c>
      <c r="G7" s="8">
        <v>0</v>
      </c>
      <c r="H7" s="8">
        <v>0</v>
      </c>
      <c r="I7" s="8">
        <v>0</v>
      </c>
      <c r="J7" s="8">
        <v>0</v>
      </c>
      <c r="K7" s="8">
        <v>0</v>
      </c>
      <c r="L7" s="8">
        <v>0</v>
      </c>
      <c r="M7" s="8">
        <v>3521839</v>
      </c>
      <c r="O7" s="78">
        <f>'APPENDIX 21 i'!J7+'APPENDIX 21 i'!M7+'APPENDIX 21 ii'!G7+'APPENDIX 21 iii'!E7+'APPENDIX  21 iv'!K7</f>
        <v>10871</v>
      </c>
      <c r="P7" s="16">
        <f t="shared" ref="P7:P39" si="0">M7-O7</f>
        <v>3510968</v>
      </c>
      <c r="Q7" s="115"/>
      <c r="R7" s="3"/>
    </row>
    <row r="8" spans="2:18" ht="32.25" customHeight="1" x14ac:dyDescent="0.35">
      <c r="B8" s="106" t="s">
        <v>91</v>
      </c>
      <c r="C8" s="8">
        <v>0</v>
      </c>
      <c r="D8" s="8">
        <v>0</v>
      </c>
      <c r="E8" s="8">
        <v>25539</v>
      </c>
      <c r="F8" s="8">
        <v>178794</v>
      </c>
      <c r="G8" s="8">
        <v>0</v>
      </c>
      <c r="H8" s="8">
        <v>0</v>
      </c>
      <c r="I8" s="8">
        <v>180041</v>
      </c>
      <c r="J8" s="8">
        <v>0</v>
      </c>
      <c r="K8" s="8">
        <v>0</v>
      </c>
      <c r="L8" s="8">
        <v>0</v>
      </c>
      <c r="M8" s="8">
        <v>3194373</v>
      </c>
      <c r="O8" s="78">
        <f>'APPENDIX 21 i'!J8+'APPENDIX 21 i'!M8+'APPENDIX 21 ii'!G8+'APPENDIX 21 iii'!E8+'APPENDIX  21 iv'!K8</f>
        <v>264719</v>
      </c>
      <c r="P8" s="16">
        <f t="shared" si="0"/>
        <v>2929654</v>
      </c>
      <c r="Q8" s="115"/>
    </row>
    <row r="9" spans="2:18" ht="32.25" customHeight="1" x14ac:dyDescent="0.35">
      <c r="B9" s="106" t="s">
        <v>92</v>
      </c>
      <c r="C9" s="8">
        <v>0</v>
      </c>
      <c r="D9" s="8">
        <v>0</v>
      </c>
      <c r="E9" s="8">
        <v>0</v>
      </c>
      <c r="F9" s="8">
        <v>0</v>
      </c>
      <c r="G9" s="8">
        <v>2750</v>
      </c>
      <c r="H9" s="8">
        <v>0</v>
      </c>
      <c r="I9" s="8">
        <v>0</v>
      </c>
      <c r="J9" s="8">
        <v>0</v>
      </c>
      <c r="K9" s="8">
        <v>0</v>
      </c>
      <c r="L9" s="8">
        <v>0</v>
      </c>
      <c r="M9" s="8">
        <v>2750</v>
      </c>
      <c r="O9" s="78">
        <f>'APPENDIX 21 i'!J9+'APPENDIX 21 i'!M9+'APPENDIX 21 ii'!G9+'APPENDIX 21 iii'!E9+'APPENDIX  21 iv'!K9</f>
        <v>0</v>
      </c>
      <c r="P9" s="16">
        <f t="shared" si="0"/>
        <v>2750</v>
      </c>
      <c r="Q9" s="115"/>
    </row>
    <row r="10" spans="2:18" ht="32.25" customHeight="1" x14ac:dyDescent="0.35">
      <c r="B10" s="106" t="s">
        <v>93</v>
      </c>
      <c r="C10" s="8">
        <v>0</v>
      </c>
      <c r="D10" s="8">
        <v>-738940</v>
      </c>
      <c r="E10" s="8">
        <v>-283475</v>
      </c>
      <c r="F10" s="8">
        <v>1175624</v>
      </c>
      <c r="G10" s="8">
        <v>62195</v>
      </c>
      <c r="H10" s="8">
        <v>-1606753</v>
      </c>
      <c r="I10" s="8">
        <v>1188284</v>
      </c>
      <c r="J10" s="8">
        <v>4221890</v>
      </c>
      <c r="K10" s="8">
        <v>210531</v>
      </c>
      <c r="L10" s="8">
        <v>0</v>
      </c>
      <c r="M10" s="8">
        <v>54427817</v>
      </c>
      <c r="O10" s="78">
        <f>'APPENDIX 21 i'!J10+'APPENDIX 21 i'!M10+'APPENDIX 21 ii'!G10+'APPENDIX 21 iii'!E10+'APPENDIX  21 iv'!K10</f>
        <v>26745582</v>
      </c>
      <c r="P10" s="16">
        <f t="shared" si="0"/>
        <v>27682235</v>
      </c>
      <c r="Q10" s="115"/>
    </row>
    <row r="11" spans="2:18" ht="32.25" customHeight="1" x14ac:dyDescent="0.35">
      <c r="B11" s="106" t="s">
        <v>94</v>
      </c>
      <c r="C11" s="8">
        <v>0</v>
      </c>
      <c r="D11" s="8">
        <v>0</v>
      </c>
      <c r="E11" s="8">
        <v>0</v>
      </c>
      <c r="F11" s="8">
        <v>202273</v>
      </c>
      <c r="G11" s="8">
        <v>-12977</v>
      </c>
      <c r="H11" s="8">
        <v>0</v>
      </c>
      <c r="I11" s="8">
        <v>25000</v>
      </c>
      <c r="J11" s="8">
        <v>750000</v>
      </c>
      <c r="K11" s="8">
        <v>0</v>
      </c>
      <c r="L11" s="8">
        <v>0</v>
      </c>
      <c r="M11" s="8">
        <v>3602941</v>
      </c>
      <c r="O11" s="78">
        <f>'APPENDIX 21 i'!J11+'APPENDIX 21 i'!M11+'APPENDIX 21 ii'!G11+'APPENDIX 21 iii'!E11+'APPENDIX  21 iv'!K11</f>
        <v>215119</v>
      </c>
      <c r="P11" s="16">
        <f t="shared" si="0"/>
        <v>3387822</v>
      </c>
      <c r="Q11" s="115"/>
    </row>
    <row r="12" spans="2:18" ht="32.25" customHeight="1" x14ac:dyDescent="0.35">
      <c r="B12" s="108" t="s">
        <v>95</v>
      </c>
      <c r="C12" s="108">
        <v>0</v>
      </c>
      <c r="D12" s="108">
        <v>390419</v>
      </c>
      <c r="E12" s="108">
        <v>454469</v>
      </c>
      <c r="F12" s="108">
        <v>2156690</v>
      </c>
      <c r="G12" s="108">
        <v>651968</v>
      </c>
      <c r="H12" s="108">
        <v>-1109729</v>
      </c>
      <c r="I12" s="108">
        <v>1893325</v>
      </c>
      <c r="J12" s="108">
        <v>5971890</v>
      </c>
      <c r="K12" s="108">
        <v>1313081</v>
      </c>
      <c r="L12" s="108">
        <v>0</v>
      </c>
      <c r="M12" s="108">
        <v>107560019</v>
      </c>
      <c r="O12" s="78">
        <f>'APPENDIX 21 i'!J12+'APPENDIX 21 i'!M12+'APPENDIX 21 ii'!G12+'APPENDIX 21 iii'!E12+'APPENDIX  21 iv'!K12</f>
        <v>37838331</v>
      </c>
      <c r="P12" s="16">
        <f t="shared" si="0"/>
        <v>69721688</v>
      </c>
      <c r="Q12" s="115"/>
    </row>
    <row r="13" spans="2:18" ht="32.25" customHeight="1" x14ac:dyDescent="0.35">
      <c r="B13" s="106" t="s">
        <v>96</v>
      </c>
      <c r="C13" s="8">
        <v>0</v>
      </c>
      <c r="D13" s="8">
        <v>2839619</v>
      </c>
      <c r="E13" s="8">
        <v>1017839</v>
      </c>
      <c r="F13" s="8">
        <v>781565</v>
      </c>
      <c r="G13" s="8">
        <v>1552982</v>
      </c>
      <c r="H13" s="8">
        <v>2613355</v>
      </c>
      <c r="I13" s="8">
        <v>1926672</v>
      </c>
      <c r="J13" s="8">
        <v>8017240</v>
      </c>
      <c r="K13" s="8">
        <v>639938</v>
      </c>
      <c r="L13" s="8">
        <v>0</v>
      </c>
      <c r="M13" s="8">
        <v>123203428</v>
      </c>
      <c r="O13" s="78">
        <f>'APPENDIX 21 i'!J13+'APPENDIX 21 i'!M13+'APPENDIX 21 ii'!G13+'APPENDIX 21 iii'!E13+'APPENDIX  21 iv'!K13</f>
        <v>18249632</v>
      </c>
      <c r="P13" s="16">
        <f t="shared" si="0"/>
        <v>104953796</v>
      </c>
      <c r="Q13" s="115"/>
    </row>
    <row r="14" spans="2:18" ht="32.25" customHeight="1" x14ac:dyDescent="0.35">
      <c r="B14" s="106" t="s">
        <v>97</v>
      </c>
      <c r="C14" s="8">
        <v>0</v>
      </c>
      <c r="D14" s="8">
        <v>0</v>
      </c>
      <c r="E14" s="8">
        <v>0</v>
      </c>
      <c r="F14" s="8">
        <v>0</v>
      </c>
      <c r="G14" s="8">
        <v>0</v>
      </c>
      <c r="H14" s="8">
        <v>0</v>
      </c>
      <c r="I14" s="8">
        <v>0</v>
      </c>
      <c r="J14" s="8">
        <v>0</v>
      </c>
      <c r="K14" s="8">
        <v>0</v>
      </c>
      <c r="L14" s="8">
        <v>0</v>
      </c>
      <c r="M14" s="8">
        <v>0</v>
      </c>
      <c r="O14" s="78">
        <f>'APPENDIX 21 i'!J14+'APPENDIX 21 i'!M14+'APPENDIX 21 ii'!G14+'APPENDIX 21 iii'!E14+'APPENDIX  21 iv'!K14</f>
        <v>0</v>
      </c>
      <c r="P14" s="16">
        <f t="shared" si="0"/>
        <v>0</v>
      </c>
      <c r="Q14" s="115"/>
    </row>
    <row r="15" spans="2:18" ht="32.25" customHeight="1" x14ac:dyDescent="0.35">
      <c r="B15" s="106" t="s">
        <v>98</v>
      </c>
      <c r="C15" s="8">
        <v>0</v>
      </c>
      <c r="D15" s="8">
        <v>0</v>
      </c>
      <c r="E15" s="8">
        <v>23128</v>
      </c>
      <c r="F15" s="8">
        <v>66060</v>
      </c>
      <c r="G15" s="8">
        <v>332700</v>
      </c>
      <c r="H15" s="8">
        <v>0</v>
      </c>
      <c r="I15" s="8">
        <v>0</v>
      </c>
      <c r="J15" s="8">
        <v>0</v>
      </c>
      <c r="K15" s="8">
        <v>0</v>
      </c>
      <c r="L15" s="8">
        <v>0</v>
      </c>
      <c r="M15" s="8">
        <v>2276447</v>
      </c>
      <c r="O15" s="78">
        <f>'APPENDIX 21 i'!J15+'APPENDIX 21 i'!M15+'APPENDIX 21 ii'!G15+'APPENDIX 21 iii'!E15+'APPENDIX  21 iv'!K15</f>
        <v>113775</v>
      </c>
      <c r="P15" s="16">
        <f t="shared" si="0"/>
        <v>2162672</v>
      </c>
      <c r="Q15" s="115"/>
    </row>
    <row r="16" spans="2:18" ht="32.25" customHeight="1" x14ac:dyDescent="0.35">
      <c r="B16" s="106" t="s">
        <v>99</v>
      </c>
      <c r="C16" s="8">
        <v>0</v>
      </c>
      <c r="D16" s="8">
        <v>400440</v>
      </c>
      <c r="E16" s="8">
        <v>281691</v>
      </c>
      <c r="F16" s="8">
        <v>126671</v>
      </c>
      <c r="G16" s="8">
        <v>817825</v>
      </c>
      <c r="H16" s="8">
        <v>174712</v>
      </c>
      <c r="I16" s="8">
        <v>409577</v>
      </c>
      <c r="J16" s="8">
        <v>2032868</v>
      </c>
      <c r="K16" s="8">
        <v>321348</v>
      </c>
      <c r="L16" s="8">
        <v>0</v>
      </c>
      <c r="M16" s="8">
        <v>31822510</v>
      </c>
      <c r="O16" s="78">
        <f>'APPENDIX 21 i'!J16+'APPENDIX 21 i'!M16+'APPENDIX 21 ii'!G16+'APPENDIX 21 iii'!E16+'APPENDIX  21 iv'!K16</f>
        <v>4354654</v>
      </c>
      <c r="P16" s="16">
        <f t="shared" si="0"/>
        <v>27467856</v>
      </c>
      <c r="Q16" s="115"/>
    </row>
    <row r="17" spans="2:17" ht="32.25" customHeight="1" x14ac:dyDescent="0.35">
      <c r="B17" s="171" t="s">
        <v>100</v>
      </c>
      <c r="C17" s="171">
        <v>0</v>
      </c>
      <c r="D17" s="171">
        <v>3630479</v>
      </c>
      <c r="E17" s="171">
        <v>1777127</v>
      </c>
      <c r="F17" s="171">
        <v>3130987</v>
      </c>
      <c r="G17" s="171">
        <v>3355476</v>
      </c>
      <c r="H17" s="171">
        <v>1678339</v>
      </c>
      <c r="I17" s="171">
        <v>4229574</v>
      </c>
      <c r="J17" s="171">
        <v>16021999</v>
      </c>
      <c r="K17" s="171">
        <v>2274367</v>
      </c>
      <c r="L17" s="171">
        <v>0</v>
      </c>
      <c r="M17" s="171">
        <v>264862404</v>
      </c>
      <c r="O17" s="78">
        <f>'APPENDIX 21 i'!J17+'APPENDIX 21 i'!M17+'APPENDIX 21 ii'!G17+'APPENDIX 21 iii'!E17+'APPENDIX  21 iv'!K17</f>
        <v>60556392</v>
      </c>
      <c r="P17" s="16">
        <f t="shared" si="0"/>
        <v>204306012</v>
      </c>
      <c r="Q17" s="115"/>
    </row>
    <row r="18" spans="2:17" ht="32.25" customHeight="1" x14ac:dyDescent="0.35">
      <c r="B18" s="109" t="s">
        <v>101</v>
      </c>
      <c r="C18" s="8">
        <v>0</v>
      </c>
      <c r="D18" s="8">
        <v>0</v>
      </c>
      <c r="E18" s="8">
        <v>0</v>
      </c>
      <c r="F18" s="8">
        <v>305966</v>
      </c>
      <c r="G18" s="8">
        <v>0</v>
      </c>
      <c r="H18" s="8">
        <v>0</v>
      </c>
      <c r="I18" s="8">
        <v>240660</v>
      </c>
      <c r="J18" s="8">
        <v>0</v>
      </c>
      <c r="K18" s="8">
        <v>0</v>
      </c>
      <c r="L18" s="8">
        <v>0</v>
      </c>
      <c r="M18" s="8">
        <v>5420944</v>
      </c>
      <c r="O18" s="78">
        <f>'APPENDIX 21 i'!J18+'APPENDIX 21 i'!M18+'APPENDIX 21 ii'!G18+'APPENDIX 21 iii'!E18+'APPENDIX  21 iv'!K18</f>
        <v>440356</v>
      </c>
      <c r="P18" s="16">
        <f t="shared" si="0"/>
        <v>4980588</v>
      </c>
      <c r="Q18" s="115" t="s">
        <v>101</v>
      </c>
    </row>
    <row r="19" spans="2:17" ht="32.25" customHeight="1" x14ac:dyDescent="0.35">
      <c r="B19" s="106" t="s">
        <v>102</v>
      </c>
      <c r="C19" s="8">
        <v>0</v>
      </c>
      <c r="D19" s="8">
        <v>50000</v>
      </c>
      <c r="E19" s="8">
        <v>30000</v>
      </c>
      <c r="F19" s="8">
        <v>0</v>
      </c>
      <c r="G19" s="8">
        <v>1300000</v>
      </c>
      <c r="H19" s="8">
        <v>753226</v>
      </c>
      <c r="I19" s="8">
        <v>1717855</v>
      </c>
      <c r="J19" s="8">
        <v>2887089</v>
      </c>
      <c r="K19" s="8">
        <v>0</v>
      </c>
      <c r="L19" s="8">
        <v>0</v>
      </c>
      <c r="M19" s="8">
        <v>36666058</v>
      </c>
      <c r="O19" s="78">
        <f>'APPENDIX 21 i'!J19+'APPENDIX 21 i'!M19+'APPENDIX 21 ii'!G19+'APPENDIX 21 iii'!E19+'APPENDIX  21 iv'!K19</f>
        <v>11247000</v>
      </c>
      <c r="P19" s="16">
        <f t="shared" si="0"/>
        <v>25419058</v>
      </c>
      <c r="Q19" s="115" t="s">
        <v>102</v>
      </c>
    </row>
    <row r="20" spans="2:17" ht="32.25" customHeight="1" x14ac:dyDescent="0.35">
      <c r="B20" s="106" t="s">
        <v>103</v>
      </c>
      <c r="C20" s="8">
        <v>0</v>
      </c>
      <c r="D20" s="8">
        <v>64121</v>
      </c>
      <c r="E20" s="8">
        <v>40836</v>
      </c>
      <c r="F20" s="8">
        <v>23547</v>
      </c>
      <c r="G20" s="8">
        <v>45045</v>
      </c>
      <c r="H20" s="8">
        <v>47392</v>
      </c>
      <c r="I20" s="8">
        <v>11643</v>
      </c>
      <c r="J20" s="8">
        <v>110357</v>
      </c>
      <c r="K20" s="8">
        <v>2849</v>
      </c>
      <c r="L20" s="8">
        <v>0</v>
      </c>
      <c r="M20" s="8">
        <v>1876229</v>
      </c>
      <c r="O20" s="78">
        <f>'APPENDIX 21 i'!J20+'APPENDIX 21 i'!M20+'APPENDIX 21 ii'!G20+'APPENDIX 21 iii'!E20+'APPENDIX  21 iv'!K20</f>
        <v>65166</v>
      </c>
      <c r="P20" s="16">
        <f t="shared" si="0"/>
        <v>1811063</v>
      </c>
      <c r="Q20" s="115" t="s">
        <v>103</v>
      </c>
    </row>
    <row r="21" spans="2:17" ht="32.25" customHeight="1" x14ac:dyDescent="0.35">
      <c r="B21" s="106" t="s">
        <v>104</v>
      </c>
      <c r="C21" s="8">
        <v>0</v>
      </c>
      <c r="D21" s="8">
        <v>1816193</v>
      </c>
      <c r="E21" s="8">
        <v>11579</v>
      </c>
      <c r="F21" s="8">
        <v>1853247</v>
      </c>
      <c r="G21" s="8">
        <v>332189</v>
      </c>
      <c r="H21" s="8">
        <v>102640</v>
      </c>
      <c r="I21" s="8">
        <v>255050</v>
      </c>
      <c r="J21" s="8">
        <v>6466716</v>
      </c>
      <c r="K21" s="8">
        <v>383213</v>
      </c>
      <c r="L21" s="8">
        <v>0</v>
      </c>
      <c r="M21" s="8">
        <v>99644747</v>
      </c>
      <c r="O21" s="78">
        <f>'APPENDIX 21 i'!J21+'APPENDIX 21 i'!M21+'APPENDIX 21 ii'!G21+'APPENDIX 21 iii'!E21+'APPENDIX  21 iv'!K21</f>
        <v>20934386</v>
      </c>
      <c r="P21" s="16">
        <f t="shared" si="0"/>
        <v>78710361</v>
      </c>
      <c r="Q21" s="115" t="s">
        <v>104</v>
      </c>
    </row>
    <row r="22" spans="2:17" ht="32.25" customHeight="1" x14ac:dyDescent="0.35">
      <c r="B22" s="106" t="s">
        <v>105</v>
      </c>
      <c r="C22" s="8">
        <v>0</v>
      </c>
      <c r="D22" s="8">
        <v>0</v>
      </c>
      <c r="E22" s="8">
        <v>51223</v>
      </c>
      <c r="F22" s="8">
        <v>0</v>
      </c>
      <c r="G22" s="8">
        <v>0</v>
      </c>
      <c r="H22" s="8">
        <v>0</v>
      </c>
      <c r="I22" s="8">
        <v>0</v>
      </c>
      <c r="J22" s="8">
        <v>0</v>
      </c>
      <c r="K22" s="8">
        <v>0</v>
      </c>
      <c r="L22" s="8">
        <v>0</v>
      </c>
      <c r="M22" s="8">
        <v>801982</v>
      </c>
      <c r="O22" s="78">
        <f>'APPENDIX 21 i'!J22+'APPENDIX 21 i'!M22+'APPENDIX 21 ii'!G22+'APPENDIX 21 iii'!E22+'APPENDIX  21 iv'!K22</f>
        <v>0</v>
      </c>
      <c r="P22" s="16">
        <f t="shared" si="0"/>
        <v>801982</v>
      </c>
      <c r="Q22" s="115" t="s">
        <v>105</v>
      </c>
    </row>
    <row r="23" spans="2:17" ht="32.25" customHeight="1" x14ac:dyDescent="0.35">
      <c r="B23" s="106" t="s">
        <v>106</v>
      </c>
      <c r="C23" s="8">
        <v>0</v>
      </c>
      <c r="D23" s="8">
        <v>0</v>
      </c>
      <c r="E23" s="8">
        <v>0</v>
      </c>
      <c r="F23" s="8">
        <v>0</v>
      </c>
      <c r="G23" s="8">
        <v>0</v>
      </c>
      <c r="H23" s="8">
        <v>0</v>
      </c>
      <c r="I23" s="8">
        <v>615600</v>
      </c>
      <c r="J23" s="8">
        <v>0</v>
      </c>
      <c r="K23" s="8">
        <v>0</v>
      </c>
      <c r="L23" s="8">
        <v>0</v>
      </c>
      <c r="M23" s="8">
        <v>14629203</v>
      </c>
      <c r="O23" s="78">
        <f>'APPENDIX 21 i'!J23+'APPENDIX 21 i'!M23+'APPENDIX 21 ii'!G23+'APPENDIX 21 iii'!E23+'APPENDIX  21 iv'!K23</f>
        <v>8895799</v>
      </c>
      <c r="P23" s="16">
        <f t="shared" si="0"/>
        <v>5733404</v>
      </c>
      <c r="Q23" s="115" t="s">
        <v>106</v>
      </c>
    </row>
    <row r="24" spans="2:17" ht="32.25" customHeight="1" x14ac:dyDescent="0.35">
      <c r="B24" s="106" t="s">
        <v>107</v>
      </c>
      <c r="C24" s="8">
        <v>0</v>
      </c>
      <c r="D24" s="8">
        <v>0</v>
      </c>
      <c r="E24" s="8">
        <v>0</v>
      </c>
      <c r="F24" s="8">
        <v>0</v>
      </c>
      <c r="G24" s="8">
        <v>0</v>
      </c>
      <c r="H24" s="8">
        <v>0</v>
      </c>
      <c r="I24" s="8">
        <v>0</v>
      </c>
      <c r="J24" s="8">
        <v>50088</v>
      </c>
      <c r="K24" s="8">
        <v>0</v>
      </c>
      <c r="L24" s="8">
        <v>0</v>
      </c>
      <c r="M24" s="8">
        <v>269151</v>
      </c>
      <c r="O24" s="78">
        <f>'APPENDIX 21 i'!J24+'APPENDIX 21 i'!M24+'APPENDIX 21 ii'!G24+'APPENDIX 21 iii'!E24+'APPENDIX  21 iv'!K24</f>
        <v>74861</v>
      </c>
      <c r="P24" s="16">
        <f t="shared" si="0"/>
        <v>194290</v>
      </c>
      <c r="Q24" s="115" t="s">
        <v>107</v>
      </c>
    </row>
    <row r="25" spans="2:17" ht="32.25" customHeight="1" x14ac:dyDescent="0.35">
      <c r="B25" s="106" t="s">
        <v>108</v>
      </c>
      <c r="C25" s="8">
        <v>0</v>
      </c>
      <c r="D25" s="8">
        <v>0</v>
      </c>
      <c r="E25" s="8">
        <v>0</v>
      </c>
      <c r="F25" s="8">
        <v>0</v>
      </c>
      <c r="G25" s="8">
        <v>0</v>
      </c>
      <c r="H25" s="8">
        <v>0</v>
      </c>
      <c r="I25" s="8">
        <v>0</v>
      </c>
      <c r="J25" s="8">
        <v>0</v>
      </c>
      <c r="K25" s="8">
        <v>0</v>
      </c>
      <c r="L25" s="8">
        <v>0</v>
      </c>
      <c r="M25" s="8">
        <v>0</v>
      </c>
      <c r="O25" s="78">
        <f>'APPENDIX 21 i'!J25+'APPENDIX 21 i'!M25+'APPENDIX 21 ii'!G25+'APPENDIX 21 iii'!E25+'APPENDIX  21 iv'!K25</f>
        <v>0</v>
      </c>
      <c r="P25" s="16">
        <f t="shared" si="0"/>
        <v>0</v>
      </c>
      <c r="Q25" s="115" t="s">
        <v>108</v>
      </c>
    </row>
    <row r="26" spans="2:17" ht="32.25" customHeight="1" x14ac:dyDescent="0.35">
      <c r="B26" s="106" t="s">
        <v>109</v>
      </c>
      <c r="C26" s="8">
        <v>0</v>
      </c>
      <c r="D26" s="8">
        <v>0</v>
      </c>
      <c r="E26" s="8">
        <v>0</v>
      </c>
      <c r="F26" s="8">
        <v>0</v>
      </c>
      <c r="G26" s="8">
        <v>0</v>
      </c>
      <c r="H26" s="8">
        <v>0</v>
      </c>
      <c r="I26" s="8">
        <v>0</v>
      </c>
      <c r="J26" s="8">
        <v>0</v>
      </c>
      <c r="K26" s="8">
        <v>0</v>
      </c>
      <c r="L26" s="8">
        <v>0</v>
      </c>
      <c r="M26" s="8">
        <v>0</v>
      </c>
      <c r="O26" s="78">
        <f>'APPENDIX 21 i'!J26+'APPENDIX 21 i'!M26+'APPENDIX 21 ii'!G26+'APPENDIX 21 iii'!E26+'APPENDIX  21 iv'!K26</f>
        <v>0</v>
      </c>
      <c r="P26" s="16">
        <f t="shared" si="0"/>
        <v>0</v>
      </c>
      <c r="Q26" s="115" t="s">
        <v>109</v>
      </c>
    </row>
    <row r="27" spans="2:17" ht="32.25" customHeight="1" x14ac:dyDescent="0.35">
      <c r="B27" s="106" t="s">
        <v>110</v>
      </c>
      <c r="C27" s="8">
        <v>0</v>
      </c>
      <c r="D27" s="8">
        <v>516</v>
      </c>
      <c r="E27" s="8">
        <v>0</v>
      </c>
      <c r="F27" s="8">
        <v>196581</v>
      </c>
      <c r="G27" s="8">
        <v>10888</v>
      </c>
      <c r="H27" s="8">
        <v>0</v>
      </c>
      <c r="I27" s="8">
        <v>4828</v>
      </c>
      <c r="J27" s="8">
        <v>1197072</v>
      </c>
      <c r="K27" s="8">
        <v>0</v>
      </c>
      <c r="L27" s="8">
        <v>0</v>
      </c>
      <c r="M27" s="8">
        <v>6597072</v>
      </c>
      <c r="O27" s="78">
        <f>'APPENDIX 21 i'!J27+'APPENDIX 21 i'!M27+'APPENDIX 21 ii'!G27+'APPENDIX 21 iii'!E27+'APPENDIX  21 iv'!K27</f>
        <v>1019572</v>
      </c>
      <c r="P27" s="16">
        <f t="shared" si="0"/>
        <v>5577500</v>
      </c>
      <c r="Q27" s="115" t="s">
        <v>110</v>
      </c>
    </row>
    <row r="28" spans="2:17" ht="32.25" customHeight="1" x14ac:dyDescent="0.35">
      <c r="B28" s="106" t="s">
        <v>248</v>
      </c>
      <c r="C28" s="8">
        <v>0</v>
      </c>
      <c r="D28" s="8">
        <v>0</v>
      </c>
      <c r="E28" s="8">
        <v>0</v>
      </c>
      <c r="F28" s="8">
        <v>7103</v>
      </c>
      <c r="G28" s="8">
        <v>39514</v>
      </c>
      <c r="H28" s="8">
        <v>59</v>
      </c>
      <c r="I28" s="8">
        <v>28342</v>
      </c>
      <c r="J28" s="8">
        <v>100702</v>
      </c>
      <c r="K28" s="8">
        <v>0</v>
      </c>
      <c r="L28" s="8">
        <v>0</v>
      </c>
      <c r="M28" s="8">
        <v>3744118</v>
      </c>
      <c r="O28" s="78">
        <f>'APPENDIX 21 i'!J28+'APPENDIX 21 i'!M28+'APPENDIX 21 ii'!G28+'APPENDIX 21 iii'!E28+'APPENDIX  21 iv'!K28</f>
        <v>296021</v>
      </c>
      <c r="P28" s="16">
        <f t="shared" si="0"/>
        <v>3448097</v>
      </c>
      <c r="Q28" s="115" t="s">
        <v>248</v>
      </c>
    </row>
    <row r="29" spans="2:17" ht="32.25" customHeight="1" x14ac:dyDescent="0.35">
      <c r="B29" s="106" t="s">
        <v>112</v>
      </c>
      <c r="C29" s="8">
        <v>0</v>
      </c>
      <c r="D29" s="8">
        <v>0</v>
      </c>
      <c r="E29" s="8">
        <v>0</v>
      </c>
      <c r="F29" s="8">
        <v>0</v>
      </c>
      <c r="G29" s="8">
        <v>0</v>
      </c>
      <c r="H29" s="8">
        <v>0</v>
      </c>
      <c r="I29" s="8">
        <v>0</v>
      </c>
      <c r="J29" s="8">
        <v>0</v>
      </c>
      <c r="K29" s="8">
        <v>0</v>
      </c>
      <c r="L29" s="8">
        <v>0</v>
      </c>
      <c r="M29" s="8">
        <v>1477</v>
      </c>
      <c r="O29" s="78">
        <f>'APPENDIX 21 i'!J29+'APPENDIX 21 i'!M29+'APPENDIX 21 ii'!G29+'APPENDIX 21 iii'!E29+'APPENDIX  21 iv'!K29</f>
        <v>73</v>
      </c>
      <c r="P29" s="16">
        <f t="shared" si="0"/>
        <v>1404</v>
      </c>
      <c r="Q29" s="115" t="s">
        <v>112</v>
      </c>
    </row>
    <row r="30" spans="2:17" ht="32.25" customHeight="1" x14ac:dyDescent="0.35">
      <c r="B30" s="106" t="s">
        <v>113</v>
      </c>
      <c r="C30" s="8">
        <v>0</v>
      </c>
      <c r="D30" s="8">
        <v>0</v>
      </c>
      <c r="E30" s="8">
        <v>0</v>
      </c>
      <c r="F30" s="8">
        <v>0</v>
      </c>
      <c r="G30" s="8">
        <v>0</v>
      </c>
      <c r="H30" s="8">
        <v>0</v>
      </c>
      <c r="I30" s="8">
        <v>0</v>
      </c>
      <c r="J30" s="8">
        <v>0</v>
      </c>
      <c r="K30" s="8">
        <v>0</v>
      </c>
      <c r="L30" s="8">
        <v>0</v>
      </c>
      <c r="M30" s="8">
        <v>0</v>
      </c>
      <c r="O30" s="78">
        <f>'APPENDIX 21 i'!J30+'APPENDIX 21 i'!M30+'APPENDIX 21 ii'!G30+'APPENDIX 21 iii'!E30+'APPENDIX  21 iv'!K30</f>
        <v>0</v>
      </c>
      <c r="P30" s="16">
        <f t="shared" si="0"/>
        <v>0</v>
      </c>
      <c r="Q30" s="115" t="s">
        <v>113</v>
      </c>
    </row>
    <row r="31" spans="2:17" ht="32.25" customHeight="1" x14ac:dyDescent="0.35">
      <c r="B31" s="106" t="s">
        <v>114</v>
      </c>
      <c r="C31" s="8">
        <v>0</v>
      </c>
      <c r="D31" s="8">
        <v>194</v>
      </c>
      <c r="E31" s="8">
        <v>0</v>
      </c>
      <c r="F31" s="8">
        <v>138</v>
      </c>
      <c r="G31" s="8">
        <v>39632</v>
      </c>
      <c r="H31" s="8">
        <v>0</v>
      </c>
      <c r="I31" s="8">
        <v>620262</v>
      </c>
      <c r="J31" s="8">
        <v>0</v>
      </c>
      <c r="K31" s="8">
        <v>2478</v>
      </c>
      <c r="L31" s="8">
        <v>0</v>
      </c>
      <c r="M31" s="8">
        <v>2127545</v>
      </c>
      <c r="O31" s="78">
        <f>'APPENDIX 21 i'!J31+'APPENDIX 21 i'!M31+'APPENDIX 21 ii'!G31+'APPENDIX 21 iii'!E31+'APPENDIX  21 iv'!K31</f>
        <v>13367</v>
      </c>
      <c r="P31" s="16">
        <f t="shared" si="0"/>
        <v>2114178</v>
      </c>
      <c r="Q31" s="115" t="s">
        <v>114</v>
      </c>
    </row>
    <row r="32" spans="2:17" ht="32.25" customHeight="1" x14ac:dyDescent="0.35">
      <c r="B32" s="106" t="s">
        <v>115</v>
      </c>
      <c r="C32" s="8">
        <v>0</v>
      </c>
      <c r="D32" s="8">
        <v>0</v>
      </c>
      <c r="E32" s="8">
        <v>0</v>
      </c>
      <c r="F32" s="8">
        <v>56789</v>
      </c>
      <c r="G32" s="8">
        <v>0</v>
      </c>
      <c r="H32" s="8">
        <v>0</v>
      </c>
      <c r="I32" s="8">
        <v>0</v>
      </c>
      <c r="J32" s="8">
        <v>222705</v>
      </c>
      <c r="K32" s="8">
        <v>0</v>
      </c>
      <c r="L32" s="8">
        <v>0</v>
      </c>
      <c r="M32" s="8">
        <v>1388340</v>
      </c>
      <c r="O32" s="78">
        <f>'APPENDIX 21 i'!J32+'APPENDIX 21 i'!M32+'APPENDIX 21 ii'!G32+'APPENDIX 21 iii'!E32+'APPENDIX  21 iv'!K32</f>
        <v>769422</v>
      </c>
      <c r="P32" s="16">
        <f t="shared" si="0"/>
        <v>618918</v>
      </c>
      <c r="Q32" s="115" t="s">
        <v>115</v>
      </c>
    </row>
    <row r="33" spans="2:17" ht="32.25" customHeight="1" x14ac:dyDescent="0.35">
      <c r="B33" s="106" t="s">
        <v>116</v>
      </c>
      <c r="C33" s="8">
        <v>0</v>
      </c>
      <c r="D33" s="8">
        <v>171100</v>
      </c>
      <c r="E33" s="8">
        <v>437645</v>
      </c>
      <c r="F33" s="8">
        <v>318251</v>
      </c>
      <c r="G33" s="8">
        <v>3766</v>
      </c>
      <c r="H33" s="8">
        <v>7756</v>
      </c>
      <c r="I33" s="8">
        <v>16838</v>
      </c>
      <c r="J33" s="8">
        <v>1787681</v>
      </c>
      <c r="K33" s="8">
        <v>1293419</v>
      </c>
      <c r="L33" s="8">
        <v>0</v>
      </c>
      <c r="M33" s="8">
        <v>26373778</v>
      </c>
      <c r="O33" s="78">
        <f>'APPENDIX 21 i'!J33+'APPENDIX 21 i'!M33+'APPENDIX 21 ii'!G33+'APPENDIX 21 iii'!E33+'APPENDIX  21 iv'!K33</f>
        <v>5117223</v>
      </c>
      <c r="P33" s="16">
        <f t="shared" si="0"/>
        <v>21256555</v>
      </c>
      <c r="Q33" s="115" t="s">
        <v>116</v>
      </c>
    </row>
    <row r="34" spans="2:17" ht="32.25" customHeight="1" x14ac:dyDescent="0.35">
      <c r="B34" s="106" t="s">
        <v>117</v>
      </c>
      <c r="C34" s="8">
        <v>0</v>
      </c>
      <c r="D34" s="8">
        <v>160813</v>
      </c>
      <c r="E34" s="8">
        <v>240048</v>
      </c>
      <c r="F34" s="8">
        <v>75498</v>
      </c>
      <c r="G34" s="8">
        <v>171133</v>
      </c>
      <c r="H34" s="8">
        <v>13060</v>
      </c>
      <c r="I34" s="8">
        <v>38041</v>
      </c>
      <c r="J34" s="8">
        <v>572858</v>
      </c>
      <c r="K34" s="8">
        <v>22777</v>
      </c>
      <c r="L34" s="8">
        <v>0</v>
      </c>
      <c r="M34" s="8">
        <v>6409093</v>
      </c>
      <c r="O34" s="78">
        <f>'APPENDIX 21 i'!J34+'APPENDIX 21 i'!M34+'APPENDIX 21 ii'!G34+'APPENDIX 21 iii'!E34+'APPENDIX  21 iv'!K34</f>
        <v>576879</v>
      </c>
      <c r="P34" s="16">
        <f t="shared" si="0"/>
        <v>5832214</v>
      </c>
      <c r="Q34" s="115" t="s">
        <v>117</v>
      </c>
    </row>
    <row r="35" spans="2:17" ht="32.25" customHeight="1" x14ac:dyDescent="0.35">
      <c r="B35" s="106" t="s">
        <v>118</v>
      </c>
      <c r="C35" s="8">
        <v>0</v>
      </c>
      <c r="D35" s="8">
        <v>442620</v>
      </c>
      <c r="E35" s="8">
        <v>236248</v>
      </c>
      <c r="F35" s="8">
        <v>141611</v>
      </c>
      <c r="G35" s="8">
        <v>247768</v>
      </c>
      <c r="H35" s="8">
        <v>453801</v>
      </c>
      <c r="I35" s="8">
        <v>592352</v>
      </c>
      <c r="J35" s="8">
        <v>1045186</v>
      </c>
      <c r="K35" s="8">
        <v>374318</v>
      </c>
      <c r="L35" s="8">
        <v>0</v>
      </c>
      <c r="M35" s="8">
        <v>30614443</v>
      </c>
      <c r="O35" s="78">
        <f>'APPENDIX 21 i'!J35+'APPENDIX 21 i'!M35+'APPENDIX 21 ii'!G35+'APPENDIX 21 iii'!E35+'APPENDIX  21 iv'!K35</f>
        <v>6079222</v>
      </c>
      <c r="P35" s="16">
        <f t="shared" si="0"/>
        <v>24535221</v>
      </c>
      <c r="Q35" s="115" t="s">
        <v>118</v>
      </c>
    </row>
    <row r="36" spans="2:17" ht="32.25" customHeight="1" x14ac:dyDescent="0.35">
      <c r="B36" s="106" t="s">
        <v>119</v>
      </c>
      <c r="C36" s="8">
        <v>0</v>
      </c>
      <c r="D36" s="8">
        <v>0</v>
      </c>
      <c r="E36" s="8">
        <v>0</v>
      </c>
      <c r="F36" s="8">
        <v>0</v>
      </c>
      <c r="G36" s="8">
        <v>605752</v>
      </c>
      <c r="H36" s="8">
        <v>0</v>
      </c>
      <c r="I36" s="8">
        <v>29258</v>
      </c>
      <c r="J36" s="8">
        <v>274972</v>
      </c>
      <c r="K36" s="8">
        <v>4492</v>
      </c>
      <c r="L36" s="8">
        <v>0</v>
      </c>
      <c r="M36" s="8">
        <v>5905810</v>
      </c>
      <c r="O36" s="78">
        <f>'APPENDIX 21 i'!J36+'APPENDIX 21 i'!M36+'APPENDIX 21 ii'!G36+'APPENDIX 21 iii'!E36+'APPENDIX  21 iv'!K36</f>
        <v>1342929</v>
      </c>
      <c r="P36" s="16">
        <f t="shared" si="0"/>
        <v>4562881</v>
      </c>
      <c r="Q36" s="115" t="s">
        <v>119</v>
      </c>
    </row>
    <row r="37" spans="2:17" ht="32.25" customHeight="1" x14ac:dyDescent="0.35">
      <c r="B37" s="106" t="s">
        <v>120</v>
      </c>
      <c r="C37" s="8">
        <v>0</v>
      </c>
      <c r="D37" s="8">
        <v>679947</v>
      </c>
      <c r="E37" s="8">
        <v>681227</v>
      </c>
      <c r="F37" s="8">
        <v>80086</v>
      </c>
      <c r="G37" s="8">
        <v>467355</v>
      </c>
      <c r="H37" s="8">
        <v>211200</v>
      </c>
      <c r="I37" s="8">
        <v>52774</v>
      </c>
      <c r="J37" s="8">
        <v>887826</v>
      </c>
      <c r="K37" s="8">
        <v>41146</v>
      </c>
      <c r="L37" s="8">
        <v>0</v>
      </c>
      <c r="M37" s="8">
        <v>14140903</v>
      </c>
      <c r="O37" s="78">
        <f>'APPENDIX 21 i'!J37+'APPENDIX 21 i'!M37+'APPENDIX 21 ii'!G37+'APPENDIX 21 iii'!E37+'APPENDIX  21 iv'!K37</f>
        <v>2180896</v>
      </c>
      <c r="P37" s="16">
        <f t="shared" si="0"/>
        <v>11960007</v>
      </c>
      <c r="Q37" s="115" t="s">
        <v>120</v>
      </c>
    </row>
    <row r="38" spans="2:17" ht="32.25" customHeight="1" x14ac:dyDescent="0.35">
      <c r="B38" s="106" t="s">
        <v>121</v>
      </c>
      <c r="C38" s="8">
        <v>0</v>
      </c>
      <c r="D38" s="8">
        <v>244975</v>
      </c>
      <c r="E38" s="8">
        <v>48322</v>
      </c>
      <c r="F38" s="8">
        <v>72170</v>
      </c>
      <c r="G38" s="8">
        <v>92433</v>
      </c>
      <c r="H38" s="8">
        <v>89204</v>
      </c>
      <c r="I38" s="8">
        <v>6071</v>
      </c>
      <c r="J38" s="8">
        <v>418747</v>
      </c>
      <c r="K38" s="8">
        <v>149675</v>
      </c>
      <c r="L38" s="8">
        <v>0</v>
      </c>
      <c r="M38" s="8">
        <v>8251511</v>
      </c>
      <c r="O38" s="78">
        <f>'APPENDIX 21 i'!J38+'APPENDIX 21 i'!M38+'APPENDIX 21 ii'!G38+'APPENDIX 21 iii'!E38+'APPENDIX  21 iv'!K38</f>
        <v>1503217</v>
      </c>
      <c r="P38" s="16">
        <f t="shared" si="0"/>
        <v>6748294</v>
      </c>
      <c r="Q38" s="115" t="s">
        <v>121</v>
      </c>
    </row>
    <row r="39" spans="2:17" ht="25.5" customHeight="1" thickBot="1" x14ac:dyDescent="0.4">
      <c r="B39" s="110" t="s">
        <v>122</v>
      </c>
      <c r="C39" s="110">
        <v>0</v>
      </c>
      <c r="D39" s="110">
        <v>3630479</v>
      </c>
      <c r="E39" s="110">
        <v>1777127</v>
      </c>
      <c r="F39" s="110">
        <v>3130987</v>
      </c>
      <c r="G39" s="110">
        <v>3355476</v>
      </c>
      <c r="H39" s="110">
        <v>1678339</v>
      </c>
      <c r="I39" s="110">
        <v>4229574</v>
      </c>
      <c r="J39" s="110">
        <v>16021999</v>
      </c>
      <c r="K39" s="110">
        <v>2274367</v>
      </c>
      <c r="L39" s="110">
        <v>0</v>
      </c>
      <c r="M39" s="110">
        <v>264862404</v>
      </c>
      <c r="O39" s="78">
        <f>'APPENDIX 21 i'!J39+'APPENDIX 21 i'!M39+'APPENDIX 21 ii'!G39+'APPENDIX 21 iii'!E39+'APPENDIX  21 iv'!K39</f>
        <v>60556392</v>
      </c>
      <c r="P39" s="16">
        <f t="shared" si="0"/>
        <v>204306012</v>
      </c>
      <c r="Q39" s="115" t="s">
        <v>122</v>
      </c>
    </row>
    <row r="40" spans="2:17" ht="15" thickTop="1" x14ac:dyDescent="0.35">
      <c r="B40" s="283" t="s">
        <v>230</v>
      </c>
      <c r="C40" s="283"/>
      <c r="D40" s="283"/>
      <c r="E40" s="283"/>
      <c r="F40" s="283"/>
      <c r="G40" s="283"/>
      <c r="H40" s="283"/>
      <c r="I40" s="283"/>
      <c r="J40" s="283"/>
      <c r="K40" s="113"/>
      <c r="L40" s="330"/>
      <c r="M40" s="330"/>
    </row>
    <row r="41" spans="2:17" ht="14" x14ac:dyDescent="0.3">
      <c r="C41" s="15"/>
      <c r="D41" s="15"/>
      <c r="E41" s="15"/>
      <c r="F41" s="15"/>
      <c r="G41" s="15"/>
      <c r="H41" s="15"/>
      <c r="I41" s="15"/>
      <c r="J41" s="15"/>
      <c r="K41" s="15"/>
      <c r="L41" s="15"/>
      <c r="M41" s="15"/>
      <c r="N41" s="15"/>
      <c r="O41" s="15"/>
      <c r="P41" s="15"/>
    </row>
    <row r="42" spans="2:17" x14ac:dyDescent="0.35">
      <c r="C42" s="15"/>
      <c r="D42" s="15"/>
      <c r="E42" s="15"/>
      <c r="F42" s="15"/>
      <c r="G42" s="15"/>
      <c r="H42" s="15"/>
      <c r="I42" s="111"/>
      <c r="J42" s="15"/>
      <c r="K42" s="15"/>
      <c r="L42" s="15"/>
      <c r="M42" s="15"/>
    </row>
    <row r="43" spans="2:17" x14ac:dyDescent="0.35">
      <c r="C43" s="15"/>
      <c r="D43" s="15"/>
      <c r="E43" s="15"/>
      <c r="F43" s="15"/>
      <c r="G43" s="15"/>
      <c r="H43" s="15"/>
      <c r="I43" s="15"/>
      <c r="J43" s="15"/>
      <c r="K43" s="15"/>
      <c r="L43" s="15"/>
      <c r="M43" s="15"/>
    </row>
    <row r="44" spans="2:17" x14ac:dyDescent="0.35">
      <c r="C44" s="15"/>
      <c r="D44" s="15"/>
      <c r="E44" s="15"/>
      <c r="F44" s="15"/>
      <c r="G44" s="15"/>
      <c r="H44" s="15"/>
      <c r="I44" s="15"/>
      <c r="J44" s="15"/>
      <c r="K44" s="15"/>
      <c r="L44" s="15"/>
      <c r="M44" s="15"/>
    </row>
  </sheetData>
  <sheetProtection algorithmName="SHA-512" hashValue="7nHQo+uG7lRSWv8gHvfU1yvwdXsUUXVBcWVz0QgI44u7SiItL7bprCt3ZI0BvKijeeTH2PgRz/j+ofd/DnMMVA==" saltValue="UtC+CpX3CR9Qr8rKhepUFQ=="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7"/>
  <sheetViews>
    <sheetView showGridLines="0" tabSelected="1" zoomScale="96" zoomScaleNormal="96" zoomScaleSheetLayoutView="70" workbookViewId="0">
      <selection activeCell="C12" sqref="C12"/>
    </sheetView>
  </sheetViews>
  <sheetFormatPr defaultColWidth="9.453125" defaultRowHeight="19.5" customHeight="1" x14ac:dyDescent="0.3"/>
  <cols>
    <col min="1" max="1" width="15.54296875" style="2" customWidth="1"/>
    <col min="2" max="2" width="46" style="2" customWidth="1"/>
    <col min="3" max="3" width="22.54296875" style="2" customWidth="1"/>
    <col min="4" max="4" width="15.453125" style="2" customWidth="1"/>
    <col min="5" max="5" width="13.453125" style="2" bestFit="1" customWidth="1"/>
    <col min="6" max="6" width="16.54296875" style="2" customWidth="1"/>
    <col min="7" max="7" width="20.453125" style="2" customWidth="1"/>
    <col min="8" max="8" width="16.54296875" style="2" customWidth="1"/>
    <col min="9" max="9" width="16" style="2" bestFit="1" customWidth="1"/>
    <col min="10" max="10" width="22.54296875" style="2" customWidth="1"/>
    <col min="11" max="11" width="16.54296875" style="2" customWidth="1"/>
    <col min="12" max="12" width="17.54296875" style="2" customWidth="1"/>
    <col min="13" max="13" width="17.453125" style="2" customWidth="1"/>
    <col min="14" max="14" width="18.453125" style="2" bestFit="1" customWidth="1"/>
    <col min="15" max="15" width="14" style="2" customWidth="1"/>
    <col min="16" max="16" width="15.453125" style="2" customWidth="1"/>
    <col min="17" max="17" width="20.453125" style="2" customWidth="1"/>
    <col min="18" max="16384" width="9.453125" style="2"/>
  </cols>
  <sheetData>
    <row r="3" spans="2:17" ht="20.25" customHeight="1" x14ac:dyDescent="0.35">
      <c r="B3" s="264" t="s">
        <v>265</v>
      </c>
      <c r="C3" s="265"/>
      <c r="D3" s="265"/>
      <c r="E3" s="265"/>
      <c r="F3" s="265"/>
      <c r="G3" s="265"/>
      <c r="H3" s="265"/>
      <c r="I3" s="265"/>
      <c r="J3" s="265"/>
      <c r="K3" s="265"/>
      <c r="L3" s="265"/>
      <c r="M3" s="265"/>
      <c r="N3" s="265"/>
      <c r="O3" s="265"/>
      <c r="P3" s="265"/>
      <c r="Q3" s="266"/>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153</v>
      </c>
    </row>
    <row r="5" spans="2:17" ht="24.75" customHeight="1" x14ac:dyDescent="0.35">
      <c r="B5" s="271" t="s">
        <v>16</v>
      </c>
      <c r="C5" s="272"/>
      <c r="D5" s="272"/>
      <c r="E5" s="272"/>
      <c r="F5" s="272"/>
      <c r="G5" s="272"/>
      <c r="H5" s="272"/>
      <c r="I5" s="272"/>
      <c r="J5" s="272"/>
      <c r="K5" s="272"/>
      <c r="L5" s="272"/>
      <c r="M5" s="272"/>
      <c r="N5" s="272"/>
      <c r="O5" s="272"/>
      <c r="P5" s="272"/>
      <c r="Q5" s="273"/>
    </row>
    <row r="6" spans="2:17" ht="24.75" customHeight="1" x14ac:dyDescent="0.3">
      <c r="B6" s="7" t="s">
        <v>17</v>
      </c>
      <c r="C6" s="8">
        <v>237804</v>
      </c>
      <c r="D6" s="8">
        <v>0</v>
      </c>
      <c r="E6" s="8">
        <v>0</v>
      </c>
      <c r="F6" s="8">
        <v>237804</v>
      </c>
      <c r="G6" s="8">
        <v>0</v>
      </c>
      <c r="H6" s="8">
        <v>0</v>
      </c>
      <c r="I6" s="8">
        <v>0</v>
      </c>
      <c r="J6" s="8">
        <v>237804</v>
      </c>
      <c r="K6" s="8">
        <v>10976</v>
      </c>
      <c r="L6" s="8">
        <v>226829</v>
      </c>
      <c r="M6" s="8">
        <v>145557</v>
      </c>
      <c r="N6" s="8">
        <v>0</v>
      </c>
      <c r="O6" s="8">
        <v>0</v>
      </c>
      <c r="P6" s="8">
        <v>0</v>
      </c>
      <c r="Q6" s="9">
        <v>372386</v>
      </c>
    </row>
    <row r="7" spans="2:17" ht="24.75" customHeight="1" x14ac:dyDescent="0.3">
      <c r="B7" s="7" t="s">
        <v>18</v>
      </c>
      <c r="C7" s="8">
        <v>141395</v>
      </c>
      <c r="D7" s="8">
        <v>87038</v>
      </c>
      <c r="E7" s="8">
        <v>0</v>
      </c>
      <c r="F7" s="8">
        <v>228433</v>
      </c>
      <c r="G7" s="8">
        <v>0</v>
      </c>
      <c r="H7" s="8">
        <v>0</v>
      </c>
      <c r="I7" s="8">
        <v>0</v>
      </c>
      <c r="J7" s="8">
        <v>228433</v>
      </c>
      <c r="K7" s="8">
        <v>0</v>
      </c>
      <c r="L7" s="8">
        <v>228433</v>
      </c>
      <c r="M7" s="8">
        <v>0</v>
      </c>
      <c r="N7" s="8">
        <v>0</v>
      </c>
      <c r="O7" s="8">
        <v>0</v>
      </c>
      <c r="P7" s="8">
        <v>0</v>
      </c>
      <c r="Q7" s="9">
        <v>228433</v>
      </c>
    </row>
    <row r="8" spans="2:17" ht="24.75" customHeight="1" x14ac:dyDescent="0.3">
      <c r="B8" s="7" t="s">
        <v>19</v>
      </c>
      <c r="C8" s="8">
        <v>116575</v>
      </c>
      <c r="D8" s="8">
        <v>302499</v>
      </c>
      <c r="E8" s="8">
        <v>11815</v>
      </c>
      <c r="F8" s="8">
        <v>430889</v>
      </c>
      <c r="G8" s="8">
        <v>0</v>
      </c>
      <c r="H8" s="8">
        <v>0</v>
      </c>
      <c r="I8" s="8">
        <v>0</v>
      </c>
      <c r="J8" s="8">
        <v>430889</v>
      </c>
      <c r="K8" s="8">
        <v>129267</v>
      </c>
      <c r="L8" s="8">
        <v>301623</v>
      </c>
      <c r="M8" s="8">
        <v>1414830</v>
      </c>
      <c r="N8" s="8">
        <v>0</v>
      </c>
      <c r="O8" s="8">
        <v>0</v>
      </c>
      <c r="P8" s="8">
        <v>0</v>
      </c>
      <c r="Q8" s="9">
        <v>1716453</v>
      </c>
    </row>
    <row r="9" spans="2:17" ht="24.75" customHeight="1" x14ac:dyDescent="0.3">
      <c r="B9" s="7" t="s">
        <v>142</v>
      </c>
      <c r="C9" s="8">
        <v>0</v>
      </c>
      <c r="D9" s="8">
        <v>0</v>
      </c>
      <c r="E9" s="8">
        <v>0</v>
      </c>
      <c r="F9" s="8">
        <v>0</v>
      </c>
      <c r="G9" s="8">
        <v>87637</v>
      </c>
      <c r="H9" s="8">
        <v>0</v>
      </c>
      <c r="I9" s="8">
        <v>87637</v>
      </c>
      <c r="J9" s="8">
        <v>-87637</v>
      </c>
      <c r="K9" s="8">
        <v>-26291</v>
      </c>
      <c r="L9" s="8">
        <v>-61346</v>
      </c>
      <c r="M9" s="8">
        <v>-638830</v>
      </c>
      <c r="N9" s="8">
        <v>0</v>
      </c>
      <c r="O9" s="8">
        <v>0</v>
      </c>
      <c r="P9" s="8">
        <v>0</v>
      </c>
      <c r="Q9" s="9">
        <v>-700176</v>
      </c>
    </row>
    <row r="10" spans="2:17" ht="24.75" customHeight="1" x14ac:dyDescent="0.3">
      <c r="B10" s="7" t="s">
        <v>20</v>
      </c>
      <c r="C10" s="8">
        <v>332</v>
      </c>
      <c r="D10" s="8">
        <v>894546</v>
      </c>
      <c r="E10" s="8">
        <v>0</v>
      </c>
      <c r="F10" s="8">
        <v>894878</v>
      </c>
      <c r="G10" s="8">
        <v>0</v>
      </c>
      <c r="H10" s="8">
        <v>30047</v>
      </c>
      <c r="I10" s="8">
        <v>137111</v>
      </c>
      <c r="J10" s="8">
        <v>757767</v>
      </c>
      <c r="K10" s="8">
        <v>71111</v>
      </c>
      <c r="L10" s="8">
        <v>686657</v>
      </c>
      <c r="M10" s="8">
        <v>3397460</v>
      </c>
      <c r="N10" s="8">
        <v>0</v>
      </c>
      <c r="O10" s="8">
        <v>0</v>
      </c>
      <c r="P10" s="8">
        <v>850000</v>
      </c>
      <c r="Q10" s="9">
        <v>3234117</v>
      </c>
    </row>
    <row r="11" spans="2:17" ht="24.75" customHeight="1" x14ac:dyDescent="0.3">
      <c r="B11" s="7" t="s">
        <v>137</v>
      </c>
      <c r="C11" s="8">
        <v>72377</v>
      </c>
      <c r="D11" s="8">
        <v>0</v>
      </c>
      <c r="E11" s="8">
        <v>0</v>
      </c>
      <c r="F11" s="8">
        <v>72377</v>
      </c>
      <c r="G11" s="8">
        <v>0</v>
      </c>
      <c r="H11" s="8">
        <v>0</v>
      </c>
      <c r="I11" s="8">
        <v>0</v>
      </c>
      <c r="J11" s="8">
        <v>72377</v>
      </c>
      <c r="K11" s="8">
        <v>61727</v>
      </c>
      <c r="L11" s="8">
        <v>10650</v>
      </c>
      <c r="M11" s="8">
        <v>411190</v>
      </c>
      <c r="N11" s="8">
        <v>0</v>
      </c>
      <c r="O11" s="8">
        <v>0</v>
      </c>
      <c r="P11" s="8">
        <v>0</v>
      </c>
      <c r="Q11" s="9">
        <v>421840</v>
      </c>
    </row>
    <row r="12" spans="2:17" ht="24.75" customHeight="1" x14ac:dyDescent="0.3">
      <c r="B12" s="7" t="s">
        <v>21</v>
      </c>
      <c r="C12" s="8">
        <v>712403</v>
      </c>
      <c r="D12" s="8">
        <v>0</v>
      </c>
      <c r="E12" s="8">
        <v>0</v>
      </c>
      <c r="F12" s="8">
        <v>712403</v>
      </c>
      <c r="G12" s="8">
        <v>0</v>
      </c>
      <c r="H12" s="8">
        <v>0</v>
      </c>
      <c r="I12" s="8">
        <v>0</v>
      </c>
      <c r="J12" s="8">
        <v>712403</v>
      </c>
      <c r="K12" s="8">
        <v>0</v>
      </c>
      <c r="L12" s="8">
        <v>712403</v>
      </c>
      <c r="M12" s="8">
        <v>2635128</v>
      </c>
      <c r="N12" s="8">
        <v>0</v>
      </c>
      <c r="O12" s="8">
        <v>0</v>
      </c>
      <c r="P12" s="8">
        <v>947131</v>
      </c>
      <c r="Q12" s="9">
        <v>2400400</v>
      </c>
    </row>
    <row r="13" spans="2:17" ht="24.75" customHeight="1" x14ac:dyDescent="0.3">
      <c r="B13" s="7" t="s">
        <v>22</v>
      </c>
      <c r="C13" s="8">
        <v>0</v>
      </c>
      <c r="D13" s="8">
        <v>0</v>
      </c>
      <c r="E13" s="8">
        <v>0</v>
      </c>
      <c r="F13" s="8">
        <v>0</v>
      </c>
      <c r="G13" s="8">
        <v>24499</v>
      </c>
      <c r="H13" s="8">
        <v>0</v>
      </c>
      <c r="I13" s="8">
        <v>24499</v>
      </c>
      <c r="J13" s="8">
        <v>-24499</v>
      </c>
      <c r="K13" s="8">
        <v>0</v>
      </c>
      <c r="L13" s="8">
        <v>-24499</v>
      </c>
      <c r="M13" s="8">
        <v>233293</v>
      </c>
      <c r="N13" s="8">
        <v>0</v>
      </c>
      <c r="O13" s="8">
        <v>0</v>
      </c>
      <c r="P13" s="8">
        <v>0</v>
      </c>
      <c r="Q13" s="9">
        <v>208794</v>
      </c>
    </row>
    <row r="14" spans="2:17" ht="24.75" customHeight="1" x14ac:dyDescent="0.3">
      <c r="B14" s="7" t="s">
        <v>23</v>
      </c>
      <c r="C14" s="8">
        <v>43</v>
      </c>
      <c r="D14" s="8">
        <v>150940</v>
      </c>
      <c r="E14" s="8">
        <v>107097</v>
      </c>
      <c r="F14" s="8">
        <v>258080</v>
      </c>
      <c r="G14" s="8">
        <v>0</v>
      </c>
      <c r="H14" s="8">
        <v>11519</v>
      </c>
      <c r="I14" s="8">
        <v>18642</v>
      </c>
      <c r="J14" s="8">
        <v>239439</v>
      </c>
      <c r="K14" s="8">
        <v>0</v>
      </c>
      <c r="L14" s="8">
        <v>239439</v>
      </c>
      <c r="M14" s="8">
        <v>-1255</v>
      </c>
      <c r="N14" s="8">
        <v>0</v>
      </c>
      <c r="O14" s="8">
        <v>0</v>
      </c>
      <c r="P14" s="8">
        <v>0</v>
      </c>
      <c r="Q14" s="9">
        <v>238183</v>
      </c>
    </row>
    <row r="15" spans="2:17" ht="24.75" customHeight="1" x14ac:dyDescent="0.3">
      <c r="B15" s="7" t="s">
        <v>24</v>
      </c>
      <c r="C15" s="8">
        <v>15686</v>
      </c>
      <c r="D15" s="8">
        <v>156439</v>
      </c>
      <c r="E15" s="8">
        <v>0</v>
      </c>
      <c r="F15" s="8">
        <v>172125</v>
      </c>
      <c r="G15" s="8">
        <v>0</v>
      </c>
      <c r="H15" s="8">
        <v>43084</v>
      </c>
      <c r="I15" s="8">
        <v>86917</v>
      </c>
      <c r="J15" s="8">
        <v>85208</v>
      </c>
      <c r="K15" s="8">
        <v>0</v>
      </c>
      <c r="L15" s="8">
        <v>85208</v>
      </c>
      <c r="M15" s="8">
        <v>419717</v>
      </c>
      <c r="N15" s="8">
        <v>0</v>
      </c>
      <c r="O15" s="8">
        <v>0</v>
      </c>
      <c r="P15" s="8">
        <v>0</v>
      </c>
      <c r="Q15" s="9">
        <v>504925</v>
      </c>
    </row>
    <row r="16" spans="2:17" ht="24.75" customHeight="1" x14ac:dyDescent="0.3">
      <c r="B16" s="7" t="s">
        <v>25</v>
      </c>
      <c r="C16" s="8">
        <v>0</v>
      </c>
      <c r="D16" s="8">
        <v>113056</v>
      </c>
      <c r="E16" s="8">
        <v>0</v>
      </c>
      <c r="F16" s="8">
        <v>113056</v>
      </c>
      <c r="G16" s="8">
        <v>64950</v>
      </c>
      <c r="H16" s="8">
        <v>0</v>
      </c>
      <c r="I16" s="8">
        <v>64950</v>
      </c>
      <c r="J16" s="8">
        <v>48106</v>
      </c>
      <c r="K16" s="8">
        <v>13832</v>
      </c>
      <c r="L16" s="8">
        <v>34275</v>
      </c>
      <c r="M16" s="8">
        <v>128379</v>
      </c>
      <c r="N16" s="8">
        <v>0</v>
      </c>
      <c r="O16" s="8">
        <v>0</v>
      </c>
      <c r="P16" s="8">
        <v>0</v>
      </c>
      <c r="Q16" s="9">
        <v>162654</v>
      </c>
    </row>
    <row r="17" spans="2:17" ht="24.75" customHeight="1" x14ac:dyDescent="0.3">
      <c r="B17" s="7" t="s">
        <v>26</v>
      </c>
      <c r="C17" s="8">
        <v>1710361</v>
      </c>
      <c r="D17" s="8">
        <v>0</v>
      </c>
      <c r="E17" s="8">
        <v>18565</v>
      </c>
      <c r="F17" s="8">
        <v>1728926</v>
      </c>
      <c r="G17" s="8">
        <v>0</v>
      </c>
      <c r="H17" s="8">
        <v>0</v>
      </c>
      <c r="I17" s="8">
        <v>0</v>
      </c>
      <c r="J17" s="8">
        <v>1728926</v>
      </c>
      <c r="K17" s="8">
        <v>430972</v>
      </c>
      <c r="L17" s="8">
        <v>1297954</v>
      </c>
      <c r="M17" s="8">
        <v>3227407</v>
      </c>
      <c r="N17" s="8">
        <v>13526</v>
      </c>
      <c r="O17" s="8">
        <v>0</v>
      </c>
      <c r="P17" s="8">
        <v>437500</v>
      </c>
      <c r="Q17" s="9">
        <v>4074335</v>
      </c>
    </row>
    <row r="18" spans="2:17" ht="24.75" customHeight="1" x14ac:dyDescent="0.3">
      <c r="B18" s="7" t="s">
        <v>27</v>
      </c>
      <c r="C18" s="8">
        <v>106160</v>
      </c>
      <c r="D18" s="8">
        <v>0</v>
      </c>
      <c r="E18" s="8">
        <v>56006</v>
      </c>
      <c r="F18" s="8">
        <v>162167</v>
      </c>
      <c r="G18" s="8">
        <v>0</v>
      </c>
      <c r="H18" s="8">
        <v>0</v>
      </c>
      <c r="I18" s="8">
        <v>0</v>
      </c>
      <c r="J18" s="8">
        <v>162167</v>
      </c>
      <c r="K18" s="8">
        <v>0</v>
      </c>
      <c r="L18" s="8">
        <v>162167</v>
      </c>
      <c r="M18" s="8">
        <v>1478822</v>
      </c>
      <c r="N18" s="8">
        <v>0</v>
      </c>
      <c r="O18" s="8">
        <v>0</v>
      </c>
      <c r="P18" s="8">
        <v>0</v>
      </c>
      <c r="Q18" s="9">
        <v>1640989</v>
      </c>
    </row>
    <row r="19" spans="2:17" ht="24.75" customHeight="1" x14ac:dyDescent="0.3">
      <c r="B19" s="7" t="s">
        <v>28</v>
      </c>
      <c r="C19" s="8">
        <v>691528</v>
      </c>
      <c r="D19" s="8">
        <v>0</v>
      </c>
      <c r="E19" s="8">
        <v>0</v>
      </c>
      <c r="F19" s="8">
        <v>691528</v>
      </c>
      <c r="G19" s="8">
        <v>0</v>
      </c>
      <c r="H19" s="8">
        <v>0</v>
      </c>
      <c r="I19" s="8">
        <v>0</v>
      </c>
      <c r="J19" s="8">
        <v>691528</v>
      </c>
      <c r="K19" s="8">
        <v>267781</v>
      </c>
      <c r="L19" s="8">
        <v>423747</v>
      </c>
      <c r="M19" s="8">
        <v>2941472</v>
      </c>
      <c r="N19" s="8">
        <v>0</v>
      </c>
      <c r="O19" s="8">
        <v>0</v>
      </c>
      <c r="P19" s="8">
        <v>200000</v>
      </c>
      <c r="Q19" s="9">
        <v>3165219</v>
      </c>
    </row>
    <row r="20" spans="2:17" ht="24.75" customHeight="1" x14ac:dyDescent="0.3">
      <c r="B20" s="7" t="s">
        <v>29</v>
      </c>
      <c r="C20" s="8">
        <v>314194</v>
      </c>
      <c r="D20" s="8">
        <v>1088695</v>
      </c>
      <c r="E20" s="8">
        <v>0</v>
      </c>
      <c r="F20" s="8">
        <v>1402889</v>
      </c>
      <c r="G20" s="8">
        <v>0</v>
      </c>
      <c r="H20" s="8">
        <v>158346</v>
      </c>
      <c r="I20" s="8">
        <v>103723</v>
      </c>
      <c r="J20" s="8">
        <v>1299166</v>
      </c>
      <c r="K20" s="8">
        <v>422229</v>
      </c>
      <c r="L20" s="8">
        <v>876937</v>
      </c>
      <c r="M20" s="8">
        <v>4292426</v>
      </c>
      <c r="N20" s="8">
        <v>0</v>
      </c>
      <c r="O20" s="8">
        <v>0</v>
      </c>
      <c r="P20" s="8">
        <v>0</v>
      </c>
      <c r="Q20" s="9">
        <v>5169363</v>
      </c>
    </row>
    <row r="21" spans="2:17" ht="24.75" customHeight="1" x14ac:dyDescent="0.3">
      <c r="B21" s="7" t="s">
        <v>30</v>
      </c>
      <c r="C21" s="8">
        <v>63618</v>
      </c>
      <c r="D21" s="8">
        <v>33429</v>
      </c>
      <c r="E21" s="8">
        <v>37889</v>
      </c>
      <c r="F21" s="8">
        <v>134936</v>
      </c>
      <c r="G21" s="8">
        <v>0</v>
      </c>
      <c r="H21" s="8">
        <v>6768</v>
      </c>
      <c r="I21" s="8">
        <v>12350</v>
      </c>
      <c r="J21" s="8">
        <v>122586</v>
      </c>
      <c r="K21" s="8">
        <v>36776</v>
      </c>
      <c r="L21" s="8">
        <v>85810</v>
      </c>
      <c r="M21" s="8">
        <v>39966</v>
      </c>
      <c r="N21" s="8">
        <v>0</v>
      </c>
      <c r="O21" s="8">
        <v>0</v>
      </c>
      <c r="P21" s="8">
        <v>10000</v>
      </c>
      <c r="Q21" s="9">
        <v>115776</v>
      </c>
    </row>
    <row r="22" spans="2:17" ht="24.75" customHeight="1" x14ac:dyDescent="0.3">
      <c r="B22" s="7" t="s">
        <v>31</v>
      </c>
      <c r="C22" s="8">
        <v>0</v>
      </c>
      <c r="D22" s="8">
        <v>0</v>
      </c>
      <c r="E22" s="8">
        <v>0</v>
      </c>
      <c r="F22" s="8">
        <v>0</v>
      </c>
      <c r="G22" s="8">
        <v>0</v>
      </c>
      <c r="H22" s="8">
        <v>0</v>
      </c>
      <c r="I22" s="8">
        <v>0</v>
      </c>
      <c r="J22" s="8">
        <v>0</v>
      </c>
      <c r="K22" s="8">
        <v>0</v>
      </c>
      <c r="L22" s="8">
        <v>0</v>
      </c>
      <c r="M22" s="8">
        <v>0</v>
      </c>
      <c r="N22" s="8">
        <v>0</v>
      </c>
      <c r="O22" s="8">
        <v>0</v>
      </c>
      <c r="P22" s="8">
        <v>0</v>
      </c>
      <c r="Q22" s="9">
        <v>0</v>
      </c>
    </row>
    <row r="23" spans="2:17" ht="24.75" customHeight="1" x14ac:dyDescent="0.3">
      <c r="B23" s="7" t="s">
        <v>258</v>
      </c>
      <c r="C23" s="8">
        <v>0</v>
      </c>
      <c r="D23" s="8">
        <v>0</v>
      </c>
      <c r="E23" s="8">
        <v>0</v>
      </c>
      <c r="F23" s="8">
        <v>0</v>
      </c>
      <c r="G23" s="8">
        <v>776294</v>
      </c>
      <c r="H23" s="8">
        <v>0</v>
      </c>
      <c r="I23" s="8">
        <v>776294</v>
      </c>
      <c r="J23" s="8">
        <v>-776294</v>
      </c>
      <c r="K23" s="8">
        <v>0</v>
      </c>
      <c r="L23" s="8">
        <v>-776294</v>
      </c>
      <c r="M23" s="8">
        <v>-101354</v>
      </c>
      <c r="N23" s="8">
        <v>0</v>
      </c>
      <c r="O23" s="8">
        <v>0</v>
      </c>
      <c r="P23" s="8">
        <v>0</v>
      </c>
      <c r="Q23" s="9">
        <v>-877648</v>
      </c>
    </row>
    <row r="24" spans="2:17" ht="24.75" customHeight="1" x14ac:dyDescent="0.3">
      <c r="B24" s="7" t="s">
        <v>259</v>
      </c>
      <c r="C24" s="8">
        <v>1056939</v>
      </c>
      <c r="D24" s="8">
        <v>0</v>
      </c>
      <c r="E24" s="8">
        <v>0</v>
      </c>
      <c r="F24" s="8">
        <v>1056939</v>
      </c>
      <c r="G24" s="8">
        <v>0</v>
      </c>
      <c r="H24" s="8">
        <v>0</v>
      </c>
      <c r="I24" s="8">
        <v>0</v>
      </c>
      <c r="J24" s="8">
        <v>1056939</v>
      </c>
      <c r="K24" s="8">
        <v>311038</v>
      </c>
      <c r="L24" s="8">
        <v>745901</v>
      </c>
      <c r="M24" s="8">
        <v>568067</v>
      </c>
      <c r="N24" s="8">
        <v>0</v>
      </c>
      <c r="O24" s="8">
        <v>0</v>
      </c>
      <c r="P24" s="8">
        <v>224488</v>
      </c>
      <c r="Q24" s="9">
        <v>1089480</v>
      </c>
    </row>
    <row r="25" spans="2:17" ht="24.75" customHeight="1" x14ac:dyDescent="0.3">
      <c r="B25" s="7" t="s">
        <v>33</v>
      </c>
      <c r="C25" s="8">
        <v>-78042</v>
      </c>
      <c r="D25" s="8">
        <v>0</v>
      </c>
      <c r="E25" s="8">
        <v>4370</v>
      </c>
      <c r="F25" s="8">
        <v>-73672</v>
      </c>
      <c r="G25" s="8">
        <v>0</v>
      </c>
      <c r="H25" s="8">
        <v>10723</v>
      </c>
      <c r="I25" s="8">
        <v>105389</v>
      </c>
      <c r="J25" s="8">
        <v>-179061</v>
      </c>
      <c r="K25" s="8">
        <v>0</v>
      </c>
      <c r="L25" s="8">
        <v>-179061</v>
      </c>
      <c r="M25" s="8">
        <v>1611113</v>
      </c>
      <c r="N25" s="8">
        <v>0</v>
      </c>
      <c r="O25" s="8">
        <v>0</v>
      </c>
      <c r="P25" s="8">
        <v>0</v>
      </c>
      <c r="Q25" s="9">
        <v>1432052</v>
      </c>
    </row>
    <row r="26" spans="2:17" ht="24.75" customHeight="1" x14ac:dyDescent="0.3">
      <c r="B26" s="7" t="s">
        <v>34</v>
      </c>
      <c r="C26" s="8">
        <v>0</v>
      </c>
      <c r="D26" s="8">
        <v>19940</v>
      </c>
      <c r="E26" s="8">
        <v>34504</v>
      </c>
      <c r="F26" s="8">
        <v>54444</v>
      </c>
      <c r="G26" s="8">
        <v>377956</v>
      </c>
      <c r="H26" s="8">
        <v>85586</v>
      </c>
      <c r="I26" s="8">
        <v>463543</v>
      </c>
      <c r="J26" s="8">
        <v>-409099</v>
      </c>
      <c r="K26" s="8">
        <v>-132957</v>
      </c>
      <c r="L26" s="8">
        <v>-276143</v>
      </c>
      <c r="M26" s="8">
        <v>-1253974</v>
      </c>
      <c r="N26" s="8">
        <v>0</v>
      </c>
      <c r="O26" s="8">
        <v>0</v>
      </c>
      <c r="P26" s="8">
        <v>0</v>
      </c>
      <c r="Q26" s="9">
        <v>-1530117</v>
      </c>
    </row>
    <row r="27" spans="2:17" ht="24.75" customHeight="1" x14ac:dyDescent="0.3">
      <c r="B27" s="7" t="s">
        <v>35</v>
      </c>
      <c r="C27" s="8">
        <v>0</v>
      </c>
      <c r="D27" s="8">
        <v>0</v>
      </c>
      <c r="E27" s="8">
        <v>0</v>
      </c>
      <c r="F27" s="8">
        <v>0</v>
      </c>
      <c r="G27" s="8">
        <v>93861</v>
      </c>
      <c r="H27" s="8">
        <v>0</v>
      </c>
      <c r="I27" s="8">
        <v>93861</v>
      </c>
      <c r="J27" s="8">
        <v>-93861</v>
      </c>
      <c r="K27" s="8">
        <v>0</v>
      </c>
      <c r="L27" s="8">
        <v>-93861</v>
      </c>
      <c r="M27" s="8">
        <v>598050</v>
      </c>
      <c r="N27" s="8">
        <v>0</v>
      </c>
      <c r="O27" s="8">
        <v>0</v>
      </c>
      <c r="P27" s="8">
        <v>0</v>
      </c>
      <c r="Q27" s="9">
        <v>504189</v>
      </c>
    </row>
    <row r="28" spans="2:17" ht="27" customHeight="1" x14ac:dyDescent="0.3">
      <c r="B28" s="7" t="s">
        <v>36</v>
      </c>
      <c r="C28" s="8">
        <v>168870</v>
      </c>
      <c r="D28" s="8">
        <v>427511</v>
      </c>
      <c r="E28" s="8">
        <v>10035</v>
      </c>
      <c r="F28" s="8">
        <v>606416</v>
      </c>
      <c r="G28" s="8">
        <v>0</v>
      </c>
      <c r="H28" s="8">
        <v>1843</v>
      </c>
      <c r="I28" s="8">
        <v>41065</v>
      </c>
      <c r="J28" s="8">
        <v>565351</v>
      </c>
      <c r="K28" s="8">
        <v>169605</v>
      </c>
      <c r="L28" s="8">
        <v>395746</v>
      </c>
      <c r="M28" s="8">
        <v>1193418</v>
      </c>
      <c r="N28" s="8">
        <v>0</v>
      </c>
      <c r="O28" s="8">
        <v>0</v>
      </c>
      <c r="P28" s="8">
        <v>200000</v>
      </c>
      <c r="Q28" s="9">
        <v>1389163</v>
      </c>
    </row>
    <row r="29" spans="2:17" ht="27" customHeight="1" x14ac:dyDescent="0.3">
      <c r="B29" s="7" t="s">
        <v>249</v>
      </c>
      <c r="C29" s="8">
        <v>0</v>
      </c>
      <c r="D29" s="8">
        <v>134995</v>
      </c>
      <c r="E29" s="8">
        <v>0</v>
      </c>
      <c r="F29" s="8">
        <v>134995</v>
      </c>
      <c r="G29" s="8">
        <v>32840</v>
      </c>
      <c r="H29" s="8">
        <v>0</v>
      </c>
      <c r="I29" s="8">
        <v>32840</v>
      </c>
      <c r="J29" s="8">
        <v>102155</v>
      </c>
      <c r="K29" s="8">
        <v>0</v>
      </c>
      <c r="L29" s="8">
        <v>102155</v>
      </c>
      <c r="M29" s="8">
        <v>-74101</v>
      </c>
      <c r="N29" s="8">
        <v>0</v>
      </c>
      <c r="O29" s="8">
        <v>7920</v>
      </c>
      <c r="P29" s="8">
        <v>0</v>
      </c>
      <c r="Q29" s="9">
        <v>20135</v>
      </c>
    </row>
    <row r="30" spans="2:17" ht="27" customHeight="1" x14ac:dyDescent="0.3">
      <c r="B30" s="7" t="s">
        <v>193</v>
      </c>
      <c r="C30" s="8">
        <v>0</v>
      </c>
      <c r="D30" s="8">
        <v>0</v>
      </c>
      <c r="E30" s="8">
        <v>0</v>
      </c>
      <c r="F30" s="8">
        <v>0</v>
      </c>
      <c r="G30" s="8">
        <v>203808</v>
      </c>
      <c r="H30" s="8">
        <v>0</v>
      </c>
      <c r="I30" s="8">
        <v>203808</v>
      </c>
      <c r="J30" s="8">
        <v>-203808</v>
      </c>
      <c r="K30" s="8">
        <v>0</v>
      </c>
      <c r="L30" s="8">
        <v>-203808</v>
      </c>
      <c r="M30" s="8">
        <v>408364</v>
      </c>
      <c r="N30" s="8">
        <v>0</v>
      </c>
      <c r="O30" s="8">
        <v>0</v>
      </c>
      <c r="P30" s="8">
        <v>0</v>
      </c>
      <c r="Q30" s="9">
        <v>204556</v>
      </c>
    </row>
    <row r="31" spans="2:17" ht="27" customHeight="1" x14ac:dyDescent="0.3">
      <c r="B31" s="7" t="s">
        <v>37</v>
      </c>
      <c r="C31" s="8">
        <v>78996</v>
      </c>
      <c r="D31" s="8">
        <v>0</v>
      </c>
      <c r="E31" s="8">
        <v>424</v>
      </c>
      <c r="F31" s="8">
        <v>79419</v>
      </c>
      <c r="G31" s="8">
        <v>0</v>
      </c>
      <c r="H31" s="8">
        <v>92430</v>
      </c>
      <c r="I31" s="8">
        <v>96135</v>
      </c>
      <c r="J31" s="8">
        <v>-16716</v>
      </c>
      <c r="K31" s="8">
        <v>-30382</v>
      </c>
      <c r="L31" s="8">
        <v>13666</v>
      </c>
      <c r="M31" s="8">
        <v>649477</v>
      </c>
      <c r="N31" s="8">
        <v>0</v>
      </c>
      <c r="O31" s="8">
        <v>0</v>
      </c>
      <c r="P31" s="8">
        <v>0</v>
      </c>
      <c r="Q31" s="9">
        <v>663142</v>
      </c>
    </row>
    <row r="32" spans="2:17" ht="24.75" customHeight="1" x14ac:dyDescent="0.3">
      <c r="B32" s="5" t="s">
        <v>139</v>
      </c>
      <c r="C32" s="8">
        <v>0</v>
      </c>
      <c r="D32" s="8">
        <v>0</v>
      </c>
      <c r="E32" s="8">
        <v>0</v>
      </c>
      <c r="F32" s="8">
        <v>0</v>
      </c>
      <c r="G32" s="8">
        <v>34628</v>
      </c>
      <c r="H32" s="8">
        <v>0</v>
      </c>
      <c r="I32" s="8">
        <v>34628</v>
      </c>
      <c r="J32" s="8">
        <v>-34628</v>
      </c>
      <c r="K32" s="8">
        <v>0</v>
      </c>
      <c r="L32" s="8">
        <v>-34628</v>
      </c>
      <c r="M32" s="8">
        <v>240601</v>
      </c>
      <c r="N32" s="8">
        <v>103706</v>
      </c>
      <c r="O32" s="8">
        <v>0</v>
      </c>
      <c r="P32" s="8">
        <v>0</v>
      </c>
      <c r="Q32" s="9">
        <v>102267</v>
      </c>
    </row>
    <row r="33" spans="2:17" ht="24.75" customHeight="1" x14ac:dyDescent="0.3">
      <c r="B33" s="7" t="s">
        <v>151</v>
      </c>
      <c r="C33" s="8">
        <v>0</v>
      </c>
      <c r="D33" s="8">
        <v>66752</v>
      </c>
      <c r="E33" s="8">
        <v>0</v>
      </c>
      <c r="F33" s="8">
        <v>66752</v>
      </c>
      <c r="G33" s="8">
        <v>98722</v>
      </c>
      <c r="H33" s="8">
        <v>0</v>
      </c>
      <c r="I33" s="8">
        <v>98722</v>
      </c>
      <c r="J33" s="8">
        <v>-31970</v>
      </c>
      <c r="K33" s="8">
        <v>0</v>
      </c>
      <c r="L33" s="8">
        <v>-31970</v>
      </c>
      <c r="M33" s="8">
        <v>7472</v>
      </c>
      <c r="N33" s="8">
        <v>0</v>
      </c>
      <c r="O33" s="8">
        <v>0</v>
      </c>
      <c r="P33" s="8">
        <v>0</v>
      </c>
      <c r="Q33" s="9">
        <v>-24497</v>
      </c>
    </row>
    <row r="34" spans="2:17" ht="24.75" customHeight="1" x14ac:dyDescent="0.3">
      <c r="B34" s="7" t="s">
        <v>140</v>
      </c>
      <c r="C34" s="8">
        <v>0</v>
      </c>
      <c r="D34" s="8">
        <v>0</v>
      </c>
      <c r="E34" s="8">
        <v>0</v>
      </c>
      <c r="F34" s="8">
        <v>0</v>
      </c>
      <c r="G34" s="8">
        <v>409758</v>
      </c>
      <c r="H34" s="8">
        <v>0</v>
      </c>
      <c r="I34" s="8">
        <v>409758</v>
      </c>
      <c r="J34" s="8">
        <v>-409758</v>
      </c>
      <c r="K34" s="8">
        <v>-119139</v>
      </c>
      <c r="L34" s="8">
        <v>-290619</v>
      </c>
      <c r="M34" s="8">
        <v>-2214445</v>
      </c>
      <c r="N34" s="8">
        <v>0</v>
      </c>
      <c r="O34" s="8">
        <v>0</v>
      </c>
      <c r="P34" s="8">
        <v>0</v>
      </c>
      <c r="Q34" s="9">
        <v>-2505064</v>
      </c>
    </row>
    <row r="35" spans="2:17" ht="24.75" customHeight="1" x14ac:dyDescent="0.3">
      <c r="B35" s="7" t="s">
        <v>141</v>
      </c>
      <c r="C35" s="8">
        <v>0</v>
      </c>
      <c r="D35" s="8">
        <v>0</v>
      </c>
      <c r="E35" s="8">
        <v>0</v>
      </c>
      <c r="F35" s="8">
        <v>0</v>
      </c>
      <c r="G35" s="8">
        <v>0</v>
      </c>
      <c r="H35" s="8">
        <v>0</v>
      </c>
      <c r="I35" s="8">
        <v>0</v>
      </c>
      <c r="J35" s="8">
        <v>0</v>
      </c>
      <c r="K35" s="8">
        <v>0</v>
      </c>
      <c r="L35" s="8">
        <v>0</v>
      </c>
      <c r="M35" s="8">
        <v>0</v>
      </c>
      <c r="N35" s="8">
        <v>0</v>
      </c>
      <c r="O35" s="8">
        <v>0</v>
      </c>
      <c r="P35" s="8">
        <v>0</v>
      </c>
      <c r="Q35" s="9">
        <v>0</v>
      </c>
    </row>
    <row r="36" spans="2:17" ht="24.75" customHeight="1" x14ac:dyDescent="0.3">
      <c r="B36" s="7" t="s">
        <v>152</v>
      </c>
      <c r="C36" s="8">
        <v>0</v>
      </c>
      <c r="D36" s="8">
        <v>0</v>
      </c>
      <c r="E36" s="8">
        <v>0</v>
      </c>
      <c r="F36" s="8">
        <v>0</v>
      </c>
      <c r="G36" s="8">
        <v>1080077</v>
      </c>
      <c r="H36" s="8">
        <v>0</v>
      </c>
      <c r="I36" s="8">
        <v>1080077</v>
      </c>
      <c r="J36" s="8">
        <v>-1080077</v>
      </c>
      <c r="K36" s="8">
        <v>-288227</v>
      </c>
      <c r="L36" s="8">
        <v>-791850</v>
      </c>
      <c r="M36" s="8">
        <v>0</v>
      </c>
      <c r="N36" s="8">
        <v>0</v>
      </c>
      <c r="O36" s="8">
        <v>0</v>
      </c>
      <c r="P36" s="8">
        <v>0</v>
      </c>
      <c r="Q36" s="9">
        <v>-791850</v>
      </c>
    </row>
    <row r="37" spans="2:17" ht="24.75" customHeight="1" x14ac:dyDescent="0.3">
      <c r="B37" s="7" t="s">
        <v>38</v>
      </c>
      <c r="C37" s="8">
        <v>0</v>
      </c>
      <c r="D37" s="8">
        <v>46848</v>
      </c>
      <c r="E37" s="8">
        <v>51336</v>
      </c>
      <c r="F37" s="8">
        <v>98184</v>
      </c>
      <c r="G37" s="8">
        <v>116551</v>
      </c>
      <c r="H37" s="8">
        <v>0</v>
      </c>
      <c r="I37" s="8">
        <v>116551</v>
      </c>
      <c r="J37" s="8">
        <v>-18367</v>
      </c>
      <c r="K37" s="8">
        <v>0</v>
      </c>
      <c r="L37" s="8">
        <v>-18367</v>
      </c>
      <c r="M37" s="8">
        <v>-265109</v>
      </c>
      <c r="N37" s="8">
        <v>0</v>
      </c>
      <c r="O37" s="8">
        <v>0</v>
      </c>
      <c r="P37" s="8">
        <v>0</v>
      </c>
      <c r="Q37" s="9">
        <v>-283475</v>
      </c>
    </row>
    <row r="38" spans="2:17" ht="24.75" customHeight="1" x14ac:dyDescent="0.3">
      <c r="B38" s="7" t="s">
        <v>39</v>
      </c>
      <c r="C38" s="8">
        <v>98137</v>
      </c>
      <c r="D38" s="8">
        <v>260335</v>
      </c>
      <c r="E38" s="8">
        <v>7040</v>
      </c>
      <c r="F38" s="8">
        <v>365513</v>
      </c>
      <c r="G38" s="8">
        <v>0</v>
      </c>
      <c r="H38" s="8">
        <v>6033</v>
      </c>
      <c r="I38" s="8">
        <v>11800</v>
      </c>
      <c r="J38" s="8">
        <v>353712</v>
      </c>
      <c r="K38" s="8">
        <v>49799</v>
      </c>
      <c r="L38" s="8">
        <v>303914</v>
      </c>
      <c r="M38" s="8">
        <v>1170412</v>
      </c>
      <c r="N38" s="8">
        <v>-3298</v>
      </c>
      <c r="O38" s="8">
        <v>0</v>
      </c>
      <c r="P38" s="8">
        <v>302000</v>
      </c>
      <c r="Q38" s="9">
        <v>1175624</v>
      </c>
    </row>
    <row r="39" spans="2:17" ht="24.75" customHeight="1" x14ac:dyDescent="0.3">
      <c r="B39" s="7" t="s">
        <v>40</v>
      </c>
      <c r="C39" s="8">
        <v>0</v>
      </c>
      <c r="D39" s="8">
        <v>0</v>
      </c>
      <c r="E39" s="8">
        <v>0</v>
      </c>
      <c r="F39" s="8">
        <v>0</v>
      </c>
      <c r="G39" s="8">
        <v>220747</v>
      </c>
      <c r="H39" s="8">
        <v>0</v>
      </c>
      <c r="I39" s="8">
        <v>220747</v>
      </c>
      <c r="J39" s="8">
        <v>-220747</v>
      </c>
      <c r="K39" s="8">
        <v>0</v>
      </c>
      <c r="L39" s="8">
        <v>-220747</v>
      </c>
      <c r="M39" s="8">
        <v>282942</v>
      </c>
      <c r="N39" s="8">
        <v>0</v>
      </c>
      <c r="O39" s="8">
        <v>0</v>
      </c>
      <c r="P39" s="8">
        <v>0</v>
      </c>
      <c r="Q39" s="9">
        <v>62195</v>
      </c>
    </row>
    <row r="40" spans="2:17" ht="24.75" customHeight="1" x14ac:dyDescent="0.3">
      <c r="B40" s="7" t="s">
        <v>41</v>
      </c>
      <c r="C40" s="8">
        <v>0</v>
      </c>
      <c r="D40" s="8">
        <v>27281</v>
      </c>
      <c r="E40" s="8">
        <v>0</v>
      </c>
      <c r="F40" s="8">
        <v>27281</v>
      </c>
      <c r="G40" s="8">
        <v>1314496</v>
      </c>
      <c r="H40" s="8">
        <v>38213</v>
      </c>
      <c r="I40" s="8">
        <v>2005759</v>
      </c>
      <c r="J40" s="8">
        <v>-1978478</v>
      </c>
      <c r="K40" s="8">
        <v>2902</v>
      </c>
      <c r="L40" s="8">
        <v>-1981380</v>
      </c>
      <c r="M40" s="8">
        <v>265588</v>
      </c>
      <c r="N40" s="8">
        <v>0</v>
      </c>
      <c r="O40" s="8">
        <v>0</v>
      </c>
      <c r="P40" s="8">
        <v>0</v>
      </c>
      <c r="Q40" s="9">
        <v>-1715792</v>
      </c>
    </row>
    <row r="41" spans="2:17" ht="24.75" customHeight="1" x14ac:dyDescent="0.3">
      <c r="B41" s="7" t="s">
        <v>42</v>
      </c>
      <c r="C41" s="8">
        <v>174759</v>
      </c>
      <c r="D41" s="8">
        <v>0</v>
      </c>
      <c r="E41" s="8">
        <v>0</v>
      </c>
      <c r="F41" s="8">
        <v>174759</v>
      </c>
      <c r="G41" s="8">
        <v>0</v>
      </c>
      <c r="H41" s="8">
        <v>26054</v>
      </c>
      <c r="I41" s="8">
        <v>26054</v>
      </c>
      <c r="J41" s="8">
        <v>148706</v>
      </c>
      <c r="K41" s="8">
        <v>0</v>
      </c>
      <c r="L41" s="8">
        <v>148706</v>
      </c>
      <c r="M41" s="8">
        <v>1039578</v>
      </c>
      <c r="N41" s="8">
        <v>0</v>
      </c>
      <c r="O41" s="8">
        <v>0</v>
      </c>
      <c r="P41" s="8">
        <v>0</v>
      </c>
      <c r="Q41" s="9">
        <v>1188284</v>
      </c>
    </row>
    <row r="42" spans="2:17" ht="24.75" customHeight="1" x14ac:dyDescent="0.3">
      <c r="B42" s="7" t="s">
        <v>43</v>
      </c>
      <c r="C42" s="8">
        <v>0</v>
      </c>
      <c r="D42" s="8">
        <v>625769</v>
      </c>
      <c r="E42" s="8">
        <v>91600</v>
      </c>
      <c r="F42" s="8">
        <v>717369</v>
      </c>
      <c r="G42" s="8">
        <v>173914</v>
      </c>
      <c r="H42" s="8">
        <v>0</v>
      </c>
      <c r="I42" s="8">
        <v>173914</v>
      </c>
      <c r="J42" s="8">
        <v>543455</v>
      </c>
      <c r="K42" s="8">
        <v>256259</v>
      </c>
      <c r="L42" s="8">
        <v>287196</v>
      </c>
      <c r="M42" s="8">
        <v>4678192</v>
      </c>
      <c r="N42" s="8">
        <v>0</v>
      </c>
      <c r="O42" s="8">
        <v>-6502</v>
      </c>
      <c r="P42" s="8">
        <v>750000</v>
      </c>
      <c r="Q42" s="9">
        <v>4221890</v>
      </c>
    </row>
    <row r="43" spans="2:17" ht="24.75" customHeight="1" x14ac:dyDescent="0.3">
      <c r="B43" s="7" t="s">
        <v>44</v>
      </c>
      <c r="C43" s="8">
        <v>0</v>
      </c>
      <c r="D43" s="8">
        <v>0</v>
      </c>
      <c r="E43" s="8">
        <v>0</v>
      </c>
      <c r="F43" s="8">
        <v>0</v>
      </c>
      <c r="G43" s="8">
        <v>0</v>
      </c>
      <c r="H43" s="8">
        <v>0</v>
      </c>
      <c r="I43" s="8">
        <v>0</v>
      </c>
      <c r="J43" s="8">
        <v>0</v>
      </c>
      <c r="K43" s="8">
        <v>0</v>
      </c>
      <c r="L43" s="8">
        <v>0</v>
      </c>
      <c r="M43" s="8">
        <v>0</v>
      </c>
      <c r="N43" s="8">
        <v>0</v>
      </c>
      <c r="O43" s="8">
        <v>0</v>
      </c>
      <c r="P43" s="8">
        <v>0</v>
      </c>
      <c r="Q43" s="9">
        <v>0</v>
      </c>
    </row>
    <row r="44" spans="2:17" customFormat="1" ht="24.75" customHeight="1" x14ac:dyDescent="0.35">
      <c r="B44" s="42" t="s">
        <v>45</v>
      </c>
      <c r="C44" s="43">
        <f t="shared" ref="C44:P44" si="0">SUM(C6:C43)</f>
        <v>5682135</v>
      </c>
      <c r="D44" s="43">
        <f t="shared" si="0"/>
        <v>4436073</v>
      </c>
      <c r="E44" s="43">
        <f t="shared" si="0"/>
        <v>430681</v>
      </c>
      <c r="F44" s="43">
        <f t="shared" si="0"/>
        <v>10548890</v>
      </c>
      <c r="G44" s="43">
        <f t="shared" si="0"/>
        <v>5110738</v>
      </c>
      <c r="H44" s="43">
        <f t="shared" si="0"/>
        <v>510646</v>
      </c>
      <c r="I44" s="43">
        <f t="shared" si="0"/>
        <v>6526774</v>
      </c>
      <c r="J44" s="43">
        <f t="shared" si="0"/>
        <v>4022117</v>
      </c>
      <c r="K44" s="43">
        <f t="shared" si="0"/>
        <v>1637278</v>
      </c>
      <c r="L44" s="43">
        <f t="shared" si="0"/>
        <v>2384843</v>
      </c>
      <c r="M44" s="43">
        <f t="shared" si="0"/>
        <v>28929853</v>
      </c>
      <c r="N44" s="43">
        <f t="shared" si="0"/>
        <v>113934</v>
      </c>
      <c r="O44" s="43">
        <f t="shared" si="0"/>
        <v>1418</v>
      </c>
      <c r="P44" s="43">
        <f t="shared" si="0"/>
        <v>3921119</v>
      </c>
      <c r="Q44" s="43">
        <f>SUM(Q6:Q43)</f>
        <v>27278225</v>
      </c>
    </row>
    <row r="45" spans="2:17" customFormat="1" ht="24.75" customHeight="1" x14ac:dyDescent="0.35">
      <c r="B45" s="267" t="s">
        <v>46</v>
      </c>
      <c r="C45" s="268"/>
      <c r="D45" s="268"/>
      <c r="E45" s="268"/>
      <c r="F45" s="268"/>
      <c r="G45" s="268"/>
      <c r="H45" s="268"/>
      <c r="I45" s="268"/>
      <c r="J45" s="268"/>
      <c r="K45" s="268"/>
      <c r="L45" s="268"/>
      <c r="M45" s="268"/>
      <c r="N45" s="268"/>
      <c r="O45" s="268"/>
      <c r="P45" s="268"/>
      <c r="Q45" s="269"/>
    </row>
    <row r="46" spans="2:17" ht="24.75" customHeight="1" x14ac:dyDescent="0.3">
      <c r="B46" s="7" t="s">
        <v>47</v>
      </c>
      <c r="C46" s="8">
        <v>854321</v>
      </c>
      <c r="D46" s="8">
        <v>0</v>
      </c>
      <c r="E46" s="8">
        <v>0</v>
      </c>
      <c r="F46" s="8">
        <v>854321</v>
      </c>
      <c r="G46" s="8">
        <v>0</v>
      </c>
      <c r="H46" s="8">
        <v>0</v>
      </c>
      <c r="I46" s="8">
        <v>0</v>
      </c>
      <c r="J46" s="8">
        <v>854321</v>
      </c>
      <c r="K46" s="8">
        <v>269082</v>
      </c>
      <c r="L46" s="8">
        <v>585239</v>
      </c>
      <c r="M46" s="8">
        <v>523648</v>
      </c>
      <c r="N46" s="8">
        <v>0</v>
      </c>
      <c r="O46" s="8">
        <v>0</v>
      </c>
      <c r="P46" s="8">
        <v>0</v>
      </c>
      <c r="Q46" s="9">
        <v>1108886</v>
      </c>
    </row>
    <row r="47" spans="2:17" ht="24.75" customHeight="1" x14ac:dyDescent="0.3">
      <c r="B47" s="7" t="s">
        <v>64</v>
      </c>
      <c r="C47" s="8">
        <v>25846</v>
      </c>
      <c r="D47" s="8">
        <v>538506</v>
      </c>
      <c r="E47" s="8">
        <v>17618</v>
      </c>
      <c r="F47" s="8">
        <v>581970</v>
      </c>
      <c r="G47" s="8">
        <v>0</v>
      </c>
      <c r="H47" s="8">
        <v>0</v>
      </c>
      <c r="I47" s="8">
        <v>66577</v>
      </c>
      <c r="J47" s="8">
        <v>515393</v>
      </c>
      <c r="K47" s="8">
        <v>156696</v>
      </c>
      <c r="L47" s="8">
        <v>358697</v>
      </c>
      <c r="M47" s="8">
        <v>2998910</v>
      </c>
      <c r="N47" s="8">
        <v>-1577</v>
      </c>
      <c r="O47" s="8">
        <v>0</v>
      </c>
      <c r="P47" s="8">
        <v>100000</v>
      </c>
      <c r="Q47" s="9">
        <v>3259184</v>
      </c>
    </row>
    <row r="48" spans="2:17" ht="24.75" customHeight="1" x14ac:dyDescent="0.3">
      <c r="B48" s="7" t="s">
        <v>250</v>
      </c>
      <c r="C48" s="8">
        <v>175832</v>
      </c>
      <c r="D48" s="8">
        <v>0</v>
      </c>
      <c r="E48" s="8">
        <v>293</v>
      </c>
      <c r="F48" s="8">
        <v>176125</v>
      </c>
      <c r="G48" s="8">
        <v>0</v>
      </c>
      <c r="H48" s="8">
        <v>0</v>
      </c>
      <c r="I48" s="8">
        <v>0</v>
      </c>
      <c r="J48" s="8">
        <v>176125</v>
      </c>
      <c r="K48" s="8">
        <v>52837</v>
      </c>
      <c r="L48" s="8">
        <v>123287</v>
      </c>
      <c r="M48" s="8">
        <v>266354</v>
      </c>
      <c r="N48" s="8">
        <v>0</v>
      </c>
      <c r="O48" s="8">
        <v>0</v>
      </c>
      <c r="P48" s="8">
        <v>0</v>
      </c>
      <c r="Q48" s="9">
        <v>389642</v>
      </c>
    </row>
    <row r="49" spans="2:17" ht="24.75" customHeight="1" x14ac:dyDescent="0.3">
      <c r="B49" s="7" t="s">
        <v>48</v>
      </c>
      <c r="C49" s="8">
        <v>2452734</v>
      </c>
      <c r="D49" s="8">
        <v>0</v>
      </c>
      <c r="E49" s="8">
        <v>-25807</v>
      </c>
      <c r="F49" s="8">
        <v>2426928</v>
      </c>
      <c r="G49" s="8">
        <v>0</v>
      </c>
      <c r="H49" s="8">
        <v>165046</v>
      </c>
      <c r="I49" s="8">
        <v>165046</v>
      </c>
      <c r="J49" s="8">
        <v>2261882</v>
      </c>
      <c r="K49" s="8">
        <v>678562</v>
      </c>
      <c r="L49" s="8">
        <v>1583320</v>
      </c>
      <c r="M49" s="8">
        <v>20742369</v>
      </c>
      <c r="N49" s="8">
        <v>-11609</v>
      </c>
      <c r="O49" s="8">
        <v>0</v>
      </c>
      <c r="P49" s="8">
        <v>559959</v>
      </c>
      <c r="Q49" s="9">
        <v>21777339</v>
      </c>
    </row>
    <row r="50" spans="2:17" ht="24.75" customHeight="1" x14ac:dyDescent="0.3">
      <c r="B50" s="7" t="s">
        <v>251</v>
      </c>
      <c r="C50" s="8">
        <v>148234</v>
      </c>
      <c r="D50" s="8">
        <v>62554</v>
      </c>
      <c r="E50" s="8">
        <v>29738</v>
      </c>
      <c r="F50" s="8">
        <v>240526</v>
      </c>
      <c r="G50" s="8">
        <v>0</v>
      </c>
      <c r="H50" s="8">
        <v>0</v>
      </c>
      <c r="I50" s="8">
        <v>0</v>
      </c>
      <c r="J50" s="8">
        <v>240526</v>
      </c>
      <c r="K50" s="8">
        <v>72158</v>
      </c>
      <c r="L50" s="8">
        <v>168368</v>
      </c>
      <c r="M50" s="8">
        <v>42162</v>
      </c>
      <c r="N50" s="8">
        <v>0</v>
      </c>
      <c r="O50" s="8">
        <v>0</v>
      </c>
      <c r="P50" s="8">
        <v>0</v>
      </c>
      <c r="Q50" s="9">
        <v>210531</v>
      </c>
    </row>
    <row r="51" spans="2:17" customFormat="1" ht="24.75" customHeight="1" x14ac:dyDescent="0.35">
      <c r="B51" s="42" t="s">
        <v>45</v>
      </c>
      <c r="C51" s="43">
        <f>SUM(C46:C50)</f>
        <v>3656967</v>
      </c>
      <c r="D51" s="43">
        <f t="shared" ref="D51:Q51" si="1">SUM(D46:D50)</f>
        <v>601060</v>
      </c>
      <c r="E51" s="43">
        <f t="shared" si="1"/>
        <v>21842</v>
      </c>
      <c r="F51" s="43">
        <f t="shared" si="1"/>
        <v>4279870</v>
      </c>
      <c r="G51" s="43">
        <f t="shared" si="1"/>
        <v>0</v>
      </c>
      <c r="H51" s="43">
        <f t="shared" si="1"/>
        <v>165046</v>
      </c>
      <c r="I51" s="43">
        <f t="shared" si="1"/>
        <v>231623</v>
      </c>
      <c r="J51" s="43">
        <f t="shared" si="1"/>
        <v>4048247</v>
      </c>
      <c r="K51" s="43">
        <f t="shared" si="1"/>
        <v>1229335</v>
      </c>
      <c r="L51" s="43">
        <f t="shared" si="1"/>
        <v>2818911</v>
      </c>
      <c r="M51" s="43">
        <f t="shared" si="1"/>
        <v>24573443</v>
      </c>
      <c r="N51" s="43">
        <f t="shared" si="1"/>
        <v>-13186</v>
      </c>
      <c r="O51" s="43">
        <f t="shared" si="1"/>
        <v>0</v>
      </c>
      <c r="P51" s="43">
        <f t="shared" si="1"/>
        <v>659959</v>
      </c>
      <c r="Q51" s="43">
        <f t="shared" si="1"/>
        <v>26745582</v>
      </c>
    </row>
    <row r="52" spans="2:17" customFormat="1" ht="24.75" customHeight="1" x14ac:dyDescent="0.35">
      <c r="B52" s="42" t="s">
        <v>49</v>
      </c>
      <c r="C52" s="44">
        <f>C44+C51</f>
        <v>9339102</v>
      </c>
      <c r="D52" s="44">
        <f t="shared" ref="D52:Q52" si="2">D44+D51</f>
        <v>5037133</v>
      </c>
      <c r="E52" s="44">
        <f t="shared" si="2"/>
        <v>452523</v>
      </c>
      <c r="F52" s="44">
        <f t="shared" si="2"/>
        <v>14828760</v>
      </c>
      <c r="G52" s="44">
        <f t="shared" si="2"/>
        <v>5110738</v>
      </c>
      <c r="H52" s="44">
        <f t="shared" si="2"/>
        <v>675692</v>
      </c>
      <c r="I52" s="44">
        <f t="shared" si="2"/>
        <v>6758397</v>
      </c>
      <c r="J52" s="44">
        <f t="shared" si="2"/>
        <v>8070364</v>
      </c>
      <c r="K52" s="44">
        <f t="shared" si="2"/>
        <v>2866613</v>
      </c>
      <c r="L52" s="44">
        <f t="shared" si="2"/>
        <v>5203754</v>
      </c>
      <c r="M52" s="44">
        <f t="shared" si="2"/>
        <v>53503296</v>
      </c>
      <c r="N52" s="44">
        <f t="shared" si="2"/>
        <v>100748</v>
      </c>
      <c r="O52" s="44">
        <f t="shared" si="2"/>
        <v>1418</v>
      </c>
      <c r="P52" s="44">
        <f t="shared" si="2"/>
        <v>4581078</v>
      </c>
      <c r="Q52" s="44">
        <f t="shared" si="2"/>
        <v>54023807</v>
      </c>
    </row>
    <row r="53" spans="2:17" ht="19.5" customHeight="1" x14ac:dyDescent="0.3">
      <c r="B53" s="270" t="s">
        <v>50</v>
      </c>
      <c r="C53" s="270"/>
      <c r="D53" s="270"/>
      <c r="E53" s="270"/>
      <c r="F53" s="270"/>
      <c r="G53" s="270"/>
      <c r="H53" s="270"/>
      <c r="I53" s="270"/>
      <c r="J53" s="270"/>
      <c r="K53" s="270"/>
      <c r="L53" s="270"/>
      <c r="M53" s="270"/>
      <c r="N53" s="270"/>
      <c r="O53" s="270"/>
      <c r="P53" s="270"/>
      <c r="Q53" s="270"/>
    </row>
    <row r="54" spans="2:17" ht="19.5" customHeight="1" x14ac:dyDescent="0.3">
      <c r="O54" s="3"/>
    </row>
    <row r="55" spans="2:17" ht="19.5" customHeight="1" x14ac:dyDescent="0.3">
      <c r="C55" s="3"/>
      <c r="D55" s="3"/>
      <c r="E55" s="3"/>
      <c r="F55" s="3"/>
      <c r="G55" s="3"/>
      <c r="H55" s="3"/>
      <c r="I55" s="3"/>
      <c r="J55" s="3"/>
      <c r="K55" s="3"/>
      <c r="L55" s="3"/>
      <c r="M55" s="3"/>
      <c r="N55" s="3"/>
      <c r="O55" s="3"/>
      <c r="P55" s="3"/>
      <c r="Q55" s="3"/>
    </row>
    <row r="56" spans="2:17" ht="19.5" customHeight="1" x14ac:dyDescent="0.3">
      <c r="J56" s="3"/>
      <c r="L56" s="3"/>
    </row>
    <row r="57" spans="2:17" ht="19.5" customHeight="1" x14ac:dyDescent="0.3">
      <c r="J57" s="3"/>
      <c r="L57" s="3"/>
    </row>
  </sheetData>
  <sheetProtection algorithmName="SHA-512" hashValue="pyDxzmTPhNt87q9UnDJH3WEz65HPEpwKSwe6O/vJ4JaOKYymtUXIM677EnxEBjRKXotFRWDzEDuFzUpu0va8pQ==" saltValue="JYGaalj96eupMlk03wJulg==" spinCount="100000" sheet="1" objects="1" scenarios="1"/>
  <sortState xmlns:xlrd2="http://schemas.microsoft.com/office/spreadsheetml/2017/richdata2" ref="B6:Q42">
    <sortCondition ref="B6:B42"/>
  </sortState>
  <mergeCells count="4">
    <mergeCell ref="B3:Q3"/>
    <mergeCell ref="B45:Q45"/>
    <mergeCell ref="B53:Q53"/>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zoomScale="80" zoomScaleNormal="80" workbookViewId="0">
      <selection activeCell="H43" sqref="H43"/>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277" t="s">
        <v>287</v>
      </c>
      <c r="C3" s="277"/>
      <c r="D3" s="277"/>
      <c r="E3" s="277"/>
      <c r="F3" s="277"/>
      <c r="G3" s="277"/>
      <c r="H3" s="277"/>
      <c r="I3" s="277"/>
      <c r="J3" s="277"/>
      <c r="K3" s="277"/>
      <c r="L3" s="277"/>
      <c r="M3" s="277"/>
      <c r="N3" s="277"/>
      <c r="O3" s="277"/>
      <c r="P3" s="277"/>
      <c r="Q3" s="277"/>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274" t="s">
        <v>16</v>
      </c>
      <c r="C5" s="275"/>
      <c r="D5" s="275"/>
      <c r="E5" s="275"/>
      <c r="F5" s="275"/>
      <c r="G5" s="275"/>
      <c r="H5" s="275"/>
      <c r="I5" s="275"/>
      <c r="J5" s="275"/>
      <c r="K5" s="275"/>
      <c r="L5" s="275"/>
      <c r="M5" s="275"/>
      <c r="N5" s="275"/>
      <c r="O5" s="275"/>
      <c r="P5" s="275"/>
      <c r="Q5" s="276"/>
    </row>
    <row r="6" spans="2:17" ht="21.75" customHeight="1" x14ac:dyDescent="0.3">
      <c r="B6" s="7" t="s">
        <v>256</v>
      </c>
      <c r="C6" s="8">
        <v>72807</v>
      </c>
      <c r="D6" s="8">
        <v>0</v>
      </c>
      <c r="E6" s="8">
        <v>0</v>
      </c>
      <c r="F6" s="8">
        <v>72807</v>
      </c>
      <c r="G6" s="8">
        <v>0</v>
      </c>
      <c r="H6" s="8">
        <v>0</v>
      </c>
      <c r="I6" s="8">
        <v>0</v>
      </c>
      <c r="J6" s="8">
        <v>72807</v>
      </c>
      <c r="K6" s="8">
        <v>0</v>
      </c>
      <c r="L6" s="8">
        <v>72807</v>
      </c>
      <c r="M6" s="8">
        <v>0</v>
      </c>
      <c r="N6" s="8">
        <v>0</v>
      </c>
      <c r="O6" s="8">
        <v>0</v>
      </c>
      <c r="P6" s="8">
        <v>0</v>
      </c>
      <c r="Q6" s="9">
        <v>72807</v>
      </c>
    </row>
    <row r="7" spans="2:17" ht="21.75" customHeight="1" x14ac:dyDescent="0.3">
      <c r="B7" s="7" t="s">
        <v>51</v>
      </c>
      <c r="C7" s="8">
        <v>0</v>
      </c>
      <c r="D7" s="8">
        <v>69475</v>
      </c>
      <c r="E7" s="8">
        <v>0</v>
      </c>
      <c r="F7" s="8">
        <v>69475</v>
      </c>
      <c r="G7" s="8">
        <v>-1207</v>
      </c>
      <c r="H7" s="8">
        <v>2000</v>
      </c>
      <c r="I7" s="8">
        <v>4952</v>
      </c>
      <c r="J7" s="8">
        <v>64523</v>
      </c>
      <c r="K7" s="8">
        <v>0</v>
      </c>
      <c r="L7" s="8">
        <v>64523</v>
      </c>
      <c r="M7" s="8">
        <v>-101459</v>
      </c>
      <c r="N7" s="8">
        <v>0</v>
      </c>
      <c r="O7" s="8">
        <v>0</v>
      </c>
      <c r="P7" s="8">
        <v>0</v>
      </c>
      <c r="Q7" s="9">
        <v>-36936</v>
      </c>
    </row>
    <row r="8" spans="2:17" ht="21.75" customHeight="1" x14ac:dyDescent="0.3">
      <c r="B8" s="7" t="s">
        <v>148</v>
      </c>
      <c r="C8" s="8">
        <v>2231184</v>
      </c>
      <c r="D8" s="8">
        <v>0</v>
      </c>
      <c r="E8" s="8">
        <v>484918</v>
      </c>
      <c r="F8" s="8">
        <v>2716102</v>
      </c>
      <c r="G8" s="8">
        <v>0</v>
      </c>
      <c r="H8" s="8">
        <v>0</v>
      </c>
      <c r="I8" s="8">
        <v>0</v>
      </c>
      <c r="J8" s="8">
        <v>2716102</v>
      </c>
      <c r="K8" s="8">
        <v>669355</v>
      </c>
      <c r="L8" s="8">
        <v>2046747</v>
      </c>
      <c r="M8" s="8">
        <v>5754465</v>
      </c>
      <c r="N8" s="8">
        <v>0</v>
      </c>
      <c r="O8" s="8">
        <v>0</v>
      </c>
      <c r="P8" s="8">
        <v>0</v>
      </c>
      <c r="Q8" s="9">
        <v>7801212</v>
      </c>
    </row>
    <row r="9" spans="2:17" ht="21.75" customHeight="1" x14ac:dyDescent="0.3">
      <c r="B9" s="7" t="s">
        <v>52</v>
      </c>
      <c r="C9" s="8">
        <v>0</v>
      </c>
      <c r="D9" s="8">
        <v>0</v>
      </c>
      <c r="E9" s="8">
        <v>-15555</v>
      </c>
      <c r="F9" s="8">
        <v>-15555</v>
      </c>
      <c r="G9" s="8">
        <v>0</v>
      </c>
      <c r="H9" s="8">
        <v>0</v>
      </c>
      <c r="I9" s="8">
        <v>0</v>
      </c>
      <c r="J9" s="8">
        <v>-15555</v>
      </c>
      <c r="K9" s="8">
        <v>0</v>
      </c>
      <c r="L9" s="8">
        <v>-15555</v>
      </c>
      <c r="M9" s="8">
        <v>-31672</v>
      </c>
      <c r="N9" s="8">
        <v>0</v>
      </c>
      <c r="O9" s="8">
        <v>0</v>
      </c>
      <c r="P9" s="8">
        <v>0</v>
      </c>
      <c r="Q9" s="9">
        <v>-47227</v>
      </c>
    </row>
    <row r="10" spans="2:17" ht="21.75" customHeight="1" x14ac:dyDescent="0.3">
      <c r="B10" s="7" t="s">
        <v>53</v>
      </c>
      <c r="C10" s="8">
        <v>0</v>
      </c>
      <c r="D10" s="8">
        <v>0</v>
      </c>
      <c r="E10" s="8">
        <v>0</v>
      </c>
      <c r="F10" s="8">
        <v>0</v>
      </c>
      <c r="G10" s="8">
        <v>0</v>
      </c>
      <c r="H10" s="8">
        <v>0</v>
      </c>
      <c r="I10" s="8">
        <v>0</v>
      </c>
      <c r="J10" s="8">
        <v>0</v>
      </c>
      <c r="K10" s="8">
        <v>0</v>
      </c>
      <c r="L10" s="8">
        <v>0</v>
      </c>
      <c r="M10" s="8">
        <v>71861</v>
      </c>
      <c r="N10" s="8">
        <v>0</v>
      </c>
      <c r="O10" s="8">
        <v>0</v>
      </c>
      <c r="P10" s="8">
        <v>0</v>
      </c>
      <c r="Q10" s="9">
        <v>71861</v>
      </c>
    </row>
    <row r="11" spans="2:17" ht="21.75" customHeight="1" x14ac:dyDescent="0.3">
      <c r="B11" s="7" t="s">
        <v>22</v>
      </c>
      <c r="C11" s="8">
        <v>0</v>
      </c>
      <c r="D11" s="8">
        <v>0</v>
      </c>
      <c r="E11" s="8">
        <v>0</v>
      </c>
      <c r="F11" s="8">
        <v>0</v>
      </c>
      <c r="G11" s="8">
        <v>38595</v>
      </c>
      <c r="H11" s="8">
        <v>0</v>
      </c>
      <c r="I11" s="8">
        <v>38595</v>
      </c>
      <c r="J11" s="8">
        <v>-38595</v>
      </c>
      <c r="K11" s="8">
        <v>0</v>
      </c>
      <c r="L11" s="8">
        <v>-38595</v>
      </c>
      <c r="M11" s="8">
        <v>-176535</v>
      </c>
      <c r="N11" s="8">
        <v>0</v>
      </c>
      <c r="O11" s="8">
        <v>0</v>
      </c>
      <c r="P11" s="8">
        <v>0</v>
      </c>
      <c r="Q11" s="9">
        <v>-215130</v>
      </c>
    </row>
    <row r="12" spans="2:17" ht="21.75" customHeight="1" x14ac:dyDescent="0.3">
      <c r="B12" s="7" t="s">
        <v>55</v>
      </c>
      <c r="C12" s="8">
        <v>0</v>
      </c>
      <c r="D12" s="8">
        <v>0</v>
      </c>
      <c r="E12" s="8">
        <v>21890</v>
      </c>
      <c r="F12" s="8">
        <v>21890</v>
      </c>
      <c r="G12" s="8">
        <v>0</v>
      </c>
      <c r="H12" s="8">
        <v>0</v>
      </c>
      <c r="I12" s="8">
        <v>0</v>
      </c>
      <c r="J12" s="8">
        <v>21890</v>
      </c>
      <c r="K12" s="8">
        <v>6567</v>
      </c>
      <c r="L12" s="8">
        <v>15323</v>
      </c>
      <c r="M12" s="8">
        <v>98119</v>
      </c>
      <c r="N12" s="8">
        <v>0</v>
      </c>
      <c r="O12" s="8">
        <v>0</v>
      </c>
      <c r="P12" s="8">
        <v>95000</v>
      </c>
      <c r="Q12" s="9">
        <v>18442</v>
      </c>
    </row>
    <row r="13" spans="2:17" ht="21.75" customHeight="1" x14ac:dyDescent="0.3">
      <c r="B13" s="7" t="s">
        <v>263</v>
      </c>
      <c r="C13" s="8">
        <v>42692</v>
      </c>
      <c r="D13" s="8">
        <v>0</v>
      </c>
      <c r="E13" s="8">
        <v>0</v>
      </c>
      <c r="F13" s="8">
        <v>42692</v>
      </c>
      <c r="G13" s="8">
        <v>0</v>
      </c>
      <c r="H13" s="8">
        <v>0</v>
      </c>
      <c r="I13" s="8">
        <v>0</v>
      </c>
      <c r="J13" s="8">
        <v>42692</v>
      </c>
      <c r="K13" s="8">
        <v>12808</v>
      </c>
      <c r="L13" s="8">
        <v>29885</v>
      </c>
      <c r="M13" s="8">
        <v>0</v>
      </c>
      <c r="N13" s="8">
        <v>29885</v>
      </c>
      <c r="O13" s="8">
        <v>0</v>
      </c>
      <c r="P13" s="8">
        <v>0</v>
      </c>
      <c r="Q13" s="9">
        <v>0</v>
      </c>
    </row>
    <row r="14" spans="2:17" ht="21.75" customHeight="1" x14ac:dyDescent="0.3">
      <c r="B14" s="7" t="s">
        <v>56</v>
      </c>
      <c r="C14" s="8">
        <v>800000</v>
      </c>
      <c r="D14" s="8">
        <v>113217</v>
      </c>
      <c r="E14" s="8">
        <v>0</v>
      </c>
      <c r="F14" s="8">
        <v>913217</v>
      </c>
      <c r="G14" s="8">
        <v>0</v>
      </c>
      <c r="H14" s="8">
        <v>60</v>
      </c>
      <c r="I14" s="8">
        <v>60</v>
      </c>
      <c r="J14" s="8">
        <v>913157</v>
      </c>
      <c r="K14" s="8">
        <v>260974</v>
      </c>
      <c r="L14" s="8">
        <v>652183</v>
      </c>
      <c r="M14" s="8">
        <v>2953264</v>
      </c>
      <c r="N14" s="8">
        <v>0</v>
      </c>
      <c r="O14" s="8">
        <v>0</v>
      </c>
      <c r="P14" s="8">
        <v>2261250</v>
      </c>
      <c r="Q14" s="9">
        <v>1344197</v>
      </c>
    </row>
    <row r="15" spans="2:17" ht="21.75" customHeight="1" x14ac:dyDescent="0.3">
      <c r="B15" s="7" t="s">
        <v>57</v>
      </c>
      <c r="C15" s="8">
        <v>767587</v>
      </c>
      <c r="D15" s="8">
        <v>344839</v>
      </c>
      <c r="E15" s="8">
        <v>0</v>
      </c>
      <c r="F15" s="8">
        <v>1112426</v>
      </c>
      <c r="G15" s="8">
        <v>0</v>
      </c>
      <c r="H15" s="8">
        <v>0</v>
      </c>
      <c r="I15" s="8">
        <v>0</v>
      </c>
      <c r="J15" s="8">
        <v>1112426</v>
      </c>
      <c r="K15" s="8">
        <v>230274</v>
      </c>
      <c r="L15" s="8">
        <v>882151</v>
      </c>
      <c r="M15" s="8">
        <v>5230690</v>
      </c>
      <c r="N15" s="8">
        <v>0</v>
      </c>
      <c r="O15" s="8">
        <v>0</v>
      </c>
      <c r="P15" s="8">
        <v>0</v>
      </c>
      <c r="Q15" s="9">
        <v>6112842</v>
      </c>
    </row>
    <row r="16" spans="2:17" ht="21.75" customHeight="1" x14ac:dyDescent="0.3">
      <c r="B16" s="7" t="s">
        <v>58</v>
      </c>
      <c r="C16" s="8">
        <v>50000</v>
      </c>
      <c r="D16" s="8">
        <v>0</v>
      </c>
      <c r="E16" s="8">
        <v>0</v>
      </c>
      <c r="F16" s="8">
        <v>50000</v>
      </c>
      <c r="G16" s="8">
        <v>0</v>
      </c>
      <c r="H16" s="8">
        <v>0</v>
      </c>
      <c r="I16" s="8">
        <v>0</v>
      </c>
      <c r="J16" s="8">
        <v>50000</v>
      </c>
      <c r="K16" s="8">
        <v>0</v>
      </c>
      <c r="L16" s="8">
        <v>50000</v>
      </c>
      <c r="M16" s="8">
        <v>40268</v>
      </c>
      <c r="N16" s="8">
        <v>0</v>
      </c>
      <c r="O16" s="8">
        <v>0</v>
      </c>
      <c r="P16" s="8">
        <v>50000</v>
      </c>
      <c r="Q16" s="9">
        <v>40268</v>
      </c>
    </row>
    <row r="17" spans="2:19" ht="21.75" customHeight="1" x14ac:dyDescent="0.3">
      <c r="B17" s="7" t="s">
        <v>131</v>
      </c>
      <c r="C17" s="8">
        <v>0</v>
      </c>
      <c r="D17" s="8">
        <v>25665</v>
      </c>
      <c r="E17" s="8">
        <v>0</v>
      </c>
      <c r="F17" s="8">
        <v>25665</v>
      </c>
      <c r="G17" s="8">
        <v>0</v>
      </c>
      <c r="H17" s="8">
        <v>8398</v>
      </c>
      <c r="I17" s="8">
        <v>8398</v>
      </c>
      <c r="J17" s="8">
        <v>17266</v>
      </c>
      <c r="K17" s="8">
        <v>11919</v>
      </c>
      <c r="L17" s="8">
        <v>5347</v>
      </c>
      <c r="M17" s="8">
        <v>50532</v>
      </c>
      <c r="N17" s="8">
        <v>0</v>
      </c>
      <c r="O17" s="8">
        <v>0</v>
      </c>
      <c r="P17" s="8">
        <v>50000</v>
      </c>
      <c r="Q17" s="9">
        <v>5879</v>
      </c>
    </row>
    <row r="18" spans="2:19" ht="21.75" customHeight="1" x14ac:dyDescent="0.3">
      <c r="B18" s="7" t="s">
        <v>253</v>
      </c>
      <c r="C18" s="8">
        <v>0</v>
      </c>
      <c r="D18" s="8">
        <v>0</v>
      </c>
      <c r="E18" s="8">
        <v>0</v>
      </c>
      <c r="F18" s="8">
        <v>0</v>
      </c>
      <c r="G18" s="8">
        <v>0</v>
      </c>
      <c r="H18" s="8">
        <v>0</v>
      </c>
      <c r="I18" s="8">
        <v>0</v>
      </c>
      <c r="J18" s="8">
        <v>0</v>
      </c>
      <c r="K18" s="8">
        <v>0</v>
      </c>
      <c r="L18" s="8">
        <v>0</v>
      </c>
      <c r="M18" s="8">
        <v>96630</v>
      </c>
      <c r="N18" s="8">
        <v>0</v>
      </c>
      <c r="O18" s="8">
        <v>0</v>
      </c>
      <c r="P18" s="8">
        <v>0</v>
      </c>
      <c r="Q18" s="9">
        <v>96630</v>
      </c>
    </row>
    <row r="19" spans="2:19" ht="21.75" customHeight="1" x14ac:dyDescent="0.3">
      <c r="B19" s="7" t="s">
        <v>136</v>
      </c>
      <c r="C19" s="8">
        <v>0</v>
      </c>
      <c r="D19" s="8">
        <v>0</v>
      </c>
      <c r="E19" s="8">
        <v>-194206</v>
      </c>
      <c r="F19" s="8">
        <v>-194206</v>
      </c>
      <c r="G19" s="8">
        <v>0</v>
      </c>
      <c r="H19" s="8">
        <v>0</v>
      </c>
      <c r="I19" s="8">
        <v>0</v>
      </c>
      <c r="J19" s="8">
        <v>-194206</v>
      </c>
      <c r="K19" s="8">
        <v>-38613</v>
      </c>
      <c r="L19" s="8">
        <v>-155593</v>
      </c>
      <c r="M19" s="8">
        <v>-304170</v>
      </c>
      <c r="N19" s="8">
        <v>-155593</v>
      </c>
      <c r="O19" s="8">
        <v>0</v>
      </c>
      <c r="P19" s="8">
        <v>0</v>
      </c>
      <c r="Q19" s="9">
        <v>-304170</v>
      </c>
    </row>
    <row r="20" spans="2:19" ht="21.75" customHeight="1" x14ac:dyDescent="0.3">
      <c r="B20" s="7" t="s">
        <v>35</v>
      </c>
      <c r="C20" s="8">
        <v>0</v>
      </c>
      <c r="D20" s="8">
        <v>0</v>
      </c>
      <c r="E20" s="8">
        <v>0</v>
      </c>
      <c r="F20" s="8">
        <v>0</v>
      </c>
      <c r="G20" s="8">
        <v>0</v>
      </c>
      <c r="H20" s="8">
        <v>0</v>
      </c>
      <c r="I20" s="8">
        <v>0</v>
      </c>
      <c r="J20" s="8">
        <v>0</v>
      </c>
      <c r="K20" s="8">
        <v>0</v>
      </c>
      <c r="L20" s="8">
        <v>0</v>
      </c>
      <c r="M20" s="8">
        <v>62000</v>
      </c>
      <c r="N20" s="8">
        <v>0</v>
      </c>
      <c r="O20" s="8">
        <v>0</v>
      </c>
      <c r="P20" s="8">
        <v>0</v>
      </c>
      <c r="Q20" s="9">
        <v>62000</v>
      </c>
    </row>
    <row r="21" spans="2:19" ht="21.75" customHeight="1" x14ac:dyDescent="0.3">
      <c r="B21" s="50" t="s">
        <v>191</v>
      </c>
      <c r="C21" s="8">
        <v>0</v>
      </c>
      <c r="D21" s="8">
        <v>0</v>
      </c>
      <c r="E21" s="8">
        <v>0</v>
      </c>
      <c r="F21" s="8">
        <v>0</v>
      </c>
      <c r="G21" s="8">
        <v>99731</v>
      </c>
      <c r="H21" s="8">
        <v>0</v>
      </c>
      <c r="I21" s="8">
        <v>99731</v>
      </c>
      <c r="J21" s="8">
        <v>-99731</v>
      </c>
      <c r="K21" s="8">
        <v>13182</v>
      </c>
      <c r="L21" s="8">
        <v>-112913</v>
      </c>
      <c r="M21" s="8">
        <v>-1243669</v>
      </c>
      <c r="N21" s="8">
        <v>0</v>
      </c>
      <c r="O21" s="8">
        <v>0</v>
      </c>
      <c r="P21" s="8">
        <v>0</v>
      </c>
      <c r="Q21" s="9">
        <v>-1356582</v>
      </c>
    </row>
    <row r="22" spans="2:19" ht="21.75" customHeight="1" x14ac:dyDescent="0.3">
      <c r="B22" s="7" t="s">
        <v>59</v>
      </c>
      <c r="C22" s="8">
        <v>0</v>
      </c>
      <c r="D22" s="8">
        <v>185788</v>
      </c>
      <c r="E22" s="8">
        <v>0</v>
      </c>
      <c r="F22" s="8">
        <v>185788</v>
      </c>
      <c r="G22" s="8">
        <v>312734</v>
      </c>
      <c r="H22" s="8">
        <v>0</v>
      </c>
      <c r="I22" s="8">
        <v>319372</v>
      </c>
      <c r="J22" s="8">
        <v>-133584</v>
      </c>
      <c r="K22" s="8">
        <v>19563</v>
      </c>
      <c r="L22" s="8">
        <v>-153148</v>
      </c>
      <c r="M22" s="8">
        <v>-2661167</v>
      </c>
      <c r="N22" s="8">
        <v>0</v>
      </c>
      <c r="O22" s="8">
        <v>0</v>
      </c>
      <c r="P22" s="8">
        <v>0</v>
      </c>
      <c r="Q22" s="9">
        <v>-2814315</v>
      </c>
    </row>
    <row r="23" spans="2:19" ht="21.75" customHeight="1" x14ac:dyDescent="0.3">
      <c r="B23" s="7" t="s">
        <v>60</v>
      </c>
      <c r="C23" s="8">
        <v>0</v>
      </c>
      <c r="D23" s="8">
        <v>0</v>
      </c>
      <c r="E23" s="8">
        <v>0</v>
      </c>
      <c r="F23" s="8">
        <v>0</v>
      </c>
      <c r="G23" s="8">
        <v>80697</v>
      </c>
      <c r="H23" s="8">
        <v>0</v>
      </c>
      <c r="I23" s="8">
        <v>80697</v>
      </c>
      <c r="J23" s="8">
        <v>-80697</v>
      </c>
      <c r="K23" s="8">
        <v>0</v>
      </c>
      <c r="L23" s="8">
        <v>-80697</v>
      </c>
      <c r="M23" s="8">
        <v>120204</v>
      </c>
      <c r="N23" s="8">
        <v>0</v>
      </c>
      <c r="O23" s="8">
        <v>0</v>
      </c>
      <c r="P23" s="8">
        <v>0</v>
      </c>
      <c r="Q23" s="9">
        <v>39507</v>
      </c>
    </row>
    <row r="24" spans="2:19" ht="21.75" customHeight="1" x14ac:dyDescent="0.3">
      <c r="B24" s="7" t="s">
        <v>134</v>
      </c>
      <c r="C24" s="8">
        <v>0</v>
      </c>
      <c r="D24" s="8">
        <v>82947</v>
      </c>
      <c r="E24" s="8">
        <v>0</v>
      </c>
      <c r="F24" s="8">
        <v>82947</v>
      </c>
      <c r="G24" s="8">
        <v>0</v>
      </c>
      <c r="H24" s="8">
        <v>288173</v>
      </c>
      <c r="I24" s="8">
        <v>288173</v>
      </c>
      <c r="J24" s="8">
        <v>-205226</v>
      </c>
      <c r="K24" s="8">
        <v>42985</v>
      </c>
      <c r="L24" s="8">
        <v>-248210</v>
      </c>
      <c r="M24" s="8">
        <v>-2217704</v>
      </c>
      <c r="N24" s="8">
        <v>0</v>
      </c>
      <c r="O24" s="8">
        <v>0</v>
      </c>
      <c r="P24" s="8">
        <v>0</v>
      </c>
      <c r="Q24" s="9">
        <v>-2465915</v>
      </c>
    </row>
    <row r="25" spans="2:19" ht="21.75" customHeight="1" x14ac:dyDescent="0.3">
      <c r="B25" s="7" t="s">
        <v>135</v>
      </c>
      <c r="C25" s="8">
        <v>0</v>
      </c>
      <c r="D25" s="8">
        <v>0</v>
      </c>
      <c r="E25" s="8">
        <v>0</v>
      </c>
      <c r="F25" s="8">
        <v>0</v>
      </c>
      <c r="G25" s="8">
        <v>0</v>
      </c>
      <c r="H25" s="8">
        <v>0</v>
      </c>
      <c r="I25" s="8">
        <v>0</v>
      </c>
      <c r="J25" s="8">
        <v>0</v>
      </c>
      <c r="K25" s="8">
        <v>0</v>
      </c>
      <c r="L25" s="8">
        <v>0</v>
      </c>
      <c r="M25" s="8">
        <v>0</v>
      </c>
      <c r="N25" s="8">
        <v>0</v>
      </c>
      <c r="O25" s="8">
        <v>0</v>
      </c>
      <c r="P25" s="8">
        <v>0</v>
      </c>
      <c r="Q25" s="9">
        <v>0</v>
      </c>
    </row>
    <row r="26" spans="2:19" ht="21.75" customHeight="1" x14ac:dyDescent="0.3">
      <c r="B26" s="7" t="s">
        <v>149</v>
      </c>
      <c r="C26" s="8">
        <v>567249</v>
      </c>
      <c r="D26" s="8">
        <v>0</v>
      </c>
      <c r="E26" s="8">
        <v>0</v>
      </c>
      <c r="F26" s="8">
        <v>567249</v>
      </c>
      <c r="G26" s="8">
        <v>0</v>
      </c>
      <c r="H26" s="8">
        <v>0</v>
      </c>
      <c r="I26" s="8">
        <v>0</v>
      </c>
      <c r="J26" s="8">
        <v>567249</v>
      </c>
      <c r="K26" s="8">
        <v>170175</v>
      </c>
      <c r="L26" s="8">
        <v>397074</v>
      </c>
      <c r="M26" s="8">
        <v>867469</v>
      </c>
      <c r="N26" s="8">
        <v>0</v>
      </c>
      <c r="O26" s="8">
        <v>0</v>
      </c>
      <c r="P26" s="8">
        <v>1000000</v>
      </c>
      <c r="Q26" s="9">
        <v>264543</v>
      </c>
    </row>
    <row r="27" spans="2:19" ht="21.75" customHeight="1" x14ac:dyDescent="0.3">
      <c r="B27" s="7" t="s">
        <v>61</v>
      </c>
      <c r="C27" s="8">
        <v>0</v>
      </c>
      <c r="D27" s="8">
        <v>0</v>
      </c>
      <c r="E27" s="8">
        <v>0</v>
      </c>
      <c r="F27" s="8">
        <v>0</v>
      </c>
      <c r="G27" s="8">
        <v>0</v>
      </c>
      <c r="H27" s="8">
        <v>0</v>
      </c>
      <c r="I27" s="8">
        <v>0</v>
      </c>
      <c r="J27" s="8">
        <v>0</v>
      </c>
      <c r="K27" s="8">
        <v>0</v>
      </c>
      <c r="L27" s="8">
        <v>0</v>
      </c>
      <c r="M27" s="8">
        <v>-712603</v>
      </c>
      <c r="N27" s="8">
        <v>0</v>
      </c>
      <c r="O27" s="8">
        <v>0</v>
      </c>
      <c r="P27" s="8">
        <v>0</v>
      </c>
      <c r="Q27" s="9">
        <v>-712603</v>
      </c>
    </row>
    <row r="28" spans="2:19" ht="21.75" customHeight="1" x14ac:dyDescent="0.3">
      <c r="B28" s="7" t="s">
        <v>62</v>
      </c>
      <c r="C28" s="8">
        <v>0</v>
      </c>
      <c r="D28" s="8">
        <v>0</v>
      </c>
      <c r="E28" s="8">
        <v>0</v>
      </c>
      <c r="F28" s="8">
        <v>0</v>
      </c>
      <c r="G28" s="8">
        <v>6881</v>
      </c>
      <c r="H28" s="8">
        <v>0</v>
      </c>
      <c r="I28" s="8">
        <v>6881</v>
      </c>
      <c r="J28" s="8">
        <v>-6881</v>
      </c>
      <c r="K28" s="8">
        <v>3006</v>
      </c>
      <c r="L28" s="8">
        <v>-9887</v>
      </c>
      <c r="M28" s="8">
        <v>-54599</v>
      </c>
      <c r="N28" s="8">
        <v>0</v>
      </c>
      <c r="O28" s="8">
        <v>0</v>
      </c>
      <c r="P28" s="8">
        <v>0</v>
      </c>
      <c r="Q28" s="9">
        <v>-64486</v>
      </c>
    </row>
    <row r="29" spans="2:19" ht="21.75" customHeight="1" x14ac:dyDescent="0.3">
      <c r="B29" s="7" t="s">
        <v>63</v>
      </c>
      <c r="C29" s="8">
        <v>0</v>
      </c>
      <c r="D29" s="8">
        <v>0</v>
      </c>
      <c r="E29" s="8">
        <v>-24541</v>
      </c>
      <c r="F29" s="8">
        <v>-24541</v>
      </c>
      <c r="G29" s="8">
        <v>0</v>
      </c>
      <c r="H29" s="8">
        <v>0</v>
      </c>
      <c r="I29" s="8">
        <v>0</v>
      </c>
      <c r="J29" s="8">
        <v>-24541</v>
      </c>
      <c r="K29" s="8">
        <v>35385</v>
      </c>
      <c r="L29" s="8">
        <v>-59926</v>
      </c>
      <c r="M29" s="8">
        <v>-62880</v>
      </c>
      <c r="N29" s="8">
        <v>0</v>
      </c>
      <c r="O29" s="8">
        <v>0</v>
      </c>
      <c r="P29" s="8">
        <v>0</v>
      </c>
      <c r="Q29" s="9">
        <v>-122807</v>
      </c>
    </row>
    <row r="30" spans="2:19" s="51" customFormat="1" ht="21.75" customHeight="1" x14ac:dyDescent="0.3">
      <c r="B30" s="52" t="s">
        <v>45</v>
      </c>
      <c r="C30" s="53">
        <f>SUM(C6:C29)</f>
        <v>4531519</v>
      </c>
      <c r="D30" s="53">
        <f t="shared" ref="D30:Q30" si="0">SUM(D6:D29)</f>
        <v>821931</v>
      </c>
      <c r="E30" s="53">
        <f t="shared" si="0"/>
        <v>272506</v>
      </c>
      <c r="F30" s="53">
        <f t="shared" si="0"/>
        <v>5625956</v>
      </c>
      <c r="G30" s="53">
        <f t="shared" si="0"/>
        <v>537431</v>
      </c>
      <c r="H30" s="53">
        <f t="shared" si="0"/>
        <v>298631</v>
      </c>
      <c r="I30" s="53">
        <f t="shared" si="0"/>
        <v>846859</v>
      </c>
      <c r="J30" s="53">
        <f t="shared" si="0"/>
        <v>4779096</v>
      </c>
      <c r="K30" s="53">
        <f t="shared" si="0"/>
        <v>1437580</v>
      </c>
      <c r="L30" s="53">
        <f t="shared" si="0"/>
        <v>3341516</v>
      </c>
      <c r="M30" s="53">
        <f t="shared" si="0"/>
        <v>7779044</v>
      </c>
      <c r="N30" s="53">
        <f t="shared" si="0"/>
        <v>-125708</v>
      </c>
      <c r="O30" s="53">
        <f t="shared" si="0"/>
        <v>0</v>
      </c>
      <c r="P30" s="53">
        <f t="shared" si="0"/>
        <v>3456250</v>
      </c>
      <c r="Q30" s="53">
        <f t="shared" si="0"/>
        <v>7790017</v>
      </c>
      <c r="S30" s="45"/>
    </row>
    <row r="31" spans="2:19" s="51" customFormat="1" ht="21.75" customHeight="1" x14ac:dyDescent="0.3">
      <c r="B31" s="274" t="s">
        <v>46</v>
      </c>
      <c r="C31" s="275"/>
      <c r="D31" s="275"/>
      <c r="E31" s="275"/>
      <c r="F31" s="275"/>
      <c r="G31" s="275"/>
      <c r="H31" s="275"/>
      <c r="I31" s="275"/>
      <c r="J31" s="275"/>
      <c r="K31" s="275"/>
      <c r="L31" s="275"/>
      <c r="M31" s="275"/>
      <c r="N31" s="275"/>
      <c r="O31" s="275"/>
      <c r="P31" s="275"/>
      <c r="Q31" s="276"/>
      <c r="S31" s="45"/>
    </row>
    <row r="32" spans="2:19" s="45" customFormat="1" ht="21.75" customHeight="1" x14ac:dyDescent="0.3">
      <c r="B32" s="54" t="s">
        <v>47</v>
      </c>
      <c r="C32" s="8">
        <v>-37103</v>
      </c>
      <c r="D32" s="8">
        <v>0</v>
      </c>
      <c r="E32" s="8">
        <v>0</v>
      </c>
      <c r="F32" s="8">
        <v>-37103</v>
      </c>
      <c r="G32" s="8">
        <v>0</v>
      </c>
      <c r="H32" s="8">
        <v>0</v>
      </c>
      <c r="I32" s="8">
        <v>0</v>
      </c>
      <c r="J32" s="8">
        <v>-37103</v>
      </c>
      <c r="K32" s="8">
        <v>-46806</v>
      </c>
      <c r="L32" s="8">
        <v>9703</v>
      </c>
      <c r="M32" s="8">
        <v>233161</v>
      </c>
      <c r="N32" s="8">
        <v>0</v>
      </c>
      <c r="O32" s="8">
        <v>0</v>
      </c>
      <c r="P32" s="8">
        <v>0</v>
      </c>
      <c r="Q32" s="9">
        <v>242864</v>
      </c>
    </row>
    <row r="33" spans="2:19" s="45" customFormat="1" ht="21.75" customHeight="1" x14ac:dyDescent="0.3">
      <c r="B33" s="54" t="s">
        <v>78</v>
      </c>
      <c r="C33" s="8">
        <v>0</v>
      </c>
      <c r="D33" s="8">
        <v>158678</v>
      </c>
      <c r="E33" s="8">
        <v>18430</v>
      </c>
      <c r="F33" s="8">
        <v>177107</v>
      </c>
      <c r="G33" s="8">
        <v>588755</v>
      </c>
      <c r="H33" s="8">
        <v>1354</v>
      </c>
      <c r="I33" s="8">
        <v>590109</v>
      </c>
      <c r="J33" s="8">
        <v>-413002</v>
      </c>
      <c r="K33" s="8">
        <v>-123890</v>
      </c>
      <c r="L33" s="8">
        <v>-289112</v>
      </c>
      <c r="M33" s="8">
        <v>627274</v>
      </c>
      <c r="N33" s="8">
        <v>0</v>
      </c>
      <c r="O33" s="8">
        <v>0</v>
      </c>
      <c r="P33" s="8">
        <v>0</v>
      </c>
      <c r="Q33" s="9">
        <v>338162</v>
      </c>
    </row>
    <row r="34" spans="2:19" s="45" customFormat="1" ht="21.75" customHeight="1" x14ac:dyDescent="0.3">
      <c r="B34" s="54" t="s">
        <v>48</v>
      </c>
      <c r="C34" s="8">
        <v>593706</v>
      </c>
      <c r="D34" s="8">
        <v>0</v>
      </c>
      <c r="E34" s="8">
        <v>-13560</v>
      </c>
      <c r="F34" s="8">
        <v>580146</v>
      </c>
      <c r="G34" s="8">
        <v>0</v>
      </c>
      <c r="H34" s="8">
        <v>27765</v>
      </c>
      <c r="I34" s="8">
        <v>27765</v>
      </c>
      <c r="J34" s="8">
        <v>552382</v>
      </c>
      <c r="K34" s="8">
        <v>165715</v>
      </c>
      <c r="L34" s="8">
        <v>386667</v>
      </c>
      <c r="M34" s="8">
        <v>6344673</v>
      </c>
      <c r="N34" s="8">
        <v>0</v>
      </c>
      <c r="O34" s="8">
        <v>0</v>
      </c>
      <c r="P34" s="8">
        <v>0</v>
      </c>
      <c r="Q34" s="9">
        <v>6731340</v>
      </c>
    </row>
    <row r="35" spans="2:19" s="51" customFormat="1" ht="21.75" customHeight="1" x14ac:dyDescent="0.3">
      <c r="B35" s="52" t="s">
        <v>45</v>
      </c>
      <c r="C35" s="53">
        <f>SUM(C32:C34)</f>
        <v>556603</v>
      </c>
      <c r="D35" s="53">
        <f>SUM(D32:D34)</f>
        <v>158678</v>
      </c>
      <c r="E35" s="53">
        <f t="shared" ref="E35:P35" si="1">SUM(E32:E34)</f>
        <v>4870</v>
      </c>
      <c r="F35" s="53">
        <f t="shared" si="1"/>
        <v>720150</v>
      </c>
      <c r="G35" s="53">
        <f t="shared" si="1"/>
        <v>588755</v>
      </c>
      <c r="H35" s="53">
        <f t="shared" si="1"/>
        <v>29119</v>
      </c>
      <c r="I35" s="53">
        <f t="shared" si="1"/>
        <v>617874</v>
      </c>
      <c r="J35" s="53">
        <f t="shared" si="1"/>
        <v>102277</v>
      </c>
      <c r="K35" s="53">
        <f t="shared" si="1"/>
        <v>-4981</v>
      </c>
      <c r="L35" s="53">
        <f t="shared" si="1"/>
        <v>107258</v>
      </c>
      <c r="M35" s="53">
        <f t="shared" si="1"/>
        <v>7205108</v>
      </c>
      <c r="N35" s="53">
        <f t="shared" si="1"/>
        <v>0</v>
      </c>
      <c r="O35" s="53">
        <f t="shared" si="1"/>
        <v>0</v>
      </c>
      <c r="P35" s="53">
        <f t="shared" si="1"/>
        <v>0</v>
      </c>
      <c r="Q35" s="53">
        <f>SUM(Q32:Q34)</f>
        <v>7312366</v>
      </c>
      <c r="S35" s="45"/>
    </row>
    <row r="36" spans="2:19" s="45" customFormat="1" ht="21.75" customHeight="1" x14ac:dyDescent="0.3">
      <c r="B36" s="52" t="s">
        <v>49</v>
      </c>
      <c r="C36" s="55">
        <f>C35+C30</f>
        <v>5088122</v>
      </c>
      <c r="D36" s="55">
        <f t="shared" ref="D36:P36" si="2">D35+D30</f>
        <v>980609</v>
      </c>
      <c r="E36" s="55">
        <f t="shared" si="2"/>
        <v>277376</v>
      </c>
      <c r="F36" s="55">
        <f t="shared" si="2"/>
        <v>6346106</v>
      </c>
      <c r="G36" s="55">
        <f t="shared" si="2"/>
        <v>1126186</v>
      </c>
      <c r="H36" s="55">
        <f t="shared" si="2"/>
        <v>327750</v>
      </c>
      <c r="I36" s="55">
        <f t="shared" si="2"/>
        <v>1464733</v>
      </c>
      <c r="J36" s="55">
        <f t="shared" si="2"/>
        <v>4881373</v>
      </c>
      <c r="K36" s="55">
        <f t="shared" si="2"/>
        <v>1432599</v>
      </c>
      <c r="L36" s="55">
        <f t="shared" si="2"/>
        <v>3448774</v>
      </c>
      <c r="M36" s="55">
        <f t="shared" si="2"/>
        <v>14984152</v>
      </c>
      <c r="N36" s="55">
        <f t="shared" si="2"/>
        <v>-125708</v>
      </c>
      <c r="O36" s="55">
        <f t="shared" si="2"/>
        <v>0</v>
      </c>
      <c r="P36" s="55">
        <f t="shared" si="2"/>
        <v>3456250</v>
      </c>
      <c r="Q36" s="55">
        <f>Q35+Q30</f>
        <v>15102383</v>
      </c>
    </row>
    <row r="37" spans="2:19" ht="19.5" customHeight="1" x14ac:dyDescent="0.3">
      <c r="B37" s="278" t="s">
        <v>50</v>
      </c>
      <c r="C37" s="278"/>
      <c r="D37" s="278"/>
      <c r="E37" s="278"/>
      <c r="F37" s="278"/>
      <c r="G37" s="278"/>
      <c r="H37" s="278"/>
      <c r="I37" s="278"/>
      <c r="J37" s="278"/>
      <c r="K37" s="278"/>
      <c r="L37" s="278"/>
      <c r="M37" s="278"/>
      <c r="N37" s="278"/>
      <c r="O37" s="278"/>
      <c r="P37" s="278"/>
      <c r="Q37" s="278"/>
    </row>
    <row r="38" spans="2:19" x14ac:dyDescent="0.3">
      <c r="C38" s="15"/>
      <c r="D38" s="15"/>
      <c r="E38" s="15"/>
      <c r="F38" s="15"/>
      <c r="G38" s="15"/>
      <c r="H38" s="15"/>
      <c r="I38" s="15"/>
      <c r="J38" s="15"/>
      <c r="K38" s="15"/>
      <c r="L38" s="15"/>
      <c r="M38" s="15"/>
      <c r="N38" s="15"/>
      <c r="O38" s="15"/>
      <c r="P38" s="15"/>
      <c r="Q38" s="238"/>
    </row>
    <row r="39" spans="2:19" x14ac:dyDescent="0.3">
      <c r="C39" s="14"/>
      <c r="D39" s="14"/>
      <c r="E39" s="14"/>
      <c r="F39" s="14"/>
      <c r="G39" s="14"/>
      <c r="H39" s="14"/>
      <c r="I39" s="14"/>
      <c r="J39" s="14"/>
      <c r="K39" s="14"/>
      <c r="L39" s="14"/>
      <c r="M39" s="14"/>
      <c r="N39" s="14"/>
      <c r="O39" s="14"/>
      <c r="P39" s="14"/>
      <c r="Q39" s="14"/>
    </row>
    <row r="40" spans="2:19" x14ac:dyDescent="0.3">
      <c r="J40" s="3"/>
      <c r="K40" s="3"/>
      <c r="L40" s="3"/>
    </row>
  </sheetData>
  <sheetProtection algorithmName="SHA-512" hashValue="dTiY79J1kbKJPcXjKyBy7UrGAx4fTLNAPKaWsp5HIDrruk3jY5Gg9bBCdF3o+u5ZmZ/Mqjd+yQSt/mDNqWxJIQ==" saltValue="vD5nvngXgcXCr1j4v0ZemQ==" spinCount="100000"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41"/>
  <sheetViews>
    <sheetView showGridLines="0" topLeftCell="E22" zoomScale="70" zoomScaleNormal="70" workbookViewId="0">
      <selection activeCell="J31" sqref="J31"/>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1" width="25.453125" style="2" customWidth="1"/>
    <col min="12" max="12" width="11.54296875" style="2" bestFit="1" customWidth="1"/>
    <col min="13" max="13" width="13.54296875" style="2" bestFit="1" customWidth="1"/>
    <col min="14" max="16384" width="9.453125" style="2"/>
  </cols>
  <sheetData>
    <row r="1" spans="2:13" ht="14" x14ac:dyDescent="0.3"/>
    <row r="2" spans="2:13" ht="14" x14ac:dyDescent="0.3"/>
    <row r="3" spans="2:13" ht="6.75" customHeight="1" x14ac:dyDescent="0.3"/>
    <row r="4" spans="2:13" ht="21" customHeight="1" x14ac:dyDescent="0.3">
      <c r="B4" s="279" t="s">
        <v>288</v>
      </c>
      <c r="C4" s="279"/>
      <c r="D4" s="279"/>
      <c r="E4" s="279"/>
      <c r="F4" s="279"/>
      <c r="G4" s="279"/>
      <c r="H4" s="279"/>
      <c r="I4" s="279"/>
      <c r="J4" s="279"/>
      <c r="K4" s="279"/>
    </row>
    <row r="5" spans="2:13" s="6" customFormat="1" ht="39" customHeight="1" x14ac:dyDescent="0.3">
      <c r="B5" s="58" t="s">
        <v>0</v>
      </c>
      <c r="C5" s="64" t="s">
        <v>79</v>
      </c>
      <c r="D5" s="64" t="s">
        <v>80</v>
      </c>
      <c r="E5" s="64" t="s">
        <v>154</v>
      </c>
      <c r="F5" s="64" t="s">
        <v>81</v>
      </c>
      <c r="G5" s="64" t="s">
        <v>82</v>
      </c>
      <c r="H5" s="64" t="s">
        <v>138</v>
      </c>
      <c r="I5" s="64" t="s">
        <v>155</v>
      </c>
      <c r="J5" s="64" t="s">
        <v>83</v>
      </c>
      <c r="K5" s="64" t="s">
        <v>84</v>
      </c>
    </row>
    <row r="6" spans="2:13" ht="29.25" customHeight="1" x14ac:dyDescent="0.3">
      <c r="B6" s="284" t="s">
        <v>16</v>
      </c>
      <c r="C6" s="285"/>
      <c r="D6" s="285"/>
      <c r="E6" s="285"/>
      <c r="F6" s="285"/>
      <c r="G6" s="285"/>
      <c r="H6" s="285"/>
      <c r="I6" s="285"/>
      <c r="J6" s="285"/>
      <c r="K6" s="286"/>
    </row>
    <row r="7" spans="2:13" ht="29.25" customHeight="1" x14ac:dyDescent="0.3">
      <c r="B7" s="7" t="s">
        <v>256</v>
      </c>
      <c r="C7" s="137">
        <f>'APPENDIX 5'!D6</f>
        <v>1753007</v>
      </c>
      <c r="D7" s="137">
        <f>'APPENDIX 6'!D6</f>
        <v>0</v>
      </c>
      <c r="E7" s="137">
        <f>'APPENDIX 11'!D6</f>
        <v>0</v>
      </c>
      <c r="F7" s="137">
        <f>'APPENDIX 7'!D6</f>
        <v>1982848</v>
      </c>
      <c r="G7" s="137">
        <f>'APPENDIX 8'!D6</f>
        <v>1198006</v>
      </c>
      <c r="H7" s="137">
        <f>'APPENDIX 10'!D6</f>
        <v>0</v>
      </c>
      <c r="I7" s="137">
        <f>'APPENDIX 9'!D6</f>
        <v>0</v>
      </c>
      <c r="J7" s="138">
        <f>SUM(C7:I7)</f>
        <v>4933861</v>
      </c>
      <c r="K7" s="12">
        <f t="shared" ref="K7:K30" si="0">IFERROR(J7/$J$31,0)*100</f>
        <v>3.9881461907406233</v>
      </c>
      <c r="M7" s="14"/>
    </row>
    <row r="8" spans="2:13" ht="29.25" customHeight="1" x14ac:dyDescent="0.3">
      <c r="B8" s="11" t="s">
        <v>51</v>
      </c>
      <c r="C8" s="137">
        <f>'APPENDIX 5'!D7</f>
        <v>354580</v>
      </c>
      <c r="D8" s="137">
        <f>'APPENDIX 6'!D7</f>
        <v>278440</v>
      </c>
      <c r="E8" s="137">
        <f>'APPENDIX 11'!D7</f>
        <v>1073725</v>
      </c>
      <c r="F8" s="137">
        <f>'APPENDIX 7'!D7</f>
        <v>861223</v>
      </c>
      <c r="G8" s="137">
        <f>'APPENDIX 8'!D7</f>
        <v>607479</v>
      </c>
      <c r="H8" s="137">
        <f>'APPENDIX 10'!D7</f>
        <v>0</v>
      </c>
      <c r="I8" s="137">
        <f>'APPENDIX 9'!D7</f>
        <v>55</v>
      </c>
      <c r="J8" s="138">
        <f>SUM(C8:I8)</f>
        <v>3175502</v>
      </c>
      <c r="K8" s="12">
        <f t="shared" si="0"/>
        <v>2.566826711370513</v>
      </c>
      <c r="M8" s="14"/>
    </row>
    <row r="9" spans="2:13" ht="29.25" customHeight="1" x14ac:dyDescent="0.3">
      <c r="B9" s="4" t="s">
        <v>148</v>
      </c>
      <c r="C9" s="137">
        <f>'APPENDIX 5'!D8</f>
        <v>9669967</v>
      </c>
      <c r="D9" s="137">
        <f>'APPENDIX 6'!D8</f>
        <v>755570</v>
      </c>
      <c r="E9" s="137">
        <f>'APPENDIX 11'!D8</f>
        <v>10344921</v>
      </c>
      <c r="F9" s="137">
        <f>'APPENDIX 7'!D8</f>
        <v>1481210</v>
      </c>
      <c r="G9" s="137">
        <f>'APPENDIX 8'!D8</f>
        <v>2288431</v>
      </c>
      <c r="H9" s="137">
        <f>'APPENDIX 10'!D8</f>
        <v>0</v>
      </c>
      <c r="I9" s="137">
        <f>'APPENDIX 9'!D8</f>
        <v>1354031</v>
      </c>
      <c r="J9" s="138">
        <f t="shared" ref="J9:J30" si="1">SUM(C9:I9)</f>
        <v>25894130</v>
      </c>
      <c r="K9" s="12">
        <f t="shared" si="0"/>
        <v>20.930783401081325</v>
      </c>
      <c r="M9" s="14"/>
    </row>
    <row r="10" spans="2:13" ht="29.25" customHeight="1" x14ac:dyDescent="0.3">
      <c r="B10" s="4" t="s">
        <v>52</v>
      </c>
      <c r="C10" s="137">
        <f>'APPENDIX 5'!D9</f>
        <v>5637</v>
      </c>
      <c r="D10" s="137">
        <f>'APPENDIX 6'!D9</f>
        <v>180796</v>
      </c>
      <c r="E10" s="137">
        <f>'APPENDIX 11'!D9</f>
        <v>0</v>
      </c>
      <c r="F10" s="137">
        <f>'APPENDIX 7'!D9</f>
        <v>252985</v>
      </c>
      <c r="G10" s="137">
        <f>'APPENDIX 8'!D9</f>
        <v>19229</v>
      </c>
      <c r="H10" s="137">
        <f>'APPENDIX 10'!D9</f>
        <v>0</v>
      </c>
      <c r="I10" s="137">
        <f>'APPENDIX 9'!D9</f>
        <v>0</v>
      </c>
      <c r="J10" s="138">
        <f t="shared" si="1"/>
        <v>458647</v>
      </c>
      <c r="K10" s="12">
        <f t="shared" si="0"/>
        <v>0.37073425577749647</v>
      </c>
      <c r="M10" s="14"/>
    </row>
    <row r="11" spans="2:13" ht="29.25" customHeight="1" x14ac:dyDescent="0.3">
      <c r="B11" s="4" t="s">
        <v>53</v>
      </c>
      <c r="C11" s="137">
        <f>'APPENDIX 5'!D10</f>
        <v>1094034</v>
      </c>
      <c r="D11" s="137">
        <f>'APPENDIX 6'!D10</f>
        <v>57894</v>
      </c>
      <c r="E11" s="137">
        <f>'APPENDIX 11'!D10</f>
        <v>879807</v>
      </c>
      <c r="F11" s="137">
        <f>'APPENDIX 7'!D10</f>
        <v>832330</v>
      </c>
      <c r="G11" s="137">
        <f>'APPENDIX 8'!D10</f>
        <v>4132854</v>
      </c>
      <c r="H11" s="137">
        <f>'APPENDIX 10'!D10</f>
        <v>0</v>
      </c>
      <c r="I11" s="137">
        <f>'APPENDIX 9'!D10</f>
        <v>0</v>
      </c>
      <c r="J11" s="138">
        <f t="shared" si="1"/>
        <v>6996919</v>
      </c>
      <c r="K11" s="12">
        <f t="shared" si="0"/>
        <v>5.6557604392930187</v>
      </c>
      <c r="M11" s="14"/>
    </row>
    <row r="12" spans="2:13" ht="29.25" customHeight="1" x14ac:dyDescent="0.3">
      <c r="B12" s="4" t="s">
        <v>22</v>
      </c>
      <c r="C12" s="137">
        <f>'APPENDIX 5'!D11</f>
        <v>166660</v>
      </c>
      <c r="D12" s="137">
        <f>'APPENDIX 6'!D11</f>
        <v>0</v>
      </c>
      <c r="E12" s="137">
        <f>'APPENDIX 11'!D11</f>
        <v>0</v>
      </c>
      <c r="F12" s="137">
        <f>'APPENDIX 7'!D11</f>
        <v>21128</v>
      </c>
      <c r="G12" s="137">
        <f>'APPENDIX 8'!D11</f>
        <v>0</v>
      </c>
      <c r="H12" s="137">
        <f>'APPENDIX 10'!D11</f>
        <v>0</v>
      </c>
      <c r="I12" s="137">
        <f>'APPENDIX 9'!D11</f>
        <v>0</v>
      </c>
      <c r="J12" s="138">
        <f t="shared" si="1"/>
        <v>187788</v>
      </c>
      <c r="K12" s="12">
        <f t="shared" si="0"/>
        <v>0.15179308798257596</v>
      </c>
      <c r="M12" s="14"/>
    </row>
    <row r="13" spans="2:13" ht="29.25" customHeight="1" x14ac:dyDescent="0.3">
      <c r="B13" s="4" t="s">
        <v>55</v>
      </c>
      <c r="C13" s="137">
        <f>'APPENDIX 5'!D12</f>
        <v>1197309</v>
      </c>
      <c r="D13" s="137">
        <f>'APPENDIX 6'!D12</f>
        <v>0</v>
      </c>
      <c r="E13" s="137">
        <f>'APPENDIX 11'!D12</f>
        <v>3876177</v>
      </c>
      <c r="F13" s="137">
        <f>'APPENDIX 7'!D12</f>
        <v>50177</v>
      </c>
      <c r="G13" s="137">
        <f>'APPENDIX 8'!D12</f>
        <v>3911</v>
      </c>
      <c r="H13" s="137">
        <f>'APPENDIX 10'!D12</f>
        <v>0</v>
      </c>
      <c r="I13" s="137">
        <f>'APPENDIX 9'!D12</f>
        <v>0</v>
      </c>
      <c r="J13" s="138">
        <f t="shared" si="1"/>
        <v>5127574</v>
      </c>
      <c r="K13" s="12">
        <f t="shared" si="0"/>
        <v>4.1447285839306502</v>
      </c>
      <c r="M13" s="14"/>
    </row>
    <row r="14" spans="2:13" ht="29.25" customHeight="1" x14ac:dyDescent="0.3">
      <c r="B14" s="7" t="s">
        <v>263</v>
      </c>
      <c r="C14" s="137">
        <f>'APPENDIX 5'!D13</f>
        <v>66208</v>
      </c>
      <c r="D14" s="137">
        <f>'APPENDIX 6'!D13</f>
        <v>0</v>
      </c>
      <c r="E14" s="137">
        <f>'APPENDIX 11'!D13</f>
        <v>0</v>
      </c>
      <c r="F14" s="137">
        <f>'APPENDIX 7'!D13</f>
        <v>655459</v>
      </c>
      <c r="G14" s="137">
        <f>'APPENDIX 8'!D13</f>
        <v>93507</v>
      </c>
      <c r="H14" s="137">
        <f>'APPENDIX 10'!D13</f>
        <v>0</v>
      </c>
      <c r="I14" s="137">
        <f>'APPENDIX 9'!D13</f>
        <v>0</v>
      </c>
      <c r="J14" s="138">
        <f t="shared" si="1"/>
        <v>815174</v>
      </c>
      <c r="K14" s="12">
        <f t="shared" si="0"/>
        <v>0.65892271446049999</v>
      </c>
      <c r="M14" s="14"/>
    </row>
    <row r="15" spans="2:13" ht="29.25" customHeight="1" x14ac:dyDescent="0.3">
      <c r="B15" s="4" t="s">
        <v>56</v>
      </c>
      <c r="C15" s="137">
        <f>'APPENDIX 5'!D14</f>
        <v>3663225</v>
      </c>
      <c r="D15" s="137">
        <f>'APPENDIX 6'!D14</f>
        <v>2736174</v>
      </c>
      <c r="E15" s="137">
        <f>'APPENDIX 11'!D14</f>
        <v>12930262</v>
      </c>
      <c r="F15" s="137">
        <f>'APPENDIX 7'!D14</f>
        <v>454385</v>
      </c>
      <c r="G15" s="137">
        <f>'APPENDIX 8'!D14</f>
        <v>201935</v>
      </c>
      <c r="H15" s="137">
        <f>'APPENDIX 10'!D14</f>
        <v>0</v>
      </c>
      <c r="I15" s="137">
        <f>'APPENDIX 9'!D14</f>
        <v>14505</v>
      </c>
      <c r="J15" s="138">
        <f t="shared" si="1"/>
        <v>20000486</v>
      </c>
      <c r="K15" s="12">
        <f t="shared" si="0"/>
        <v>16.166823924277796</v>
      </c>
      <c r="M15" s="14"/>
    </row>
    <row r="16" spans="2:13" ht="29.25" customHeight="1" x14ac:dyDescent="0.3">
      <c r="B16" s="4" t="s">
        <v>57</v>
      </c>
      <c r="C16" s="137">
        <f>'APPENDIX 5'!D15</f>
        <v>4030023</v>
      </c>
      <c r="D16" s="137">
        <f>'APPENDIX 6'!D15</f>
        <v>1083112</v>
      </c>
      <c r="E16" s="137">
        <f>'APPENDIX 11'!D15</f>
        <v>7819353</v>
      </c>
      <c r="F16" s="137">
        <f>'APPENDIX 7'!D15</f>
        <v>896849</v>
      </c>
      <c r="G16" s="137">
        <f>'APPENDIX 8'!D15</f>
        <v>126141</v>
      </c>
      <c r="H16" s="137">
        <f>'APPENDIX 10'!D15</f>
        <v>0</v>
      </c>
      <c r="I16" s="137">
        <f>'APPENDIX 9'!D15</f>
        <v>0</v>
      </c>
      <c r="J16" s="138">
        <f t="shared" si="1"/>
        <v>13955478</v>
      </c>
      <c r="K16" s="12">
        <f t="shared" si="0"/>
        <v>11.280513663774592</v>
      </c>
      <c r="M16" s="14"/>
    </row>
    <row r="17" spans="2:16" ht="29.25" customHeight="1" x14ac:dyDescent="0.3">
      <c r="B17" s="4" t="s">
        <v>58</v>
      </c>
      <c r="C17" s="137">
        <f>'APPENDIX 5'!D16</f>
        <v>3241908</v>
      </c>
      <c r="D17" s="137">
        <f>'APPENDIX 6'!D16</f>
        <v>656328</v>
      </c>
      <c r="E17" s="137">
        <f>'APPENDIX 11'!D16</f>
        <v>7180424</v>
      </c>
      <c r="F17" s="137">
        <f>'APPENDIX 7'!D16</f>
        <v>48061</v>
      </c>
      <c r="G17" s="137">
        <f>'APPENDIX 8'!D16</f>
        <v>0</v>
      </c>
      <c r="H17" s="137">
        <f>'APPENDIX 10'!D16</f>
        <v>0</v>
      </c>
      <c r="I17" s="137">
        <f>'APPENDIX 9'!D16</f>
        <v>0</v>
      </c>
      <c r="J17" s="138">
        <f t="shared" si="1"/>
        <v>11126721</v>
      </c>
      <c r="K17" s="12">
        <f t="shared" si="0"/>
        <v>8.9939684096458521</v>
      </c>
      <c r="M17" s="14"/>
    </row>
    <row r="18" spans="2:16" ht="29.25" customHeight="1" x14ac:dyDescent="0.3">
      <c r="B18" s="4" t="s">
        <v>131</v>
      </c>
      <c r="C18" s="137">
        <f>'APPENDIX 5'!D17</f>
        <v>41867</v>
      </c>
      <c r="D18" s="137">
        <f>'APPENDIX 6'!D17</f>
        <v>175460</v>
      </c>
      <c r="E18" s="137">
        <f>'APPENDIX 11'!D17</f>
        <v>431225</v>
      </c>
      <c r="F18" s="137">
        <f>'APPENDIX 7'!D17</f>
        <v>201527</v>
      </c>
      <c r="G18" s="137">
        <f>'APPENDIX 8'!D17</f>
        <v>491400</v>
      </c>
      <c r="H18" s="137">
        <f>'APPENDIX 10'!D17</f>
        <v>0</v>
      </c>
      <c r="I18" s="137">
        <f>'APPENDIX 9'!D17</f>
        <v>0</v>
      </c>
      <c r="J18" s="138">
        <f t="shared" si="1"/>
        <v>1341479</v>
      </c>
      <c r="K18" s="12">
        <f t="shared" si="0"/>
        <v>1.084346389938537</v>
      </c>
      <c r="M18" s="14"/>
    </row>
    <row r="19" spans="2:16" ht="29.25" customHeight="1" x14ac:dyDescent="0.3">
      <c r="B19" s="4" t="s">
        <v>253</v>
      </c>
      <c r="C19" s="137">
        <f>'APPENDIX 5'!D18</f>
        <v>0</v>
      </c>
      <c r="D19" s="137">
        <f>'APPENDIX 6'!D18</f>
        <v>0</v>
      </c>
      <c r="E19" s="137">
        <f>'APPENDIX 11'!D18</f>
        <v>0</v>
      </c>
      <c r="F19" s="137">
        <f>'APPENDIX 7'!D18</f>
        <v>6414</v>
      </c>
      <c r="G19" s="137">
        <f>'APPENDIX 8'!D18</f>
        <v>1411870</v>
      </c>
      <c r="H19" s="137">
        <f>'APPENDIX 10'!D18</f>
        <v>0</v>
      </c>
      <c r="I19" s="137">
        <f>'APPENDIX 9'!D18</f>
        <v>0</v>
      </c>
      <c r="J19" s="138">
        <f t="shared" si="1"/>
        <v>1418284</v>
      </c>
      <c r="K19" s="12">
        <f t="shared" si="0"/>
        <v>1.146429526893517</v>
      </c>
      <c r="M19" s="14"/>
    </row>
    <row r="20" spans="2:16" ht="29.25" customHeight="1" x14ac:dyDescent="0.3">
      <c r="B20" s="4" t="s">
        <v>136</v>
      </c>
      <c r="C20" s="137">
        <f>'APPENDIX 5'!D19</f>
        <v>1253210</v>
      </c>
      <c r="D20" s="137">
        <f>'APPENDIX 6'!D19</f>
        <v>294582</v>
      </c>
      <c r="E20" s="137">
        <f>'APPENDIX 11'!D19</f>
        <v>1489407</v>
      </c>
      <c r="F20" s="137">
        <f>'APPENDIX 7'!D19</f>
        <v>463117</v>
      </c>
      <c r="G20" s="137">
        <f>'APPENDIX 8'!D19</f>
        <v>532758</v>
      </c>
      <c r="H20" s="137">
        <f>'APPENDIX 10'!D19</f>
        <v>0</v>
      </c>
      <c r="I20" s="137">
        <f>'APPENDIX 9'!D19</f>
        <v>1031556</v>
      </c>
      <c r="J20" s="138">
        <f t="shared" si="1"/>
        <v>5064630</v>
      </c>
      <c r="K20" s="12">
        <f t="shared" si="0"/>
        <v>4.0938495920356655</v>
      </c>
      <c r="M20" s="14"/>
    </row>
    <row r="21" spans="2:16" ht="29.25" customHeight="1" x14ac:dyDescent="0.3">
      <c r="B21" s="4" t="s">
        <v>35</v>
      </c>
      <c r="C21" s="137">
        <f>'APPENDIX 5'!D20</f>
        <v>1766141</v>
      </c>
      <c r="D21" s="137">
        <f>'APPENDIX 6'!D20</f>
        <v>682929</v>
      </c>
      <c r="E21" s="137">
        <f>'APPENDIX 11'!D20</f>
        <v>341746</v>
      </c>
      <c r="F21" s="137">
        <f>'APPENDIX 7'!D20</f>
        <v>283721</v>
      </c>
      <c r="G21" s="137">
        <f>'APPENDIX 8'!D20</f>
        <v>345063</v>
      </c>
      <c r="H21" s="137">
        <f>'APPENDIX 10'!D20</f>
        <v>0</v>
      </c>
      <c r="I21" s="137">
        <f>'APPENDIX 9'!D20</f>
        <v>2063</v>
      </c>
      <c r="J21" s="138">
        <f t="shared" si="1"/>
        <v>3421663</v>
      </c>
      <c r="K21" s="12">
        <f t="shared" si="0"/>
        <v>2.7658039534247383</v>
      </c>
      <c r="M21" s="14"/>
    </row>
    <row r="22" spans="2:16" ht="29.25" customHeight="1" x14ac:dyDescent="0.3">
      <c r="B22" s="117" t="s">
        <v>191</v>
      </c>
      <c r="C22" s="137">
        <f>'APPENDIX 5'!D21</f>
        <v>51315</v>
      </c>
      <c r="D22" s="137">
        <f>'APPENDIX 6'!D21</f>
        <v>0</v>
      </c>
      <c r="E22" s="137">
        <f>'APPENDIX 11'!D21</f>
        <v>0</v>
      </c>
      <c r="F22" s="137">
        <f>'APPENDIX 7'!D21</f>
        <v>269769</v>
      </c>
      <c r="G22" s="137">
        <f>'APPENDIX 8'!D21</f>
        <v>60701</v>
      </c>
      <c r="H22" s="137">
        <f>'APPENDIX 10'!D21</f>
        <v>0</v>
      </c>
      <c r="I22" s="137">
        <f>'APPENDIX 9'!D21</f>
        <v>10453</v>
      </c>
      <c r="J22" s="138">
        <f t="shared" si="1"/>
        <v>392238</v>
      </c>
      <c r="K22" s="12">
        <f t="shared" si="0"/>
        <v>0.31705442969790204</v>
      </c>
      <c r="M22" s="14"/>
    </row>
    <row r="23" spans="2:16" ht="29.25" customHeight="1" x14ac:dyDescent="0.3">
      <c r="B23" s="4" t="s">
        <v>59</v>
      </c>
      <c r="C23" s="137">
        <f>'APPENDIX 5'!D22</f>
        <v>1165535</v>
      </c>
      <c r="D23" s="137">
        <f>'APPENDIX 6'!D22</f>
        <v>0</v>
      </c>
      <c r="E23" s="137">
        <f>'APPENDIX 11'!D22</f>
        <v>0</v>
      </c>
      <c r="F23" s="137">
        <f>'APPENDIX 7'!D22</f>
        <v>417180</v>
      </c>
      <c r="G23" s="137">
        <f>'APPENDIX 8'!D22</f>
        <v>0</v>
      </c>
      <c r="H23" s="137">
        <f>'APPENDIX 10'!D22</f>
        <v>0</v>
      </c>
      <c r="I23" s="137">
        <f>'APPENDIX 9'!D22</f>
        <v>676778</v>
      </c>
      <c r="J23" s="138">
        <f t="shared" si="1"/>
        <v>2259493</v>
      </c>
      <c r="K23" s="12">
        <f t="shared" si="0"/>
        <v>1.8263968930124101</v>
      </c>
      <c r="M23" s="14"/>
    </row>
    <row r="24" spans="2:16" ht="29.25" customHeight="1" x14ac:dyDescent="0.3">
      <c r="B24" s="4" t="s">
        <v>60</v>
      </c>
      <c r="C24" s="137">
        <f>'APPENDIX 5'!D23</f>
        <v>1096328</v>
      </c>
      <c r="D24" s="137">
        <f>'APPENDIX 6'!D23</f>
        <v>99026</v>
      </c>
      <c r="E24" s="137">
        <f>'APPENDIX 11'!D23</f>
        <v>295272</v>
      </c>
      <c r="F24" s="137">
        <f>'APPENDIX 7'!D23</f>
        <v>1853106</v>
      </c>
      <c r="G24" s="137">
        <f>'APPENDIX 8'!D23</f>
        <v>545121</v>
      </c>
      <c r="H24" s="137">
        <f>'APPENDIX 10'!D23</f>
        <v>0</v>
      </c>
      <c r="I24" s="137">
        <f>'APPENDIX 9'!D23</f>
        <v>55750</v>
      </c>
      <c r="J24" s="138">
        <f t="shared" si="1"/>
        <v>3944603</v>
      </c>
      <c r="K24" s="12">
        <f t="shared" si="0"/>
        <v>3.188507626873565</v>
      </c>
      <c r="M24" s="14"/>
    </row>
    <row r="25" spans="2:16" ht="29.25" customHeight="1" x14ac:dyDescent="0.3">
      <c r="B25" s="4" t="s">
        <v>134</v>
      </c>
      <c r="C25" s="137">
        <f>'APPENDIX 5'!D24</f>
        <v>373743</v>
      </c>
      <c r="D25" s="137">
        <f>'APPENDIX 6'!D24</f>
        <v>0</v>
      </c>
      <c r="E25" s="137">
        <f>'APPENDIX 11'!D24</f>
        <v>110354</v>
      </c>
      <c r="F25" s="137">
        <f>'APPENDIX 7'!D24</f>
        <v>477140</v>
      </c>
      <c r="G25" s="137">
        <f>'APPENDIX 8'!D24</f>
        <v>236533</v>
      </c>
      <c r="H25" s="137">
        <f>'APPENDIX 10'!D24</f>
        <v>0</v>
      </c>
      <c r="I25" s="137">
        <f>'APPENDIX 9'!D24</f>
        <v>0</v>
      </c>
      <c r="J25" s="138">
        <f t="shared" si="1"/>
        <v>1197770</v>
      </c>
      <c r="K25" s="12">
        <f t="shared" si="0"/>
        <v>0.96818330773473271</v>
      </c>
      <c r="M25" s="14"/>
    </row>
    <row r="26" spans="2:16" ht="29.25" customHeight="1" x14ac:dyDescent="0.3">
      <c r="B26" s="4" t="s">
        <v>135</v>
      </c>
      <c r="C26" s="137">
        <f>'APPENDIX 5'!D25</f>
        <v>0</v>
      </c>
      <c r="D26" s="137">
        <f>'APPENDIX 6'!D25</f>
        <v>0</v>
      </c>
      <c r="E26" s="137">
        <f>'APPENDIX 11'!D25</f>
        <v>0</v>
      </c>
      <c r="F26" s="137">
        <f>'APPENDIX 7'!D25</f>
        <v>0</v>
      </c>
      <c r="G26" s="137">
        <f>'APPENDIX 8'!D25</f>
        <v>0</v>
      </c>
      <c r="H26" s="137">
        <f>'APPENDIX 10'!D25</f>
        <v>0</v>
      </c>
      <c r="I26" s="137">
        <f>'APPENDIX 9'!D25</f>
        <v>0</v>
      </c>
      <c r="J26" s="138">
        <f t="shared" si="1"/>
        <v>0</v>
      </c>
      <c r="K26" s="12">
        <f t="shared" si="0"/>
        <v>0</v>
      </c>
      <c r="M26" s="14"/>
    </row>
    <row r="27" spans="2:16" ht="29.25" customHeight="1" x14ac:dyDescent="0.3">
      <c r="B27" s="4" t="s">
        <v>149</v>
      </c>
      <c r="C27" s="137">
        <f>'APPENDIX 5'!D26</f>
        <v>2585049</v>
      </c>
      <c r="D27" s="137">
        <f>'APPENDIX 6'!D26</f>
        <v>2284100</v>
      </c>
      <c r="E27" s="137">
        <f>'APPENDIX 11'!D26</f>
        <v>1154679</v>
      </c>
      <c r="F27" s="137">
        <f>'APPENDIX 7'!D26</f>
        <v>1440004</v>
      </c>
      <c r="G27" s="137">
        <f>'APPENDIX 8'!D26</f>
        <v>580729</v>
      </c>
      <c r="H27" s="137">
        <f>'APPENDIX 10'!D26</f>
        <v>0</v>
      </c>
      <c r="I27" s="137">
        <f>'APPENDIX 9'!D26</f>
        <v>479380</v>
      </c>
      <c r="J27" s="138">
        <f t="shared" si="1"/>
        <v>8523941</v>
      </c>
      <c r="K27" s="12">
        <f t="shared" si="0"/>
        <v>6.890085235325401</v>
      </c>
      <c r="M27" s="14"/>
    </row>
    <row r="28" spans="2:16" ht="29.25" customHeight="1" x14ac:dyDescent="0.3">
      <c r="B28" s="4" t="s">
        <v>61</v>
      </c>
      <c r="C28" s="137">
        <f>'APPENDIX 5'!D27</f>
        <v>17896</v>
      </c>
      <c r="D28" s="137">
        <f>'APPENDIX 6'!D27</f>
        <v>6247</v>
      </c>
      <c r="E28" s="137">
        <f>'APPENDIX 11'!D27</f>
        <v>588573</v>
      </c>
      <c r="F28" s="137">
        <f>'APPENDIX 7'!D27</f>
        <v>230911</v>
      </c>
      <c r="G28" s="137">
        <f>'APPENDIX 8'!D27</f>
        <v>0</v>
      </c>
      <c r="H28" s="137">
        <f>'APPENDIX 10'!D27</f>
        <v>0</v>
      </c>
      <c r="I28" s="137">
        <f>'APPENDIX 9'!D27</f>
        <v>169109</v>
      </c>
      <c r="J28" s="138">
        <f t="shared" si="1"/>
        <v>1012736</v>
      </c>
      <c r="K28" s="12">
        <f t="shared" si="0"/>
        <v>0.81861633731187322</v>
      </c>
      <c r="M28" s="14"/>
    </row>
    <row r="29" spans="2:16" ht="29.25" customHeight="1" x14ac:dyDescent="0.3">
      <c r="B29" s="4" t="s">
        <v>62</v>
      </c>
      <c r="C29" s="137">
        <f>'APPENDIX 5'!D28</f>
        <v>27939</v>
      </c>
      <c r="D29" s="137">
        <f>'APPENDIX 6'!D28</f>
        <v>0</v>
      </c>
      <c r="E29" s="137">
        <f>'APPENDIX 11'!D28</f>
        <v>0</v>
      </c>
      <c r="F29" s="137">
        <f>'APPENDIX 7'!D28</f>
        <v>80504</v>
      </c>
      <c r="G29" s="137">
        <f>'APPENDIX 8'!D28</f>
        <v>0</v>
      </c>
      <c r="H29" s="137">
        <f>'APPENDIX 10'!D28</f>
        <v>0</v>
      </c>
      <c r="I29" s="137">
        <f>'APPENDIX 9'!D28</f>
        <v>0</v>
      </c>
      <c r="J29" s="138">
        <f t="shared" si="1"/>
        <v>108443</v>
      </c>
      <c r="K29" s="12">
        <f t="shared" si="0"/>
        <v>8.7656814280435827E-2</v>
      </c>
      <c r="M29" s="14"/>
    </row>
    <row r="30" spans="2:16" ht="29.25" customHeight="1" x14ac:dyDescent="0.3">
      <c r="B30" s="4" t="s">
        <v>63</v>
      </c>
      <c r="C30" s="137">
        <f>'APPENDIX 5'!D29</f>
        <v>485766</v>
      </c>
      <c r="D30" s="137">
        <f>'APPENDIX 6'!D29</f>
        <v>0</v>
      </c>
      <c r="E30" s="137">
        <f>'APPENDIX 11'!D29</f>
        <v>668578</v>
      </c>
      <c r="F30" s="137">
        <f>'APPENDIX 7'!D29</f>
        <v>832002</v>
      </c>
      <c r="G30" s="137">
        <f>'APPENDIX 8'!D29</f>
        <v>345793</v>
      </c>
      <c r="H30" s="137">
        <f>'APPENDIX 10'!D29</f>
        <v>0</v>
      </c>
      <c r="I30" s="137">
        <f>'APPENDIX 9'!D29</f>
        <v>23444</v>
      </c>
      <c r="J30" s="138">
        <f t="shared" si="1"/>
        <v>2355583</v>
      </c>
      <c r="K30" s="12">
        <f t="shared" si="0"/>
        <v>1.9040685111362823</v>
      </c>
      <c r="M30" s="14"/>
    </row>
    <row r="31" spans="2:16" s="6" customFormat="1" ht="29.25" customHeight="1" x14ac:dyDescent="0.3">
      <c r="B31" s="56" t="s">
        <v>45</v>
      </c>
      <c r="C31" s="139">
        <f t="shared" ref="C31:K31" si="2">SUM(C7:C30)</f>
        <v>34107347</v>
      </c>
      <c r="D31" s="139">
        <f t="shared" si="2"/>
        <v>9290658</v>
      </c>
      <c r="E31" s="139">
        <f t="shared" si="2"/>
        <v>49184503</v>
      </c>
      <c r="F31" s="139">
        <f t="shared" si="2"/>
        <v>14092050</v>
      </c>
      <c r="G31" s="139">
        <f t="shared" si="2"/>
        <v>13221461</v>
      </c>
      <c r="H31" s="139">
        <f t="shared" si="2"/>
        <v>0</v>
      </c>
      <c r="I31" s="139">
        <f t="shared" si="2"/>
        <v>3817124</v>
      </c>
      <c r="J31" s="139">
        <f t="shared" si="2"/>
        <v>123713143</v>
      </c>
      <c r="K31" s="139">
        <f t="shared" si="2"/>
        <v>100</v>
      </c>
      <c r="L31" s="2"/>
      <c r="M31" s="14"/>
      <c r="N31" s="2"/>
      <c r="O31" s="2"/>
      <c r="P31" s="2"/>
    </row>
    <row r="32" spans="2:16" s="6" customFormat="1" ht="29.25" customHeight="1" x14ac:dyDescent="0.3">
      <c r="B32" s="280" t="s">
        <v>46</v>
      </c>
      <c r="C32" s="281"/>
      <c r="D32" s="281"/>
      <c r="E32" s="281"/>
      <c r="F32" s="281"/>
      <c r="G32" s="281"/>
      <c r="H32" s="281"/>
      <c r="I32" s="281"/>
      <c r="J32" s="281"/>
      <c r="K32" s="282"/>
      <c r="L32" s="2"/>
      <c r="M32" s="14"/>
      <c r="N32" s="2"/>
      <c r="O32" s="2"/>
      <c r="P32" s="2"/>
    </row>
    <row r="33" spans="2:16" ht="29.25" customHeight="1" x14ac:dyDescent="0.3">
      <c r="B33" s="4" t="s">
        <v>47</v>
      </c>
      <c r="C33" s="137">
        <f>'APPENDIX 5'!D32</f>
        <v>2469</v>
      </c>
      <c r="D33" s="137">
        <f>'APPENDIX 6'!D32</f>
        <v>0</v>
      </c>
      <c r="E33" s="137">
        <f>'APPENDIX 11'!D32</f>
        <v>0</v>
      </c>
      <c r="F33" s="137">
        <f>'APPENDIX 7'!D32</f>
        <v>133985</v>
      </c>
      <c r="G33" s="137">
        <f>'APPENDIX 8'!D32</f>
        <v>0</v>
      </c>
      <c r="H33" s="137">
        <f>'APPENDIX 10'!D32</f>
        <v>0</v>
      </c>
      <c r="I33" s="137">
        <f>'APPENDIX 9'!D32</f>
        <v>0</v>
      </c>
      <c r="J33" s="138">
        <f t="shared" ref="J33:J35" si="3">SUM(C33:I33)</f>
        <v>136454</v>
      </c>
      <c r="K33" s="12">
        <f>IFERROR(J33/$J$36,0)*100</f>
        <v>4.3591321220764003</v>
      </c>
      <c r="M33" s="14"/>
    </row>
    <row r="34" spans="2:16" ht="29.25" customHeight="1" x14ac:dyDescent="0.3">
      <c r="B34" s="4" t="s">
        <v>78</v>
      </c>
      <c r="C34" s="137">
        <f>'APPENDIX 5'!D33</f>
        <v>34387</v>
      </c>
      <c r="D34" s="137">
        <f>'APPENDIX 6'!D33</f>
        <v>0</v>
      </c>
      <c r="E34" s="137">
        <f>'APPENDIX 11'!D33</f>
        <v>0</v>
      </c>
      <c r="F34" s="137">
        <f>'APPENDIX 7'!D33</f>
        <v>1134266</v>
      </c>
      <c r="G34" s="137">
        <f>'APPENDIX 8'!D33</f>
        <v>0</v>
      </c>
      <c r="H34" s="137">
        <f>'APPENDIX 10'!D33</f>
        <v>0</v>
      </c>
      <c r="I34" s="137">
        <f>'APPENDIX 9'!D33</f>
        <v>0</v>
      </c>
      <c r="J34" s="138">
        <f t="shared" si="3"/>
        <v>1168653</v>
      </c>
      <c r="K34" s="12">
        <f t="shared" ref="K34" si="4">IFERROR(J34/$J$36,0)*100</f>
        <v>37.333554398265726</v>
      </c>
      <c r="M34" s="14"/>
    </row>
    <row r="35" spans="2:16" ht="29.25" customHeight="1" x14ac:dyDescent="0.3">
      <c r="B35" s="4" t="s">
        <v>48</v>
      </c>
      <c r="C35" s="137">
        <f>'APPENDIX 5'!D34</f>
        <v>59688</v>
      </c>
      <c r="D35" s="137">
        <f>'APPENDIX 6'!D34</f>
        <v>0</v>
      </c>
      <c r="E35" s="137">
        <f>'APPENDIX 11'!D34</f>
        <v>0</v>
      </c>
      <c r="F35" s="137">
        <f>'APPENDIX 7'!D34</f>
        <v>1765507</v>
      </c>
      <c r="G35" s="137">
        <f>'APPENDIX 8'!D34</f>
        <v>0</v>
      </c>
      <c r="H35" s="137">
        <f>'APPENDIX 10'!D34</f>
        <v>0</v>
      </c>
      <c r="I35" s="137">
        <f>'APPENDIX 9'!D34</f>
        <v>0</v>
      </c>
      <c r="J35" s="138">
        <f t="shared" si="3"/>
        <v>1825195</v>
      </c>
      <c r="K35" s="12">
        <f>IFERROR(J35/$J$36,0)*100</f>
        <v>58.307313479657871</v>
      </c>
      <c r="M35" s="14"/>
    </row>
    <row r="36" spans="2:16" s="6" customFormat="1" ht="29.25" customHeight="1" x14ac:dyDescent="0.3">
      <c r="B36" s="56" t="s">
        <v>45</v>
      </c>
      <c r="C36" s="140">
        <f>SUM(C33:C35)</f>
        <v>96544</v>
      </c>
      <c r="D36" s="132">
        <f t="shared" ref="D36:J36" si="5">SUM(D33:D35)</f>
        <v>0</v>
      </c>
      <c r="E36" s="132">
        <f t="shared" si="5"/>
        <v>0</v>
      </c>
      <c r="F36" s="132">
        <f t="shared" si="5"/>
        <v>3033758</v>
      </c>
      <c r="G36" s="132">
        <f t="shared" si="5"/>
        <v>0</v>
      </c>
      <c r="H36" s="132">
        <f t="shared" si="5"/>
        <v>0</v>
      </c>
      <c r="I36" s="132">
        <f t="shared" si="5"/>
        <v>0</v>
      </c>
      <c r="J36" s="132">
        <f t="shared" si="5"/>
        <v>3130302</v>
      </c>
      <c r="K36" s="141">
        <f>SUM(K33:K35)</f>
        <v>100</v>
      </c>
      <c r="L36" s="2"/>
      <c r="M36" s="14"/>
      <c r="N36" s="2"/>
      <c r="O36" s="2"/>
      <c r="P36" s="2"/>
    </row>
    <row r="37" spans="2:16" ht="18" customHeight="1" x14ac:dyDescent="0.3">
      <c r="B37" s="283" t="s">
        <v>50</v>
      </c>
      <c r="C37" s="283"/>
      <c r="D37" s="283"/>
      <c r="E37" s="283"/>
      <c r="F37" s="283"/>
      <c r="G37" s="283"/>
      <c r="H37" s="283"/>
      <c r="I37" s="283"/>
      <c r="J37" s="283"/>
      <c r="K37" s="283"/>
    </row>
    <row r="38" spans="2:16" s="15" customFormat="1" ht="18" customHeight="1" x14ac:dyDescent="0.3">
      <c r="L38" s="2"/>
      <c r="M38" s="2"/>
      <c r="N38" s="2"/>
      <c r="O38" s="2"/>
      <c r="P38" s="2"/>
    </row>
    <row r="40" spans="2:16" ht="18" customHeight="1" x14ac:dyDescent="0.3">
      <c r="J40" s="243"/>
      <c r="K40" s="242"/>
    </row>
    <row r="41" spans="2:16" ht="18" customHeight="1" x14ac:dyDescent="0.3">
      <c r="J41" s="243"/>
      <c r="K41" s="244"/>
    </row>
  </sheetData>
  <sheetProtection algorithmName="SHA-512" hashValue="gR0kaR8MVoZjwrKMJz/50xRoEGgMfxE5LyYZW45ucfitYCZe08dtrgtkrij4Ps4gnQNdQC5CKGHhb4nQyufUpA==" saltValue="fEMke7RvPk0+UVkgRN8+5w==" spinCount="100000" sheet="1" objects="1" scenarios="1"/>
  <mergeCells count="4">
    <mergeCell ref="B4:K4"/>
    <mergeCell ref="B32:K32"/>
    <mergeCell ref="B37:K37"/>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6"/>
  <sheetViews>
    <sheetView showGridLines="0" topLeftCell="D1" zoomScale="80" zoomScaleNormal="80" workbookViewId="0">
      <selection activeCell="L4" sqref="L4"/>
    </sheetView>
  </sheetViews>
  <sheetFormatPr defaultColWidth="9.453125" defaultRowHeight="14" x14ac:dyDescent="0.3"/>
  <cols>
    <col min="1" max="1" width="16.54296875" style="2" customWidth="1"/>
    <col min="2" max="2" width="56.54296875" style="2" customWidth="1"/>
    <col min="3" max="10" width="25.453125" style="2" customWidth="1"/>
    <col min="11" max="11" width="11.54296875" style="2" bestFit="1" customWidth="1"/>
    <col min="12" max="16384" width="9.453125" style="2"/>
  </cols>
  <sheetData>
    <row r="2" spans="2:10" ht="6.75" customHeight="1" x14ac:dyDescent="0.3"/>
    <row r="3" spans="2:10" ht="21" customHeight="1" x14ac:dyDescent="0.35">
      <c r="B3" s="287" t="s">
        <v>289</v>
      </c>
      <c r="C3" s="287"/>
      <c r="D3" s="287"/>
      <c r="E3" s="287"/>
      <c r="F3" s="287"/>
      <c r="G3" s="287"/>
      <c r="H3" s="287"/>
      <c r="I3" s="287"/>
      <c r="J3" s="287"/>
    </row>
    <row r="4" spans="2:10" ht="39" customHeight="1" x14ac:dyDescent="0.3">
      <c r="B4" s="58" t="s">
        <v>0</v>
      </c>
      <c r="C4" s="64" t="s">
        <v>79</v>
      </c>
      <c r="D4" s="64" t="s">
        <v>80</v>
      </c>
      <c r="E4" s="64" t="s">
        <v>154</v>
      </c>
      <c r="F4" s="64" t="s">
        <v>81</v>
      </c>
      <c r="G4" s="64" t="s">
        <v>82</v>
      </c>
      <c r="H4" s="64" t="s">
        <v>138</v>
      </c>
      <c r="I4" s="64" t="s">
        <v>155</v>
      </c>
      <c r="J4" s="64" t="s">
        <v>83</v>
      </c>
    </row>
    <row r="5" spans="2:10" ht="27.75" customHeight="1" x14ac:dyDescent="0.3">
      <c r="B5" s="284" t="s">
        <v>16</v>
      </c>
      <c r="C5" s="285"/>
      <c r="D5" s="285"/>
      <c r="E5" s="285"/>
      <c r="F5" s="285"/>
      <c r="G5" s="285"/>
      <c r="H5" s="285"/>
      <c r="I5" s="285"/>
      <c r="J5" s="286"/>
    </row>
    <row r="6" spans="2:10" ht="27.75" customHeight="1" x14ac:dyDescent="0.3">
      <c r="B6" s="101" t="s">
        <v>256</v>
      </c>
      <c r="C6" s="134">
        <f>IFERROR(('APPENDIX 3'!C7/'APPENDIX 3'!C$31)*100,0)</f>
        <v>5.1396756247268369</v>
      </c>
      <c r="D6" s="134">
        <f>IFERROR(('APPENDIX 3'!D7/'APPENDIX 3'!D$31)*100,0)</f>
        <v>0</v>
      </c>
      <c r="E6" s="134">
        <f>IFERROR(('APPENDIX 3'!E7/'APPENDIX 3'!E$31)*100,0)</f>
        <v>0</v>
      </c>
      <c r="F6" s="134">
        <f>IFERROR(('APPENDIX 3'!F7/'APPENDIX 3'!F$31)*100,0)</f>
        <v>14.070685244517298</v>
      </c>
      <c r="G6" s="134">
        <f>IFERROR(('APPENDIX 3'!G7/'APPENDIX 3'!G$31)*100,0)</f>
        <v>9.0610712386475285</v>
      </c>
      <c r="H6" s="134">
        <f>IFERROR(('APPENDIX 3'!H7/'APPENDIX 3'!H$31)*100,0)</f>
        <v>0</v>
      </c>
      <c r="I6" s="134">
        <f>IFERROR(('APPENDIX 3'!I7/'APPENDIX 3'!I$31)*100,0)</f>
        <v>0</v>
      </c>
      <c r="J6" s="135">
        <f>IFERROR(('APPENDIX 3'!J7/'APPENDIX 3'!J$31)*100,0)</f>
        <v>3.9881461907406233</v>
      </c>
    </row>
    <row r="7" spans="2:10" ht="27.75" customHeight="1" x14ac:dyDescent="0.3">
      <c r="B7" s="11" t="s">
        <v>51</v>
      </c>
      <c r="C7" s="134">
        <f>IFERROR(('APPENDIX 3'!C8/'APPENDIX 3'!C$31)*100,0)</f>
        <v>1.0396000603623612</v>
      </c>
      <c r="D7" s="134">
        <f>IFERROR(('APPENDIX 3'!D8/'APPENDIX 3'!D$31)*100,0)</f>
        <v>2.9969890184312025</v>
      </c>
      <c r="E7" s="134">
        <f>IFERROR(('APPENDIX 3'!E8/'APPENDIX 3'!E$31)*100,0)</f>
        <v>2.1830555042916666</v>
      </c>
      <c r="F7" s="134">
        <f>IFERROR(('APPENDIX 3'!F8/'APPENDIX 3'!F$31)*100,0)</f>
        <v>6.1114103341955222</v>
      </c>
      <c r="G7" s="134">
        <f>IFERROR(('APPENDIX 3'!G8/'APPENDIX 3'!G$31)*100,0)</f>
        <v>4.5946435117873889</v>
      </c>
      <c r="H7" s="134">
        <f>IFERROR(('APPENDIX 3'!H8/'APPENDIX 3'!H$31)*100,0)</f>
        <v>0</v>
      </c>
      <c r="I7" s="134">
        <f>IFERROR(('APPENDIX 3'!I8/'APPENDIX 3'!I$31)*100,0)</f>
        <v>1.4408753815699988E-3</v>
      </c>
      <c r="J7" s="135">
        <f>IFERROR(('APPENDIX 3'!J8/'APPENDIX 3'!J$31)*100,0)</f>
        <v>2.566826711370513</v>
      </c>
    </row>
    <row r="8" spans="2:10" ht="27.75" customHeight="1" x14ac:dyDescent="0.3">
      <c r="B8" s="11" t="s">
        <v>148</v>
      </c>
      <c r="C8" s="134">
        <f>IFERROR(('APPENDIX 3'!C9/'APPENDIX 3'!C$31)*100,0)</f>
        <v>28.351566013035256</v>
      </c>
      <c r="D8" s="134">
        <f>IFERROR(('APPENDIX 3'!D9/'APPENDIX 3'!D$31)*100,0)</f>
        <v>8.1325779078295639</v>
      </c>
      <c r="E8" s="134">
        <f>IFERROR(('APPENDIX 3'!E9/'APPENDIX 3'!E$31)*100,0)</f>
        <v>21.032887127069273</v>
      </c>
      <c r="F8" s="134">
        <f>IFERROR(('APPENDIX 3'!F9/'APPENDIX 3'!F$31)*100,0)</f>
        <v>10.510961854378888</v>
      </c>
      <c r="G8" s="134">
        <f>IFERROR(('APPENDIX 3'!G9/'APPENDIX 3'!G$31)*100,0)</f>
        <v>17.30845781718072</v>
      </c>
      <c r="H8" s="134">
        <f>IFERROR(('APPENDIX 3'!H9/'APPENDIX 3'!H$31)*100,0)</f>
        <v>0</v>
      </c>
      <c r="I8" s="134">
        <f>IFERROR(('APPENDIX 3'!I9/'APPENDIX 3'!I$31)*100,0)</f>
        <v>35.472544250592854</v>
      </c>
      <c r="J8" s="135">
        <f>IFERROR(('APPENDIX 3'!J9/'APPENDIX 3'!J$31)*100,0)</f>
        <v>20.930783401081325</v>
      </c>
    </row>
    <row r="9" spans="2:10" ht="27.75" customHeight="1" x14ac:dyDescent="0.3">
      <c r="B9" s="11" t="s">
        <v>52</v>
      </c>
      <c r="C9" s="134">
        <f>IFERROR(('APPENDIX 3'!C10/'APPENDIX 3'!C$31)*100,0)</f>
        <v>1.6527230921830421E-2</v>
      </c>
      <c r="D9" s="134">
        <f>IFERROR(('APPENDIX 3'!D10/'APPENDIX 3'!D$31)*100,0)</f>
        <v>1.9459977969267623</v>
      </c>
      <c r="E9" s="134">
        <f>IFERROR(('APPENDIX 3'!E10/'APPENDIX 3'!E$31)*100,0)</f>
        <v>0</v>
      </c>
      <c r="F9" s="134">
        <f>IFERROR(('APPENDIX 3'!F10/'APPENDIX 3'!F$31)*100,0)</f>
        <v>1.7952320634684094</v>
      </c>
      <c r="G9" s="134">
        <f>IFERROR(('APPENDIX 3'!G10/'APPENDIX 3'!G$31)*100,0)</f>
        <v>0.14543778482574654</v>
      </c>
      <c r="H9" s="134">
        <f>IFERROR(('APPENDIX 3'!H10/'APPENDIX 3'!H$31)*100,0)</f>
        <v>0</v>
      </c>
      <c r="I9" s="134">
        <f>IFERROR(('APPENDIX 3'!I10/'APPENDIX 3'!I$31)*100,0)</f>
        <v>0</v>
      </c>
      <c r="J9" s="135">
        <f>IFERROR(('APPENDIX 3'!J10/'APPENDIX 3'!J$31)*100,0)</f>
        <v>0.37073425577749647</v>
      </c>
    </row>
    <row r="10" spans="2:10" ht="27.75" customHeight="1" x14ac:dyDescent="0.3">
      <c r="B10" s="11" t="s">
        <v>53</v>
      </c>
      <c r="C10" s="134">
        <f>IFERROR(('APPENDIX 3'!C11/'APPENDIX 3'!C$31)*100,0)</f>
        <v>3.2076197541837539</v>
      </c>
      <c r="D10" s="134">
        <f>IFERROR(('APPENDIX 3'!D11/'APPENDIX 3'!D$31)*100,0)</f>
        <v>0.62314208530762838</v>
      </c>
      <c r="E10" s="134">
        <f>IFERROR(('APPENDIX 3'!E11/'APPENDIX 3'!E$31)*100,0)</f>
        <v>1.78878904194681</v>
      </c>
      <c r="F10" s="134">
        <f>IFERROR(('APPENDIX 3'!F11/'APPENDIX 3'!F$31)*100,0)</f>
        <v>5.9063798382776103</v>
      </c>
      <c r="G10" s="134">
        <f>IFERROR(('APPENDIX 3'!G11/'APPENDIX 3'!G$31)*100,0)</f>
        <v>31.258678598378804</v>
      </c>
      <c r="H10" s="134">
        <f>IFERROR(('APPENDIX 3'!H11/'APPENDIX 3'!H$31)*100,0)</f>
        <v>0</v>
      </c>
      <c r="I10" s="134">
        <f>IFERROR(('APPENDIX 3'!I11/'APPENDIX 3'!I$31)*100,0)</f>
        <v>0</v>
      </c>
      <c r="J10" s="135">
        <f>IFERROR(('APPENDIX 3'!J11/'APPENDIX 3'!J$31)*100,0)</f>
        <v>5.6557604392930187</v>
      </c>
    </row>
    <row r="11" spans="2:10" ht="27.75" customHeight="1" x14ac:dyDescent="0.3">
      <c r="B11" s="11" t="s">
        <v>22</v>
      </c>
      <c r="C11" s="134">
        <f>IFERROR(('APPENDIX 3'!C12/'APPENDIX 3'!C$31)*100,0)</f>
        <v>0.48863372457552912</v>
      </c>
      <c r="D11" s="134">
        <f>IFERROR(('APPENDIX 3'!D12/'APPENDIX 3'!D$31)*100,0)</f>
        <v>0</v>
      </c>
      <c r="E11" s="134">
        <f>IFERROR(('APPENDIX 3'!E12/'APPENDIX 3'!E$31)*100,0)</f>
        <v>0</v>
      </c>
      <c r="F11" s="134">
        <f>IFERROR(('APPENDIX 3'!F12/'APPENDIX 3'!F$31)*100,0)</f>
        <v>0.14992850578872485</v>
      </c>
      <c r="G11" s="134">
        <f>IFERROR(('APPENDIX 3'!G12/'APPENDIX 3'!G$31)*100,0)</f>
        <v>0</v>
      </c>
      <c r="H11" s="134">
        <f>IFERROR(('APPENDIX 3'!H12/'APPENDIX 3'!H$31)*100,0)</f>
        <v>0</v>
      </c>
      <c r="I11" s="134">
        <f>IFERROR(('APPENDIX 3'!I12/'APPENDIX 3'!I$31)*100,0)</f>
        <v>0</v>
      </c>
      <c r="J11" s="135">
        <f>IFERROR(('APPENDIX 3'!J12/'APPENDIX 3'!J$31)*100,0)</f>
        <v>0.15179308798257596</v>
      </c>
    </row>
    <row r="12" spans="2:10" ht="27.75" customHeight="1" x14ac:dyDescent="0.3">
      <c r="B12" s="11" t="s">
        <v>55</v>
      </c>
      <c r="C12" s="134">
        <f>IFERROR(('APPENDIX 3'!C13/'APPENDIX 3'!C$31)*100,0)</f>
        <v>3.5104137533769482</v>
      </c>
      <c r="D12" s="134">
        <f>IFERROR(('APPENDIX 3'!D13/'APPENDIX 3'!D$31)*100,0)</f>
        <v>0</v>
      </c>
      <c r="E12" s="134">
        <f>IFERROR(('APPENDIX 3'!E13/'APPENDIX 3'!E$31)*100,0)</f>
        <v>7.8808908570246192</v>
      </c>
      <c r="F12" s="134">
        <f>IFERROR(('APPENDIX 3'!F13/'APPENDIX 3'!F$31)*100,0)</f>
        <v>0.35606600884896095</v>
      </c>
      <c r="G12" s="134">
        <f>IFERROR(('APPENDIX 3'!G13/'APPENDIX 3'!G$31)*100,0)</f>
        <v>2.9580694599484883E-2</v>
      </c>
      <c r="H12" s="134">
        <f>IFERROR(('APPENDIX 3'!H13/'APPENDIX 3'!H$31)*100,0)</f>
        <v>0</v>
      </c>
      <c r="I12" s="134">
        <f>IFERROR(('APPENDIX 3'!I13/'APPENDIX 3'!I$31)*100,0)</f>
        <v>0</v>
      </c>
      <c r="J12" s="135">
        <f>IFERROR(('APPENDIX 3'!J13/'APPENDIX 3'!J$31)*100,0)</f>
        <v>4.1447285839306502</v>
      </c>
    </row>
    <row r="13" spans="2:10" ht="27.75" customHeight="1" x14ac:dyDescent="0.3">
      <c r="B13" s="101" t="s">
        <v>263</v>
      </c>
      <c r="C13" s="134">
        <f>IFERROR(('APPENDIX 3'!C14/'APPENDIX 3'!C$31)*100,0)</f>
        <v>0.19411653448155908</v>
      </c>
      <c r="D13" s="134">
        <f>IFERROR(('APPENDIX 3'!D14/'APPENDIX 3'!D$31)*100,0)</f>
        <v>0</v>
      </c>
      <c r="E13" s="134">
        <f>IFERROR(('APPENDIX 3'!E14/'APPENDIX 3'!E$31)*100,0)</f>
        <v>0</v>
      </c>
      <c r="F13" s="134">
        <f>IFERROR(('APPENDIX 3'!F14/'APPENDIX 3'!F$31)*100,0)</f>
        <v>4.6512679134689412</v>
      </c>
      <c r="G13" s="134">
        <f>IFERROR(('APPENDIX 3'!G14/'APPENDIX 3'!G$31)*100,0)</f>
        <v>0.70723651493583051</v>
      </c>
      <c r="H13" s="134">
        <f>IFERROR(('APPENDIX 3'!H14/'APPENDIX 3'!H$31)*100,0)</f>
        <v>0</v>
      </c>
      <c r="I13" s="134">
        <f>IFERROR(('APPENDIX 3'!I14/'APPENDIX 3'!I$31)*100,0)</f>
        <v>0</v>
      </c>
      <c r="J13" s="135">
        <f>IFERROR(('APPENDIX 3'!J14/'APPENDIX 3'!J$31)*100,0)</f>
        <v>0.65892271446049999</v>
      </c>
    </row>
    <row r="14" spans="2:10" ht="27.75" customHeight="1" x14ac:dyDescent="0.3">
      <c r="B14" s="11" t="s">
        <v>56</v>
      </c>
      <c r="C14" s="134">
        <f>IFERROR(('APPENDIX 3'!C15/'APPENDIX 3'!C$31)*100,0)</f>
        <v>10.740281265499776</v>
      </c>
      <c r="D14" s="134">
        <f>IFERROR(('APPENDIX 3'!D15/'APPENDIX 3'!D$31)*100,0)</f>
        <v>29.450809619727686</v>
      </c>
      <c r="E14" s="134">
        <f>IFERROR(('APPENDIX 3'!E15/'APPENDIX 3'!E$31)*100,0)</f>
        <v>26.289300920657876</v>
      </c>
      <c r="F14" s="134">
        <f>IFERROR(('APPENDIX 3'!F15/'APPENDIX 3'!F$31)*100,0)</f>
        <v>3.2244066690084123</v>
      </c>
      <c r="G14" s="134">
        <f>IFERROR(('APPENDIX 3'!G15/'APPENDIX 3'!G$31)*100,0)</f>
        <v>1.5273274262201431</v>
      </c>
      <c r="H14" s="134">
        <f>IFERROR(('APPENDIX 3'!H15/'APPENDIX 3'!H$31)*100,0)</f>
        <v>0</v>
      </c>
      <c r="I14" s="134">
        <f>IFERROR(('APPENDIX 3'!I15/'APPENDIX 3'!I$31)*100,0)</f>
        <v>0.37999813472132421</v>
      </c>
      <c r="J14" s="135">
        <f>IFERROR(('APPENDIX 3'!J15/'APPENDIX 3'!J$31)*100,0)</f>
        <v>16.166823924277796</v>
      </c>
    </row>
    <row r="15" spans="2:10" ht="27.75" customHeight="1" x14ac:dyDescent="0.3">
      <c r="B15" s="11" t="s">
        <v>57</v>
      </c>
      <c r="C15" s="134">
        <f>IFERROR(('APPENDIX 3'!C16/'APPENDIX 3'!C$31)*100,0)</f>
        <v>11.815703519831079</v>
      </c>
      <c r="D15" s="134">
        <f>IFERROR(('APPENDIX 3'!D16/'APPENDIX 3'!D$31)*100,0)</f>
        <v>11.658076317091858</v>
      </c>
      <c r="E15" s="134">
        <f>IFERROR(('APPENDIX 3'!E16/'APPENDIX 3'!E$31)*100,0)</f>
        <v>15.898001449765589</v>
      </c>
      <c r="F15" s="134">
        <f>IFERROR(('APPENDIX 3'!F16/'APPENDIX 3'!F$31)*100,0)</f>
        <v>6.3642195422241619</v>
      </c>
      <c r="G15" s="134">
        <f>IFERROR(('APPENDIX 3'!G16/'APPENDIX 3'!G$31)*100,0)</f>
        <v>0.95406248976569241</v>
      </c>
      <c r="H15" s="134">
        <f>IFERROR(('APPENDIX 3'!H16/'APPENDIX 3'!H$31)*100,0)</f>
        <v>0</v>
      </c>
      <c r="I15" s="134">
        <f>IFERROR(('APPENDIX 3'!I16/'APPENDIX 3'!I$31)*100,0)</f>
        <v>0</v>
      </c>
      <c r="J15" s="135">
        <f>IFERROR(('APPENDIX 3'!J16/'APPENDIX 3'!J$31)*100,0)</f>
        <v>11.280513663774592</v>
      </c>
    </row>
    <row r="16" spans="2:10" ht="27.75" customHeight="1" x14ac:dyDescent="0.3">
      <c r="B16" s="4" t="s">
        <v>58</v>
      </c>
      <c r="C16" s="134">
        <f>IFERROR(('APPENDIX 3'!C17/'APPENDIX 3'!C$31)*100,0)</f>
        <v>9.5050136851746352</v>
      </c>
      <c r="D16" s="134">
        <f>IFERROR(('APPENDIX 3'!D17/'APPENDIX 3'!D$31)*100,0)</f>
        <v>7.0643866128749986</v>
      </c>
      <c r="E16" s="134">
        <f>IFERROR(('APPENDIX 3'!E17/'APPENDIX 3'!E$31)*100,0)</f>
        <v>14.598956098021363</v>
      </c>
      <c r="F16" s="134">
        <f>IFERROR(('APPENDIX 3'!F17/'APPENDIX 3'!F$31)*100,0)</f>
        <v>0.34105045043127152</v>
      </c>
      <c r="G16" s="134">
        <f>IFERROR(('APPENDIX 3'!G17/'APPENDIX 3'!G$31)*100,0)</f>
        <v>0</v>
      </c>
      <c r="H16" s="134">
        <f>IFERROR(('APPENDIX 3'!H17/'APPENDIX 3'!H$31)*100,0)</f>
        <v>0</v>
      </c>
      <c r="I16" s="134">
        <f>IFERROR(('APPENDIX 3'!I17/'APPENDIX 3'!I$31)*100,0)</f>
        <v>0</v>
      </c>
      <c r="J16" s="135">
        <f>IFERROR(('APPENDIX 3'!J17/'APPENDIX 3'!J$31)*100,0)</f>
        <v>8.9939684096458521</v>
      </c>
    </row>
    <row r="17" spans="1:11" ht="27.75" customHeight="1" x14ac:dyDescent="0.3">
      <c r="B17" s="11" t="s">
        <v>131</v>
      </c>
      <c r="C17" s="134">
        <f>IFERROR(('APPENDIX 3'!C18/'APPENDIX 3'!C$31)*100,0)</f>
        <v>0.12275067890797839</v>
      </c>
      <c r="D17" s="134">
        <f>IFERROR(('APPENDIX 3'!D18/'APPENDIX 3'!D$31)*100,0)</f>
        <v>1.8885637594237135</v>
      </c>
      <c r="E17" s="134">
        <f>IFERROR(('APPENDIX 3'!E18/'APPENDIX 3'!E$31)*100,0)</f>
        <v>0.87674973558236424</v>
      </c>
      <c r="F17" s="134">
        <f>IFERROR(('APPENDIX 3'!F18/'APPENDIX 3'!F$31)*100,0)</f>
        <v>1.4300758228930497</v>
      </c>
      <c r="G17" s="134">
        <f>IFERROR(('APPENDIX 3'!G18/'APPENDIX 3'!G$31)*100,0)</f>
        <v>3.7166845630751402</v>
      </c>
      <c r="H17" s="134">
        <f>IFERROR(('APPENDIX 3'!H18/'APPENDIX 3'!H$31)*100,0)</f>
        <v>0</v>
      </c>
      <c r="I17" s="134">
        <f>IFERROR(('APPENDIX 3'!I18/'APPENDIX 3'!I$31)*100,0)</f>
        <v>0</v>
      </c>
      <c r="J17" s="135">
        <f>IFERROR(('APPENDIX 3'!J18/'APPENDIX 3'!J$31)*100,0)</f>
        <v>1.084346389938537</v>
      </c>
    </row>
    <row r="18" spans="1:11" ht="27.75" customHeight="1" x14ac:dyDescent="0.3">
      <c r="B18" s="11" t="s">
        <v>253</v>
      </c>
      <c r="C18" s="134">
        <f>IFERROR(('APPENDIX 3'!C19/'APPENDIX 3'!C$31)*100,0)</f>
        <v>0</v>
      </c>
      <c r="D18" s="134">
        <f>IFERROR(('APPENDIX 3'!D19/'APPENDIX 3'!D$31)*100,0)</f>
        <v>0</v>
      </c>
      <c r="E18" s="134">
        <f>IFERROR(('APPENDIX 3'!E19/'APPENDIX 3'!E$31)*100,0)</f>
        <v>0</v>
      </c>
      <c r="F18" s="134">
        <f>IFERROR(('APPENDIX 3'!F19/'APPENDIX 3'!F$31)*100,0)</f>
        <v>4.5515024428667228E-2</v>
      </c>
      <c r="G18" s="134">
        <f>IFERROR(('APPENDIX 3'!G19/'APPENDIX 3'!G$31)*100,0)</f>
        <v>10.678623186953393</v>
      </c>
      <c r="H18" s="134">
        <f>IFERROR(('APPENDIX 3'!H19/'APPENDIX 3'!H$31)*100,0)</f>
        <v>0</v>
      </c>
      <c r="I18" s="134">
        <f>IFERROR(('APPENDIX 3'!I19/'APPENDIX 3'!I$31)*100,0)</f>
        <v>0</v>
      </c>
      <c r="J18" s="135">
        <f>IFERROR(('APPENDIX 3'!J19/'APPENDIX 3'!J$31)*100,0)</f>
        <v>1.146429526893517</v>
      </c>
    </row>
    <row r="19" spans="1:11" ht="27.75" customHeight="1" x14ac:dyDescent="0.3">
      <c r="B19" s="11" t="s">
        <v>136</v>
      </c>
      <c r="C19" s="134">
        <f>IFERROR(('APPENDIX 3'!C20/'APPENDIX 3'!C$31)*100,0)</f>
        <v>3.6743109922914852</v>
      </c>
      <c r="D19" s="134">
        <f>IFERROR(('APPENDIX 3'!D20/'APPENDIX 3'!D$31)*100,0)</f>
        <v>3.1707334399780942</v>
      </c>
      <c r="E19" s="134">
        <f>IFERROR(('APPENDIX 3'!E20/'APPENDIX 3'!E$31)*100,0)</f>
        <v>3.0282038226552781</v>
      </c>
      <c r="F19" s="134">
        <f>IFERROR(('APPENDIX 3'!F20/'APPENDIX 3'!F$31)*100,0)</f>
        <v>3.286370684180087</v>
      </c>
      <c r="G19" s="134">
        <f>IFERROR(('APPENDIX 3'!G20/'APPENDIX 3'!G$31)*100,0)</f>
        <v>4.0294941686096566</v>
      </c>
      <c r="H19" s="134">
        <f>IFERROR(('APPENDIX 3'!H20/'APPENDIX 3'!H$31)*100,0)</f>
        <v>0</v>
      </c>
      <c r="I19" s="134">
        <f>IFERROR(('APPENDIX 3'!I20/'APPENDIX 3'!I$31)*100,0)</f>
        <v>27.024429911105845</v>
      </c>
      <c r="J19" s="135">
        <f>IFERROR(('APPENDIX 3'!J20/'APPENDIX 3'!J$31)*100,0)</f>
        <v>4.0938495920356655</v>
      </c>
    </row>
    <row r="20" spans="1:11" ht="27.75" customHeight="1" x14ac:dyDescent="0.3">
      <c r="B20" s="11" t="s">
        <v>35</v>
      </c>
      <c r="C20" s="134">
        <f>IFERROR(('APPENDIX 3'!C21/'APPENDIX 3'!C$31)*100,0)</f>
        <v>5.1781834570715803</v>
      </c>
      <c r="D20" s="134">
        <f>IFERROR(('APPENDIX 3'!D21/'APPENDIX 3'!D$31)*100,0)</f>
        <v>7.350706483867989</v>
      </c>
      <c r="E20" s="134">
        <f>IFERROR(('APPENDIX 3'!E21/'APPENDIX 3'!E$31)*100,0)</f>
        <v>0.69482454666666038</v>
      </c>
      <c r="F20" s="134">
        <f>IFERROR(('APPENDIX 3'!F21/'APPENDIX 3'!F$31)*100,0)</f>
        <v>2.0133408553049414</v>
      </c>
      <c r="G20" s="134">
        <f>IFERROR(('APPENDIX 3'!G21/'APPENDIX 3'!G$31)*100,0)</f>
        <v>2.6098704220358098</v>
      </c>
      <c r="H20" s="134">
        <f>IFERROR(('APPENDIX 3'!H21/'APPENDIX 3'!H$31)*100,0)</f>
        <v>0</v>
      </c>
      <c r="I20" s="134">
        <f>IFERROR(('APPENDIX 3'!I21/'APPENDIX 3'!I$31)*100,0)</f>
        <v>5.4045925675980135E-2</v>
      </c>
      <c r="J20" s="135">
        <f>IFERROR(('APPENDIX 3'!J21/'APPENDIX 3'!J$31)*100,0)</f>
        <v>2.7658039534247383</v>
      </c>
    </row>
    <row r="21" spans="1:11" ht="27.75" customHeight="1" x14ac:dyDescent="0.3">
      <c r="B21" s="11" t="s">
        <v>191</v>
      </c>
      <c r="C21" s="134">
        <f>IFERROR(('APPENDIX 3'!C22/'APPENDIX 3'!C$31)*100,0)</f>
        <v>0.15045145551778036</v>
      </c>
      <c r="D21" s="134">
        <f>IFERROR(('APPENDIX 3'!D22/'APPENDIX 3'!D$31)*100,0)</f>
        <v>0</v>
      </c>
      <c r="E21" s="134">
        <f>IFERROR(('APPENDIX 3'!E22/'APPENDIX 3'!E$31)*100,0)</f>
        <v>0</v>
      </c>
      <c r="F21" s="134">
        <f>IFERROR(('APPENDIX 3'!F22/'APPENDIX 3'!F$31)*100,0)</f>
        <v>1.9143346780631634</v>
      </c>
      <c r="G21" s="134">
        <f>IFERROR(('APPENDIX 3'!G22/'APPENDIX 3'!G$31)*100,0)</f>
        <v>0.4591096248742858</v>
      </c>
      <c r="H21" s="134">
        <f>IFERROR(('APPENDIX 3'!H22/'APPENDIX 3'!H$31)*100,0)</f>
        <v>0</v>
      </c>
      <c r="I21" s="134">
        <f>IFERROR(('APPENDIX 3'!I22/'APPENDIX 3'!I$31)*100,0)</f>
        <v>0.27384491570093089</v>
      </c>
      <c r="J21" s="135">
        <f>IFERROR(('APPENDIX 3'!J22/'APPENDIX 3'!J$31)*100,0)</f>
        <v>0.31705442969790204</v>
      </c>
    </row>
    <row r="22" spans="1:11" ht="27.75" customHeight="1" x14ac:dyDescent="0.3">
      <c r="B22" s="11" t="s">
        <v>59</v>
      </c>
      <c r="C22" s="134">
        <f>IFERROR(('APPENDIX 3'!C23/'APPENDIX 3'!C$31)*100,0)</f>
        <v>3.4172549392364053</v>
      </c>
      <c r="D22" s="134">
        <f>IFERROR(('APPENDIX 3'!D23/'APPENDIX 3'!D$31)*100,0)</f>
        <v>0</v>
      </c>
      <c r="E22" s="134">
        <f>IFERROR(('APPENDIX 3'!E23/'APPENDIX 3'!E$31)*100,0)</f>
        <v>0</v>
      </c>
      <c r="F22" s="134">
        <f>IFERROR(('APPENDIX 3'!F23/'APPENDIX 3'!F$31)*100,0)</f>
        <v>2.9603925617635474</v>
      </c>
      <c r="G22" s="134">
        <f>IFERROR(('APPENDIX 3'!G23/'APPENDIX 3'!G$31)*100,0)</f>
        <v>0</v>
      </c>
      <c r="H22" s="134">
        <f>IFERROR(('APPENDIX 3'!H23/'APPENDIX 3'!H$31)*100,0)</f>
        <v>0</v>
      </c>
      <c r="I22" s="134">
        <f>IFERROR(('APPENDIX 3'!I23/'APPENDIX 3'!I$31)*100,0)</f>
        <v>17.730050163421467</v>
      </c>
      <c r="J22" s="135">
        <f>IFERROR(('APPENDIX 3'!J23/'APPENDIX 3'!J$31)*100,0)</f>
        <v>1.8263968930124101</v>
      </c>
    </row>
    <row r="23" spans="1:11" ht="27.75" customHeight="1" x14ac:dyDescent="0.3">
      <c r="B23" s="11" t="s">
        <v>60</v>
      </c>
      <c r="C23" s="134">
        <f>IFERROR(('APPENDIX 3'!C24/'APPENDIX 3'!C$31)*100,0)</f>
        <v>3.214345577801756</v>
      </c>
      <c r="D23" s="134">
        <f>IFERROR(('APPENDIX 3'!D24/'APPENDIX 3'!D$31)*100,0)</f>
        <v>1.0658663788937233</v>
      </c>
      <c r="E23" s="134">
        <f>IFERROR(('APPENDIX 3'!E24/'APPENDIX 3'!E$31)*100,0)</f>
        <v>0.60033543492347585</v>
      </c>
      <c r="F23" s="134">
        <f>IFERROR(('APPENDIX 3'!F24/'APPENDIX 3'!F$31)*100,0)</f>
        <v>13.150010112084473</v>
      </c>
      <c r="G23" s="134">
        <f>IFERROR(('APPENDIX 3'!G24/'APPENDIX 3'!G$31)*100,0)</f>
        <v>4.1230012326171819</v>
      </c>
      <c r="H23" s="134">
        <f>IFERROR(('APPENDIX 3'!H24/'APPENDIX 3'!H$31)*100,0)</f>
        <v>0</v>
      </c>
      <c r="I23" s="134">
        <f>IFERROR(('APPENDIX 3'!I24/'APPENDIX 3'!I$31)*100,0)</f>
        <v>1.4605236822277716</v>
      </c>
      <c r="J23" s="135">
        <f>IFERROR(('APPENDIX 3'!J24/'APPENDIX 3'!J$31)*100,0)</f>
        <v>3.188507626873565</v>
      </c>
    </row>
    <row r="24" spans="1:11" ht="27.75" customHeight="1" x14ac:dyDescent="0.3">
      <c r="B24" s="11" t="s">
        <v>134</v>
      </c>
      <c r="C24" s="134">
        <f>IFERROR(('APPENDIX 3'!C25/'APPENDIX 3'!C$31)*100,0)</f>
        <v>1.0957844361216367</v>
      </c>
      <c r="D24" s="134">
        <f>IFERROR(('APPENDIX 3'!D25/'APPENDIX 3'!D$31)*100,0)</f>
        <v>0</v>
      </c>
      <c r="E24" s="134">
        <f>IFERROR(('APPENDIX 3'!E25/'APPENDIX 3'!E$31)*100,0)</f>
        <v>0.22436741914419669</v>
      </c>
      <c r="F24" s="134">
        <f>IFERROR(('APPENDIX 3'!F25/'APPENDIX 3'!F$31)*100,0)</f>
        <v>3.3858806915956157</v>
      </c>
      <c r="G24" s="134">
        <f>IFERROR(('APPENDIX 3'!G25/'APPENDIX 3'!G$31)*100,0)</f>
        <v>1.7890080377652666</v>
      </c>
      <c r="H24" s="134">
        <f>IFERROR(('APPENDIX 3'!H25/'APPENDIX 3'!H$31)*100,0)</f>
        <v>0</v>
      </c>
      <c r="I24" s="134">
        <f>IFERROR(('APPENDIX 3'!I25/'APPENDIX 3'!I$31)*100,0)</f>
        <v>0</v>
      </c>
      <c r="J24" s="135">
        <f>IFERROR(('APPENDIX 3'!J25/'APPENDIX 3'!J$31)*100,0)</f>
        <v>0.96818330773473271</v>
      </c>
    </row>
    <row r="25" spans="1:11" ht="27.75" customHeight="1" x14ac:dyDescent="0.3">
      <c r="B25" s="11" t="s">
        <v>135</v>
      </c>
      <c r="C25" s="134">
        <f>IFERROR(('APPENDIX 3'!C26/'APPENDIX 3'!C$31)*100,0)</f>
        <v>0</v>
      </c>
      <c r="D25" s="134">
        <f>IFERROR(('APPENDIX 3'!D26/'APPENDIX 3'!D$31)*100,0)</f>
        <v>0</v>
      </c>
      <c r="E25" s="134">
        <f>IFERROR(('APPENDIX 3'!E26/'APPENDIX 3'!E$31)*100,0)</f>
        <v>0</v>
      </c>
      <c r="F25" s="134">
        <f>IFERROR(('APPENDIX 3'!F26/'APPENDIX 3'!F$31)*100,0)</f>
        <v>0</v>
      </c>
      <c r="G25" s="134">
        <f>IFERROR(('APPENDIX 3'!G26/'APPENDIX 3'!G$31)*100,0)</f>
        <v>0</v>
      </c>
      <c r="H25" s="134">
        <f>IFERROR(('APPENDIX 3'!H26/'APPENDIX 3'!H$31)*100,0)</f>
        <v>0</v>
      </c>
      <c r="I25" s="134">
        <f>IFERROR(('APPENDIX 3'!I26/'APPENDIX 3'!I$31)*100,0)</f>
        <v>0</v>
      </c>
      <c r="J25" s="135">
        <f>IFERROR(('APPENDIX 3'!J26/'APPENDIX 3'!J$31)*100,0)</f>
        <v>0</v>
      </c>
    </row>
    <row r="26" spans="1:11" ht="27.75" customHeight="1" x14ac:dyDescent="0.3">
      <c r="B26" s="11" t="s">
        <v>149</v>
      </c>
      <c r="C26" s="134">
        <f>IFERROR(('APPENDIX 3'!C27/'APPENDIX 3'!C$31)*100,0)</f>
        <v>7.57915589271719</v>
      </c>
      <c r="D26" s="134">
        <f>IFERROR(('APPENDIX 3'!D27/'APPENDIX 3'!D$31)*100,0)</f>
        <v>24.584910993387123</v>
      </c>
      <c r="E26" s="134">
        <f>IFERROR(('APPENDIX 3'!E27/'APPENDIX 3'!E$31)*100,0)</f>
        <v>2.3476479979883091</v>
      </c>
      <c r="F26" s="134">
        <f>IFERROR(('APPENDIX 3'!F27/'APPENDIX 3'!F$31)*100,0)</f>
        <v>10.218555852413241</v>
      </c>
      <c r="G26" s="134">
        <f>IFERROR(('APPENDIX 3'!G27/'APPENDIX 3'!G$31)*100,0)</f>
        <v>4.3923209394181173</v>
      </c>
      <c r="H26" s="134">
        <f>IFERROR(('APPENDIX 3'!H27/'APPENDIX 3'!H$31)*100,0)</f>
        <v>0</v>
      </c>
      <c r="I26" s="134">
        <f>IFERROR(('APPENDIX 3'!I27/'APPENDIX 3'!I$31)*100,0)</f>
        <v>12.55866982576411</v>
      </c>
      <c r="J26" s="135">
        <f>IFERROR(('APPENDIX 3'!J27/'APPENDIX 3'!J$31)*100,0)</f>
        <v>6.890085235325401</v>
      </c>
    </row>
    <row r="27" spans="1:11" ht="27.75" customHeight="1" x14ac:dyDescent="0.3">
      <c r="B27" s="11" t="s">
        <v>61</v>
      </c>
      <c r="C27" s="134">
        <f>IFERROR(('APPENDIX 3'!C28/'APPENDIX 3'!C$31)*100,0)</f>
        <v>5.2469633595365828E-2</v>
      </c>
      <c r="D27" s="134">
        <f>IFERROR(('APPENDIX 3'!D28/'APPENDIX 3'!D$31)*100,0)</f>
        <v>6.7239586259659978E-2</v>
      </c>
      <c r="E27" s="134">
        <f>IFERROR(('APPENDIX 3'!E28/'APPENDIX 3'!E$31)*100,0)</f>
        <v>1.1966635100490901</v>
      </c>
      <c r="F27" s="134">
        <f>IFERROR(('APPENDIX 3'!F28/'APPENDIX 3'!F$31)*100,0)</f>
        <v>1.638590552829432</v>
      </c>
      <c r="G27" s="134">
        <f>IFERROR(('APPENDIX 3'!G28/'APPENDIX 3'!G$31)*100,0)</f>
        <v>0</v>
      </c>
      <c r="H27" s="134">
        <f>IFERROR(('APPENDIX 3'!H28/'APPENDIX 3'!H$31)*100,0)</f>
        <v>0</v>
      </c>
      <c r="I27" s="134">
        <f>IFERROR(('APPENDIX 3'!I28/'APPENDIX 3'!I$31)*100,0)</f>
        <v>4.4302726345803807</v>
      </c>
      <c r="J27" s="135">
        <f>IFERROR(('APPENDIX 3'!J28/'APPENDIX 3'!J$31)*100,0)</f>
        <v>0.81861633731187322</v>
      </c>
    </row>
    <row r="28" spans="1:11" ht="27.75" customHeight="1" x14ac:dyDescent="0.3">
      <c r="B28" s="4" t="s">
        <v>62</v>
      </c>
      <c r="C28" s="134">
        <f>IFERROR(('APPENDIX 3'!C29/'APPENDIX 3'!C$31)*100,0)</f>
        <v>8.1914902381589508E-2</v>
      </c>
      <c r="D28" s="134">
        <f>IFERROR(('APPENDIX 3'!D29/'APPENDIX 3'!D$31)*100,0)</f>
        <v>0</v>
      </c>
      <c r="E28" s="134">
        <f>IFERROR(('APPENDIX 3'!E29/'APPENDIX 3'!E$31)*100,0)</f>
        <v>0</v>
      </c>
      <c r="F28" s="134">
        <f>IFERROR(('APPENDIX 3'!F29/'APPENDIX 3'!F$31)*100,0)</f>
        <v>0.5712724550367051</v>
      </c>
      <c r="G28" s="134">
        <f>IFERROR(('APPENDIX 3'!G29/'APPENDIX 3'!G$31)*100,0)</f>
        <v>0</v>
      </c>
      <c r="H28" s="134">
        <f>IFERROR(('APPENDIX 3'!H29/'APPENDIX 3'!H$31)*100,0)</f>
        <v>0</v>
      </c>
      <c r="I28" s="134">
        <f>IFERROR(('APPENDIX 3'!I29/'APPENDIX 3'!I$31)*100,0)</f>
        <v>0</v>
      </c>
      <c r="J28" s="135">
        <f>IFERROR(('APPENDIX 3'!J29/'APPENDIX 3'!J$31)*100,0)</f>
        <v>8.7656814280435827E-2</v>
      </c>
    </row>
    <row r="29" spans="1:11" ht="27.75" customHeight="1" x14ac:dyDescent="0.3">
      <c r="B29" s="11" t="s">
        <v>63</v>
      </c>
      <c r="C29" s="134">
        <f>IFERROR(('APPENDIX 3'!C30/'APPENDIX 3'!C$31)*100,0)</f>
        <v>1.4242268681876664</v>
      </c>
      <c r="D29" s="134">
        <f>IFERROR(('APPENDIX 3'!D30/'APPENDIX 3'!D$31)*100,0)</f>
        <v>0</v>
      </c>
      <c r="E29" s="134">
        <f>IFERROR(('APPENDIX 3'!E30/'APPENDIX 3'!E$31)*100,0)</f>
        <v>1.3593265342134291</v>
      </c>
      <c r="F29" s="134">
        <f>IFERROR(('APPENDIX 3'!F30/'APPENDIX 3'!F$31)*100,0)</f>
        <v>5.9040522847988761</v>
      </c>
      <c r="G29" s="134">
        <f>IFERROR(('APPENDIX 3'!G30/'APPENDIX 3'!G$31)*100,0)</f>
        <v>2.6153917483098121</v>
      </c>
      <c r="H29" s="134">
        <f>IFERROR(('APPENDIX 3'!H30/'APPENDIX 3'!H$31)*100,0)</f>
        <v>0</v>
      </c>
      <c r="I29" s="134">
        <f>IFERROR(('APPENDIX 3'!I30/'APPENDIX 3'!I$31)*100,0)</f>
        <v>0.61417968082776464</v>
      </c>
      <c r="J29" s="135">
        <f>IFERROR(('APPENDIX 3'!J30/'APPENDIX 3'!J$31)*100,0)</f>
        <v>1.9040685111362823</v>
      </c>
    </row>
    <row r="30" spans="1:11" s="6" customFormat="1" ht="27.75" customHeight="1" x14ac:dyDescent="0.3">
      <c r="B30" s="61" t="s">
        <v>45</v>
      </c>
      <c r="C30" s="136">
        <f t="shared" ref="C30:J30" si="0">SUM(C6:C29)</f>
        <v>99.999999999999972</v>
      </c>
      <c r="D30" s="136">
        <f t="shared" si="0"/>
        <v>100.00000000000003</v>
      </c>
      <c r="E30" s="136">
        <f t="shared" si="0"/>
        <v>100</v>
      </c>
      <c r="F30" s="136">
        <f t="shared" si="0"/>
        <v>99.999999999999986</v>
      </c>
      <c r="G30" s="136">
        <f t="shared" si="0"/>
        <v>100</v>
      </c>
      <c r="H30" s="136">
        <f t="shared" si="0"/>
        <v>0</v>
      </c>
      <c r="I30" s="136">
        <f t="shared" si="0"/>
        <v>100</v>
      </c>
      <c r="J30" s="136">
        <f t="shared" si="0"/>
        <v>100</v>
      </c>
    </row>
    <row r="31" spans="1:11" s="6" customFormat="1" ht="27.75" customHeight="1" x14ac:dyDescent="0.3">
      <c r="B31" s="284" t="s">
        <v>46</v>
      </c>
      <c r="C31" s="285"/>
      <c r="D31" s="285"/>
      <c r="E31" s="285"/>
      <c r="F31" s="285"/>
      <c r="G31" s="285"/>
      <c r="H31" s="285"/>
      <c r="I31" s="285"/>
      <c r="J31" s="286"/>
      <c r="K31" s="16"/>
    </row>
    <row r="32" spans="1:11" ht="27.75" customHeight="1" x14ac:dyDescent="0.3">
      <c r="A32" s="6"/>
      <c r="B32" s="4" t="s">
        <v>47</v>
      </c>
      <c r="C32" s="134">
        <f>IFERROR(('APPENDIX 3'!C33/'APPENDIX 3'!C$36)*100,0)</f>
        <v>2.5573831620815382</v>
      </c>
      <c r="D32" s="134">
        <f>IFERROR(('APPENDIX 3'!D33/'APPENDIX 3'!D$36)*100,0)</f>
        <v>0</v>
      </c>
      <c r="E32" s="134">
        <f>IFERROR(('APPENDIX 3'!E33/'APPENDIX 3'!E$36)*100,0)</f>
        <v>0</v>
      </c>
      <c r="F32" s="134">
        <f>IFERROR(('APPENDIX 3'!F33/'APPENDIX 3'!F$36)*100,0)</f>
        <v>4.416469606343024</v>
      </c>
      <c r="G32" s="134">
        <f>IFERROR(('APPENDIX 3'!G33/'APPENDIX 3'!G$36)*100,0)</f>
        <v>0</v>
      </c>
      <c r="H32" s="134">
        <f>IFERROR(('APPENDIX 3'!H33/'APPENDIX 3'!H$36)*100,0)</f>
        <v>0</v>
      </c>
      <c r="I32" s="134">
        <f>IFERROR(('APPENDIX 3'!I33/'APPENDIX 3'!I$36)*100,0)</f>
        <v>0</v>
      </c>
      <c r="J32" s="135">
        <f>IFERROR(('APPENDIX 3'!J33/'APPENDIX 3'!J$36)*100,0)</f>
        <v>4.3591321220764003</v>
      </c>
    </row>
    <row r="33" spans="1:10" ht="27.75" customHeight="1" x14ac:dyDescent="0.3">
      <c r="A33" s="6"/>
      <c r="B33" s="4" t="s">
        <v>78</v>
      </c>
      <c r="C33" s="134">
        <f>IFERROR(('APPENDIX 3'!C34/'APPENDIX 3'!C$36)*100,0)</f>
        <v>35.617956579383488</v>
      </c>
      <c r="D33" s="134">
        <f>IFERROR(('APPENDIX 3'!D34/'APPENDIX 3'!D$36)*100,0)</f>
        <v>0</v>
      </c>
      <c r="E33" s="134">
        <f>IFERROR(('APPENDIX 3'!E34/'APPENDIX 3'!E$36)*100,0)</f>
        <v>0</v>
      </c>
      <c r="F33" s="134">
        <f>IFERROR(('APPENDIX 3'!F34/'APPENDIX 3'!F$36)*100,0)</f>
        <v>37.388150274346202</v>
      </c>
      <c r="G33" s="134">
        <f>IFERROR(('APPENDIX 3'!G34/'APPENDIX 3'!G$36)*100,0)</f>
        <v>0</v>
      </c>
      <c r="H33" s="134">
        <f>IFERROR(('APPENDIX 3'!H34/'APPENDIX 3'!H$36)*100,0)</f>
        <v>0</v>
      </c>
      <c r="I33" s="134">
        <f>IFERROR(('APPENDIX 3'!I34/'APPENDIX 3'!I$36)*100,0)</f>
        <v>0</v>
      </c>
      <c r="J33" s="135">
        <f>IFERROR(('APPENDIX 3'!J34/'APPENDIX 3'!J$36)*100,0)</f>
        <v>37.333554398265726</v>
      </c>
    </row>
    <row r="34" spans="1:10" ht="27.75" customHeight="1" x14ac:dyDescent="0.3">
      <c r="A34" s="6"/>
      <c r="B34" s="4" t="s">
        <v>48</v>
      </c>
      <c r="C34" s="134">
        <f>IFERROR(('APPENDIX 3'!C35/'APPENDIX 3'!C$36)*100,0)</f>
        <v>61.824660258534969</v>
      </c>
      <c r="D34" s="134">
        <f>IFERROR(('APPENDIX 3'!D35/'APPENDIX 3'!D$36)*100,0)</f>
        <v>0</v>
      </c>
      <c r="E34" s="134">
        <f>IFERROR(('APPENDIX 3'!E35/'APPENDIX 3'!E$36)*100,0)</f>
        <v>0</v>
      </c>
      <c r="F34" s="134">
        <f>IFERROR(('APPENDIX 3'!F35/'APPENDIX 3'!F$36)*100,0)</f>
        <v>58.195380119310769</v>
      </c>
      <c r="G34" s="134">
        <f>IFERROR(('APPENDIX 3'!G35/'APPENDIX 3'!G$36)*100,0)</f>
        <v>0</v>
      </c>
      <c r="H34" s="134">
        <f>IFERROR(('APPENDIX 3'!H35/'APPENDIX 3'!H$36)*100,0)</f>
        <v>0</v>
      </c>
      <c r="I34" s="134">
        <f>IFERROR(('APPENDIX 3'!I35/'APPENDIX 3'!I$36)*100,0)</f>
        <v>0</v>
      </c>
      <c r="J34" s="135">
        <f>IFERROR(('APPENDIX 3'!J35/'APPENDIX 3'!J$36)*100,0)</f>
        <v>58.307313479657871</v>
      </c>
    </row>
    <row r="35" spans="1:10" s="6" customFormat="1" ht="27.75" customHeight="1" x14ac:dyDescent="0.3">
      <c r="B35" s="61" t="s">
        <v>45</v>
      </c>
      <c r="C35" s="136">
        <f>SUM(C32:C34)</f>
        <v>100</v>
      </c>
      <c r="D35" s="136">
        <f t="shared" ref="D35:J35" si="1">SUM(D32:D34)</f>
        <v>0</v>
      </c>
      <c r="E35" s="136">
        <f t="shared" si="1"/>
        <v>0</v>
      </c>
      <c r="F35" s="136">
        <f t="shared" si="1"/>
        <v>100</v>
      </c>
      <c r="G35" s="136">
        <f t="shared" si="1"/>
        <v>0</v>
      </c>
      <c r="H35" s="136">
        <f t="shared" si="1"/>
        <v>0</v>
      </c>
      <c r="I35" s="136">
        <f t="shared" si="1"/>
        <v>0</v>
      </c>
      <c r="J35" s="136">
        <f t="shared" si="1"/>
        <v>100</v>
      </c>
    </row>
    <row r="36" spans="1:10" x14ac:dyDescent="0.3">
      <c r="B36" s="288" t="s">
        <v>190</v>
      </c>
      <c r="C36" s="288"/>
      <c r="D36" s="288"/>
      <c r="E36" s="288"/>
      <c r="F36" s="288"/>
      <c r="G36" s="288"/>
      <c r="H36" s="288"/>
      <c r="I36" s="288"/>
      <c r="J36" s="288"/>
    </row>
  </sheetData>
  <sheetProtection algorithmName="SHA-512" hashValue="HtZiZ7ZfbwU+qgvfEkXha4gpcnVDSv6rtqW6uRf4gH8sCuKDCguXqFxNkk5QRgWsjrKhKEUZ4m/qVE9Pa5QMJA==" saltValue="vJxEyv7Pfhq7iFuxcBhxYQ==" spinCount="100000" sheet="1" objects="1" scenarios="1"/>
  <sortState xmlns:xlrd2="http://schemas.microsoft.com/office/spreadsheetml/2017/richdata2" ref="B5:J29">
    <sortCondition descending="1" ref="J6:J29"/>
  </sortState>
  <mergeCells count="4">
    <mergeCell ref="B3:J3"/>
    <mergeCell ref="B31:J31"/>
    <mergeCell ref="B5:J5"/>
    <mergeCell ref="B36:J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40"/>
  <sheetViews>
    <sheetView showGridLines="0" topLeftCell="A35" zoomScale="80" zoomScaleNormal="80" workbookViewId="0">
      <selection activeCell="B32" sqref="B32:B34"/>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292" t="s">
        <v>290</v>
      </c>
      <c r="C3" s="292"/>
      <c r="D3" s="292"/>
      <c r="E3" s="292"/>
      <c r="F3" s="292"/>
      <c r="G3" s="292"/>
      <c r="H3" s="292"/>
      <c r="I3" s="292"/>
      <c r="J3" s="292"/>
      <c r="K3" s="292"/>
      <c r="L3" s="292"/>
      <c r="M3" s="292"/>
      <c r="N3" s="292"/>
      <c r="O3" s="292"/>
      <c r="P3" s="292"/>
      <c r="Q3" s="292"/>
    </row>
    <row r="4" spans="2:17" s="13" customFormat="1" ht="36.75" customHeight="1"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30.75" customHeight="1" x14ac:dyDescent="0.3">
      <c r="B5" s="289" t="s">
        <v>16</v>
      </c>
      <c r="C5" s="290"/>
      <c r="D5" s="290"/>
      <c r="E5" s="290"/>
      <c r="F5" s="290"/>
      <c r="G5" s="290"/>
      <c r="H5" s="290"/>
      <c r="I5" s="290"/>
      <c r="J5" s="290"/>
      <c r="K5" s="290"/>
      <c r="L5" s="290"/>
      <c r="M5" s="290"/>
      <c r="N5" s="290"/>
      <c r="O5" s="290"/>
      <c r="P5" s="290"/>
      <c r="Q5" s="291"/>
    </row>
    <row r="6" spans="2:17" ht="30.75" customHeight="1" x14ac:dyDescent="0.3">
      <c r="B6" s="7" t="s">
        <v>256</v>
      </c>
      <c r="C6" s="130">
        <v>0</v>
      </c>
      <c r="D6" s="130">
        <v>1753007</v>
      </c>
      <c r="E6" s="130">
        <v>1753007</v>
      </c>
      <c r="F6" s="130">
        <v>0</v>
      </c>
      <c r="G6" s="130">
        <v>266519</v>
      </c>
      <c r="H6" s="130">
        <v>1600190</v>
      </c>
      <c r="I6" s="130">
        <v>0</v>
      </c>
      <c r="J6" s="130">
        <v>0</v>
      </c>
      <c r="K6" s="130">
        <v>0</v>
      </c>
      <c r="L6" s="130">
        <v>187945</v>
      </c>
      <c r="M6" s="130">
        <v>204638</v>
      </c>
      <c r="N6" s="130">
        <v>381151</v>
      </c>
      <c r="O6" s="130">
        <v>27731</v>
      </c>
      <c r="P6" s="130">
        <v>0</v>
      </c>
      <c r="Q6" s="131">
        <v>113654</v>
      </c>
    </row>
    <row r="7" spans="2:17" ht="30.75" customHeight="1" x14ac:dyDescent="0.3">
      <c r="B7" s="4" t="s">
        <v>51</v>
      </c>
      <c r="C7" s="130">
        <v>385839</v>
      </c>
      <c r="D7" s="130">
        <v>354580</v>
      </c>
      <c r="E7" s="130">
        <v>354211</v>
      </c>
      <c r="F7" s="130">
        <v>0</v>
      </c>
      <c r="G7" s="130">
        <v>50657</v>
      </c>
      <c r="H7" s="130">
        <v>50657</v>
      </c>
      <c r="I7" s="130">
        <v>0</v>
      </c>
      <c r="J7" s="130">
        <v>0</v>
      </c>
      <c r="K7" s="130">
        <v>0</v>
      </c>
      <c r="L7" s="130">
        <v>99621</v>
      </c>
      <c r="M7" s="130">
        <v>133816</v>
      </c>
      <c r="N7" s="130">
        <v>60724</v>
      </c>
      <c r="O7" s="130">
        <v>5570</v>
      </c>
      <c r="P7" s="130">
        <v>0</v>
      </c>
      <c r="Q7" s="131">
        <v>511110</v>
      </c>
    </row>
    <row r="8" spans="2:17" ht="30.75" customHeight="1" x14ac:dyDescent="0.3">
      <c r="B8" s="4" t="s">
        <v>148</v>
      </c>
      <c r="C8" s="130">
        <v>30341047</v>
      </c>
      <c r="D8" s="130">
        <v>9669967</v>
      </c>
      <c r="E8" s="130">
        <v>9656786</v>
      </c>
      <c r="F8" s="130">
        <v>40993</v>
      </c>
      <c r="G8" s="130">
        <v>4316649</v>
      </c>
      <c r="H8" s="130">
        <v>661577</v>
      </c>
      <c r="I8" s="130">
        <v>2196223</v>
      </c>
      <c r="J8" s="130">
        <v>1507234</v>
      </c>
      <c r="K8" s="130">
        <v>0</v>
      </c>
      <c r="L8" s="130">
        <v>1083947</v>
      </c>
      <c r="M8" s="130">
        <v>1912970</v>
      </c>
      <c r="N8" s="130">
        <v>2373007</v>
      </c>
      <c r="O8" s="130">
        <v>114543</v>
      </c>
      <c r="P8" s="130">
        <v>2385914</v>
      </c>
      <c r="Q8" s="131">
        <v>32549425</v>
      </c>
    </row>
    <row r="9" spans="2:17" ht="30.75" customHeight="1" x14ac:dyDescent="0.3">
      <c r="B9" s="4" t="s">
        <v>52</v>
      </c>
      <c r="C9" s="130">
        <v>536741</v>
      </c>
      <c r="D9" s="130">
        <v>5637</v>
      </c>
      <c r="E9" s="130">
        <v>5637</v>
      </c>
      <c r="F9" s="130">
        <v>0</v>
      </c>
      <c r="G9" s="130">
        <v>240452</v>
      </c>
      <c r="H9" s="130">
        <v>10323</v>
      </c>
      <c r="I9" s="130">
        <v>0</v>
      </c>
      <c r="J9" s="130">
        <v>0</v>
      </c>
      <c r="K9" s="130">
        <v>0</v>
      </c>
      <c r="L9" s="130">
        <v>0</v>
      </c>
      <c r="M9" s="130">
        <v>161027</v>
      </c>
      <c r="N9" s="130">
        <v>128395</v>
      </c>
      <c r="O9" s="130">
        <v>0</v>
      </c>
      <c r="P9" s="130">
        <v>0</v>
      </c>
      <c r="Q9" s="131">
        <v>499422</v>
      </c>
    </row>
    <row r="10" spans="2:17" ht="30.75" customHeight="1" x14ac:dyDescent="0.3">
      <c r="B10" s="4" t="s">
        <v>53</v>
      </c>
      <c r="C10" s="130">
        <v>987156</v>
      </c>
      <c r="D10" s="130">
        <v>1094034</v>
      </c>
      <c r="E10" s="130">
        <v>1081832</v>
      </c>
      <c r="F10" s="130">
        <v>0</v>
      </c>
      <c r="G10" s="130">
        <v>609217</v>
      </c>
      <c r="H10" s="130">
        <v>829158</v>
      </c>
      <c r="I10" s="130">
        <v>0</v>
      </c>
      <c r="J10" s="130">
        <v>0</v>
      </c>
      <c r="K10" s="130">
        <v>0</v>
      </c>
      <c r="L10" s="130">
        <v>88724</v>
      </c>
      <c r="M10" s="130">
        <v>200593</v>
      </c>
      <c r="N10" s="130">
        <v>226924</v>
      </c>
      <c r="O10" s="130">
        <v>0</v>
      </c>
      <c r="P10" s="130">
        <v>0</v>
      </c>
      <c r="Q10" s="131">
        <v>1177436</v>
      </c>
    </row>
    <row r="11" spans="2:17" ht="30.75" customHeight="1" x14ac:dyDescent="0.3">
      <c r="B11" s="4" t="s">
        <v>22</v>
      </c>
      <c r="C11" s="130">
        <v>375094</v>
      </c>
      <c r="D11" s="130">
        <v>166660</v>
      </c>
      <c r="E11" s="130">
        <v>166456</v>
      </c>
      <c r="F11" s="130">
        <v>0</v>
      </c>
      <c r="G11" s="130">
        <v>0</v>
      </c>
      <c r="H11" s="130">
        <v>252652</v>
      </c>
      <c r="I11" s="130">
        <v>0</v>
      </c>
      <c r="J11" s="130">
        <v>0</v>
      </c>
      <c r="K11" s="130">
        <v>0</v>
      </c>
      <c r="L11" s="130">
        <v>15335</v>
      </c>
      <c r="M11" s="130">
        <v>25575</v>
      </c>
      <c r="N11" s="130">
        <v>14683</v>
      </c>
      <c r="O11" s="130">
        <v>0</v>
      </c>
      <c r="P11" s="130">
        <v>0</v>
      </c>
      <c r="Q11" s="131">
        <v>262669</v>
      </c>
    </row>
    <row r="12" spans="2:17" ht="30.75" customHeight="1" x14ac:dyDescent="0.3">
      <c r="B12" s="4" t="s">
        <v>55</v>
      </c>
      <c r="C12" s="130">
        <v>799381</v>
      </c>
      <c r="D12" s="130">
        <v>1197309</v>
      </c>
      <c r="E12" s="130">
        <v>1197309</v>
      </c>
      <c r="F12" s="130">
        <v>0</v>
      </c>
      <c r="G12" s="130">
        <v>67891</v>
      </c>
      <c r="H12" s="130">
        <v>67891</v>
      </c>
      <c r="I12" s="130">
        <v>0</v>
      </c>
      <c r="J12" s="130">
        <v>0</v>
      </c>
      <c r="K12" s="130">
        <v>0</v>
      </c>
      <c r="L12" s="130">
        <v>22880</v>
      </c>
      <c r="M12" s="130">
        <v>525</v>
      </c>
      <c r="N12" s="130">
        <v>247696</v>
      </c>
      <c r="O12" s="130">
        <v>0</v>
      </c>
      <c r="P12" s="130">
        <v>0</v>
      </c>
      <c r="Q12" s="131">
        <v>2153089</v>
      </c>
    </row>
    <row r="13" spans="2:17" ht="30.75" customHeight="1" x14ac:dyDescent="0.3">
      <c r="B13" s="4" t="s">
        <v>263</v>
      </c>
      <c r="C13" s="130">
        <v>625285</v>
      </c>
      <c r="D13" s="130">
        <v>66208</v>
      </c>
      <c r="E13" s="130">
        <v>66208</v>
      </c>
      <c r="F13" s="130">
        <v>0</v>
      </c>
      <c r="G13" s="130">
        <v>0</v>
      </c>
      <c r="H13" s="130">
        <v>5447</v>
      </c>
      <c r="I13" s="130">
        <v>0</v>
      </c>
      <c r="J13" s="130">
        <v>0</v>
      </c>
      <c r="K13" s="130">
        <v>0</v>
      </c>
      <c r="L13" s="130">
        <v>7926</v>
      </c>
      <c r="M13" s="130">
        <v>14192</v>
      </c>
      <c r="N13" s="130">
        <v>91950</v>
      </c>
      <c r="O13" s="130">
        <v>0</v>
      </c>
      <c r="P13" s="130">
        <v>130594</v>
      </c>
      <c r="Q13" s="131">
        <v>625285</v>
      </c>
    </row>
    <row r="14" spans="2:17" ht="30.75" customHeight="1" x14ac:dyDescent="0.3">
      <c r="B14" s="4" t="s">
        <v>56</v>
      </c>
      <c r="C14" s="130">
        <v>13670686</v>
      </c>
      <c r="D14" s="130">
        <v>3663225</v>
      </c>
      <c r="E14" s="130">
        <v>3621654</v>
      </c>
      <c r="F14" s="130">
        <v>0</v>
      </c>
      <c r="G14" s="130">
        <v>1908296</v>
      </c>
      <c r="H14" s="130">
        <v>1566853</v>
      </c>
      <c r="I14" s="130">
        <v>296502</v>
      </c>
      <c r="J14" s="130">
        <v>0</v>
      </c>
      <c r="K14" s="130">
        <v>0</v>
      </c>
      <c r="L14" s="130">
        <v>653332</v>
      </c>
      <c r="M14" s="130">
        <v>704362</v>
      </c>
      <c r="N14" s="130">
        <v>1543669</v>
      </c>
      <c r="O14" s="130">
        <v>0</v>
      </c>
      <c r="P14" s="130">
        <v>151817</v>
      </c>
      <c r="Q14" s="131">
        <v>15463143</v>
      </c>
    </row>
    <row r="15" spans="2:17" ht="30.75" customHeight="1" x14ac:dyDescent="0.3">
      <c r="B15" s="4" t="s">
        <v>57</v>
      </c>
      <c r="C15" s="130">
        <v>10900615</v>
      </c>
      <c r="D15" s="130">
        <v>4030023</v>
      </c>
      <c r="E15" s="130">
        <v>4020092</v>
      </c>
      <c r="F15" s="130">
        <v>0</v>
      </c>
      <c r="G15" s="130">
        <v>2767226</v>
      </c>
      <c r="H15" s="130">
        <v>2258898</v>
      </c>
      <c r="I15" s="130">
        <v>635434</v>
      </c>
      <c r="J15" s="130">
        <v>0</v>
      </c>
      <c r="K15" s="130">
        <v>0</v>
      </c>
      <c r="L15" s="130">
        <v>664797</v>
      </c>
      <c r="M15" s="130">
        <v>450672</v>
      </c>
      <c r="N15" s="130">
        <v>1161124</v>
      </c>
      <c r="O15" s="130">
        <v>9619</v>
      </c>
      <c r="P15" s="130">
        <v>195987</v>
      </c>
      <c r="Q15" s="131">
        <v>11866424</v>
      </c>
    </row>
    <row r="16" spans="2:17" ht="30.75" customHeight="1" x14ac:dyDescent="0.3">
      <c r="B16" s="4" t="s">
        <v>58</v>
      </c>
      <c r="C16" s="130">
        <v>12024419</v>
      </c>
      <c r="D16" s="130">
        <v>3241908</v>
      </c>
      <c r="E16" s="130">
        <v>3237387</v>
      </c>
      <c r="F16" s="130">
        <v>0</v>
      </c>
      <c r="G16" s="130">
        <v>836340</v>
      </c>
      <c r="H16" s="130">
        <v>840986</v>
      </c>
      <c r="I16" s="130">
        <v>0</v>
      </c>
      <c r="J16" s="130">
        <v>0</v>
      </c>
      <c r="K16" s="130">
        <v>0</v>
      </c>
      <c r="L16" s="130">
        <v>153592</v>
      </c>
      <c r="M16" s="130">
        <v>376191</v>
      </c>
      <c r="N16" s="130">
        <v>1791062</v>
      </c>
      <c r="O16" s="130">
        <v>0</v>
      </c>
      <c r="P16" s="130">
        <v>307000</v>
      </c>
      <c r="Q16" s="131">
        <v>15375099</v>
      </c>
    </row>
    <row r="17" spans="2:17" ht="30.75" customHeight="1" x14ac:dyDescent="0.3">
      <c r="B17" s="4" t="s">
        <v>131</v>
      </c>
      <c r="C17" s="130">
        <v>-18487</v>
      </c>
      <c r="D17" s="130">
        <v>41867</v>
      </c>
      <c r="E17" s="130">
        <v>41867</v>
      </c>
      <c r="F17" s="130">
        <v>0</v>
      </c>
      <c r="G17" s="130">
        <v>2609</v>
      </c>
      <c r="H17" s="130">
        <v>1012</v>
      </c>
      <c r="I17" s="130">
        <v>1597</v>
      </c>
      <c r="J17" s="130">
        <v>0</v>
      </c>
      <c r="K17" s="130">
        <v>0</v>
      </c>
      <c r="L17" s="130">
        <v>4727</v>
      </c>
      <c r="M17" s="130">
        <v>15181</v>
      </c>
      <c r="N17" s="130">
        <v>5427</v>
      </c>
      <c r="O17" s="130">
        <v>0</v>
      </c>
      <c r="P17" s="130">
        <v>0</v>
      </c>
      <c r="Q17" s="131">
        <v>6290</v>
      </c>
    </row>
    <row r="18" spans="2:17" ht="30.75" customHeight="1" x14ac:dyDescent="0.3">
      <c r="B18" s="4" t="s">
        <v>253</v>
      </c>
      <c r="C18" s="130">
        <v>0</v>
      </c>
      <c r="D18" s="130">
        <v>0</v>
      </c>
      <c r="E18" s="130">
        <v>0</v>
      </c>
      <c r="F18" s="130">
        <v>0</v>
      </c>
      <c r="G18" s="130">
        <v>0</v>
      </c>
      <c r="H18" s="130">
        <v>0</v>
      </c>
      <c r="I18" s="130">
        <v>0</v>
      </c>
      <c r="J18" s="130">
        <v>0</v>
      </c>
      <c r="K18" s="130">
        <v>0</v>
      </c>
      <c r="L18" s="130">
        <v>0</v>
      </c>
      <c r="M18" s="130">
        <v>0</v>
      </c>
      <c r="N18" s="130">
        <v>0</v>
      </c>
      <c r="O18" s="130">
        <v>0</v>
      </c>
      <c r="P18" s="130">
        <v>0</v>
      </c>
      <c r="Q18" s="131">
        <v>0</v>
      </c>
    </row>
    <row r="19" spans="2:17" ht="30.75" customHeight="1" x14ac:dyDescent="0.3">
      <c r="B19" s="4" t="s">
        <v>136</v>
      </c>
      <c r="C19" s="130">
        <v>9750410</v>
      </c>
      <c r="D19" s="130">
        <v>1253210</v>
      </c>
      <c r="E19" s="130">
        <v>1246137</v>
      </c>
      <c r="F19" s="130">
        <v>0</v>
      </c>
      <c r="G19" s="130">
        <v>1380420</v>
      </c>
      <c r="H19" s="130">
        <v>832081</v>
      </c>
      <c r="I19" s="130">
        <v>515864</v>
      </c>
      <c r="J19" s="130">
        <v>0</v>
      </c>
      <c r="K19" s="130">
        <v>0</v>
      </c>
      <c r="L19" s="130">
        <v>113252</v>
      </c>
      <c r="M19" s="130">
        <v>430347</v>
      </c>
      <c r="N19" s="130">
        <v>667747</v>
      </c>
      <c r="O19" s="130">
        <v>0</v>
      </c>
      <c r="P19" s="130">
        <v>0</v>
      </c>
      <c r="Q19" s="131">
        <v>9772751</v>
      </c>
    </row>
    <row r="20" spans="2:17" ht="30.75" customHeight="1" x14ac:dyDescent="0.3">
      <c r="B20" s="4" t="s">
        <v>35</v>
      </c>
      <c r="C20" s="130">
        <v>3983664</v>
      </c>
      <c r="D20" s="130">
        <v>1766141</v>
      </c>
      <c r="E20" s="130">
        <v>1766141</v>
      </c>
      <c r="F20" s="130">
        <v>0</v>
      </c>
      <c r="G20" s="130">
        <v>774169</v>
      </c>
      <c r="H20" s="130">
        <v>679556</v>
      </c>
      <c r="I20" s="130">
        <v>94612</v>
      </c>
      <c r="J20" s="130">
        <v>0</v>
      </c>
      <c r="K20" s="130">
        <v>0</v>
      </c>
      <c r="L20" s="130">
        <v>255080</v>
      </c>
      <c r="M20" s="130">
        <v>624725</v>
      </c>
      <c r="N20" s="130">
        <v>235775</v>
      </c>
      <c r="O20" s="130">
        <v>0</v>
      </c>
      <c r="P20" s="130">
        <v>0</v>
      </c>
      <c r="Q20" s="131">
        <v>4331608</v>
      </c>
    </row>
    <row r="21" spans="2:17" ht="30.75" customHeight="1" x14ac:dyDescent="0.3">
      <c r="B21" s="117" t="s">
        <v>191</v>
      </c>
      <c r="C21" s="130">
        <v>815001</v>
      </c>
      <c r="D21" s="130">
        <v>51315</v>
      </c>
      <c r="E21" s="130">
        <v>51251</v>
      </c>
      <c r="F21" s="130">
        <v>0</v>
      </c>
      <c r="G21" s="130">
        <v>35193</v>
      </c>
      <c r="H21" s="130">
        <v>35193</v>
      </c>
      <c r="I21" s="130">
        <v>58682</v>
      </c>
      <c r="J21" s="130">
        <v>0</v>
      </c>
      <c r="K21" s="130">
        <v>0</v>
      </c>
      <c r="L21" s="130">
        <v>-2876</v>
      </c>
      <c r="M21" s="130">
        <v>47933</v>
      </c>
      <c r="N21" s="130">
        <v>68440</v>
      </c>
      <c r="O21" s="130">
        <v>0</v>
      </c>
      <c r="P21" s="130">
        <v>0</v>
      </c>
      <c r="Q21" s="131">
        <v>795760</v>
      </c>
    </row>
    <row r="22" spans="2:17" ht="30.75" customHeight="1" x14ac:dyDescent="0.3">
      <c r="B22" s="4" t="s">
        <v>59</v>
      </c>
      <c r="C22" s="130">
        <v>4908303</v>
      </c>
      <c r="D22" s="130">
        <v>1165535</v>
      </c>
      <c r="E22" s="130">
        <v>1071614</v>
      </c>
      <c r="F22" s="130">
        <v>389336</v>
      </c>
      <c r="G22" s="130">
        <v>873002</v>
      </c>
      <c r="H22" s="130">
        <v>566301</v>
      </c>
      <c r="I22" s="130">
        <v>473883</v>
      </c>
      <c r="J22" s="130">
        <v>0</v>
      </c>
      <c r="K22" s="130">
        <v>0</v>
      </c>
      <c r="L22" s="130">
        <v>241687</v>
      </c>
      <c r="M22" s="130">
        <v>534277</v>
      </c>
      <c r="N22" s="130">
        <v>523124</v>
      </c>
      <c r="O22" s="130">
        <v>20350</v>
      </c>
      <c r="P22" s="130">
        <v>-103909</v>
      </c>
      <c r="Q22" s="131">
        <v>5159788</v>
      </c>
    </row>
    <row r="23" spans="2:17" ht="30.75" customHeight="1" x14ac:dyDescent="0.3">
      <c r="B23" s="4" t="s">
        <v>60</v>
      </c>
      <c r="C23" s="130">
        <v>414837</v>
      </c>
      <c r="D23" s="130">
        <v>1096328</v>
      </c>
      <c r="E23" s="130">
        <v>1094173</v>
      </c>
      <c r="F23" s="130">
        <v>0</v>
      </c>
      <c r="G23" s="130">
        <v>447056</v>
      </c>
      <c r="H23" s="130">
        <v>606311</v>
      </c>
      <c r="I23" s="130">
        <v>0</v>
      </c>
      <c r="J23" s="130">
        <v>0</v>
      </c>
      <c r="K23" s="130">
        <v>0</v>
      </c>
      <c r="L23" s="130">
        <v>272539</v>
      </c>
      <c r="M23" s="130">
        <v>382289</v>
      </c>
      <c r="N23" s="130">
        <v>144161</v>
      </c>
      <c r="O23" s="130">
        <v>0</v>
      </c>
      <c r="P23" s="130">
        <v>0</v>
      </c>
      <c r="Q23" s="131">
        <v>392032</v>
      </c>
    </row>
    <row r="24" spans="2:17" ht="30.75" customHeight="1" x14ac:dyDescent="0.3">
      <c r="B24" s="4" t="s">
        <v>134</v>
      </c>
      <c r="C24" s="130">
        <v>401867</v>
      </c>
      <c r="D24" s="130">
        <v>373743</v>
      </c>
      <c r="E24" s="130">
        <v>369122</v>
      </c>
      <c r="F24" s="130">
        <v>6251</v>
      </c>
      <c r="G24" s="130">
        <v>116748</v>
      </c>
      <c r="H24" s="130">
        <v>116957</v>
      </c>
      <c r="I24" s="130">
        <v>0</v>
      </c>
      <c r="J24" s="130">
        <v>0</v>
      </c>
      <c r="K24" s="130">
        <v>0</v>
      </c>
      <c r="L24" s="130">
        <v>75070</v>
      </c>
      <c r="M24" s="130">
        <v>198533</v>
      </c>
      <c r="N24" s="130">
        <v>58915</v>
      </c>
      <c r="O24" s="130">
        <v>2160</v>
      </c>
      <c r="P24" s="130">
        <v>0</v>
      </c>
      <c r="Q24" s="131">
        <v>443435</v>
      </c>
    </row>
    <row r="25" spans="2:17" ht="30.7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30.75" customHeight="1" x14ac:dyDescent="0.3">
      <c r="B26" s="4" t="s">
        <v>149</v>
      </c>
      <c r="C26" s="130">
        <v>5078140</v>
      </c>
      <c r="D26" s="130">
        <v>2585049</v>
      </c>
      <c r="E26" s="130">
        <v>2525877</v>
      </c>
      <c r="F26" s="130">
        <v>0</v>
      </c>
      <c r="G26" s="130">
        <v>627581</v>
      </c>
      <c r="H26" s="130">
        <v>643207</v>
      </c>
      <c r="I26" s="130">
        <v>0</v>
      </c>
      <c r="J26" s="130">
        <v>0</v>
      </c>
      <c r="K26" s="130">
        <v>0</v>
      </c>
      <c r="L26" s="130">
        <v>372432</v>
      </c>
      <c r="M26" s="130">
        <v>700141</v>
      </c>
      <c r="N26" s="130">
        <v>550835</v>
      </c>
      <c r="O26" s="130">
        <v>0</v>
      </c>
      <c r="P26" s="130">
        <v>567249</v>
      </c>
      <c r="Q26" s="131">
        <v>5871823</v>
      </c>
    </row>
    <row r="27" spans="2:17" ht="30.75" customHeight="1" x14ac:dyDescent="0.3">
      <c r="B27" s="4" t="s">
        <v>61</v>
      </c>
      <c r="C27" s="130">
        <v>21566</v>
      </c>
      <c r="D27" s="130">
        <v>17896</v>
      </c>
      <c r="E27" s="130">
        <v>17896</v>
      </c>
      <c r="F27" s="130">
        <v>0</v>
      </c>
      <c r="G27" s="130">
        <v>9348</v>
      </c>
      <c r="H27" s="130">
        <v>-43440</v>
      </c>
      <c r="I27" s="130">
        <v>0</v>
      </c>
      <c r="J27" s="130">
        <v>0</v>
      </c>
      <c r="K27" s="130">
        <v>0</v>
      </c>
      <c r="L27" s="130">
        <v>1787</v>
      </c>
      <c r="M27" s="130">
        <v>5964</v>
      </c>
      <c r="N27" s="130">
        <v>1247</v>
      </c>
      <c r="O27" s="130">
        <v>0</v>
      </c>
      <c r="P27" s="130">
        <v>0</v>
      </c>
      <c r="Q27" s="131">
        <v>76398</v>
      </c>
    </row>
    <row r="28" spans="2:17" ht="30.75" customHeight="1" x14ac:dyDescent="0.3">
      <c r="B28" s="4" t="s">
        <v>62</v>
      </c>
      <c r="C28" s="130">
        <v>78408</v>
      </c>
      <c r="D28" s="130">
        <v>27939</v>
      </c>
      <c r="E28" s="130">
        <v>27817</v>
      </c>
      <c r="F28" s="130">
        <v>0</v>
      </c>
      <c r="G28" s="130">
        <v>0</v>
      </c>
      <c r="H28" s="130">
        <v>9621</v>
      </c>
      <c r="I28" s="130">
        <v>0</v>
      </c>
      <c r="J28" s="130">
        <v>0</v>
      </c>
      <c r="K28" s="130">
        <v>0</v>
      </c>
      <c r="L28" s="130">
        <v>2487</v>
      </c>
      <c r="M28" s="130">
        <v>10879</v>
      </c>
      <c r="N28" s="130">
        <v>4510</v>
      </c>
      <c r="O28" s="130">
        <v>0</v>
      </c>
      <c r="P28" s="130">
        <v>7318</v>
      </c>
      <c r="Q28" s="131">
        <v>80430</v>
      </c>
    </row>
    <row r="29" spans="2:17" ht="30.75" customHeight="1" x14ac:dyDescent="0.3">
      <c r="B29" s="4" t="s">
        <v>63</v>
      </c>
      <c r="C29" s="130">
        <v>1580055</v>
      </c>
      <c r="D29" s="130">
        <v>485766</v>
      </c>
      <c r="E29" s="130">
        <v>485766</v>
      </c>
      <c r="F29" s="130">
        <v>0</v>
      </c>
      <c r="G29" s="130">
        <v>300100</v>
      </c>
      <c r="H29" s="130">
        <v>97781</v>
      </c>
      <c r="I29" s="130">
        <v>214971</v>
      </c>
      <c r="J29" s="130">
        <v>0</v>
      </c>
      <c r="K29" s="130">
        <v>0</v>
      </c>
      <c r="L29" s="130">
        <v>27024</v>
      </c>
      <c r="M29" s="130">
        <v>436052</v>
      </c>
      <c r="N29" s="130">
        <v>471554</v>
      </c>
      <c r="O29" s="130">
        <v>0</v>
      </c>
      <c r="P29" s="130">
        <v>0</v>
      </c>
      <c r="Q29" s="131">
        <v>1761547</v>
      </c>
    </row>
    <row r="30" spans="2:17" ht="30.75" customHeight="1" x14ac:dyDescent="0.3">
      <c r="B30" s="56" t="s">
        <v>45</v>
      </c>
      <c r="C30" s="133">
        <f t="shared" ref="C30:Q30" si="0">SUM(C6:C29)</f>
        <v>97660027</v>
      </c>
      <c r="D30" s="133">
        <f t="shared" si="0"/>
        <v>34107347</v>
      </c>
      <c r="E30" s="133">
        <f t="shared" si="0"/>
        <v>33858240</v>
      </c>
      <c r="F30" s="133">
        <f t="shared" si="0"/>
        <v>436580</v>
      </c>
      <c r="G30" s="133">
        <f t="shared" si="0"/>
        <v>15629473</v>
      </c>
      <c r="H30" s="133">
        <f t="shared" si="0"/>
        <v>11689212</v>
      </c>
      <c r="I30" s="133">
        <f t="shared" si="0"/>
        <v>4487768</v>
      </c>
      <c r="J30" s="133">
        <f t="shared" si="0"/>
        <v>1507234</v>
      </c>
      <c r="K30" s="133">
        <f t="shared" si="0"/>
        <v>0</v>
      </c>
      <c r="L30" s="133">
        <f t="shared" si="0"/>
        <v>4341308</v>
      </c>
      <c r="M30" s="133">
        <f t="shared" si="0"/>
        <v>7570882</v>
      </c>
      <c r="N30" s="133">
        <f t="shared" si="0"/>
        <v>10752120</v>
      </c>
      <c r="O30" s="133">
        <f t="shared" si="0"/>
        <v>179973</v>
      </c>
      <c r="P30" s="133">
        <f t="shared" si="0"/>
        <v>3641970</v>
      </c>
      <c r="Q30" s="133">
        <f t="shared" si="0"/>
        <v>109288618</v>
      </c>
    </row>
    <row r="31" spans="2:17" ht="30.75" customHeight="1" x14ac:dyDescent="0.3">
      <c r="B31" s="289" t="s">
        <v>46</v>
      </c>
      <c r="C31" s="290"/>
      <c r="D31" s="290"/>
      <c r="E31" s="290"/>
      <c r="F31" s="290"/>
      <c r="G31" s="290"/>
      <c r="H31" s="290"/>
      <c r="I31" s="290"/>
      <c r="J31" s="290"/>
      <c r="K31" s="290"/>
      <c r="L31" s="290"/>
      <c r="M31" s="290"/>
      <c r="N31" s="290"/>
      <c r="O31" s="290"/>
      <c r="P31" s="290"/>
      <c r="Q31" s="291"/>
    </row>
    <row r="32" spans="2:17" ht="30.75" customHeight="1" x14ac:dyDescent="0.3">
      <c r="B32" s="4" t="s">
        <v>47</v>
      </c>
      <c r="C32" s="130">
        <v>0</v>
      </c>
      <c r="D32" s="130">
        <v>2469</v>
      </c>
      <c r="E32" s="130">
        <v>936</v>
      </c>
      <c r="F32" s="130">
        <v>0</v>
      </c>
      <c r="G32" s="130">
        <v>561</v>
      </c>
      <c r="H32" s="130">
        <v>561</v>
      </c>
      <c r="I32" s="130">
        <v>0</v>
      </c>
      <c r="J32" s="130">
        <v>0</v>
      </c>
      <c r="K32" s="130">
        <v>0</v>
      </c>
      <c r="L32" s="130">
        <v>680</v>
      </c>
      <c r="M32" s="130">
        <v>87</v>
      </c>
      <c r="N32" s="130">
        <v>2795</v>
      </c>
      <c r="O32" s="130">
        <v>0</v>
      </c>
      <c r="P32" s="130">
        <v>0</v>
      </c>
      <c r="Q32" s="131">
        <v>2404</v>
      </c>
    </row>
    <row r="33" spans="2:17" ht="30.75" customHeight="1" x14ac:dyDescent="0.3">
      <c r="B33" s="4" t="s">
        <v>78</v>
      </c>
      <c r="C33" s="130">
        <v>0</v>
      </c>
      <c r="D33" s="130">
        <v>34387</v>
      </c>
      <c r="E33" s="130">
        <v>34387</v>
      </c>
      <c r="F33" s="130">
        <v>-617</v>
      </c>
      <c r="G33" s="130">
        <v>4838</v>
      </c>
      <c r="H33" s="130">
        <v>0</v>
      </c>
      <c r="I33" s="130">
        <v>0</v>
      </c>
      <c r="J33" s="130">
        <v>0</v>
      </c>
      <c r="K33" s="130">
        <v>0</v>
      </c>
      <c r="L33" s="130">
        <v>3730</v>
      </c>
      <c r="M33" s="130">
        <v>6820</v>
      </c>
      <c r="N33" s="130">
        <v>0</v>
      </c>
      <c r="O33" s="130">
        <v>0</v>
      </c>
      <c r="P33" s="130">
        <v>0</v>
      </c>
      <c r="Q33" s="131">
        <v>23220</v>
      </c>
    </row>
    <row r="34" spans="2:17" ht="30.75" customHeight="1" x14ac:dyDescent="0.3">
      <c r="B34" s="4" t="s">
        <v>48</v>
      </c>
      <c r="C34" s="130">
        <v>1498801</v>
      </c>
      <c r="D34" s="130">
        <v>59688</v>
      </c>
      <c r="E34" s="130">
        <v>51791</v>
      </c>
      <c r="F34" s="130">
        <v>0</v>
      </c>
      <c r="G34" s="130">
        <v>14427</v>
      </c>
      <c r="H34" s="130">
        <v>14427</v>
      </c>
      <c r="I34" s="130">
        <v>0</v>
      </c>
      <c r="J34" s="130">
        <v>0</v>
      </c>
      <c r="K34" s="130">
        <v>0</v>
      </c>
      <c r="L34" s="130">
        <v>18230</v>
      </c>
      <c r="M34" s="130">
        <v>17067</v>
      </c>
      <c r="N34" s="130">
        <v>99839</v>
      </c>
      <c r="O34" s="130">
        <v>0</v>
      </c>
      <c r="P34" s="130">
        <v>0</v>
      </c>
      <c r="Q34" s="131">
        <v>1600706</v>
      </c>
    </row>
    <row r="35" spans="2:17" ht="30.75" customHeight="1" x14ac:dyDescent="0.3">
      <c r="B35" s="56" t="s">
        <v>45</v>
      </c>
      <c r="C35" s="133">
        <f>SUM(C32:C34)</f>
        <v>1498801</v>
      </c>
      <c r="D35" s="133">
        <f t="shared" ref="D35:Q35" si="1">SUM(D32:D34)</f>
        <v>96544</v>
      </c>
      <c r="E35" s="133">
        <f t="shared" si="1"/>
        <v>87114</v>
      </c>
      <c r="F35" s="133">
        <f t="shared" si="1"/>
        <v>-617</v>
      </c>
      <c r="G35" s="133">
        <f t="shared" si="1"/>
        <v>19826</v>
      </c>
      <c r="H35" s="133">
        <f t="shared" si="1"/>
        <v>14988</v>
      </c>
      <c r="I35" s="133">
        <f t="shared" si="1"/>
        <v>0</v>
      </c>
      <c r="J35" s="133">
        <f t="shared" si="1"/>
        <v>0</v>
      </c>
      <c r="K35" s="133">
        <f t="shared" si="1"/>
        <v>0</v>
      </c>
      <c r="L35" s="133">
        <f t="shared" si="1"/>
        <v>22640</v>
      </c>
      <c r="M35" s="133">
        <f t="shared" si="1"/>
        <v>23974</v>
      </c>
      <c r="N35" s="133">
        <f t="shared" si="1"/>
        <v>102634</v>
      </c>
      <c r="O35" s="133">
        <f t="shared" si="1"/>
        <v>0</v>
      </c>
      <c r="P35" s="133">
        <f t="shared" si="1"/>
        <v>0</v>
      </c>
      <c r="Q35" s="133">
        <f t="shared" si="1"/>
        <v>1626330</v>
      </c>
    </row>
    <row r="36" spans="2:17" ht="21.75" customHeight="1" x14ac:dyDescent="0.3">
      <c r="B36" s="288" t="s">
        <v>50</v>
      </c>
      <c r="C36" s="288"/>
      <c r="D36" s="288"/>
      <c r="E36" s="288"/>
      <c r="F36" s="288"/>
      <c r="G36" s="288"/>
      <c r="H36" s="288"/>
      <c r="I36" s="288"/>
      <c r="J36" s="288"/>
      <c r="K36" s="288"/>
      <c r="L36" s="288"/>
      <c r="M36" s="288"/>
      <c r="N36" s="288"/>
      <c r="O36" s="288"/>
      <c r="P36" s="288"/>
      <c r="Q36" s="288"/>
    </row>
    <row r="37" spans="2:17" ht="21.75" hidden="1" customHeight="1" x14ac:dyDescent="0.3">
      <c r="C37" s="14">
        <f>C35+C30</f>
        <v>99158828</v>
      </c>
      <c r="D37" s="14">
        <f t="shared" ref="D37:Q37" si="2">D35+D30</f>
        <v>34203891</v>
      </c>
      <c r="E37" s="14">
        <f t="shared" si="2"/>
        <v>33945354</v>
      </c>
      <c r="F37" s="14">
        <f t="shared" si="2"/>
        <v>435963</v>
      </c>
      <c r="G37" s="14">
        <f t="shared" si="2"/>
        <v>15649299</v>
      </c>
      <c r="H37" s="14">
        <f t="shared" si="2"/>
        <v>11704200</v>
      </c>
      <c r="I37" s="14">
        <f t="shared" si="2"/>
        <v>4487768</v>
      </c>
      <c r="J37" s="14">
        <f t="shared" si="2"/>
        <v>1507234</v>
      </c>
      <c r="K37" s="14">
        <f t="shared" si="2"/>
        <v>0</v>
      </c>
      <c r="L37" s="14">
        <f t="shared" si="2"/>
        <v>4363948</v>
      </c>
      <c r="M37" s="14">
        <f t="shared" si="2"/>
        <v>7594856</v>
      </c>
      <c r="N37" s="14">
        <f t="shared" si="2"/>
        <v>10854754</v>
      </c>
      <c r="O37" s="14">
        <f t="shared" si="2"/>
        <v>179973</v>
      </c>
      <c r="P37" s="14">
        <f t="shared" si="2"/>
        <v>3641970</v>
      </c>
      <c r="Q37" s="14">
        <f t="shared" si="2"/>
        <v>110914948</v>
      </c>
    </row>
    <row r="38" spans="2:17" ht="21.75" customHeight="1" x14ac:dyDescent="0.3">
      <c r="C38" s="89"/>
      <c r="D38" s="89"/>
      <c r="E38" s="89"/>
      <c r="F38" s="89"/>
      <c r="G38" s="89"/>
      <c r="H38" s="89"/>
      <c r="I38" s="89"/>
      <c r="J38" s="89"/>
      <c r="K38" s="89"/>
      <c r="L38" s="89"/>
      <c r="M38" s="89"/>
      <c r="N38" s="89"/>
      <c r="O38" s="89"/>
      <c r="P38" s="89"/>
      <c r="Q38" s="89"/>
    </row>
    <row r="39" spans="2:17" ht="21.75" customHeight="1" x14ac:dyDescent="0.3">
      <c r="C39" s="15"/>
      <c r="D39" s="15"/>
      <c r="E39" s="15"/>
      <c r="F39" s="15"/>
      <c r="G39" s="15"/>
      <c r="H39" s="15"/>
      <c r="I39" s="15"/>
      <c r="J39" s="15"/>
      <c r="K39" s="15"/>
      <c r="L39" s="15"/>
      <c r="M39" s="15"/>
      <c r="N39" s="15"/>
      <c r="O39" s="15"/>
      <c r="P39" s="15"/>
      <c r="Q39" s="78"/>
    </row>
    <row r="40" spans="2:17" ht="21.75" customHeight="1" x14ac:dyDescent="0.3">
      <c r="C40" s="89"/>
      <c r="D40" s="89"/>
      <c r="E40" s="89"/>
      <c r="F40" s="89"/>
      <c r="G40" s="89"/>
      <c r="H40" s="89"/>
      <c r="I40" s="89"/>
      <c r="J40" s="89"/>
      <c r="K40" s="89"/>
      <c r="L40" s="89"/>
      <c r="M40" s="89"/>
      <c r="N40" s="89"/>
      <c r="O40" s="89"/>
      <c r="P40" s="89"/>
      <c r="Q40" s="89"/>
    </row>
  </sheetData>
  <sheetProtection algorithmName="SHA-512" hashValue="97/LCWhyE0OMdfn7zn/uCv+Sp9UrGWE7Xc5EYPivXqoV4vjDsanQt+JcIdr6ncb03Xf46MUuK+dtiX9BKKSGVg==" saltValue="zCcUt279tKvr2Xg/34uXYg==" spinCount="100000"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topLeftCell="G1" zoomScale="80" zoomScaleNormal="80" workbookViewId="0">
      <selection activeCell="R4" sqref="R4"/>
    </sheetView>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292" t="s">
        <v>291</v>
      </c>
      <c r="C3" s="292"/>
      <c r="D3" s="292"/>
      <c r="E3" s="292"/>
      <c r="F3" s="292"/>
      <c r="G3" s="292"/>
      <c r="H3" s="292"/>
      <c r="I3" s="292"/>
      <c r="J3" s="292"/>
      <c r="K3" s="292"/>
      <c r="L3" s="292"/>
      <c r="M3" s="292"/>
      <c r="N3" s="292"/>
      <c r="O3" s="292"/>
      <c r="P3" s="292"/>
      <c r="Q3" s="292"/>
    </row>
    <row r="4" spans="2:17" s="13" customFormat="1" ht="36.75" customHeight="1" x14ac:dyDescent="0.3">
      <c r="B4" s="62" t="s">
        <v>0</v>
      </c>
      <c r="C4" s="64" t="s">
        <v>65</v>
      </c>
      <c r="D4" s="64" t="s">
        <v>66</v>
      </c>
      <c r="E4" s="64" t="s">
        <v>67</v>
      </c>
      <c r="F4" s="64" t="s">
        <v>68</v>
      </c>
      <c r="G4" s="64" t="s">
        <v>69</v>
      </c>
      <c r="H4" s="64" t="s">
        <v>86</v>
      </c>
      <c r="I4" s="123" t="s">
        <v>70</v>
      </c>
      <c r="J4" s="64" t="s">
        <v>71</v>
      </c>
      <c r="K4" s="64" t="s">
        <v>72</v>
      </c>
      <c r="L4" s="64" t="s">
        <v>73</v>
      </c>
      <c r="M4" s="64" t="s">
        <v>74</v>
      </c>
      <c r="N4" s="64" t="s">
        <v>2</v>
      </c>
      <c r="O4" s="64" t="s">
        <v>75</v>
      </c>
      <c r="P4" s="64" t="s">
        <v>76</v>
      </c>
      <c r="Q4" s="64" t="s">
        <v>77</v>
      </c>
    </row>
    <row r="5" spans="2:17" ht="31.5" customHeight="1" x14ac:dyDescent="0.3">
      <c r="B5" s="289" t="s">
        <v>16</v>
      </c>
      <c r="C5" s="290"/>
      <c r="D5" s="290"/>
      <c r="E5" s="290"/>
      <c r="F5" s="290"/>
      <c r="G5" s="290"/>
      <c r="H5" s="290"/>
      <c r="I5" s="290"/>
      <c r="J5" s="290"/>
      <c r="K5" s="290"/>
      <c r="L5" s="290"/>
      <c r="M5" s="290"/>
      <c r="N5" s="290"/>
      <c r="O5" s="290"/>
      <c r="P5" s="290"/>
      <c r="Q5" s="291"/>
    </row>
    <row r="6" spans="2:17" ht="31.5" customHeight="1" x14ac:dyDescent="0.3">
      <c r="B6" s="7" t="s">
        <v>256</v>
      </c>
      <c r="C6" s="130">
        <v>0</v>
      </c>
      <c r="D6" s="130">
        <v>0</v>
      </c>
      <c r="E6" s="130">
        <v>0</v>
      </c>
      <c r="F6" s="130">
        <v>0</v>
      </c>
      <c r="G6" s="130">
        <v>0</v>
      </c>
      <c r="H6" s="130">
        <v>0</v>
      </c>
      <c r="I6" s="130">
        <v>0</v>
      </c>
      <c r="J6" s="130">
        <v>0</v>
      </c>
      <c r="K6" s="130">
        <v>0</v>
      </c>
      <c r="L6" s="130">
        <v>0</v>
      </c>
      <c r="M6" s="130">
        <v>0</v>
      </c>
      <c r="N6" s="130">
        <v>0</v>
      </c>
      <c r="O6" s="130">
        <v>0</v>
      </c>
      <c r="P6" s="130">
        <v>0</v>
      </c>
      <c r="Q6" s="131">
        <v>0</v>
      </c>
    </row>
    <row r="7" spans="2:17" ht="31.5" customHeight="1" x14ac:dyDescent="0.3">
      <c r="B7" s="4" t="s">
        <v>51</v>
      </c>
      <c r="C7" s="130">
        <v>551363</v>
      </c>
      <c r="D7" s="130">
        <v>278440</v>
      </c>
      <c r="E7" s="130">
        <v>278440</v>
      </c>
      <c r="F7" s="130">
        <v>0</v>
      </c>
      <c r="G7" s="130">
        <v>84426</v>
      </c>
      <c r="H7" s="130">
        <v>0</v>
      </c>
      <c r="I7" s="130">
        <v>0</v>
      </c>
      <c r="J7" s="130">
        <v>0</v>
      </c>
      <c r="K7" s="130">
        <v>84426</v>
      </c>
      <c r="L7" s="130">
        <v>0</v>
      </c>
      <c r="M7" s="130">
        <v>5273</v>
      </c>
      <c r="N7" s="130">
        <v>37689</v>
      </c>
      <c r="O7" s="130">
        <v>3363</v>
      </c>
      <c r="P7" s="130">
        <v>0</v>
      </c>
      <c r="Q7" s="131">
        <v>774428</v>
      </c>
    </row>
    <row r="8" spans="2:17" ht="31.5" customHeight="1" x14ac:dyDescent="0.3">
      <c r="B8" s="4" t="s">
        <v>148</v>
      </c>
      <c r="C8" s="130">
        <v>8111701</v>
      </c>
      <c r="D8" s="130">
        <v>755570</v>
      </c>
      <c r="E8" s="130">
        <v>755570</v>
      </c>
      <c r="F8" s="130">
        <v>0</v>
      </c>
      <c r="G8" s="130">
        <v>1214320</v>
      </c>
      <c r="H8" s="130">
        <v>0</v>
      </c>
      <c r="I8" s="130">
        <v>0</v>
      </c>
      <c r="J8" s="130">
        <v>0</v>
      </c>
      <c r="K8" s="130">
        <v>1181003</v>
      </c>
      <c r="L8" s="130">
        <v>15316</v>
      </c>
      <c r="M8" s="130">
        <v>22254</v>
      </c>
      <c r="N8" s="130">
        <v>1281625</v>
      </c>
      <c r="O8" s="130">
        <v>24177</v>
      </c>
      <c r="P8" s="130">
        <v>443753</v>
      </c>
      <c r="Q8" s="131">
        <v>8462392</v>
      </c>
    </row>
    <row r="9" spans="2:17" ht="31.5" customHeight="1" x14ac:dyDescent="0.3">
      <c r="B9" s="4" t="s">
        <v>52</v>
      </c>
      <c r="C9" s="130">
        <v>0</v>
      </c>
      <c r="D9" s="130">
        <v>180796</v>
      </c>
      <c r="E9" s="130">
        <v>180796</v>
      </c>
      <c r="F9" s="130">
        <v>0</v>
      </c>
      <c r="G9" s="130">
        <v>0</v>
      </c>
      <c r="H9" s="130">
        <v>150</v>
      </c>
      <c r="I9" s="130">
        <v>0</v>
      </c>
      <c r="J9" s="130">
        <v>0</v>
      </c>
      <c r="K9" s="130">
        <v>126051</v>
      </c>
      <c r="L9" s="130">
        <v>0</v>
      </c>
      <c r="M9" s="130">
        <v>0</v>
      </c>
      <c r="N9" s="130">
        <v>0</v>
      </c>
      <c r="O9" s="130">
        <v>0</v>
      </c>
      <c r="P9" s="130">
        <v>0</v>
      </c>
      <c r="Q9" s="131">
        <v>54595</v>
      </c>
    </row>
    <row r="10" spans="2:17" ht="31.5" customHeight="1" x14ac:dyDescent="0.3">
      <c r="B10" s="4" t="s">
        <v>53</v>
      </c>
      <c r="C10" s="130">
        <v>-371430</v>
      </c>
      <c r="D10" s="130">
        <v>57894</v>
      </c>
      <c r="E10" s="130">
        <v>57894</v>
      </c>
      <c r="F10" s="130">
        <v>0</v>
      </c>
      <c r="G10" s="130">
        <v>237058</v>
      </c>
      <c r="H10" s="130">
        <v>227495</v>
      </c>
      <c r="I10" s="130">
        <v>0</v>
      </c>
      <c r="J10" s="130">
        <v>0</v>
      </c>
      <c r="K10" s="130">
        <v>0</v>
      </c>
      <c r="L10" s="130">
        <v>909</v>
      </c>
      <c r="M10" s="130">
        <v>19742</v>
      </c>
      <c r="N10" s="130">
        <v>182938</v>
      </c>
      <c r="O10" s="130">
        <v>0</v>
      </c>
      <c r="P10" s="130">
        <v>0</v>
      </c>
      <c r="Q10" s="131">
        <v>-378744</v>
      </c>
    </row>
    <row r="11" spans="2:17" ht="31.5" customHeight="1" x14ac:dyDescent="0.3">
      <c r="B11" s="4" t="s">
        <v>22</v>
      </c>
      <c r="C11" s="130">
        <v>0</v>
      </c>
      <c r="D11" s="130">
        <v>0</v>
      </c>
      <c r="E11" s="130">
        <v>0</v>
      </c>
      <c r="F11" s="130">
        <v>0</v>
      </c>
      <c r="G11" s="130">
        <v>0</v>
      </c>
      <c r="H11" s="130">
        <v>0</v>
      </c>
      <c r="I11" s="130">
        <v>0</v>
      </c>
      <c r="J11" s="130">
        <v>0</v>
      </c>
      <c r="K11" s="130">
        <v>0</v>
      </c>
      <c r="L11" s="130">
        <v>0</v>
      </c>
      <c r="M11" s="130">
        <v>0</v>
      </c>
      <c r="N11" s="130">
        <v>0</v>
      </c>
      <c r="O11" s="130">
        <v>0</v>
      </c>
      <c r="P11" s="130">
        <v>0</v>
      </c>
      <c r="Q11" s="131">
        <v>0</v>
      </c>
    </row>
    <row r="12" spans="2:17" ht="31.5" customHeight="1" x14ac:dyDescent="0.3">
      <c r="B12" s="4" t="s">
        <v>55</v>
      </c>
      <c r="C12" s="130">
        <v>0</v>
      </c>
      <c r="D12" s="130">
        <v>0</v>
      </c>
      <c r="E12" s="130">
        <v>0</v>
      </c>
      <c r="F12" s="130">
        <v>0</v>
      </c>
      <c r="G12" s="130">
        <v>0</v>
      </c>
      <c r="H12" s="130">
        <v>0</v>
      </c>
      <c r="I12" s="130">
        <v>0</v>
      </c>
      <c r="J12" s="130">
        <v>0</v>
      </c>
      <c r="K12" s="130">
        <v>0</v>
      </c>
      <c r="L12" s="130">
        <v>0</v>
      </c>
      <c r="M12" s="130">
        <v>0</v>
      </c>
      <c r="N12" s="130">
        <v>0</v>
      </c>
      <c r="O12" s="130">
        <v>0</v>
      </c>
      <c r="P12" s="130">
        <v>0</v>
      </c>
      <c r="Q12" s="131">
        <v>0</v>
      </c>
    </row>
    <row r="13" spans="2:17" ht="31.5" customHeight="1" x14ac:dyDescent="0.3">
      <c r="B13" s="4" t="s">
        <v>263</v>
      </c>
      <c r="C13" s="130">
        <v>0</v>
      </c>
      <c r="D13" s="130">
        <v>0</v>
      </c>
      <c r="E13" s="130">
        <v>0</v>
      </c>
      <c r="F13" s="130">
        <v>0</v>
      </c>
      <c r="G13" s="130">
        <v>0</v>
      </c>
      <c r="H13" s="130">
        <v>0</v>
      </c>
      <c r="I13" s="130">
        <v>0</v>
      </c>
      <c r="J13" s="130">
        <v>0</v>
      </c>
      <c r="K13" s="130">
        <v>0</v>
      </c>
      <c r="L13" s="130">
        <v>0</v>
      </c>
      <c r="M13" s="130">
        <v>0</v>
      </c>
      <c r="N13" s="130">
        <v>0</v>
      </c>
      <c r="O13" s="130">
        <v>0</v>
      </c>
      <c r="P13" s="130">
        <v>0</v>
      </c>
      <c r="Q13" s="131">
        <v>0</v>
      </c>
    </row>
    <row r="14" spans="2:17" ht="31.5" customHeight="1" x14ac:dyDescent="0.3">
      <c r="B14" s="4" t="s">
        <v>56</v>
      </c>
      <c r="C14" s="130">
        <v>12912135</v>
      </c>
      <c r="D14" s="130">
        <v>2736174</v>
      </c>
      <c r="E14" s="130">
        <v>2736174</v>
      </c>
      <c r="F14" s="130">
        <v>0</v>
      </c>
      <c r="G14" s="130">
        <v>1551120</v>
      </c>
      <c r="H14" s="130">
        <v>15131</v>
      </c>
      <c r="I14" s="130">
        <v>0</v>
      </c>
      <c r="J14" s="130">
        <v>0</v>
      </c>
      <c r="K14" s="130">
        <v>1535989</v>
      </c>
      <c r="L14" s="130">
        <v>51696</v>
      </c>
      <c r="M14" s="130">
        <v>22635</v>
      </c>
      <c r="N14" s="130">
        <v>1591237</v>
      </c>
      <c r="O14" s="130">
        <v>0</v>
      </c>
      <c r="P14" s="130">
        <v>288000</v>
      </c>
      <c r="Q14" s="131">
        <v>15326095</v>
      </c>
    </row>
    <row r="15" spans="2:17" ht="31.5" customHeight="1" x14ac:dyDescent="0.3">
      <c r="B15" s="4" t="s">
        <v>57</v>
      </c>
      <c r="C15" s="130">
        <v>10422847</v>
      </c>
      <c r="D15" s="130">
        <v>1083112</v>
      </c>
      <c r="E15" s="130">
        <v>1083112</v>
      </c>
      <c r="F15" s="130">
        <v>0</v>
      </c>
      <c r="G15" s="130">
        <v>1244879</v>
      </c>
      <c r="H15" s="130">
        <v>1244879</v>
      </c>
      <c r="I15" s="130">
        <v>0</v>
      </c>
      <c r="J15" s="130">
        <v>0</v>
      </c>
      <c r="K15" s="130">
        <v>0</v>
      </c>
      <c r="L15" s="130">
        <v>21012</v>
      </c>
      <c r="M15" s="130">
        <v>41084</v>
      </c>
      <c r="N15" s="130">
        <v>1124901</v>
      </c>
      <c r="O15" s="130">
        <v>6479</v>
      </c>
      <c r="P15" s="130">
        <v>137947</v>
      </c>
      <c r="Q15" s="131">
        <v>11179459</v>
      </c>
    </row>
    <row r="16" spans="2:17" ht="31.5" customHeight="1" x14ac:dyDescent="0.3">
      <c r="B16" s="4" t="s">
        <v>58</v>
      </c>
      <c r="C16" s="130">
        <v>2490361</v>
      </c>
      <c r="D16" s="130">
        <v>656328</v>
      </c>
      <c r="E16" s="130">
        <v>656328</v>
      </c>
      <c r="F16" s="130">
        <v>0</v>
      </c>
      <c r="G16" s="130">
        <v>300056</v>
      </c>
      <c r="H16" s="130">
        <v>300056</v>
      </c>
      <c r="I16" s="130">
        <v>0</v>
      </c>
      <c r="J16" s="130">
        <v>0</v>
      </c>
      <c r="K16" s="130">
        <v>0</v>
      </c>
      <c r="L16" s="130">
        <v>13466</v>
      </c>
      <c r="M16" s="130">
        <v>0</v>
      </c>
      <c r="N16" s="130">
        <v>366948</v>
      </c>
      <c r="O16" s="130">
        <v>0</v>
      </c>
      <c r="P16" s="130">
        <v>0</v>
      </c>
      <c r="Q16" s="131">
        <v>3200114</v>
      </c>
    </row>
    <row r="17" spans="2:17" ht="31.5" customHeight="1" x14ac:dyDescent="0.3">
      <c r="B17" s="4" t="s">
        <v>131</v>
      </c>
      <c r="C17" s="130">
        <v>551333</v>
      </c>
      <c r="D17" s="130">
        <v>175460</v>
      </c>
      <c r="E17" s="130">
        <v>175460</v>
      </c>
      <c r="F17" s="130">
        <v>0</v>
      </c>
      <c r="G17" s="130">
        <v>100904</v>
      </c>
      <c r="H17" s="130">
        <v>3175</v>
      </c>
      <c r="I17" s="130">
        <v>0</v>
      </c>
      <c r="J17" s="130">
        <v>0</v>
      </c>
      <c r="K17" s="130">
        <v>97729</v>
      </c>
      <c r="L17" s="130">
        <v>6129</v>
      </c>
      <c r="M17" s="130">
        <v>1381</v>
      </c>
      <c r="N17" s="130">
        <v>105753</v>
      </c>
      <c r="O17" s="130">
        <v>0</v>
      </c>
      <c r="P17" s="130">
        <v>0</v>
      </c>
      <c r="Q17" s="131">
        <v>724132</v>
      </c>
    </row>
    <row r="18" spans="2:17" ht="31.5" customHeight="1" x14ac:dyDescent="0.3">
      <c r="B18" s="4" t="s">
        <v>253</v>
      </c>
      <c r="C18" s="130">
        <v>0</v>
      </c>
      <c r="D18" s="130">
        <v>0</v>
      </c>
      <c r="E18" s="130">
        <v>0</v>
      </c>
      <c r="F18" s="130">
        <v>0</v>
      </c>
      <c r="G18" s="130">
        <v>0</v>
      </c>
      <c r="H18" s="130">
        <v>0</v>
      </c>
      <c r="I18" s="130">
        <v>0</v>
      </c>
      <c r="J18" s="130">
        <v>0</v>
      </c>
      <c r="K18" s="130">
        <v>0</v>
      </c>
      <c r="L18" s="130">
        <v>0</v>
      </c>
      <c r="M18" s="130">
        <v>0</v>
      </c>
      <c r="N18" s="130">
        <v>0</v>
      </c>
      <c r="O18" s="130">
        <v>0</v>
      </c>
      <c r="P18" s="130">
        <v>0</v>
      </c>
      <c r="Q18" s="131">
        <v>0</v>
      </c>
    </row>
    <row r="19" spans="2:17" ht="31.5" customHeight="1" x14ac:dyDescent="0.3">
      <c r="B19" s="4" t="s">
        <v>136</v>
      </c>
      <c r="C19" s="130">
        <v>358089</v>
      </c>
      <c r="D19" s="130">
        <v>294582</v>
      </c>
      <c r="E19" s="130">
        <v>294582</v>
      </c>
      <c r="F19" s="130">
        <v>0</v>
      </c>
      <c r="G19" s="130">
        <v>80661</v>
      </c>
      <c r="H19" s="130">
        <v>0</v>
      </c>
      <c r="I19" s="130">
        <v>80661</v>
      </c>
      <c r="J19" s="130">
        <v>0</v>
      </c>
      <c r="K19" s="130">
        <v>0</v>
      </c>
      <c r="L19" s="130">
        <v>3871</v>
      </c>
      <c r="M19" s="130">
        <v>1255</v>
      </c>
      <c r="N19" s="130">
        <v>27815</v>
      </c>
      <c r="O19" s="130">
        <v>0</v>
      </c>
      <c r="P19" s="130">
        <v>0</v>
      </c>
      <c r="Q19" s="131">
        <v>594699</v>
      </c>
    </row>
    <row r="20" spans="2:17" ht="31.5" customHeight="1" x14ac:dyDescent="0.3">
      <c r="B20" s="4" t="s">
        <v>35</v>
      </c>
      <c r="C20" s="130">
        <v>7495824</v>
      </c>
      <c r="D20" s="130">
        <v>682929</v>
      </c>
      <c r="E20" s="130">
        <v>682929</v>
      </c>
      <c r="F20" s="130">
        <v>0</v>
      </c>
      <c r="G20" s="130">
        <v>1090000</v>
      </c>
      <c r="H20" s="130">
        <v>0</v>
      </c>
      <c r="I20" s="130">
        <v>0</v>
      </c>
      <c r="J20" s="130">
        <v>0</v>
      </c>
      <c r="K20" s="130">
        <v>1090000</v>
      </c>
      <c r="L20" s="130">
        <v>13158</v>
      </c>
      <c r="M20" s="130">
        <v>75270</v>
      </c>
      <c r="N20" s="130">
        <v>410473</v>
      </c>
      <c r="O20" s="130">
        <v>0</v>
      </c>
      <c r="P20" s="130">
        <v>0</v>
      </c>
      <c r="Q20" s="131">
        <v>7410796</v>
      </c>
    </row>
    <row r="21" spans="2:17" ht="31.5" customHeight="1" x14ac:dyDescent="0.3">
      <c r="B21" s="117" t="s">
        <v>191</v>
      </c>
      <c r="C21" s="130">
        <v>40128</v>
      </c>
      <c r="D21" s="130">
        <v>0</v>
      </c>
      <c r="E21" s="130">
        <v>0</v>
      </c>
      <c r="F21" s="130">
        <v>0</v>
      </c>
      <c r="G21" s="130">
        <v>26076</v>
      </c>
      <c r="H21" s="130">
        <v>26076</v>
      </c>
      <c r="I21" s="130">
        <v>0</v>
      </c>
      <c r="J21" s="130">
        <v>0</v>
      </c>
      <c r="K21" s="130">
        <v>0</v>
      </c>
      <c r="L21" s="130">
        <v>0</v>
      </c>
      <c r="M21" s="130">
        <v>0</v>
      </c>
      <c r="N21" s="130">
        <v>0</v>
      </c>
      <c r="O21" s="130">
        <v>0</v>
      </c>
      <c r="P21" s="130">
        <v>0</v>
      </c>
      <c r="Q21" s="131">
        <v>14052</v>
      </c>
    </row>
    <row r="22" spans="2:17" ht="31.5" customHeight="1" x14ac:dyDescent="0.3">
      <c r="B22" s="4" t="s">
        <v>59</v>
      </c>
      <c r="C22" s="130">
        <v>-2899</v>
      </c>
      <c r="D22" s="130">
        <v>0</v>
      </c>
      <c r="E22" s="130">
        <v>0</v>
      </c>
      <c r="F22" s="130">
        <v>0</v>
      </c>
      <c r="G22" s="130">
        <v>852</v>
      </c>
      <c r="H22" s="130">
        <v>0</v>
      </c>
      <c r="I22" s="130">
        <v>0</v>
      </c>
      <c r="J22" s="130">
        <v>0</v>
      </c>
      <c r="K22" s="130">
        <v>852</v>
      </c>
      <c r="L22" s="130">
        <v>0</v>
      </c>
      <c r="M22" s="130">
        <v>0</v>
      </c>
      <c r="N22" s="130">
        <v>74</v>
      </c>
      <c r="O22" s="130">
        <v>4</v>
      </c>
      <c r="P22" s="130">
        <v>0</v>
      </c>
      <c r="Q22" s="131">
        <v>-3681</v>
      </c>
    </row>
    <row r="23" spans="2:17" ht="31.5" customHeight="1" x14ac:dyDescent="0.3">
      <c r="B23" s="4" t="s">
        <v>60</v>
      </c>
      <c r="C23" s="130">
        <v>231383</v>
      </c>
      <c r="D23" s="130">
        <v>99026</v>
      </c>
      <c r="E23" s="130">
        <v>99026</v>
      </c>
      <c r="F23" s="130">
        <v>0</v>
      </c>
      <c r="G23" s="130">
        <v>36993</v>
      </c>
      <c r="H23" s="130">
        <v>36933</v>
      </c>
      <c r="I23" s="130">
        <v>0</v>
      </c>
      <c r="J23" s="130">
        <v>0</v>
      </c>
      <c r="K23" s="130">
        <v>0</v>
      </c>
      <c r="L23" s="130">
        <v>0</v>
      </c>
      <c r="M23" s="130">
        <v>0</v>
      </c>
      <c r="N23" s="130">
        <v>9100</v>
      </c>
      <c r="O23" s="130">
        <v>0</v>
      </c>
      <c r="P23" s="130">
        <v>0</v>
      </c>
      <c r="Q23" s="131">
        <v>302575</v>
      </c>
    </row>
    <row r="24" spans="2:17" ht="31.5" customHeight="1" x14ac:dyDescent="0.3">
      <c r="B24" s="4" t="s">
        <v>134</v>
      </c>
      <c r="C24" s="130">
        <v>0</v>
      </c>
      <c r="D24" s="130">
        <v>0</v>
      </c>
      <c r="E24" s="130">
        <v>0</v>
      </c>
      <c r="F24" s="130">
        <v>0</v>
      </c>
      <c r="G24" s="130">
        <v>0</v>
      </c>
      <c r="H24" s="130">
        <v>0</v>
      </c>
      <c r="I24" s="130">
        <v>0</v>
      </c>
      <c r="J24" s="130">
        <v>0</v>
      </c>
      <c r="K24" s="130">
        <v>0</v>
      </c>
      <c r="L24" s="130">
        <v>0</v>
      </c>
      <c r="M24" s="130">
        <v>0</v>
      </c>
      <c r="N24" s="130">
        <v>0</v>
      </c>
      <c r="O24" s="130">
        <v>0</v>
      </c>
      <c r="P24" s="130">
        <v>0</v>
      </c>
      <c r="Q24" s="131">
        <v>0</v>
      </c>
    </row>
    <row r="25" spans="2:17" ht="31.5" customHeight="1" x14ac:dyDescent="0.3">
      <c r="B25" s="4" t="s">
        <v>135</v>
      </c>
      <c r="C25" s="130">
        <v>0</v>
      </c>
      <c r="D25" s="130">
        <v>0</v>
      </c>
      <c r="E25" s="130">
        <v>0</v>
      </c>
      <c r="F25" s="130">
        <v>0</v>
      </c>
      <c r="G25" s="130">
        <v>0</v>
      </c>
      <c r="H25" s="130">
        <v>0</v>
      </c>
      <c r="I25" s="130">
        <v>0</v>
      </c>
      <c r="J25" s="130">
        <v>0</v>
      </c>
      <c r="K25" s="130">
        <v>0</v>
      </c>
      <c r="L25" s="130">
        <v>0</v>
      </c>
      <c r="M25" s="130">
        <v>0</v>
      </c>
      <c r="N25" s="130">
        <v>0</v>
      </c>
      <c r="O25" s="130">
        <v>0</v>
      </c>
      <c r="P25" s="130">
        <v>0</v>
      </c>
      <c r="Q25" s="131">
        <v>0</v>
      </c>
    </row>
    <row r="26" spans="2:17" ht="31.5" customHeight="1" x14ac:dyDescent="0.3">
      <c r="B26" s="4" t="s">
        <v>149</v>
      </c>
      <c r="C26" s="130">
        <v>11677844</v>
      </c>
      <c r="D26" s="130">
        <v>2284100</v>
      </c>
      <c r="E26" s="130">
        <v>2265928</v>
      </c>
      <c r="F26" s="130">
        <v>0</v>
      </c>
      <c r="G26" s="130">
        <v>1386257</v>
      </c>
      <c r="H26" s="130">
        <v>0</v>
      </c>
      <c r="I26" s="130">
        <v>0</v>
      </c>
      <c r="J26" s="130">
        <v>0</v>
      </c>
      <c r="K26" s="130">
        <v>1386257</v>
      </c>
      <c r="L26" s="130">
        <v>44016</v>
      </c>
      <c r="M26" s="130">
        <v>13191</v>
      </c>
      <c r="N26" s="130">
        <v>1393989</v>
      </c>
      <c r="O26" s="130">
        <v>0</v>
      </c>
      <c r="P26" s="130">
        <v>0</v>
      </c>
      <c r="Q26" s="131">
        <v>13894296</v>
      </c>
    </row>
    <row r="27" spans="2:17" ht="31.5" customHeight="1" x14ac:dyDescent="0.3">
      <c r="B27" s="4" t="s">
        <v>61</v>
      </c>
      <c r="C27" s="130">
        <v>946166</v>
      </c>
      <c r="D27" s="130">
        <v>6247</v>
      </c>
      <c r="E27" s="130">
        <v>6247</v>
      </c>
      <c r="F27" s="130">
        <v>0</v>
      </c>
      <c r="G27" s="130">
        <v>5870</v>
      </c>
      <c r="H27" s="130">
        <v>-82521</v>
      </c>
      <c r="I27" s="130">
        <v>0</v>
      </c>
      <c r="J27" s="130">
        <v>0</v>
      </c>
      <c r="K27" s="130">
        <v>5870</v>
      </c>
      <c r="L27" s="130">
        <v>0</v>
      </c>
      <c r="M27" s="130">
        <v>1178</v>
      </c>
      <c r="N27" s="130">
        <v>435</v>
      </c>
      <c r="O27" s="130">
        <v>0</v>
      </c>
      <c r="P27" s="130">
        <v>0</v>
      </c>
      <c r="Q27" s="131">
        <v>1028321</v>
      </c>
    </row>
    <row r="28" spans="2:17" ht="31.5" customHeight="1" x14ac:dyDescent="0.3">
      <c r="B28" s="4" t="s">
        <v>62</v>
      </c>
      <c r="C28" s="130">
        <v>0</v>
      </c>
      <c r="D28" s="130">
        <v>0</v>
      </c>
      <c r="E28" s="130">
        <v>0</v>
      </c>
      <c r="F28" s="130">
        <v>0</v>
      </c>
      <c r="G28" s="130">
        <v>0</v>
      </c>
      <c r="H28" s="130">
        <v>0</v>
      </c>
      <c r="I28" s="130">
        <v>0</v>
      </c>
      <c r="J28" s="130">
        <v>0</v>
      </c>
      <c r="K28" s="130">
        <v>0</v>
      </c>
      <c r="L28" s="130">
        <v>0</v>
      </c>
      <c r="M28" s="130">
        <v>0</v>
      </c>
      <c r="N28" s="130">
        <v>0</v>
      </c>
      <c r="O28" s="130">
        <v>0</v>
      </c>
      <c r="P28" s="130">
        <v>0</v>
      </c>
      <c r="Q28" s="131">
        <v>0</v>
      </c>
    </row>
    <row r="29" spans="2:17" ht="31.5" customHeight="1" x14ac:dyDescent="0.3">
      <c r="B29" s="4" t="s">
        <v>63</v>
      </c>
      <c r="C29" s="130">
        <v>1032275</v>
      </c>
      <c r="D29" s="130">
        <v>0</v>
      </c>
      <c r="E29" s="130">
        <v>0</v>
      </c>
      <c r="F29" s="130">
        <v>0</v>
      </c>
      <c r="G29" s="130">
        <v>138593</v>
      </c>
      <c r="H29" s="130">
        <v>0</v>
      </c>
      <c r="I29" s="130">
        <v>0</v>
      </c>
      <c r="J29" s="130">
        <v>0</v>
      </c>
      <c r="K29" s="130">
        <v>142021</v>
      </c>
      <c r="L29" s="130">
        <v>0</v>
      </c>
      <c r="M29" s="130">
        <v>0</v>
      </c>
      <c r="N29" s="130">
        <v>0</v>
      </c>
      <c r="O29" s="130">
        <v>0</v>
      </c>
      <c r="P29" s="130">
        <v>0</v>
      </c>
      <c r="Q29" s="131">
        <v>890254</v>
      </c>
    </row>
    <row r="30" spans="2:17" ht="31.5" customHeight="1" x14ac:dyDescent="0.3">
      <c r="B30" s="56" t="s">
        <v>45</v>
      </c>
      <c r="C30" s="133">
        <f t="shared" ref="C30:Q30" si="0">SUM(C6:C29)</f>
        <v>56447120</v>
      </c>
      <c r="D30" s="133">
        <f t="shared" si="0"/>
        <v>9290658</v>
      </c>
      <c r="E30" s="133">
        <f t="shared" si="0"/>
        <v>9272486</v>
      </c>
      <c r="F30" s="133">
        <f t="shared" si="0"/>
        <v>0</v>
      </c>
      <c r="G30" s="133">
        <f t="shared" si="0"/>
        <v>7498065</v>
      </c>
      <c r="H30" s="133">
        <f t="shared" si="0"/>
        <v>1771374</v>
      </c>
      <c r="I30" s="133">
        <f t="shared" si="0"/>
        <v>80661</v>
      </c>
      <c r="J30" s="133">
        <f t="shared" si="0"/>
        <v>0</v>
      </c>
      <c r="K30" s="133">
        <f t="shared" si="0"/>
        <v>5650198</v>
      </c>
      <c r="L30" s="133">
        <f t="shared" si="0"/>
        <v>169573</v>
      </c>
      <c r="M30" s="133">
        <f t="shared" si="0"/>
        <v>203263</v>
      </c>
      <c r="N30" s="133">
        <f t="shared" si="0"/>
        <v>6532977</v>
      </c>
      <c r="O30" s="133">
        <f t="shared" si="0"/>
        <v>34023</v>
      </c>
      <c r="P30" s="133">
        <f t="shared" si="0"/>
        <v>869700</v>
      </c>
      <c r="Q30" s="133">
        <f t="shared" si="0"/>
        <v>63473783</v>
      </c>
    </row>
    <row r="31" spans="2:17" ht="31.5" customHeight="1" x14ac:dyDescent="0.3">
      <c r="B31" s="289" t="s">
        <v>46</v>
      </c>
      <c r="C31" s="290"/>
      <c r="D31" s="290"/>
      <c r="E31" s="290"/>
      <c r="F31" s="290"/>
      <c r="G31" s="290"/>
      <c r="H31" s="290"/>
      <c r="I31" s="290"/>
      <c r="J31" s="290"/>
      <c r="K31" s="290"/>
      <c r="L31" s="290"/>
      <c r="M31" s="290"/>
      <c r="N31" s="290"/>
      <c r="O31" s="290"/>
      <c r="P31" s="290"/>
      <c r="Q31" s="291"/>
    </row>
    <row r="32" spans="2:17" ht="31.5" customHeight="1" x14ac:dyDescent="0.3">
      <c r="B32" s="4" t="s">
        <v>47</v>
      </c>
      <c r="C32" s="130">
        <v>0</v>
      </c>
      <c r="D32" s="130">
        <v>0</v>
      </c>
      <c r="E32" s="130">
        <v>0</v>
      </c>
      <c r="F32" s="130">
        <v>0</v>
      </c>
      <c r="G32" s="130">
        <v>0</v>
      </c>
      <c r="H32" s="130">
        <v>0</v>
      </c>
      <c r="I32" s="130">
        <v>0</v>
      </c>
      <c r="J32" s="130">
        <v>0</v>
      </c>
      <c r="K32" s="130">
        <v>0</v>
      </c>
      <c r="L32" s="130">
        <v>0</v>
      </c>
      <c r="M32" s="130">
        <v>0</v>
      </c>
      <c r="N32" s="130">
        <v>0</v>
      </c>
      <c r="O32" s="130">
        <v>0</v>
      </c>
      <c r="P32" s="130">
        <v>0</v>
      </c>
      <c r="Q32" s="131">
        <v>0</v>
      </c>
    </row>
    <row r="33" spans="2:18" ht="31.5" customHeight="1" x14ac:dyDescent="0.3">
      <c r="B33" s="4" t="s">
        <v>78</v>
      </c>
      <c r="C33" s="130">
        <v>0</v>
      </c>
      <c r="D33" s="130">
        <v>0</v>
      </c>
      <c r="E33" s="130">
        <v>0</v>
      </c>
      <c r="F33" s="130">
        <v>0</v>
      </c>
      <c r="G33" s="130">
        <v>0</v>
      </c>
      <c r="H33" s="130">
        <v>0</v>
      </c>
      <c r="I33" s="130">
        <v>0</v>
      </c>
      <c r="J33" s="130">
        <v>0</v>
      </c>
      <c r="K33" s="130">
        <v>0</v>
      </c>
      <c r="L33" s="130">
        <v>0</v>
      </c>
      <c r="M33" s="130">
        <v>0</v>
      </c>
      <c r="N33" s="130">
        <v>0</v>
      </c>
      <c r="O33" s="130">
        <v>0</v>
      </c>
      <c r="P33" s="130">
        <v>0</v>
      </c>
      <c r="Q33" s="131">
        <v>0</v>
      </c>
    </row>
    <row r="34" spans="2:18" ht="31.5" customHeight="1" x14ac:dyDescent="0.3">
      <c r="B34" s="4" t="s">
        <v>48</v>
      </c>
      <c r="C34" s="130">
        <v>0</v>
      </c>
      <c r="D34" s="130">
        <v>0</v>
      </c>
      <c r="E34" s="130">
        <v>0</v>
      </c>
      <c r="F34" s="130">
        <v>0</v>
      </c>
      <c r="G34" s="130">
        <v>0</v>
      </c>
      <c r="H34" s="130">
        <v>0</v>
      </c>
      <c r="I34" s="130">
        <v>0</v>
      </c>
      <c r="J34" s="130">
        <v>0</v>
      </c>
      <c r="K34" s="130">
        <v>0</v>
      </c>
      <c r="L34" s="130">
        <v>0</v>
      </c>
      <c r="M34" s="130">
        <v>0</v>
      </c>
      <c r="N34" s="130">
        <v>0</v>
      </c>
      <c r="O34" s="130">
        <v>0</v>
      </c>
      <c r="P34" s="130">
        <v>0</v>
      </c>
      <c r="Q34" s="131">
        <v>0</v>
      </c>
    </row>
    <row r="35" spans="2:18" ht="31.5" customHeight="1" x14ac:dyDescent="0.3">
      <c r="B35" s="56" t="s">
        <v>45</v>
      </c>
      <c r="C35" s="133">
        <f>SUM(C32:C34)</f>
        <v>0</v>
      </c>
      <c r="D35" s="133">
        <f t="shared" ref="D35:Q35" si="1">SUM(D32:D34)</f>
        <v>0</v>
      </c>
      <c r="E35" s="133">
        <f t="shared" si="1"/>
        <v>0</v>
      </c>
      <c r="F35" s="133">
        <f t="shared" si="1"/>
        <v>0</v>
      </c>
      <c r="G35" s="133">
        <f t="shared" si="1"/>
        <v>0</v>
      </c>
      <c r="H35" s="133">
        <f t="shared" si="1"/>
        <v>0</v>
      </c>
      <c r="I35" s="133">
        <f t="shared" si="1"/>
        <v>0</v>
      </c>
      <c r="J35" s="133">
        <f t="shared" si="1"/>
        <v>0</v>
      </c>
      <c r="K35" s="133">
        <f t="shared" si="1"/>
        <v>0</v>
      </c>
      <c r="L35" s="133">
        <f t="shared" si="1"/>
        <v>0</v>
      </c>
      <c r="M35" s="133">
        <f t="shared" si="1"/>
        <v>0</v>
      </c>
      <c r="N35" s="133">
        <f t="shared" si="1"/>
        <v>0</v>
      </c>
      <c r="O35" s="133">
        <f t="shared" si="1"/>
        <v>0</v>
      </c>
      <c r="P35" s="133">
        <f t="shared" si="1"/>
        <v>0</v>
      </c>
      <c r="Q35" s="133">
        <f t="shared" si="1"/>
        <v>0</v>
      </c>
    </row>
    <row r="36" spans="2:18" ht="21.75" customHeight="1" x14ac:dyDescent="0.3">
      <c r="B36" s="288" t="s">
        <v>50</v>
      </c>
      <c r="C36" s="288"/>
      <c r="D36" s="288"/>
      <c r="E36" s="288"/>
      <c r="F36" s="288"/>
      <c r="G36" s="288"/>
      <c r="H36" s="288"/>
      <c r="I36" s="288"/>
      <c r="J36" s="288"/>
      <c r="K36" s="288"/>
      <c r="L36" s="288"/>
      <c r="M36" s="288"/>
      <c r="N36" s="288"/>
      <c r="O36" s="288"/>
      <c r="P36" s="288"/>
      <c r="Q36" s="288"/>
    </row>
    <row r="37" spans="2:18" ht="21.75" customHeight="1" x14ac:dyDescent="0.3">
      <c r="C37" s="14"/>
      <c r="D37" s="14"/>
      <c r="E37" s="14"/>
      <c r="F37" s="14"/>
      <c r="G37" s="14"/>
      <c r="H37" s="14"/>
      <c r="I37" s="14"/>
      <c r="J37" s="14"/>
      <c r="K37" s="14"/>
      <c r="L37" s="14"/>
      <c r="M37" s="14"/>
      <c r="N37" s="14"/>
      <c r="O37" s="14"/>
      <c r="P37" s="14"/>
      <c r="R37" s="6"/>
    </row>
    <row r="38" spans="2:18" ht="21.75" customHeight="1" x14ac:dyDescent="0.3">
      <c r="R38" s="6"/>
    </row>
    <row r="39" spans="2:18" ht="21.75" customHeight="1" x14ac:dyDescent="0.3">
      <c r="C39" s="89"/>
      <c r="D39" s="89"/>
      <c r="E39" s="89"/>
      <c r="F39" s="89"/>
      <c r="G39" s="89"/>
      <c r="H39" s="89"/>
      <c r="I39" s="89"/>
      <c r="J39" s="89"/>
      <c r="K39" s="89"/>
      <c r="L39" s="89"/>
      <c r="M39" s="89"/>
      <c r="N39" s="89"/>
      <c r="O39" s="89"/>
      <c r="P39" s="89"/>
      <c r="Q39" s="89"/>
      <c r="R39" s="6"/>
    </row>
    <row r="40" spans="2:18" ht="21.75" customHeight="1" x14ac:dyDescent="0.3">
      <c r="R40" s="6"/>
    </row>
    <row r="41" spans="2:18" ht="21.75" customHeight="1" x14ac:dyDescent="0.3">
      <c r="R41" s="6"/>
    </row>
    <row r="42" spans="2:18" ht="21.75" customHeight="1" x14ac:dyDescent="0.3">
      <c r="R42" s="6"/>
    </row>
  </sheetData>
  <sheetProtection algorithmName="SHA-512" hashValue="zXEpjczEao+KQTo0OhpekKNCm5RD/BDFtdELhVx9+YKCwK3U+e3uXdqS3hlD2pbFGYcZphMdSIul1bsXD9OVvA==" saltValue="GdCpiakPpAdC7bQs728kjg==" spinCount="100000"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APPENDIX 11</vt:lpstr>
      <vt:lpstr>PP</vt:lpstr>
      <vt:lpstr>DA</vt:lpstr>
      <vt:lpstr>APPENDIX 12</vt:lpstr>
      <vt:lpstr>APPENDIX 13</vt:lpstr>
      <vt:lpstr>APPENDIX 14</vt:lpstr>
      <vt:lpstr>APPENDIX 15</vt:lpstr>
      <vt:lpstr>APPENDIX 16</vt:lpstr>
      <vt:lpstr>APPENDIX 17</vt:lpstr>
      <vt:lpstr>APPENDIX 18</vt:lpstr>
      <vt:lpstr>GDP</vt:lpstr>
      <vt:lpstr>INWARD</vt:lpstr>
      <vt:lpstr>NPI</vt:lpstr>
      <vt:lpstr>NEPI</vt:lpstr>
      <vt:lpstr>MGT</vt:lpstr>
      <vt:lpstr>COM</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Pastor M. Akhusama</cp:lastModifiedBy>
  <cp:lastPrinted>2017-06-13T09:27:29Z</cp:lastPrinted>
  <dcterms:created xsi:type="dcterms:W3CDTF">2014-08-15T11:20:55Z</dcterms:created>
  <dcterms:modified xsi:type="dcterms:W3CDTF">2022-03-31T08:15:40Z</dcterms:modified>
</cp:coreProperties>
</file>